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Data" sheetId="1" r:id="rId1"/>
    <sheet name="1" sheetId="3" r:id="rId2"/>
    <sheet name="2" sheetId="2" r:id="rId3"/>
    <sheet name="3" sheetId="4" r:id="rId4"/>
    <sheet name="4" sheetId="5" r:id="rId5"/>
    <sheet name="5" sheetId="6" r:id="rId6"/>
    <sheet name="6" sheetId="7" r:id="rId7"/>
    <sheet name="7" sheetId="9" r:id="rId8"/>
    <sheet name="8" sheetId="10" r:id="rId9"/>
    <sheet name="9" sheetId="11" r:id="rId10"/>
    <sheet name="10" sheetId="13" r:id="rId11"/>
  </sheets>
  <definedNames>
    <definedName name="_xlchart.0" hidden="1">'6'!$N$5:$N$304</definedName>
    <definedName name="_xlchart.1" hidden="1">'6'!$P$5:$P$304</definedName>
    <definedName name="_xlchart.2" hidden="1">'6'!$P$5:$P$304</definedName>
    <definedName name="_xlcn.WorksheetConnection_NewMicrosoftExcelWorksheet.xlsxdata"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New Microsoft Excel Worksheet.xlsx!data"/>
        </x15:modelTables>
      </x15:dataModel>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N9" i="11" l="1"/>
  <c r="P9" i="11" s="1"/>
  <c r="O9" i="11"/>
  <c r="O10" i="11"/>
  <c r="O11" i="11"/>
  <c r="O12" i="11"/>
  <c r="O13" i="11"/>
  <c r="O14" i="11"/>
  <c r="O15" i="11"/>
  <c r="O16" i="11"/>
  <c r="O17" i="11"/>
  <c r="O18" i="11"/>
  <c r="N10" i="11"/>
  <c r="P10" i="11" s="1"/>
  <c r="N11" i="11"/>
  <c r="P11" i="11" s="1"/>
  <c r="N12" i="11"/>
  <c r="P12" i="11" s="1"/>
  <c r="N13" i="11"/>
  <c r="P13" i="11" s="1"/>
  <c r="N14" i="11"/>
  <c r="P14" i="11" s="1"/>
  <c r="N15" i="11"/>
  <c r="P15" i="11" s="1"/>
  <c r="N16" i="11"/>
  <c r="P16" i="11" s="1"/>
  <c r="N17" i="11"/>
  <c r="P17" i="11" s="1"/>
  <c r="N18" i="11"/>
  <c r="P18" i="11" s="1"/>
  <c r="G12" i="11" l="1"/>
  <c r="F12" i="11"/>
  <c r="G8" i="11"/>
  <c r="F6" i="4" l="1"/>
  <c r="F7" i="4"/>
  <c r="F8" i="4"/>
  <c r="F9" i="4"/>
  <c r="F10" i="4"/>
  <c r="F5" i="4"/>
  <c r="D6" i="4"/>
  <c r="E6" i="4" s="1"/>
  <c r="D7" i="4"/>
  <c r="E7" i="4" s="1"/>
  <c r="D8" i="4"/>
  <c r="E8" i="4" s="1"/>
  <c r="D9" i="4"/>
  <c r="E9" i="4" s="1"/>
  <c r="D10" i="4"/>
  <c r="E10" i="4" s="1"/>
  <c r="D5" i="4"/>
  <c r="E5" i="4" s="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H303" i="1" l="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13" i="11" l="1"/>
  <c r="G13" i="1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ew Microsoft Excel Worksheet.xlsx!data" type="102" refreshedVersion="6" minRefreshableVersion="5">
    <extLst>
      <ext xmlns:x15="http://schemas.microsoft.com/office/spreadsheetml/2010/11/main" uri="{DE250136-89BD-433C-8126-D09CA5730AF9}">
        <x15:connection id="data" autoDelete="1">
          <x15:rangePr sourceName="_xlcn.WorksheetConnection_NewMicrosoftExcelWorksheet.xlsxdata"/>
        </x15:connection>
      </ext>
    </extLst>
  </connection>
</connections>
</file>

<file path=xl/sharedStrings.xml><?xml version="1.0" encoding="utf-8"?>
<sst xmlns="http://schemas.openxmlformats.org/spreadsheetml/2006/main" count="2931" uniqueCount="98">
  <si>
    <t>Data Analysis</t>
  </si>
  <si>
    <t>Sales Person</t>
  </si>
  <si>
    <t>Geography</t>
  </si>
  <si>
    <t>Product</t>
  </si>
  <si>
    <t>Amount</t>
  </si>
  <si>
    <t>Units</t>
  </si>
  <si>
    <t>Cost per Unit</t>
  </si>
  <si>
    <t xml:space="preserve">Cost </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</si>
  <si>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</si>
  <si>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</si>
  <si>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</si>
  <si>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</si>
  <si>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</si>
  <si>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</si>
  <si>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</si>
  <si>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</si>
  <si>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</si>
  <si>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</si>
  <si>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</si>
  <si>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</si>
  <si>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</si>
  <si>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</si>
  <si>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</si>
  <si>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</si>
  <si>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</si>
  <si>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</si>
  <si>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</si>
  <si>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</si>
  <si>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</si>
  <si>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</si>
  <si>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</si>
  <si>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</si>
  <si>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</si>
  <si>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</si>
  <si>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</si>
  <si>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</si>
  <si>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</si>
  <si>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</si>
  <si>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</si>
  <si>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</si>
  <si>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</si>
  <si>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</si>
  <si>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</si>
  <si>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</si>
  <si>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</si>
  <si>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</si>
  <si>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Questions</t>
  </si>
  <si>
    <t>Quick statistics</t>
  </si>
  <si>
    <t>Exploratory Data Analysis (EDA) with CF</t>
  </si>
  <si>
    <t>Sales by country (with formulas)</t>
  </si>
  <si>
    <t>Sales by country (with pivots)</t>
  </si>
  <si>
    <t>Top 5 products by $ per unit</t>
  </si>
  <si>
    <t>Best Sales person by country</t>
  </si>
  <si>
    <t>Profits by product (using products table) - See column Y</t>
  </si>
  <si>
    <t>Dynamic country-level Sales Report</t>
  </si>
  <si>
    <t>Which products to discontinue?</t>
  </si>
  <si>
    <t>Statistical Analysis</t>
  </si>
  <si>
    <t>Mean</t>
  </si>
  <si>
    <t>Standard Error</t>
  </si>
  <si>
    <t>Median</t>
  </si>
  <si>
    <t>Mode</t>
  </si>
  <si>
    <t>Standard Deviation</t>
  </si>
  <si>
    <t>Sample Variance</t>
  </si>
  <si>
    <t>Kurtosis</t>
  </si>
  <si>
    <t>Skewness</t>
  </si>
  <si>
    <t>Range</t>
  </si>
  <si>
    <t>Minimum</t>
  </si>
  <si>
    <t>Maximum</t>
  </si>
  <si>
    <t>Sum</t>
  </si>
  <si>
    <t>Count</t>
  </si>
  <si>
    <t>Largest(1)</t>
  </si>
  <si>
    <t>Smallest(1)</t>
  </si>
  <si>
    <t>Bar</t>
  </si>
  <si>
    <t>Exploratory Data Analysis with Conditional Formatting</t>
  </si>
  <si>
    <t>Sales by Country</t>
  </si>
  <si>
    <t>Sales by Country with Pivot Table</t>
  </si>
  <si>
    <t>Row Labels</t>
  </si>
  <si>
    <t>Grand Total</t>
  </si>
  <si>
    <t>Sum of Amount</t>
  </si>
  <si>
    <t>Sum of Units</t>
  </si>
  <si>
    <t xml:space="preserve">               </t>
  </si>
  <si>
    <t>Sales per unit</t>
  </si>
  <si>
    <t>Outliers Detection</t>
  </si>
  <si>
    <t>Are there any outliers in the data?</t>
  </si>
  <si>
    <t>Best Sales Person by Country</t>
  </si>
  <si>
    <t>Cost per unit</t>
  </si>
  <si>
    <t>Profits by product</t>
  </si>
  <si>
    <t>Profit</t>
  </si>
  <si>
    <t>Country</t>
  </si>
  <si>
    <t>Quick Summary</t>
  </si>
  <si>
    <t>Number of Transaction</t>
  </si>
  <si>
    <t>Total</t>
  </si>
  <si>
    <t>Average</t>
  </si>
  <si>
    <t>Sales</t>
  </si>
  <si>
    <t>Cost</t>
  </si>
  <si>
    <t>By Sales Person</t>
  </si>
  <si>
    <t>Discontinue Product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</si>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</sst>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164" formatCode="&quot;$&quot;#,##0.00"/>
    <numFmt numFmtId="165" formatCode="&quot;$&quot;#,##0"/>
    <numFmt numFmtId="166" formatCode="\$#,##0.00;\(\$#,##0.00\);\$#,##0.00"/>
    <numFmt numFmtId="167" formatCode="\$#,##0;\(\$#,##0\);\$#,##0"/>
    <numFmt numFmtId="168" formatCode="0.0%;\-0.0%;0.0%"/>
  </numFmts>
  <fonts count="14" x14ac:knownFonts="1">
    <font>
      <sz val="11"/>
      <color theme="1"/>
      <name val="Calibri"/>
      <family val="2"/>
      <scheme val="minor"/>
    </font>
    <font>
      <b/>
      <sz val="11"/>
      <color theme="1"/>
      <name val="Calibri"/>
      <family val="2"/>
      <scheme val="minor"/>
    </font>
    <font>
      <sz val="24"/>
      <color theme="1"/>
      <name val="Calibri Light"/>
      <family val="2"/>
    </font>
    <font>
      <sz val="11"/>
      <color theme="6" tint="-0.249977111117893"/>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24"/>
      <color theme="1"/>
      <name val="Times New Roman"/>
      <family val="1"/>
    </font>
    <font>
      <i/>
      <sz val="11"/>
      <color theme="1"/>
      <name val="Calibri"/>
      <family val="2"/>
      <scheme val="minor"/>
    </font>
    <font>
      <sz val="11"/>
      <name val="Calibri"/>
      <family val="2"/>
      <scheme val="minor"/>
    </font>
    <font>
      <sz val="24"/>
      <name val="Times New Roman"/>
      <family val="1"/>
    </font>
    <font>
      <sz val="11"/>
      <color theme="6" tint="0.59999389629810485"/>
      <name val="Calibri"/>
      <family val="2"/>
      <scheme val="minor"/>
    </font>
    <font>
      <b/>
      <sz val="14"/>
      <color theme="1"/>
      <name val="Calibri"/>
      <family val="2"/>
      <scheme val="minor"/>
    </font>
  </fonts>
  <fills count="20">
    <fill>
      <patternFill patternType="none"/>
    </fill>
    <fill>
      <patternFill patternType="gray125"/>
    </fill>
    <fill>
      <patternFill patternType="solid">
        <fgColor theme="6" tint="0.39997558519241921"/>
        <bgColor indexed="64"/>
      </patternFill>
    </fill>
    <fill>
      <patternFill patternType="solid">
        <fgColor theme="2"/>
        <bgColor indexed="64"/>
      </patternFill>
    </fill>
    <fill>
      <patternFill patternType="solid">
        <fgColor rgb="FF00B0F0"/>
        <bgColor indexed="64"/>
      </patternFill>
    </fill>
    <fill>
      <patternFill patternType="solid">
        <fgColor theme="3"/>
        <bgColor indexed="64"/>
      </patternFill>
    </fill>
    <fill>
      <patternFill patternType="solid">
        <fgColor theme="6" tint="0.59999389629810485"/>
        <bgColor indexed="64"/>
      </patternFill>
    </fill>
    <fill>
      <patternFill patternType="solid">
        <fgColor rgb="FF002060"/>
        <bgColor indexed="64"/>
      </patternFill>
    </fill>
    <fill>
      <patternFill patternType="solid">
        <fgColor rgb="FF7030A0"/>
        <bgColor indexed="64"/>
      </patternFill>
    </fill>
    <fill>
      <patternFill patternType="solid">
        <fgColor theme="0"/>
        <bgColor indexed="64"/>
      </patternFill>
    </fill>
    <fill>
      <patternFill patternType="solid">
        <fgColor rgb="FF00FFCC"/>
        <bgColor indexed="64"/>
      </patternFill>
    </fill>
    <fill>
      <patternFill patternType="solid">
        <fgColor theme="6" tint="0.79998168889431442"/>
        <bgColor indexed="64"/>
      </patternFill>
    </fill>
    <fill>
      <patternFill patternType="solid">
        <fgColor rgb="FFFF7C80"/>
        <bgColor indexed="64"/>
      </patternFill>
    </fill>
    <fill>
      <patternFill patternType="solid">
        <fgColor rgb="FFD60093"/>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7" tint="0.59999389629810485"/>
        <bgColor indexed="64"/>
      </patternFill>
    </fill>
  </fills>
  <borders count="1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0" fontId="0" fillId="3" borderId="0" xfId="0" applyFill="1"/>
    <xf numFmtId="0" fontId="0" fillId="4" borderId="0" xfId="0" applyFill="1"/>
    <xf numFmtId="0" fontId="0" fillId="6" borderId="0" xfId="0" applyFill="1"/>
    <xf numFmtId="0" fontId="2" fillId="6" borderId="0" xfId="0" applyFont="1" applyFill="1"/>
    <xf numFmtId="0" fontId="1" fillId="7" borderId="3" xfId="0" applyFont="1" applyFill="1" applyBorder="1"/>
    <xf numFmtId="0" fontId="1" fillId="7" borderId="4" xfId="0" applyFont="1" applyFill="1" applyBorder="1"/>
    <xf numFmtId="0" fontId="1" fillId="7" borderId="4" xfId="0" applyFont="1" applyFill="1" applyBorder="1" applyAlignment="1">
      <alignment horizontal="right"/>
    </xf>
    <xf numFmtId="0" fontId="1" fillId="7" borderId="5" xfId="0" applyFont="1" applyFill="1" applyBorder="1"/>
    <xf numFmtId="0" fontId="0" fillId="0" borderId="6" xfId="0" applyBorder="1"/>
    <xf numFmtId="0" fontId="0" fillId="0" borderId="2" xfId="0" applyBorder="1"/>
    <xf numFmtId="6" fontId="0" fillId="0" borderId="2" xfId="0" applyNumberFormat="1" applyBorder="1"/>
    <xf numFmtId="3" fontId="0" fillId="0" borderId="2" xfId="0" applyNumberFormat="1" applyBorder="1"/>
    <xf numFmtId="0" fontId="0" fillId="0" borderId="7" xfId="0" applyBorder="1"/>
    <xf numFmtId="0" fontId="0" fillId="0" borderId="8" xfId="0" applyBorder="1"/>
    <xf numFmtId="0" fontId="0" fillId="0" borderId="9" xfId="0" applyBorder="1"/>
    <xf numFmtId="6" fontId="0" fillId="0" borderId="9" xfId="0" applyNumberFormat="1" applyBorder="1"/>
    <xf numFmtId="3" fontId="0" fillId="0" borderId="9" xfId="0" applyNumberFormat="1" applyBorder="1"/>
    <xf numFmtId="0" fontId="0" fillId="0" borderId="10" xfId="0" applyBorder="1"/>
    <xf numFmtId="0" fontId="4" fillId="3" borderId="0" xfId="0" applyFont="1" applyFill="1"/>
    <xf numFmtId="0" fontId="5" fillId="0" borderId="1" xfId="0" applyFont="1" applyBorder="1" applyAlignment="1">
      <alignment horizontal="center" vertical="center"/>
    </xf>
    <xf numFmtId="0" fontId="6" fillId="0" borderId="1" xfId="0" applyFont="1" applyBorder="1"/>
    <xf numFmtId="0" fontId="8" fillId="3" borderId="0" xfId="0" applyFont="1" applyFill="1"/>
    <xf numFmtId="0" fontId="0" fillId="0" borderId="0" xfId="0" applyFill="1" applyBorder="1" applyAlignment="1"/>
    <xf numFmtId="0" fontId="0" fillId="0" borderId="13" xfId="0" applyFill="1" applyBorder="1" applyAlignment="1"/>
    <xf numFmtId="0" fontId="8" fillId="11" borderId="0" xfId="0" applyFont="1" applyFill="1"/>
    <xf numFmtId="0" fontId="0" fillId="11" borderId="0" xfId="0" applyFill="1"/>
    <xf numFmtId="0" fontId="0" fillId="10" borderId="0" xfId="0" applyFont="1" applyFill="1" applyBorder="1" applyAlignment="1">
      <alignment horizontal="centerContinuous"/>
    </xf>
    <xf numFmtId="0" fontId="0" fillId="0" borderId="11" xfId="0" applyFill="1" applyBorder="1" applyAlignment="1"/>
    <xf numFmtId="0" fontId="0" fillId="0" borderId="0" xfId="0" applyBorder="1"/>
    <xf numFmtId="0" fontId="0" fillId="6" borderId="0" xfId="0" applyFill="1" applyBorder="1"/>
    <xf numFmtId="0" fontId="9" fillId="13" borderId="0" xfId="0" applyFont="1" applyFill="1" applyBorder="1" applyAlignment="1">
      <alignment horizontal="centerContinuous"/>
    </xf>
    <xf numFmtId="0" fontId="8" fillId="6" borderId="0" xfId="0" applyFont="1" applyFill="1"/>
    <xf numFmtId="0" fontId="0" fillId="14" borderId="2" xfId="0" applyFont="1" applyFill="1" applyBorder="1"/>
    <xf numFmtId="0" fontId="0" fillId="9" borderId="2" xfId="0" applyFont="1" applyFill="1" applyBorder="1"/>
    <xf numFmtId="0" fontId="10" fillId="15" borderId="2" xfId="0" applyFont="1" applyFill="1" applyBorder="1"/>
    <xf numFmtId="0" fontId="0" fillId="15" borderId="2" xfId="0" applyFill="1" applyBorder="1"/>
    <xf numFmtId="164" fontId="0" fillId="0" borderId="0" xfId="0" applyNumberFormat="1"/>
    <xf numFmtId="164" fontId="0" fillId="0" borderId="7" xfId="0" applyNumberFormat="1" applyBorder="1"/>
    <xf numFmtId="3" fontId="3" fillId="0" borderId="2" xfId="0" applyNumberFormat="1" applyFont="1" applyBorder="1"/>
    <xf numFmtId="0" fontId="0" fillId="0" borderId="0" xfId="0" pivotButton="1"/>
    <xf numFmtId="0" fontId="0" fillId="0" borderId="0" xfId="0" applyAlignment="1">
      <alignment horizontal="left"/>
    </xf>
    <xf numFmtId="0" fontId="10" fillId="0" borderId="0" xfId="0" applyFont="1" applyAlignment="1">
      <alignment horizontal="left"/>
    </xf>
    <xf numFmtId="165" fontId="10" fillId="0" borderId="0" xfId="0" applyNumberFormat="1" applyFont="1"/>
    <xf numFmtId="0" fontId="10" fillId="0" borderId="0" xfId="0" applyNumberFormat="1" applyFont="1"/>
    <xf numFmtId="0" fontId="11" fillId="6" borderId="0" xfId="0" applyFont="1" applyFill="1"/>
    <xf numFmtId="0" fontId="12" fillId="2" borderId="0" xfId="0" applyFont="1" applyFill="1"/>
    <xf numFmtId="0" fontId="11" fillId="2" borderId="0" xfId="0" applyFont="1" applyFill="1"/>
    <xf numFmtId="0" fontId="12" fillId="5" borderId="0" xfId="0" applyFont="1" applyFill="1"/>
    <xf numFmtId="166" fontId="0" fillId="0" borderId="0" xfId="0" applyNumberFormat="1"/>
    <xf numFmtId="0" fontId="0" fillId="8" borderId="0" xfId="0" applyFill="1"/>
    <xf numFmtId="0" fontId="0" fillId="16" borderId="0" xfId="0" applyFill="1"/>
    <xf numFmtId="0" fontId="0" fillId="0" borderId="0" xfId="0" applyAlignment="1">
      <alignment horizontal="left" indent="1"/>
    </xf>
    <xf numFmtId="0" fontId="0" fillId="0" borderId="0" xfId="0" applyNumberFormat="1"/>
    <xf numFmtId="0" fontId="0" fillId="17" borderId="0" xfId="0" applyFill="1"/>
    <xf numFmtId="8" fontId="0" fillId="0" borderId="0" xfId="0" applyNumberFormat="1"/>
    <xf numFmtId="167" fontId="0" fillId="0" borderId="0" xfId="0" applyNumberFormat="1"/>
    <xf numFmtId="0" fontId="0" fillId="18" borderId="0" xfId="0" applyFill="1"/>
    <xf numFmtId="0" fontId="0" fillId="19" borderId="0" xfId="0" applyFill="1"/>
    <xf numFmtId="0" fontId="7" fillId="19" borderId="0" xfId="0" applyFont="1" applyFill="1"/>
    <xf numFmtId="0" fontId="13" fillId="0" borderId="0" xfId="0" applyFont="1"/>
    <xf numFmtId="0" fontId="7" fillId="0" borderId="14" xfId="0" applyFont="1" applyBorder="1"/>
    <xf numFmtId="0" fontId="0" fillId="0" borderId="12" xfId="0" applyBorder="1"/>
    <xf numFmtId="0" fontId="0" fillId="0" borderId="12" xfId="0" applyBorder="1" applyAlignment="1">
      <alignment horizontal="center" vertical="center"/>
    </xf>
    <xf numFmtId="0" fontId="0" fillId="0" borderId="14" xfId="0" applyBorder="1"/>
    <xf numFmtId="0" fontId="0" fillId="0" borderId="14" xfId="0" applyBorder="1" applyAlignment="1">
      <alignment horizontal="center" vertical="center"/>
    </xf>
    <xf numFmtId="0" fontId="0" fillId="10" borderId="0" xfId="0" applyFill="1"/>
    <xf numFmtId="168" fontId="0" fillId="0" borderId="0" xfId="0" applyNumberFormat="1"/>
    <xf numFmtId="0" fontId="7" fillId="12" borderId="12" xfId="0" applyFont="1" applyFill="1" applyBorder="1" applyAlignment="1">
      <alignment horizontal="center"/>
    </xf>
    <xf numFmtId="0" fontId="0" fillId="15" borderId="2" xfId="0" applyFill="1" applyBorder="1" applyAlignment="1">
      <alignment horizontal="center"/>
    </xf>
    <xf numFmtId="0" fontId="0" fillId="15" borderId="7" xfId="0" applyFill="1" applyBorder="1" applyAlignment="1">
      <alignment horizontal="center"/>
    </xf>
  </cellXfs>
  <cellStyles count="1">
    <cellStyle name="Normal" xfId="0" builtinId="0"/>
  </cellStyles>
  <dxfs count="35">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font>
        <color auto="1"/>
      </font>
    </dxf>
    <dxf>
      <font>
        <color theme="6" tint="-0.249977111117893"/>
      </font>
    </dxf>
    <dxf>
      <font>
        <color theme="6" tint="-0.249977111117893"/>
      </font>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numFmt numFmtId="12" formatCode="&quot;$&quot;#,##0.00_);[Red]\(&quot;$&quot;#,##0.00\)"/>
    </dxf>
    <dxf>
      <fill>
        <patternFill patternType="solid">
          <fgColor indexed="64"/>
          <bgColor theme="5" tint="-0.499984740745262"/>
        </patternFill>
      </fill>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FFCC"/>
      <color rgb="FF00CC99"/>
      <color rgb="FFD6009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Outliers Detection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rgbClr val="00CC99"/>
                </a:solidFill>
              </a:ln>
              <a:effectLst/>
            </c:spPr>
          </c:marker>
          <c:xVal>
            <c:numRef>
              <c:f>'6'!$P$5:$P$304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'6'!$Q$5:$Q$304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4EA-43B5-A383-2282E2873D24}"/>
            </c:ext>
          </c:extLst>
        </c:ser>
        <c:dLbls>
          <c:showLegendKey val="0"/>
          <c:showVal val="0"/>
          <c:showCatName val="0"/>
          <c:showSerName val="0"/>
          <c:showPercent val="0"/>
          <c:showBubbleSize val="0"/>
        </c:dLbls>
        <c:axId val="2005700208"/>
        <c:axId val="2005705200"/>
      </c:scatterChart>
      <c:valAx>
        <c:axId val="2005700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5200"/>
        <c:crosses val="autoZero"/>
        <c:crossBetween val="midCat"/>
      </c:valAx>
      <c:valAx>
        <c:axId val="200570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0208"/>
        <c:crosses val="autoZero"/>
        <c:crossBetween val="midCat"/>
      </c:valAx>
      <c:spPr>
        <a:noFill/>
        <a:ln>
          <a:noFill/>
        </a:ln>
        <a:effectLst/>
      </c:spPr>
    </c:plotArea>
    <c:plotVisOnly val="1"/>
    <c:dispBlanksAs val="gap"/>
    <c:showDLblsOverMax val="0"/>
  </c:chart>
  <c:spPr>
    <a:solidFill>
      <a:schemeClr val="bg1"/>
    </a:solidFill>
    <a:ln w="9525" cap="flat" cmpd="sng" algn="ctr">
      <a:solidFill>
        <a:srgbClr val="00CC99"/>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plotArea>
      <cx:plotAreaRegion>
        <cx:plotSurface>
          <cx:spPr>
            <a:pattFill prst="pct5">
              <a:fgClr>
                <a:schemeClr val="accent1"/>
              </a:fgClr>
              <a:bgClr>
                <a:schemeClr val="bg1"/>
              </a:bgClr>
            </a:pattFill>
          </cx:spPr>
        </cx:plotSurface>
        <cx:series layoutId="boxWhisker" uniqueId="{ACC41B89-D041-4397-BD81-392B8A6B18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10">
      <a:fgClr>
        <a:srgbClr val="00CC99"/>
      </a:fgClr>
      <a:bgClr>
        <a:schemeClr val="bg1"/>
      </a:bgClr>
    </a:pattFill>
    <a:ln>
      <a:solidFill>
        <a:srgbClr val="00CC99"/>
      </a:solidFill>
    </a:ln>
  </cx:spPr>
  <cx:clrMapOvr bg1="lt1" tx1="dk1" bg2="lt2" tx2="dk2" accent1="accent1" accent2="accent2" accent3="accent3" accent4="accent4" accent5="accent5" accent6="accent6" hlink="hlink" folHlink="folHlink"/>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series layoutId="boxWhisker" uniqueId="{26E102D5-3125-4473-871E-2ADF223E2E3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5">
      <a:fgClr>
        <a:srgbClr val="00CC99"/>
      </a:fgClr>
      <a:bgClr>
        <a:schemeClr val="bg1"/>
      </a:bgClr>
    </a:pattFill>
    <a:ln>
      <a:solidFill>
        <a:srgbClr val="00CC99"/>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137160</xdr:colOff>
      <xdr:row>2</xdr:row>
      <xdr:rowOff>38100</xdr:rowOff>
    </xdr:from>
    <xdr:to>
      <xdr:col>13</xdr:col>
      <xdr:colOff>137160</xdr:colOff>
      <xdr:row>19</xdr:row>
      <xdr:rowOff>152400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99860" y="777240"/>
              <a:ext cx="182880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4</xdr:row>
      <xdr:rowOff>19050</xdr:rowOff>
    </xdr:from>
    <xdr:to>
      <xdr:col>10</xdr:col>
      <xdr:colOff>365760</xdr:colOff>
      <xdr:row>23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25</xdr:row>
      <xdr:rowOff>80010</xdr:rowOff>
    </xdr:from>
    <xdr:to>
      <xdr:col>10</xdr:col>
      <xdr:colOff>365760</xdr:colOff>
      <xdr:row>42</xdr:row>
      <xdr:rowOff>121920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xdr:colOff>
      <xdr:row>44</xdr:row>
      <xdr:rowOff>41910</xdr:rowOff>
    </xdr:from>
    <xdr:to>
      <xdr:col>11</xdr:col>
      <xdr:colOff>22860</xdr:colOff>
      <xdr:row>62</xdr:row>
      <xdr:rowOff>129540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30480</xdr:colOff>
      <xdr:row>3</xdr:row>
      <xdr:rowOff>106680</xdr:rowOff>
    </xdr:from>
    <xdr:to>
      <xdr:col>11</xdr:col>
      <xdr:colOff>30480</xdr:colOff>
      <xdr:row>17</xdr:row>
      <xdr:rowOff>13335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07492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579120</xdr:colOff>
      <xdr:row>5</xdr:row>
      <xdr:rowOff>152400</xdr:rowOff>
    </xdr:from>
    <xdr:to>
      <xdr:col>10</xdr:col>
      <xdr:colOff>579120</xdr:colOff>
      <xdr:row>19</xdr:row>
      <xdr:rowOff>59055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53212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99.448992939811" createdVersion="6" refreshedVersion="6" minRefreshableVersion="3" recordCount="300">
  <cacheSource type="worksheet">
    <worksheetSource name="data" r:id="rId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5.79" maxValue="14.49" count="7">
        <n v="11.7"/>
        <n v="10.38"/>
        <n v="9.77"/>
        <n v="12.37"/>
        <n v="14.49"/>
        <n v="5.79"/>
        <n v="7.16"/>
      </sharedItems>
    </cacheField>
    <cacheField name="Cost " numFmtId="0">
      <sharedItems containsSemiMixedTypes="0" containsString="0" containsNumber="1" minValue="0" maxValue="7520.3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499.800780902777" backgroundQuery="1" createdVersion="6" refreshedVersion="6"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499.800784837964"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499.801211342594"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499.80077835648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499.80086203703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x v="0"/>
    <n v="1333.8"/>
  </r>
  <r>
    <x v="1"/>
    <x v="1"/>
    <s v="Choco Coated Almonds"/>
    <n v="6706"/>
    <n v="459"/>
    <x v="1"/>
    <n v="4764.42"/>
  </r>
  <r>
    <x v="2"/>
    <x v="1"/>
    <s v="Almond Choco"/>
    <n v="959"/>
    <n v="147"/>
    <x v="2"/>
    <n v="1436.1899999999998"/>
  </r>
  <r>
    <x v="3"/>
    <x v="2"/>
    <s v="Drinking Coco"/>
    <n v="9632"/>
    <n v="288"/>
    <x v="1"/>
    <n v="2989.44"/>
  </r>
  <r>
    <x v="4"/>
    <x v="3"/>
    <s v="White Choc"/>
    <n v="2100"/>
    <n v="414"/>
    <x v="3"/>
    <n v="5121.1799999999994"/>
  </r>
  <r>
    <x v="0"/>
    <x v="1"/>
    <s v="Peanut Butter Cubes"/>
    <n v="8869"/>
    <n v="432"/>
    <x v="4"/>
    <n v="6259.68"/>
  </r>
  <r>
    <x v="4"/>
    <x v="4"/>
    <s v="Smooth Sliky Salty"/>
    <n v="2681"/>
    <n v="54"/>
    <x v="5"/>
    <n v="312.66000000000003"/>
  </r>
  <r>
    <x v="1"/>
    <x v="1"/>
    <s v="After Nines"/>
    <n v="5012"/>
    <n v="210"/>
    <x v="2"/>
    <n v="2051.6999999999998"/>
  </r>
  <r>
    <x v="5"/>
    <x v="4"/>
    <s v="50% Dark Bites"/>
    <n v="1281"/>
    <n v="75"/>
    <x v="0"/>
    <n v="877.5"/>
  </r>
  <r>
    <x v="6"/>
    <x v="0"/>
    <s v="50% Dark Bites"/>
    <n v="4991"/>
    <n v="12"/>
    <x v="0"/>
    <n v="140.39999999999998"/>
  </r>
  <r>
    <x v="7"/>
    <x v="3"/>
    <s v="White Choc"/>
    <n v="1785"/>
    <n v="462"/>
    <x v="3"/>
    <n v="5714.94"/>
  </r>
  <r>
    <x v="8"/>
    <x v="0"/>
    <s v="Eclairs"/>
    <n v="3983"/>
    <n v="144"/>
    <x v="1"/>
    <n v="1494.72"/>
  </r>
  <r>
    <x v="2"/>
    <x v="4"/>
    <s v="Mint Chip Choco"/>
    <n v="2646"/>
    <n v="120"/>
    <x v="4"/>
    <n v="1738.8"/>
  </r>
  <r>
    <x v="7"/>
    <x v="5"/>
    <s v="Milk Bars"/>
    <n v="252"/>
    <n v="54"/>
    <x v="4"/>
    <n v="782.46"/>
  </r>
  <r>
    <x v="8"/>
    <x v="1"/>
    <s v="White Choc"/>
    <n v="2464"/>
    <n v="234"/>
    <x v="3"/>
    <n v="2894.58"/>
  </r>
  <r>
    <x v="8"/>
    <x v="1"/>
    <s v="Manuka Honey Choco"/>
    <n v="2114"/>
    <n v="66"/>
    <x v="6"/>
    <n v="472.56"/>
  </r>
  <r>
    <x v="4"/>
    <x v="0"/>
    <s v="Smooth Sliky Salty"/>
    <n v="7693"/>
    <n v="87"/>
    <x v="5"/>
    <n v="503.73"/>
  </r>
  <r>
    <x v="6"/>
    <x v="5"/>
    <s v="Orange Choco"/>
    <n v="15610"/>
    <n v="339"/>
    <x v="4"/>
    <n v="4912.1099999999997"/>
  </r>
  <r>
    <x v="3"/>
    <x v="5"/>
    <s v="After Nines"/>
    <n v="336"/>
    <n v="144"/>
    <x v="2"/>
    <n v="1406.8799999999999"/>
  </r>
  <r>
    <x v="7"/>
    <x v="3"/>
    <s v="Orange Choco"/>
    <n v="9443"/>
    <n v="162"/>
    <x v="4"/>
    <n v="2347.38"/>
  </r>
  <r>
    <x v="2"/>
    <x v="5"/>
    <s v="Fruit &amp; Nut Bars"/>
    <n v="8155"/>
    <n v="90"/>
    <x v="1"/>
    <n v="934.2"/>
  </r>
  <r>
    <x v="1"/>
    <x v="4"/>
    <s v="Fruit &amp; Nut Bars"/>
    <n v="1701"/>
    <n v="234"/>
    <x v="1"/>
    <n v="2428.92"/>
  </r>
  <r>
    <x v="9"/>
    <x v="4"/>
    <s v="After Nines"/>
    <n v="2205"/>
    <n v="141"/>
    <x v="2"/>
    <n v="1377.57"/>
  </r>
  <r>
    <x v="1"/>
    <x v="0"/>
    <s v="99% Dark &amp; Pure"/>
    <n v="1771"/>
    <n v="204"/>
    <x v="0"/>
    <n v="2386.7999999999997"/>
  </r>
  <r>
    <x v="3"/>
    <x v="1"/>
    <s v="Raspberry Choco"/>
    <n v="2114"/>
    <n v="186"/>
    <x v="4"/>
    <n v="2695.14"/>
  </r>
  <r>
    <x v="3"/>
    <x v="2"/>
    <s v="Milk Bars"/>
    <n v="10311"/>
    <n v="231"/>
    <x v="4"/>
    <n v="3347.19"/>
  </r>
  <r>
    <x v="8"/>
    <x v="3"/>
    <s v="Mint Chip Choco"/>
    <n v="21"/>
    <n v="168"/>
    <x v="4"/>
    <n v="2434.3200000000002"/>
  </r>
  <r>
    <x v="9"/>
    <x v="1"/>
    <s v="Orange Choco"/>
    <n v="1974"/>
    <n v="195"/>
    <x v="4"/>
    <n v="2825.55"/>
  </r>
  <r>
    <x v="6"/>
    <x v="2"/>
    <s v="Fruit &amp; Nut Bars"/>
    <n v="6314"/>
    <n v="15"/>
    <x v="1"/>
    <n v="155.70000000000002"/>
  </r>
  <r>
    <x v="9"/>
    <x v="0"/>
    <s v="Fruit &amp; Nut Bars"/>
    <n v="4683"/>
    <n v="30"/>
    <x v="1"/>
    <n v="311.40000000000003"/>
  </r>
  <r>
    <x v="3"/>
    <x v="0"/>
    <s v="85% Dark Bars"/>
    <n v="6398"/>
    <n v="102"/>
    <x v="0"/>
    <n v="1193.3999999999999"/>
  </r>
  <r>
    <x v="7"/>
    <x v="1"/>
    <s v="99% Dark &amp; Pure"/>
    <n v="553"/>
    <n v="15"/>
    <x v="0"/>
    <n v="175.5"/>
  </r>
  <r>
    <x v="1"/>
    <x v="3"/>
    <s v="70% Dark Bites"/>
    <n v="7021"/>
    <n v="183"/>
    <x v="0"/>
    <n v="2141.1"/>
  </r>
  <r>
    <x v="0"/>
    <x v="3"/>
    <s v="After Nines"/>
    <n v="5817"/>
    <n v="12"/>
    <x v="2"/>
    <n v="117.24"/>
  </r>
  <r>
    <x v="3"/>
    <x v="3"/>
    <s v="50% Dark Bites"/>
    <n v="3976"/>
    <n v="72"/>
    <x v="0"/>
    <n v="842.4"/>
  </r>
  <r>
    <x v="4"/>
    <x v="4"/>
    <s v="Organic Choco Syrup"/>
    <n v="1134"/>
    <n v="282"/>
    <x v="4"/>
    <n v="4086.18"/>
  </r>
  <r>
    <x v="7"/>
    <x v="3"/>
    <s v="Caramel Stuffed Bars"/>
    <n v="6027"/>
    <n v="144"/>
    <x v="1"/>
    <n v="1494.72"/>
  </r>
  <r>
    <x v="4"/>
    <x v="0"/>
    <s v="Mint Chip Choco"/>
    <n v="1904"/>
    <n v="405"/>
    <x v="4"/>
    <n v="5868.45"/>
  </r>
  <r>
    <x v="5"/>
    <x v="5"/>
    <s v="Choco Coated Almonds"/>
    <n v="3262"/>
    <n v="75"/>
    <x v="1"/>
    <n v="778.50000000000011"/>
  </r>
  <r>
    <x v="0"/>
    <x v="5"/>
    <s v="Organic Choco Syrup"/>
    <n v="2289"/>
    <n v="135"/>
    <x v="4"/>
    <n v="1956.15"/>
  </r>
  <r>
    <x v="6"/>
    <x v="5"/>
    <s v="Organic Choco Syrup"/>
    <n v="6986"/>
    <n v="21"/>
    <x v="4"/>
    <n v="304.29000000000002"/>
  </r>
  <r>
    <x v="7"/>
    <x v="4"/>
    <s v="Fruit &amp; Nut Bars"/>
    <n v="4417"/>
    <n v="153"/>
    <x v="1"/>
    <n v="1588.14"/>
  </r>
  <r>
    <x v="4"/>
    <x v="5"/>
    <s v="Raspberry Choco"/>
    <n v="1442"/>
    <n v="15"/>
    <x v="4"/>
    <n v="217.35"/>
  </r>
  <r>
    <x v="8"/>
    <x v="1"/>
    <s v="50% Dark Bites"/>
    <n v="2415"/>
    <n v="255"/>
    <x v="0"/>
    <n v="2983.5"/>
  </r>
  <r>
    <x v="7"/>
    <x v="0"/>
    <s v="99% Dark &amp; Pure"/>
    <n v="238"/>
    <n v="18"/>
    <x v="0"/>
    <n v="210.6"/>
  </r>
  <r>
    <x v="4"/>
    <x v="0"/>
    <s v="Fruit &amp; Nut Bars"/>
    <n v="4949"/>
    <n v="189"/>
    <x v="1"/>
    <n v="1961.8200000000002"/>
  </r>
  <r>
    <x v="6"/>
    <x v="4"/>
    <s v="Choco Coated Almonds"/>
    <n v="5075"/>
    <n v="21"/>
    <x v="1"/>
    <n v="217.98000000000002"/>
  </r>
  <r>
    <x v="8"/>
    <x v="2"/>
    <s v="Mint Chip Choco"/>
    <n v="9198"/>
    <n v="36"/>
    <x v="4"/>
    <n v="521.64"/>
  </r>
  <r>
    <x v="4"/>
    <x v="5"/>
    <s v="Manuka Honey Choco"/>
    <n v="3339"/>
    <n v="75"/>
    <x v="6"/>
    <n v="537"/>
  </r>
  <r>
    <x v="0"/>
    <x v="5"/>
    <s v="Eclairs"/>
    <n v="5019"/>
    <n v="156"/>
    <x v="1"/>
    <n v="1619.2800000000002"/>
  </r>
  <r>
    <x v="6"/>
    <x v="2"/>
    <s v="Mint Chip Choco"/>
    <n v="16184"/>
    <n v="39"/>
    <x v="4"/>
    <n v="565.11"/>
  </r>
  <r>
    <x v="4"/>
    <x v="2"/>
    <s v="Spicy Special Slims"/>
    <n v="497"/>
    <n v="63"/>
    <x v="3"/>
    <n v="779.31"/>
  </r>
  <r>
    <x v="7"/>
    <x v="2"/>
    <s v="Manuka Honey Choco"/>
    <n v="8211"/>
    <n v="75"/>
    <x v="6"/>
    <n v="537"/>
  </r>
  <r>
    <x v="7"/>
    <x v="4"/>
    <s v="Caramel Stuffed Bars"/>
    <n v="6580"/>
    <n v="183"/>
    <x v="1"/>
    <n v="1899.5400000000002"/>
  </r>
  <r>
    <x v="3"/>
    <x v="1"/>
    <s v="Milk Bars"/>
    <n v="4760"/>
    <n v="69"/>
    <x v="4"/>
    <n v="999.81000000000006"/>
  </r>
  <r>
    <x v="0"/>
    <x v="2"/>
    <s v="White Choc"/>
    <n v="5439"/>
    <n v="30"/>
    <x v="3"/>
    <n v="371.09999999999997"/>
  </r>
  <r>
    <x v="3"/>
    <x v="5"/>
    <s v="Eclairs"/>
    <n v="1463"/>
    <n v="39"/>
    <x v="1"/>
    <n v="404.82000000000005"/>
  </r>
  <r>
    <x v="8"/>
    <x v="5"/>
    <s v="Choco Coated Almonds"/>
    <n v="7777"/>
    <n v="504"/>
    <x v="1"/>
    <n v="5231.5200000000004"/>
  </r>
  <r>
    <x v="2"/>
    <x v="0"/>
    <s v="Manuka Honey Choco"/>
    <n v="1085"/>
    <n v="273"/>
    <x v="6"/>
    <n v="1954.68"/>
  </r>
  <r>
    <x v="6"/>
    <x v="0"/>
    <s v="Smooth Sliky Salty"/>
    <n v="182"/>
    <n v="48"/>
    <x v="5"/>
    <n v="277.92"/>
  </r>
  <r>
    <x v="4"/>
    <x v="5"/>
    <s v="Organic Choco Syrup"/>
    <n v="4242"/>
    <n v="207"/>
    <x v="4"/>
    <n v="2999.43"/>
  </r>
  <r>
    <x v="4"/>
    <x v="2"/>
    <s v="Choco Coated Almonds"/>
    <n v="6118"/>
    <n v="9"/>
    <x v="1"/>
    <n v="93.42"/>
  </r>
  <r>
    <x v="9"/>
    <x v="2"/>
    <s v="Fruit &amp; Nut Bars"/>
    <n v="2317"/>
    <n v="261"/>
    <x v="1"/>
    <n v="2709.1800000000003"/>
  </r>
  <r>
    <x v="4"/>
    <x v="4"/>
    <s v="Mint Chip Choco"/>
    <n v="938"/>
    <n v="6"/>
    <x v="4"/>
    <n v="86.94"/>
  </r>
  <r>
    <x v="1"/>
    <x v="0"/>
    <s v="Raspberry Choco"/>
    <n v="9709"/>
    <n v="30"/>
    <x v="4"/>
    <n v="434.7"/>
  </r>
  <r>
    <x v="5"/>
    <x v="5"/>
    <s v="Orange Choco"/>
    <n v="2205"/>
    <n v="138"/>
    <x v="4"/>
    <n v="1999.6200000000001"/>
  </r>
  <r>
    <x v="5"/>
    <x v="0"/>
    <s v="Eclairs"/>
    <n v="4487"/>
    <n v="111"/>
    <x v="1"/>
    <n v="1152.18"/>
  </r>
  <r>
    <x v="6"/>
    <x v="1"/>
    <s v="Drinking Coco"/>
    <n v="2415"/>
    <n v="15"/>
    <x v="1"/>
    <n v="155.70000000000002"/>
  </r>
  <r>
    <x v="0"/>
    <x v="5"/>
    <s v="99% Dark &amp; Pure"/>
    <n v="4018"/>
    <n v="162"/>
    <x v="0"/>
    <n v="1895.3999999999999"/>
  </r>
  <r>
    <x v="6"/>
    <x v="5"/>
    <s v="99% Dark &amp; Pure"/>
    <n v="861"/>
    <n v="195"/>
    <x v="0"/>
    <n v="2281.5"/>
  </r>
  <r>
    <x v="9"/>
    <x v="4"/>
    <s v="50% Dark Bites"/>
    <n v="5586"/>
    <n v="525"/>
    <x v="0"/>
    <n v="6142.5"/>
  </r>
  <r>
    <x v="5"/>
    <x v="5"/>
    <s v="Peanut Butter Cubes"/>
    <n v="2226"/>
    <n v="48"/>
    <x v="4"/>
    <n v="695.52"/>
  </r>
  <r>
    <x v="2"/>
    <x v="5"/>
    <s v="Caramel Stuffed Bars"/>
    <n v="14329"/>
    <n v="150"/>
    <x v="1"/>
    <n v="1557.0000000000002"/>
  </r>
  <r>
    <x v="2"/>
    <x v="5"/>
    <s v="Orange Choco"/>
    <n v="8463"/>
    <n v="492"/>
    <x v="4"/>
    <n v="7129.08"/>
  </r>
  <r>
    <x v="6"/>
    <x v="5"/>
    <s v="Manuka Honey Choco"/>
    <n v="2891"/>
    <n v="102"/>
    <x v="6"/>
    <n v="730.32"/>
  </r>
  <r>
    <x v="8"/>
    <x v="2"/>
    <s v="Fruit &amp; Nut Bars"/>
    <n v="3773"/>
    <n v="165"/>
    <x v="1"/>
    <n v="1712.7"/>
  </r>
  <r>
    <x v="3"/>
    <x v="2"/>
    <s v="Caramel Stuffed Bars"/>
    <n v="854"/>
    <n v="309"/>
    <x v="1"/>
    <n v="3207.42"/>
  </r>
  <r>
    <x v="4"/>
    <x v="2"/>
    <s v="Eclairs"/>
    <n v="4970"/>
    <n v="156"/>
    <x v="1"/>
    <n v="1619.2800000000002"/>
  </r>
  <r>
    <x v="2"/>
    <x v="1"/>
    <s v="Baker's Choco Chips"/>
    <n v="98"/>
    <n v="159"/>
    <x v="2"/>
    <n v="1553.4299999999998"/>
  </r>
  <r>
    <x v="6"/>
    <x v="1"/>
    <s v="Raspberry Choco"/>
    <n v="13391"/>
    <n v="201"/>
    <x v="4"/>
    <n v="2912.4900000000002"/>
  </r>
  <r>
    <x v="1"/>
    <x v="3"/>
    <s v="Smooth Sliky Salty"/>
    <n v="8890"/>
    <n v="210"/>
    <x v="5"/>
    <n v="1215.9000000000001"/>
  </r>
  <r>
    <x v="7"/>
    <x v="4"/>
    <s v="Milk Bars"/>
    <n v="56"/>
    <n v="51"/>
    <x v="4"/>
    <n v="738.99"/>
  </r>
  <r>
    <x v="8"/>
    <x v="2"/>
    <s v="White Choc"/>
    <n v="3339"/>
    <n v="39"/>
    <x v="3"/>
    <n v="482.42999999999995"/>
  </r>
  <r>
    <x v="9"/>
    <x v="1"/>
    <s v="Drinking Coco"/>
    <n v="3808"/>
    <n v="279"/>
    <x v="1"/>
    <n v="2896.0200000000004"/>
  </r>
  <r>
    <x v="9"/>
    <x v="4"/>
    <s v="Milk Bars"/>
    <n v="63"/>
    <n v="123"/>
    <x v="4"/>
    <n v="1782.27"/>
  </r>
  <r>
    <x v="7"/>
    <x v="3"/>
    <s v="Organic Choco Syrup"/>
    <n v="7812"/>
    <n v="81"/>
    <x v="4"/>
    <n v="1173.69"/>
  </r>
  <r>
    <x v="0"/>
    <x v="0"/>
    <s v="99% Dark &amp; Pure"/>
    <n v="7693"/>
    <n v="21"/>
    <x v="0"/>
    <n v="245.7"/>
  </r>
  <r>
    <x v="8"/>
    <x v="2"/>
    <s v="Caramel Stuffed Bars"/>
    <n v="973"/>
    <n v="162"/>
    <x v="1"/>
    <n v="1681.5600000000002"/>
  </r>
  <r>
    <x v="9"/>
    <x v="1"/>
    <s v="Spicy Special Slims"/>
    <n v="567"/>
    <n v="228"/>
    <x v="3"/>
    <n v="2820.3599999999997"/>
  </r>
  <r>
    <x v="9"/>
    <x v="2"/>
    <s v="Manuka Honey Choco"/>
    <n v="2471"/>
    <n v="342"/>
    <x v="6"/>
    <n v="2448.7200000000003"/>
  </r>
  <r>
    <x v="6"/>
    <x v="4"/>
    <s v="Milk Bars"/>
    <n v="7189"/>
    <n v="54"/>
    <x v="4"/>
    <n v="782.46"/>
  </r>
  <r>
    <x v="3"/>
    <x v="1"/>
    <s v="Caramel Stuffed Bars"/>
    <n v="7455"/>
    <n v="216"/>
    <x v="1"/>
    <n v="2242.0800000000004"/>
  </r>
  <r>
    <x v="8"/>
    <x v="5"/>
    <s v="Baker's Choco Chips"/>
    <n v="3108"/>
    <n v="54"/>
    <x v="2"/>
    <n v="527.57999999999993"/>
  </r>
  <r>
    <x v="4"/>
    <x v="4"/>
    <s v="White Choc"/>
    <n v="469"/>
    <n v="75"/>
    <x v="3"/>
    <n v="927.74999999999989"/>
  </r>
  <r>
    <x v="2"/>
    <x v="0"/>
    <s v="Fruit &amp; Nut Bars"/>
    <n v="2737"/>
    <n v="93"/>
    <x v="1"/>
    <n v="965.34"/>
  </r>
  <r>
    <x v="2"/>
    <x v="0"/>
    <s v="White Choc"/>
    <n v="4305"/>
    <n v="156"/>
    <x v="3"/>
    <n v="1929.7199999999998"/>
  </r>
  <r>
    <x v="2"/>
    <x v="4"/>
    <s v="Eclairs"/>
    <n v="2408"/>
    <n v="9"/>
    <x v="1"/>
    <n v="93.42"/>
  </r>
  <r>
    <x v="8"/>
    <x v="2"/>
    <s v="99% Dark &amp; Pure"/>
    <n v="1281"/>
    <n v="18"/>
    <x v="0"/>
    <n v="210.6"/>
  </r>
  <r>
    <x v="0"/>
    <x v="1"/>
    <s v="Choco Coated Almonds"/>
    <n v="12348"/>
    <n v="234"/>
    <x v="1"/>
    <n v="2428.92"/>
  </r>
  <r>
    <x v="8"/>
    <x v="5"/>
    <s v="Caramel Stuffed Bars"/>
    <n v="3689"/>
    <n v="312"/>
    <x v="1"/>
    <n v="3238.5600000000004"/>
  </r>
  <r>
    <x v="5"/>
    <x v="2"/>
    <s v="99% Dark &amp; Pure"/>
    <n v="2870"/>
    <n v="300"/>
    <x v="0"/>
    <n v="3510"/>
  </r>
  <r>
    <x v="7"/>
    <x v="2"/>
    <s v="Organic Choco Syrup"/>
    <n v="798"/>
    <n v="519"/>
    <x v="4"/>
    <n v="7520.31"/>
  </r>
  <r>
    <x v="3"/>
    <x v="0"/>
    <s v="Spicy Special Slims"/>
    <n v="2933"/>
    <n v="9"/>
    <x v="3"/>
    <n v="111.33"/>
  </r>
  <r>
    <x v="6"/>
    <x v="1"/>
    <s v="Almond Choco"/>
    <n v="2744"/>
    <n v="9"/>
    <x v="2"/>
    <n v="87.929999999999993"/>
  </r>
  <r>
    <x v="0"/>
    <x v="2"/>
    <s v="Peanut Butter Cubes"/>
    <n v="9772"/>
    <n v="90"/>
    <x v="4"/>
    <n v="1304.0999999999999"/>
  </r>
  <r>
    <x v="5"/>
    <x v="5"/>
    <s v="White Choc"/>
    <n v="1568"/>
    <n v="96"/>
    <x v="3"/>
    <n v="1187.52"/>
  </r>
  <r>
    <x v="7"/>
    <x v="2"/>
    <s v="Mint Chip Choco"/>
    <n v="11417"/>
    <n v="21"/>
    <x v="4"/>
    <n v="304.29000000000002"/>
  </r>
  <r>
    <x v="0"/>
    <x v="5"/>
    <s v="Baker's Choco Chips"/>
    <n v="6748"/>
    <n v="48"/>
    <x v="2"/>
    <n v="468.96"/>
  </r>
  <r>
    <x v="9"/>
    <x v="2"/>
    <s v="Organic Choco Syrup"/>
    <n v="1407"/>
    <n v="72"/>
    <x v="4"/>
    <n v="1043.28"/>
  </r>
  <r>
    <x v="1"/>
    <x v="1"/>
    <s v="Manuka Honey Choco"/>
    <n v="2023"/>
    <n v="168"/>
    <x v="6"/>
    <n v="1202.8800000000001"/>
  </r>
  <r>
    <x v="6"/>
    <x v="3"/>
    <s v="Baker's Choco Chips"/>
    <n v="5236"/>
    <n v="51"/>
    <x v="2"/>
    <n v="498.27"/>
  </r>
  <r>
    <x v="3"/>
    <x v="2"/>
    <s v="99% Dark &amp; Pure"/>
    <n v="1925"/>
    <n v="192"/>
    <x v="0"/>
    <n v="2246.3999999999996"/>
  </r>
  <r>
    <x v="5"/>
    <x v="0"/>
    <s v="50% Dark Bites"/>
    <n v="6608"/>
    <n v="225"/>
    <x v="0"/>
    <n v="2632.5"/>
  </r>
  <r>
    <x v="4"/>
    <x v="5"/>
    <s v="Baker's Choco Chips"/>
    <n v="8008"/>
    <n v="456"/>
    <x v="2"/>
    <n v="4455.12"/>
  </r>
  <r>
    <x v="9"/>
    <x v="5"/>
    <s v="White Choc"/>
    <n v="1428"/>
    <n v="93"/>
    <x v="3"/>
    <n v="1150.4099999999999"/>
  </r>
  <r>
    <x v="4"/>
    <x v="5"/>
    <s v="Almond Choco"/>
    <n v="525"/>
    <n v="48"/>
    <x v="2"/>
    <n v="468.96"/>
  </r>
  <r>
    <x v="4"/>
    <x v="0"/>
    <s v="Drinking Coco"/>
    <n v="1505"/>
    <n v="102"/>
    <x v="1"/>
    <n v="1058.76"/>
  </r>
  <r>
    <x v="5"/>
    <x v="1"/>
    <s v="70% Dark Bites"/>
    <n v="6755"/>
    <n v="252"/>
    <x v="0"/>
    <n v="2948.3999999999996"/>
  </r>
  <r>
    <x v="7"/>
    <x v="0"/>
    <s v="Drinking Coco"/>
    <n v="11571"/>
    <n v="138"/>
    <x v="1"/>
    <n v="1432.44"/>
  </r>
  <r>
    <x v="0"/>
    <x v="4"/>
    <s v="White Choc"/>
    <n v="2541"/>
    <n v="90"/>
    <x v="3"/>
    <n v="1113.3"/>
  </r>
  <r>
    <x v="3"/>
    <x v="0"/>
    <s v="70% Dark Bites"/>
    <n v="1526"/>
    <n v="240"/>
    <x v="0"/>
    <n v="2808"/>
  </r>
  <r>
    <x v="0"/>
    <x v="4"/>
    <s v="Almond Choco"/>
    <n v="6125"/>
    <n v="102"/>
    <x v="2"/>
    <n v="996.54"/>
  </r>
  <r>
    <x v="3"/>
    <x v="1"/>
    <s v="Organic Choco Syrup"/>
    <n v="847"/>
    <n v="129"/>
    <x v="4"/>
    <n v="1869.21"/>
  </r>
  <r>
    <x v="1"/>
    <x v="1"/>
    <s v="Organic Choco Syrup"/>
    <n v="4753"/>
    <n v="300"/>
    <x v="4"/>
    <n v="4347"/>
  </r>
  <r>
    <x v="4"/>
    <x v="4"/>
    <s v="Peanut Butter Cubes"/>
    <n v="959"/>
    <n v="135"/>
    <x v="4"/>
    <n v="1956.15"/>
  </r>
  <r>
    <x v="5"/>
    <x v="1"/>
    <s v="85% Dark Bars"/>
    <n v="2793"/>
    <n v="114"/>
    <x v="0"/>
    <n v="1333.8"/>
  </r>
  <r>
    <x v="5"/>
    <x v="1"/>
    <s v="50% Dark Bites"/>
    <n v="4606"/>
    <n v="63"/>
    <x v="0"/>
    <n v="737.09999999999991"/>
  </r>
  <r>
    <x v="5"/>
    <x v="2"/>
    <s v="Manuka Honey Choco"/>
    <n v="5551"/>
    <n v="252"/>
    <x v="6"/>
    <n v="1804.32"/>
  </r>
  <r>
    <x v="9"/>
    <x v="2"/>
    <s v="Choco Coated Almonds"/>
    <n v="6657"/>
    <n v="303"/>
    <x v="1"/>
    <n v="3145.1400000000003"/>
  </r>
  <r>
    <x v="5"/>
    <x v="3"/>
    <s v="Eclairs"/>
    <n v="4438"/>
    <n v="246"/>
    <x v="1"/>
    <n v="2553.48"/>
  </r>
  <r>
    <x v="1"/>
    <x v="4"/>
    <s v="After Nines"/>
    <n v="168"/>
    <n v="84"/>
    <x v="2"/>
    <n v="820.68"/>
  </r>
  <r>
    <x v="5"/>
    <x v="5"/>
    <s v="Eclairs"/>
    <n v="7777"/>
    <n v="39"/>
    <x v="1"/>
    <n v="404.82000000000005"/>
  </r>
  <r>
    <x v="6"/>
    <x v="2"/>
    <s v="Eclairs"/>
    <n v="3339"/>
    <n v="348"/>
    <x v="1"/>
    <n v="3612.2400000000002"/>
  </r>
  <r>
    <x v="5"/>
    <x v="0"/>
    <s v="Peanut Butter Cubes"/>
    <n v="6391"/>
    <n v="48"/>
    <x v="4"/>
    <n v="695.52"/>
  </r>
  <r>
    <x v="6"/>
    <x v="0"/>
    <s v="After Nines"/>
    <n v="518"/>
    <n v="75"/>
    <x v="2"/>
    <n v="732.75"/>
  </r>
  <r>
    <x v="5"/>
    <x v="4"/>
    <s v="Caramel Stuffed Bars"/>
    <n v="5677"/>
    <n v="258"/>
    <x v="1"/>
    <n v="2678.0400000000004"/>
  </r>
  <r>
    <x v="4"/>
    <x v="3"/>
    <s v="Eclairs"/>
    <n v="6048"/>
    <n v="27"/>
    <x v="1"/>
    <n v="280.26000000000005"/>
  </r>
  <r>
    <x v="1"/>
    <x v="4"/>
    <s v="Choco Coated Almonds"/>
    <n v="3752"/>
    <n v="213"/>
    <x v="1"/>
    <n v="2210.94"/>
  </r>
  <r>
    <x v="6"/>
    <x v="1"/>
    <s v="Manuka Honey Choco"/>
    <n v="4480"/>
    <n v="357"/>
    <x v="6"/>
    <n v="2556.12"/>
  </r>
  <r>
    <x v="2"/>
    <x v="0"/>
    <s v="Almond Choco"/>
    <n v="259"/>
    <n v="207"/>
    <x v="2"/>
    <n v="2022.3899999999999"/>
  </r>
  <r>
    <x v="1"/>
    <x v="0"/>
    <s v="70% Dark Bites"/>
    <n v="42"/>
    <n v="150"/>
    <x v="0"/>
    <n v="1755"/>
  </r>
  <r>
    <x v="3"/>
    <x v="2"/>
    <s v="Baker's Choco Chips"/>
    <n v="98"/>
    <n v="204"/>
    <x v="2"/>
    <n v="1993.08"/>
  </r>
  <r>
    <x v="5"/>
    <x v="1"/>
    <s v="Organic Choco Syrup"/>
    <n v="2478"/>
    <n v="21"/>
    <x v="4"/>
    <n v="304.29000000000002"/>
  </r>
  <r>
    <x v="3"/>
    <x v="5"/>
    <s v="Peanut Butter Cubes"/>
    <n v="7847"/>
    <n v="174"/>
    <x v="4"/>
    <n v="2521.2600000000002"/>
  </r>
  <r>
    <x v="7"/>
    <x v="0"/>
    <s v="Eclairs"/>
    <n v="9926"/>
    <n v="201"/>
    <x v="1"/>
    <n v="2086.38"/>
  </r>
  <r>
    <x v="1"/>
    <x v="4"/>
    <s v="Milk Bars"/>
    <n v="819"/>
    <n v="510"/>
    <x v="4"/>
    <n v="7389.9000000000005"/>
  </r>
  <r>
    <x v="4"/>
    <x v="3"/>
    <s v="Manuka Honey Choco"/>
    <n v="3052"/>
    <n v="378"/>
    <x v="6"/>
    <n v="2706.48"/>
  </r>
  <r>
    <x v="2"/>
    <x v="5"/>
    <s v="Spicy Special Slims"/>
    <n v="6832"/>
    <n v="27"/>
    <x v="3"/>
    <n v="333.98999999999995"/>
  </r>
  <r>
    <x v="7"/>
    <x v="3"/>
    <s v="Mint Chip Choco"/>
    <n v="2016"/>
    <n v="117"/>
    <x v="4"/>
    <n v="1695.33"/>
  </r>
  <r>
    <x v="4"/>
    <x v="4"/>
    <s v="Spicy Special Slims"/>
    <n v="7322"/>
    <n v="36"/>
    <x v="3"/>
    <n v="445.32"/>
  </r>
  <r>
    <x v="1"/>
    <x v="1"/>
    <s v="Peanut Butter Cubes"/>
    <n v="357"/>
    <n v="126"/>
    <x v="4"/>
    <n v="1825.74"/>
  </r>
  <r>
    <x v="2"/>
    <x v="3"/>
    <s v="White Choc"/>
    <n v="3192"/>
    <n v="72"/>
    <x v="3"/>
    <n v="890.64"/>
  </r>
  <r>
    <x v="5"/>
    <x v="2"/>
    <s v="After Nines"/>
    <n v="8435"/>
    <n v="42"/>
    <x v="2"/>
    <n v="410.34"/>
  </r>
  <r>
    <x v="0"/>
    <x v="3"/>
    <s v="Manuka Honey Choco"/>
    <n v="0"/>
    <n v="135"/>
    <x v="6"/>
    <n v="966.6"/>
  </r>
  <r>
    <x v="5"/>
    <x v="5"/>
    <s v="85% Dark Bars"/>
    <n v="8862"/>
    <n v="189"/>
    <x v="0"/>
    <n v="2211.2999999999997"/>
  </r>
  <r>
    <x v="4"/>
    <x v="0"/>
    <s v="Caramel Stuffed Bars"/>
    <n v="3556"/>
    <n v="459"/>
    <x v="1"/>
    <n v="4764.42"/>
  </r>
  <r>
    <x v="6"/>
    <x v="5"/>
    <s v="Raspberry Choco"/>
    <n v="7280"/>
    <n v="201"/>
    <x v="4"/>
    <n v="2912.4900000000002"/>
  </r>
  <r>
    <x v="4"/>
    <x v="5"/>
    <s v="70% Dark Bites"/>
    <n v="3402"/>
    <n v="366"/>
    <x v="0"/>
    <n v="4282.2"/>
  </r>
  <r>
    <x v="8"/>
    <x v="0"/>
    <s v="Manuka Honey Choco"/>
    <n v="4592"/>
    <n v="324"/>
    <x v="6"/>
    <n v="2319.84"/>
  </r>
  <r>
    <x v="2"/>
    <x v="1"/>
    <s v="Raspberry Choco"/>
    <n v="7833"/>
    <n v="243"/>
    <x v="4"/>
    <n v="3521.07"/>
  </r>
  <r>
    <x v="7"/>
    <x v="3"/>
    <s v="Spicy Special Slims"/>
    <n v="7651"/>
    <n v="213"/>
    <x v="3"/>
    <n v="2634.81"/>
  </r>
  <r>
    <x v="0"/>
    <x v="1"/>
    <s v="70% Dark Bites"/>
    <n v="2275"/>
    <n v="447"/>
    <x v="0"/>
    <n v="5229.8999999999996"/>
  </r>
  <r>
    <x v="0"/>
    <x v="4"/>
    <s v="Milk Bars"/>
    <n v="5670"/>
    <n v="297"/>
    <x v="4"/>
    <n v="4303.53"/>
  </r>
  <r>
    <x v="5"/>
    <x v="1"/>
    <s v="Mint Chip Choco"/>
    <n v="2135"/>
    <n v="27"/>
    <x v="4"/>
    <n v="391.23"/>
  </r>
  <r>
    <x v="0"/>
    <x v="5"/>
    <s v="Fruit &amp; Nut Bars"/>
    <n v="2779"/>
    <n v="75"/>
    <x v="1"/>
    <n v="778.50000000000011"/>
  </r>
  <r>
    <x v="9"/>
    <x v="3"/>
    <s v="Peanut Butter Cubes"/>
    <n v="12950"/>
    <n v="30"/>
    <x v="4"/>
    <n v="434.7"/>
  </r>
  <r>
    <x v="5"/>
    <x v="2"/>
    <s v="Drinking Coco"/>
    <n v="2646"/>
    <n v="177"/>
    <x v="1"/>
    <n v="1837.2600000000002"/>
  </r>
  <r>
    <x v="0"/>
    <x v="5"/>
    <s v="Peanut Butter Cubes"/>
    <n v="3794"/>
    <n v="159"/>
    <x v="4"/>
    <n v="2303.91"/>
  </r>
  <r>
    <x v="8"/>
    <x v="1"/>
    <s v="Peanut Butter Cubes"/>
    <n v="819"/>
    <n v="306"/>
    <x v="4"/>
    <n v="4433.9400000000005"/>
  </r>
  <r>
    <x v="8"/>
    <x v="5"/>
    <s v="Orange Choco"/>
    <n v="2583"/>
    <n v="18"/>
    <x v="4"/>
    <n v="260.82"/>
  </r>
  <r>
    <x v="5"/>
    <x v="1"/>
    <s v="99% Dark &amp; Pure"/>
    <n v="4585"/>
    <n v="240"/>
    <x v="0"/>
    <n v="2808"/>
  </r>
  <r>
    <x v="6"/>
    <x v="5"/>
    <s v="Peanut Butter Cubes"/>
    <n v="1652"/>
    <n v="93"/>
    <x v="4"/>
    <n v="1347.57"/>
  </r>
  <r>
    <x v="9"/>
    <x v="5"/>
    <s v="Baker's Choco Chips"/>
    <n v="4991"/>
    <n v="9"/>
    <x v="2"/>
    <n v="87.929999999999993"/>
  </r>
  <r>
    <x v="1"/>
    <x v="5"/>
    <s v="Mint Chip Choco"/>
    <n v="2009"/>
    <n v="219"/>
    <x v="4"/>
    <n v="3173.31"/>
  </r>
  <r>
    <x v="7"/>
    <x v="3"/>
    <s v="After Nines"/>
    <n v="1568"/>
    <n v="141"/>
    <x v="2"/>
    <n v="1377.57"/>
  </r>
  <r>
    <x v="3"/>
    <x v="0"/>
    <s v="Orange Choco"/>
    <n v="3388"/>
    <n v="123"/>
    <x v="4"/>
    <n v="1782.27"/>
  </r>
  <r>
    <x v="0"/>
    <x v="4"/>
    <s v="85% Dark Bars"/>
    <n v="623"/>
    <n v="51"/>
    <x v="0"/>
    <n v="596.69999999999993"/>
  </r>
  <r>
    <x v="4"/>
    <x v="2"/>
    <s v="Almond Choco"/>
    <n v="10073"/>
    <n v="120"/>
    <x v="2"/>
    <n v="1172.3999999999999"/>
  </r>
  <r>
    <x v="1"/>
    <x v="3"/>
    <s v="Baker's Choco Chips"/>
    <n v="1561"/>
    <n v="27"/>
    <x v="2"/>
    <n v="263.78999999999996"/>
  </r>
  <r>
    <x v="2"/>
    <x v="2"/>
    <s v="Organic Choco Syrup"/>
    <n v="11522"/>
    <n v="204"/>
    <x v="4"/>
    <n v="2955.96"/>
  </r>
  <r>
    <x v="4"/>
    <x v="4"/>
    <s v="Milk Bars"/>
    <n v="2317"/>
    <n v="123"/>
    <x v="4"/>
    <n v="1782.27"/>
  </r>
  <r>
    <x v="9"/>
    <x v="0"/>
    <s v="Caramel Stuffed Bars"/>
    <n v="3059"/>
    <n v="27"/>
    <x v="1"/>
    <n v="280.26000000000005"/>
  </r>
  <r>
    <x v="3"/>
    <x v="0"/>
    <s v="Baker's Choco Chips"/>
    <n v="2324"/>
    <n v="177"/>
    <x v="2"/>
    <n v="1729.29"/>
  </r>
  <r>
    <x v="8"/>
    <x v="3"/>
    <s v="Baker's Choco Chips"/>
    <n v="4956"/>
    <n v="171"/>
    <x v="2"/>
    <n v="1670.6699999999998"/>
  </r>
  <r>
    <x v="9"/>
    <x v="5"/>
    <s v="99% Dark &amp; Pure"/>
    <n v="5355"/>
    <n v="204"/>
    <x v="0"/>
    <n v="2386.7999999999997"/>
  </r>
  <r>
    <x v="8"/>
    <x v="5"/>
    <s v="50% Dark Bites"/>
    <n v="7259"/>
    <n v="276"/>
    <x v="0"/>
    <n v="3229.2"/>
  </r>
  <r>
    <x v="1"/>
    <x v="0"/>
    <s v="Baker's Choco Chips"/>
    <n v="6279"/>
    <n v="45"/>
    <x v="2"/>
    <n v="439.65"/>
  </r>
  <r>
    <x v="0"/>
    <x v="4"/>
    <s v="Manuka Honey Choco"/>
    <n v="2541"/>
    <n v="45"/>
    <x v="6"/>
    <n v="322.2"/>
  </r>
  <r>
    <x v="4"/>
    <x v="1"/>
    <s v="Organic Choco Syrup"/>
    <n v="3864"/>
    <n v="177"/>
    <x v="4"/>
    <n v="2564.73"/>
  </r>
  <r>
    <x v="6"/>
    <x v="2"/>
    <s v="Milk Bars"/>
    <n v="6146"/>
    <n v="63"/>
    <x v="4"/>
    <n v="912.87"/>
  </r>
  <r>
    <x v="2"/>
    <x v="3"/>
    <s v="Drinking Coco"/>
    <n v="2639"/>
    <n v="204"/>
    <x v="1"/>
    <n v="2117.52"/>
  </r>
  <r>
    <x v="1"/>
    <x v="0"/>
    <s v="After Nines"/>
    <n v="1890"/>
    <n v="195"/>
    <x v="2"/>
    <n v="1905.1499999999999"/>
  </r>
  <r>
    <x v="5"/>
    <x v="5"/>
    <s v="50% Dark Bites"/>
    <n v="1932"/>
    <n v="369"/>
    <x v="0"/>
    <n v="4317.3"/>
  </r>
  <r>
    <x v="8"/>
    <x v="5"/>
    <s v="White Choc"/>
    <n v="6300"/>
    <n v="42"/>
    <x v="3"/>
    <n v="519.54"/>
  </r>
  <r>
    <x v="4"/>
    <x v="0"/>
    <s v="70% Dark Bites"/>
    <n v="560"/>
    <n v="81"/>
    <x v="0"/>
    <n v="947.69999999999993"/>
  </r>
  <r>
    <x v="2"/>
    <x v="0"/>
    <s v="Baker's Choco Chips"/>
    <n v="2856"/>
    <n v="246"/>
    <x v="2"/>
    <n v="2403.42"/>
  </r>
  <r>
    <x v="2"/>
    <x v="5"/>
    <s v="Eclairs"/>
    <n v="707"/>
    <n v="174"/>
    <x v="1"/>
    <n v="1806.1200000000001"/>
  </r>
  <r>
    <x v="1"/>
    <x v="1"/>
    <s v="70% Dark Bites"/>
    <n v="3598"/>
    <n v="81"/>
    <x v="0"/>
    <n v="947.69999999999993"/>
  </r>
  <r>
    <x v="0"/>
    <x v="1"/>
    <s v="After Nines"/>
    <n v="6853"/>
    <n v="372"/>
    <x v="2"/>
    <n v="3634.44"/>
  </r>
  <r>
    <x v="0"/>
    <x v="1"/>
    <s v="Mint Chip Choco"/>
    <n v="4725"/>
    <n v="174"/>
    <x v="4"/>
    <n v="2521.2600000000002"/>
  </r>
  <r>
    <x v="3"/>
    <x v="2"/>
    <s v="Choco Coated Almonds"/>
    <n v="10304"/>
    <n v="84"/>
    <x v="1"/>
    <n v="871.92000000000007"/>
  </r>
  <r>
    <x v="3"/>
    <x v="5"/>
    <s v="Mint Chip Choco"/>
    <n v="1274"/>
    <n v="225"/>
    <x v="4"/>
    <n v="3260.25"/>
  </r>
  <r>
    <x v="6"/>
    <x v="2"/>
    <s v="70% Dark Bites"/>
    <n v="1526"/>
    <n v="105"/>
    <x v="0"/>
    <n v="1228.5"/>
  </r>
  <r>
    <x v="0"/>
    <x v="3"/>
    <s v="Caramel Stuffed Bars"/>
    <n v="3101"/>
    <n v="225"/>
    <x v="1"/>
    <n v="2335.5"/>
  </r>
  <r>
    <x v="7"/>
    <x v="0"/>
    <s v="50% Dark Bites"/>
    <n v="1057"/>
    <n v="54"/>
    <x v="0"/>
    <n v="631.79999999999995"/>
  </r>
  <r>
    <x v="5"/>
    <x v="0"/>
    <s v="Baker's Choco Chips"/>
    <n v="5306"/>
    <n v="0"/>
    <x v="2"/>
    <n v="0"/>
  </r>
  <r>
    <x v="6"/>
    <x v="3"/>
    <s v="85% Dark Bars"/>
    <n v="4018"/>
    <n v="171"/>
    <x v="0"/>
    <n v="2000.6999999999998"/>
  </r>
  <r>
    <x v="2"/>
    <x v="5"/>
    <s v="Mint Chip Choco"/>
    <n v="938"/>
    <n v="189"/>
    <x v="4"/>
    <n v="2738.61"/>
  </r>
  <r>
    <x v="5"/>
    <x v="4"/>
    <s v="Drinking Coco"/>
    <n v="1778"/>
    <n v="270"/>
    <x v="1"/>
    <n v="2802.6000000000004"/>
  </r>
  <r>
    <x v="4"/>
    <x v="3"/>
    <s v="70% Dark Bites"/>
    <n v="1638"/>
    <n v="63"/>
    <x v="0"/>
    <n v="737.09999999999991"/>
  </r>
  <r>
    <x v="3"/>
    <x v="4"/>
    <s v="White Choc"/>
    <n v="154"/>
    <n v="21"/>
    <x v="3"/>
    <n v="259.77"/>
  </r>
  <r>
    <x v="5"/>
    <x v="0"/>
    <s v="After Nines"/>
    <n v="9835"/>
    <n v="207"/>
    <x v="2"/>
    <n v="2022.3899999999999"/>
  </r>
  <r>
    <x v="2"/>
    <x v="0"/>
    <s v="Orange Choco"/>
    <n v="7273"/>
    <n v="96"/>
    <x v="4"/>
    <n v="1391.04"/>
  </r>
  <r>
    <x v="6"/>
    <x v="3"/>
    <s v="After Nines"/>
    <n v="6909"/>
    <n v="81"/>
    <x v="2"/>
    <n v="791.37"/>
  </r>
  <r>
    <x v="2"/>
    <x v="3"/>
    <s v="85% Dark Bars"/>
    <n v="3920"/>
    <n v="306"/>
    <x v="0"/>
    <n v="3580.2"/>
  </r>
  <r>
    <x v="9"/>
    <x v="3"/>
    <s v="Spicy Special Slims"/>
    <n v="4858"/>
    <n v="279"/>
    <x v="3"/>
    <n v="3451.2299999999996"/>
  </r>
  <r>
    <x v="7"/>
    <x v="4"/>
    <s v="Almond Choco"/>
    <n v="3549"/>
    <n v="3"/>
    <x v="2"/>
    <n v="29.31"/>
  </r>
  <r>
    <x v="5"/>
    <x v="3"/>
    <s v="Organic Choco Syrup"/>
    <n v="966"/>
    <n v="198"/>
    <x v="4"/>
    <n v="2869.02"/>
  </r>
  <r>
    <x v="6"/>
    <x v="3"/>
    <s v="Drinking Coco"/>
    <n v="385"/>
    <n v="249"/>
    <x v="1"/>
    <n v="2584.6200000000003"/>
  </r>
  <r>
    <x v="4"/>
    <x v="5"/>
    <s v="Mint Chip Choco"/>
    <n v="2219"/>
    <n v="75"/>
    <x v="4"/>
    <n v="1086.75"/>
  </r>
  <r>
    <x v="2"/>
    <x v="2"/>
    <s v="Choco Coated Almonds"/>
    <n v="2954"/>
    <n v="189"/>
    <x v="1"/>
    <n v="1961.8200000000002"/>
  </r>
  <r>
    <x v="5"/>
    <x v="2"/>
    <s v="Choco Coated Almonds"/>
    <n v="280"/>
    <n v="87"/>
    <x v="1"/>
    <n v="903.06000000000006"/>
  </r>
  <r>
    <x v="3"/>
    <x v="2"/>
    <s v="70% Dark Bites"/>
    <n v="6118"/>
    <n v="174"/>
    <x v="0"/>
    <n v="2035.8"/>
  </r>
  <r>
    <x v="7"/>
    <x v="3"/>
    <s v="Raspberry Choco"/>
    <n v="4802"/>
    <n v="36"/>
    <x v="4"/>
    <n v="521.64"/>
  </r>
  <r>
    <x v="2"/>
    <x v="4"/>
    <s v="85% Dark Bars"/>
    <n v="4137"/>
    <n v="60"/>
    <x v="0"/>
    <n v="702"/>
  </r>
  <r>
    <x v="8"/>
    <x v="1"/>
    <s v="Fruit &amp; Nut Bars"/>
    <n v="2023"/>
    <n v="78"/>
    <x v="1"/>
    <n v="809.6400000000001"/>
  </r>
  <r>
    <x v="2"/>
    <x v="2"/>
    <s v="70% Dark Bites"/>
    <n v="9051"/>
    <n v="57"/>
    <x v="0"/>
    <n v="666.9"/>
  </r>
  <r>
    <x v="2"/>
    <x v="0"/>
    <s v="Caramel Stuffed Bars"/>
    <n v="2919"/>
    <n v="45"/>
    <x v="1"/>
    <n v="467.1"/>
  </r>
  <r>
    <x v="3"/>
    <x v="4"/>
    <s v="After Nines"/>
    <n v="5915"/>
    <n v="3"/>
    <x v="2"/>
    <n v="29.31"/>
  </r>
  <r>
    <x v="9"/>
    <x v="1"/>
    <s v="Raspberry Choco"/>
    <n v="2562"/>
    <n v="6"/>
    <x v="4"/>
    <n v="86.94"/>
  </r>
  <r>
    <x v="6"/>
    <x v="0"/>
    <s v="White Choc"/>
    <n v="8813"/>
    <n v="21"/>
    <x v="3"/>
    <n v="259.77"/>
  </r>
  <r>
    <x v="6"/>
    <x v="2"/>
    <s v="Drinking Coco"/>
    <n v="6111"/>
    <n v="3"/>
    <x v="1"/>
    <n v="31.14"/>
  </r>
  <r>
    <x v="1"/>
    <x v="5"/>
    <s v="Smooth Sliky Salty"/>
    <n v="3507"/>
    <n v="288"/>
    <x v="5"/>
    <n v="1667.52"/>
  </r>
  <r>
    <x v="4"/>
    <x v="2"/>
    <s v="Milk Bars"/>
    <n v="4319"/>
    <n v="30"/>
    <x v="4"/>
    <n v="434.7"/>
  </r>
  <r>
    <x v="0"/>
    <x v="4"/>
    <s v="Baker's Choco Chips"/>
    <n v="609"/>
    <n v="87"/>
    <x v="2"/>
    <n v="849.99"/>
  </r>
  <r>
    <x v="0"/>
    <x v="3"/>
    <s v="Organic Choco Syrup"/>
    <n v="6370"/>
    <n v="30"/>
    <x v="4"/>
    <n v="434.7"/>
  </r>
  <r>
    <x v="6"/>
    <x v="4"/>
    <s v="99% Dark &amp; Pure"/>
    <n v="5474"/>
    <n v="168"/>
    <x v="0"/>
    <n v="1965.6"/>
  </r>
  <r>
    <x v="0"/>
    <x v="2"/>
    <s v="Organic Choco Syrup"/>
    <n v="3164"/>
    <n v="306"/>
    <x v="4"/>
    <n v="4433.9400000000005"/>
  </r>
  <r>
    <x v="4"/>
    <x v="1"/>
    <s v="Almond Choco"/>
    <n v="1302"/>
    <n v="402"/>
    <x v="2"/>
    <n v="3927.54"/>
  </r>
  <r>
    <x v="8"/>
    <x v="0"/>
    <s v="Caramel Stuffed Bars"/>
    <n v="7308"/>
    <n v="327"/>
    <x v="1"/>
    <n v="3394.26"/>
  </r>
  <r>
    <x v="0"/>
    <x v="0"/>
    <s v="Organic Choco Syrup"/>
    <n v="6132"/>
    <n v="93"/>
    <x v="4"/>
    <n v="1347.57"/>
  </r>
  <r>
    <x v="9"/>
    <x v="1"/>
    <s v="50% Dark Bites"/>
    <n v="3472"/>
    <n v="96"/>
    <x v="0"/>
    <n v="1123.1999999999998"/>
  </r>
  <r>
    <x v="1"/>
    <x v="3"/>
    <s v="Drinking Coco"/>
    <n v="9660"/>
    <n v="27"/>
    <x v="1"/>
    <n v="280.26000000000005"/>
  </r>
  <r>
    <x v="2"/>
    <x v="4"/>
    <s v="Baker's Choco Chips"/>
    <n v="2436"/>
    <n v="99"/>
    <x v="2"/>
    <n v="967.2299999999999"/>
  </r>
  <r>
    <x v="2"/>
    <x v="4"/>
    <s v="Peanut Butter Cubes"/>
    <n v="9506"/>
    <n v="87"/>
    <x v="4"/>
    <n v="1260.6300000000001"/>
  </r>
  <r>
    <x v="9"/>
    <x v="0"/>
    <s v="Spicy Special Slims"/>
    <n v="245"/>
    <n v="288"/>
    <x v="3"/>
    <n v="3562.56"/>
  </r>
  <r>
    <x v="1"/>
    <x v="1"/>
    <s v="Orange Choco"/>
    <n v="2702"/>
    <n v="363"/>
    <x v="4"/>
    <n v="5259.87"/>
  </r>
  <r>
    <x v="9"/>
    <x v="5"/>
    <s v="Eclairs"/>
    <n v="700"/>
    <n v="87"/>
    <x v="1"/>
    <n v="903.06000000000006"/>
  </r>
  <r>
    <x v="4"/>
    <x v="5"/>
    <s v="Eclairs"/>
    <n v="3759"/>
    <n v="150"/>
    <x v="1"/>
    <n v="1557.0000000000002"/>
  </r>
  <r>
    <x v="7"/>
    <x v="1"/>
    <s v="Eclairs"/>
    <n v="1589"/>
    <n v="303"/>
    <x v="1"/>
    <n v="3145.1400000000003"/>
  </r>
  <r>
    <x v="5"/>
    <x v="1"/>
    <s v="Caramel Stuffed Bars"/>
    <n v="5194"/>
    <n v="288"/>
    <x v="1"/>
    <n v="2989.44"/>
  </r>
  <r>
    <x v="9"/>
    <x v="2"/>
    <s v="Milk Bars"/>
    <n v="945"/>
    <n v="75"/>
    <x v="4"/>
    <n v="1086.75"/>
  </r>
  <r>
    <x v="0"/>
    <x v="4"/>
    <s v="Smooth Sliky Salty"/>
    <n v="1988"/>
    <n v="39"/>
    <x v="5"/>
    <n v="225.81"/>
  </r>
  <r>
    <x v="4"/>
    <x v="5"/>
    <s v="Choco Coated Almonds"/>
    <n v="6734"/>
    <n v="123"/>
    <x v="1"/>
    <n v="1276.74"/>
  </r>
  <r>
    <x v="0"/>
    <x v="2"/>
    <s v="Almond Choco"/>
    <n v="217"/>
    <n v="36"/>
    <x v="2"/>
    <n v="351.71999999999997"/>
  </r>
  <r>
    <x v="6"/>
    <x v="5"/>
    <s v="After Nines"/>
    <n v="6279"/>
    <n v="237"/>
    <x v="2"/>
    <n v="2315.4899999999998"/>
  </r>
  <r>
    <x v="0"/>
    <x v="2"/>
    <s v="Milk Bars"/>
    <n v="4424"/>
    <n v="201"/>
    <x v="4"/>
    <n v="2912.4900000000002"/>
  </r>
  <r>
    <x v="7"/>
    <x v="2"/>
    <s v="Eclairs"/>
    <n v="189"/>
    <n v="48"/>
    <x v="1"/>
    <n v="498.24"/>
  </r>
  <r>
    <x v="6"/>
    <x v="1"/>
    <s v="After Nines"/>
    <n v="490"/>
    <n v="84"/>
    <x v="2"/>
    <n v="820.68"/>
  </r>
  <r>
    <x v="1"/>
    <x v="0"/>
    <s v="Spicy Special Slims"/>
    <n v="434"/>
    <n v="87"/>
    <x v="3"/>
    <n v="1076.1899999999998"/>
  </r>
  <r>
    <x v="5"/>
    <x v="4"/>
    <s v="70% Dark Bites"/>
    <n v="10129"/>
    <n v="312"/>
    <x v="0"/>
    <n v="3650.3999999999996"/>
  </r>
  <r>
    <x v="8"/>
    <x v="3"/>
    <s v="Caramel Stuffed Bars"/>
    <n v="1652"/>
    <n v="102"/>
    <x v="1"/>
    <n v="1058.76"/>
  </r>
  <r>
    <x v="1"/>
    <x v="4"/>
    <s v="Spicy Special Slims"/>
    <n v="6433"/>
    <n v="78"/>
    <x v="3"/>
    <n v="964.8599999999999"/>
  </r>
  <r>
    <x v="8"/>
    <x v="5"/>
    <s v="Fruit &amp; Nut Bars"/>
    <n v="2212"/>
    <n v="117"/>
    <x v="1"/>
    <n v="1214.46"/>
  </r>
  <r>
    <x v="3"/>
    <x v="1"/>
    <s v="99% Dark &amp; Pure"/>
    <n v="609"/>
    <n v="99"/>
    <x v="0"/>
    <n v="1158.3"/>
  </r>
  <r>
    <x v="0"/>
    <x v="1"/>
    <s v="85% Dark Bars"/>
    <n v="1638"/>
    <n v="48"/>
    <x v="0"/>
    <n v="561.59999999999991"/>
  </r>
  <r>
    <x v="5"/>
    <x v="5"/>
    <s v="Raspberry Choco"/>
    <n v="3829"/>
    <n v="24"/>
    <x v="4"/>
    <n v="347.76"/>
  </r>
  <r>
    <x v="0"/>
    <x v="3"/>
    <s v="Raspberry Choco"/>
    <n v="5775"/>
    <n v="42"/>
    <x v="4"/>
    <n v="608.58000000000004"/>
  </r>
  <r>
    <x v="4"/>
    <x v="1"/>
    <s v="Orange Choco"/>
    <n v="1071"/>
    <n v="270"/>
    <x v="4"/>
    <n v="3912.3"/>
  </r>
  <r>
    <x v="1"/>
    <x v="2"/>
    <s v="Fruit &amp; Nut Bars"/>
    <n v="5019"/>
    <n v="150"/>
    <x v="1"/>
    <n v="1557.0000000000002"/>
  </r>
  <r>
    <x v="7"/>
    <x v="0"/>
    <s v="Raspberry Choco"/>
    <n v="2863"/>
    <n v="42"/>
    <x v="4"/>
    <n v="608.58000000000004"/>
  </r>
  <r>
    <x v="0"/>
    <x v="1"/>
    <s v="Manuka Honey Choco"/>
    <n v="1617"/>
    <n v="126"/>
    <x v="6"/>
    <n v="902.16"/>
  </r>
  <r>
    <x v="4"/>
    <x v="0"/>
    <s v="Baker's Choco Chips"/>
    <n v="6818"/>
    <n v="6"/>
    <x v="2"/>
    <n v="58.62"/>
  </r>
  <r>
    <x v="8"/>
    <x v="1"/>
    <s v="Raspberry Choco"/>
    <n v="6657"/>
    <n v="276"/>
    <x v="4"/>
    <n v="3999.2400000000002"/>
  </r>
  <r>
    <x v="8"/>
    <x v="5"/>
    <s v="Eclairs"/>
    <n v="2919"/>
    <n v="93"/>
    <x v="1"/>
    <n v="965.34"/>
  </r>
  <r>
    <x v="7"/>
    <x v="2"/>
    <s v="Smooth Sliky Salty"/>
    <n v="3094"/>
    <n v="246"/>
    <x v="5"/>
    <n v="1424.34"/>
  </r>
  <r>
    <x v="4"/>
    <x v="3"/>
    <s v="85% Dark Bars"/>
    <n v="2989"/>
    <n v="3"/>
    <x v="0"/>
    <n v="35.099999999999994"/>
  </r>
  <r>
    <x v="1"/>
    <x v="4"/>
    <s v="Organic Choco Syrup"/>
    <n v="2268"/>
    <n v="63"/>
    <x v="4"/>
    <n v="912.87"/>
  </r>
  <r>
    <x v="6"/>
    <x v="1"/>
    <s v="Smooth Sliky Salty"/>
    <n v="4753"/>
    <n v="246"/>
    <x v="5"/>
    <n v="1424.34"/>
  </r>
  <r>
    <x v="7"/>
    <x v="5"/>
    <s v="99% Dark &amp; Pure"/>
    <n v="7511"/>
    <n v="120"/>
    <x v="0"/>
    <n v="1404"/>
  </r>
  <r>
    <x v="7"/>
    <x v="4"/>
    <s v="Smooth Sliky Salty"/>
    <n v="4326"/>
    <n v="348"/>
    <x v="5"/>
    <n v="2014.92"/>
  </r>
  <r>
    <x v="3"/>
    <x v="5"/>
    <s v="Fruit &amp; Nut Bars"/>
    <n v="4935"/>
    <n v="126"/>
    <x v="1"/>
    <n v="1307.8800000000001"/>
  </r>
  <r>
    <x v="4"/>
    <x v="1"/>
    <s v="70% Dark Bites"/>
    <n v="4781"/>
    <n v="123"/>
    <x v="0"/>
    <n v="1439.1"/>
  </r>
  <r>
    <x v="6"/>
    <x v="4"/>
    <s v="White Choc"/>
    <n v="7483"/>
    <n v="45"/>
    <x v="3"/>
    <n v="556.65"/>
  </r>
  <r>
    <x v="9"/>
    <x v="4"/>
    <s v="Almond Choco"/>
    <n v="6860"/>
    <n v="126"/>
    <x v="2"/>
    <n v="1231.02"/>
  </r>
  <r>
    <x v="0"/>
    <x v="0"/>
    <s v="Manuka Honey Choco"/>
    <n v="9002"/>
    <n v="72"/>
    <x v="6"/>
    <n v="515.52"/>
  </r>
  <r>
    <x v="4"/>
    <x v="2"/>
    <s v="Manuka Honey Choco"/>
    <n v="1400"/>
    <n v="135"/>
    <x v="6"/>
    <n v="966.6"/>
  </r>
  <r>
    <x v="9"/>
    <x v="5"/>
    <s v="After Nines"/>
    <n v="4053"/>
    <n v="24"/>
    <x v="2"/>
    <n v="234.48"/>
  </r>
  <r>
    <x v="5"/>
    <x v="2"/>
    <s v="Smooth Sliky Salty"/>
    <n v="2149"/>
    <n v="117"/>
    <x v="5"/>
    <n v="677.43"/>
  </r>
  <r>
    <x v="8"/>
    <x v="3"/>
    <s v="Manuka Honey Choco"/>
    <n v="3640"/>
    <n v="51"/>
    <x v="6"/>
    <n v="365.16"/>
  </r>
  <r>
    <x v="7"/>
    <x v="3"/>
    <s v="Fruit &amp; Nut Bars"/>
    <n v="630"/>
    <n v="36"/>
    <x v="1"/>
    <n v="373.68"/>
  </r>
  <r>
    <x v="2"/>
    <x v="1"/>
    <s v="Organic Choco Syrup"/>
    <n v="2429"/>
    <n v="144"/>
    <x v="4"/>
    <n v="2086.56"/>
  </r>
  <r>
    <x v="2"/>
    <x v="2"/>
    <s v="White Choc"/>
    <n v="2142"/>
    <n v="114"/>
    <x v="3"/>
    <n v="1410.1799999999998"/>
  </r>
  <r>
    <x v="5"/>
    <x v="0"/>
    <s v="70% Dark Bites"/>
    <n v="6454"/>
    <n v="54"/>
    <x v="0"/>
    <n v="631.79999999999995"/>
  </r>
  <r>
    <x v="5"/>
    <x v="0"/>
    <s v="Mint Chip Choco"/>
    <n v="4487"/>
    <n v="333"/>
    <x v="4"/>
    <n v="4825.17"/>
  </r>
  <r>
    <x v="8"/>
    <x v="0"/>
    <s v="Almond Choco"/>
    <n v="938"/>
    <n v="366"/>
    <x v="2"/>
    <n v="3575.8199999999997"/>
  </r>
  <r>
    <x v="8"/>
    <x v="4"/>
    <s v="Baker's Choco Chips"/>
    <n v="8841"/>
    <n v="303"/>
    <x v="2"/>
    <n v="2960.31"/>
  </r>
  <r>
    <x v="7"/>
    <x v="3"/>
    <s v="Peanut Butter Cubes"/>
    <n v="4018"/>
    <n v="126"/>
    <x v="4"/>
    <n v="1825.74"/>
  </r>
  <r>
    <x v="3"/>
    <x v="0"/>
    <s v="Raspberry Choco"/>
    <n v="714"/>
    <n v="231"/>
    <x v="4"/>
    <n v="3347.19"/>
  </r>
  <r>
    <x v="2"/>
    <x v="4"/>
    <s v="White Choc"/>
    <n v="3850"/>
    <n v="102"/>
    <x v="3"/>
    <n v="126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7">
    <pivotField showAll="0">
      <items count="11">
        <item x="7"/>
        <item h="1" x="1"/>
        <item h="1" x="3"/>
        <item h="1" x="5"/>
        <item h="1" x="4"/>
        <item h="1" x="6"/>
        <item h="1" x="8"/>
        <item h="1" x="2"/>
        <item h="1" x="9"/>
        <item h="1" x="0"/>
        <item t="default"/>
      </items>
    </pivotField>
    <pivotField axis="axisRow" showAll="0">
      <items count="7">
        <item x="4"/>
        <item x="2"/>
        <item x="5"/>
        <item x="0"/>
        <item x="3"/>
        <item x="1"/>
        <item t="default"/>
      </items>
    </pivotField>
    <pivotField showAll="0"/>
    <pivotField dataField="1" numFmtId="6" showAll="0"/>
    <pivotField dataField="1" numFmtId="3" showAll="0"/>
    <pivotField showAll="0"/>
    <pivotField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dataFields>
  <formats count="3">
    <format dxfId="12">
      <pivotArea outline="0" collapsedLevelsAreSubtotals="1" fieldPosition="0">
        <references count="1">
          <reference field="4294967294" count="1" selected="0">
            <x v="0"/>
          </reference>
        </references>
      </pivotArea>
    </format>
    <format dxfId="11">
      <pivotArea dataOnly="0" labelOnly="1" fieldPosition="0">
        <references count="1">
          <reference field="1" count="0"/>
        </references>
      </pivotArea>
    </format>
    <format dxfId="10">
      <pivotArea dataOnly="0"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0"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27"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18"/>
    </i>
    <i>
      <x v="8"/>
    </i>
    <i>
      <x v="7"/>
    </i>
    <i>
      <x v="1"/>
    </i>
    <i>
      <x v="4"/>
    </i>
    <i>
      <x/>
    </i>
    <i>
      <x v="12"/>
    </i>
    <i>
      <x v="14"/>
    </i>
    <i>
      <x v="13"/>
    </i>
    <i>
      <x v="19"/>
    </i>
    <i>
      <x v="16"/>
    </i>
    <i>
      <x v="9"/>
    </i>
    <i>
      <x v="2"/>
    </i>
    <i>
      <x v="3"/>
    </i>
    <i>
      <x v="11"/>
    </i>
    <i>
      <x v="21"/>
    </i>
    <i>
      <x v="5"/>
    </i>
    <i>
      <x v="6"/>
    </i>
    <i>
      <x v="10"/>
    </i>
    <i>
      <x v="20"/>
    </i>
    <i>
      <x v="17"/>
    </i>
    <i>
      <x v="15"/>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F24"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1">
    <i>
      <x v="9"/>
    </i>
    <i>
      <x v="15"/>
    </i>
    <i>
      <x v="13"/>
    </i>
    <i>
      <x/>
    </i>
    <i>
      <x v="11"/>
    </i>
    <i>
      <x v="14"/>
    </i>
    <i>
      <x v="6"/>
    </i>
    <i>
      <x v="7"/>
    </i>
    <i>
      <x v="1"/>
    </i>
    <i>
      <x v="3"/>
    </i>
    <i>
      <x v="16"/>
    </i>
    <i>
      <x v="19"/>
    </i>
    <i>
      <x v="17"/>
    </i>
    <i>
      <x v="8"/>
    </i>
    <i>
      <x v="2"/>
    </i>
    <i>
      <x v="4"/>
    </i>
    <i>
      <x v="5"/>
    </i>
    <i>
      <x v="12"/>
    </i>
    <i>
      <x v="18"/>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3"/>
  </pivotTables>
  <data>
    <tabular pivotCacheId="1">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0" name="PivotTable15"/>
  </pivotTables>
  <data>
    <olap pivotCacheId="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3" name="PivotTable4"/>
  </pivotTables>
  <data>
    <olap pivotCacheId="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s>
</file>

<file path=xl/tables/table1.xml><?xml version="1.0" encoding="utf-8"?>
<table xmlns="http://schemas.openxmlformats.org/spreadsheetml/2006/main" id="1" name="data" displayName="data" ref="B3:H303" totalsRowShown="0" headerRowDxfId="34" headerRowBorderDxfId="33" tableBorderDxfId="32" totalsRowBorderDxfId="31">
  <tableColumns count="7">
    <tableColumn id="1" name="Sales Person" dataDxfId="30"/>
    <tableColumn id="2" name="Geography" dataDxfId="29"/>
    <tableColumn id="3" name="Product" dataDxfId="28"/>
    <tableColumn id="4" name="Amount" dataDxfId="27"/>
    <tableColumn id="5" name="Units" dataDxfId="26"/>
    <tableColumn id="6" name="Cost per Unit" dataDxfId="0">
      <calculatedColumnFormula>LOOKUP(data[[#This Row],[Product]],products[Product],products[Cost per unit])</calculatedColumnFormula>
    </tableColumn>
    <tableColumn id="7" name="Cost " dataDxfId="25">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products" displayName="products" ref="S3:T25" totalsRowShown="0" headerRowDxfId="24">
  <autoFilter ref="S3:T25"/>
  <tableColumns count="2">
    <tableColumn id="1" name="Product"/>
    <tableColumn id="2" name="Cost per unit" dataDxfId="23"/>
  </tableColumns>
  <tableStyleInfo name="TableStyleMedium2" showFirstColumn="0" showLastColumn="0" showRowStripes="1" showColumnStripes="0"/>
</table>
</file>

<file path=xl/tables/table3.xml><?xml version="1.0" encoding="utf-8"?>
<table xmlns="http://schemas.openxmlformats.org/spreadsheetml/2006/main" id="2" name="data3" displayName="data3" ref="B3:G303" totalsRowShown="0" headerRowDxfId="22" headerRowBorderDxfId="21" tableBorderDxfId="20" totalsRowBorderDxfId="19">
  <tableColumns count="6">
    <tableColumn id="1" name="Sales Person" dataDxfId="18"/>
    <tableColumn id="2" name="Geography" dataDxfId="17"/>
    <tableColumn id="3" name="Product" dataDxfId="16"/>
    <tableColumn id="4" name="Amount" dataDxfId="15"/>
    <tableColumn id="7" name="Bar" dataDxfId="14">
      <calculatedColumnFormula>data3[[#This Row],[Amount]]</calculatedColumnFormula>
    </tableColumn>
    <tableColumn id="5" name="Units" dataDxfId="13"/>
  </tableColumns>
  <tableStyleInfo name="TableStyleMedium2" showFirstColumn="0" showLastColumn="0" showRowStripes="1" showColumnStripes="0"/>
</table>
</file>

<file path=xl/tables/table4.xml><?xml version="1.0" encoding="utf-8"?>
<table xmlns="http://schemas.openxmlformats.org/spreadsheetml/2006/main" id="3" name="data4" displayName="data4" ref="M4:Q304" totalsRowShown="0" headerRowDxfId="9" headerRowBorderDxfId="8" tableBorderDxfId="7" totalsRowBorderDxfId="6">
  <tableColumns count="5">
    <tableColumn id="1" name="Sales Person" dataDxfId="5"/>
    <tableColumn id="2" name="Geography" dataDxfId="4"/>
    <tableColumn id="3" name="Product" dataDxfId="3"/>
    <tableColumn id="4" name="Amount" dataDxfId="2"/>
    <tableColumn id="5"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3"/>
  <sheetViews>
    <sheetView tabSelected="1" workbookViewId="0">
      <selection activeCell="G5" sqref="G5"/>
    </sheetView>
  </sheetViews>
  <sheetFormatPr defaultRowHeight="14.4" x14ac:dyDescent="0.3"/>
  <cols>
    <col min="1" max="1" width="1.77734375" customWidth="1"/>
    <col min="2" max="2" width="25.44140625" bestFit="1" customWidth="1"/>
    <col min="3" max="3" width="12.44140625" bestFit="1" customWidth="1"/>
    <col min="4" max="4" width="20.21875" bestFit="1" customWidth="1"/>
    <col min="5" max="5" width="8" bestFit="1" customWidth="1"/>
    <col min="6" max="6" width="9.44140625" customWidth="1"/>
    <col min="7" max="7" width="14.44140625" customWidth="1"/>
    <col min="8" max="8" width="8" bestFit="1" customWidth="1"/>
    <col min="19" max="19" width="20.21875" bestFit="1" customWidth="1"/>
    <col min="20" max="20" width="13.88671875" bestFit="1" customWidth="1"/>
  </cols>
  <sheetData>
    <row r="1" spans="1:20" s="3" customFormat="1" ht="48.6" customHeight="1" x14ac:dyDescent="0.6">
      <c r="A1" s="2"/>
      <c r="B1" s="4" t="s">
        <v>0</v>
      </c>
    </row>
    <row r="3" spans="1:20" ht="21" x14ac:dyDescent="0.4">
      <c r="B3" s="5" t="s">
        <v>1</v>
      </c>
      <c r="C3" s="6" t="s">
        <v>2</v>
      </c>
      <c r="D3" s="6" t="s">
        <v>3</v>
      </c>
      <c r="E3" s="7" t="s">
        <v>4</v>
      </c>
      <c r="F3" s="7" t="s">
        <v>5</v>
      </c>
      <c r="G3" s="6" t="s">
        <v>6</v>
      </c>
      <c r="H3" s="8" t="s">
        <v>7</v>
      </c>
      <c r="J3" s="19" t="s">
        <v>46</v>
      </c>
      <c r="K3" s="1"/>
      <c r="S3" s="54" t="s">
        <v>3</v>
      </c>
      <c r="T3" s="54" t="s">
        <v>85</v>
      </c>
    </row>
    <row r="4" spans="1:20" ht="15.6" x14ac:dyDescent="0.3">
      <c r="B4" s="9" t="s">
        <v>8</v>
      </c>
      <c r="C4" s="10" t="s">
        <v>9</v>
      </c>
      <c r="D4" s="10" t="s">
        <v>10</v>
      </c>
      <c r="E4" s="11">
        <v>1624</v>
      </c>
      <c r="F4" s="12">
        <v>114</v>
      </c>
      <c r="G4" s="10">
        <f>LOOKUP(data[[#This Row],[Product]],products[Product],products[Cost per unit])</f>
        <v>11.7</v>
      </c>
      <c r="H4" s="13">
        <f>data[[#This Row],[Cost per Unit]]*data[[#This Row],[Units]]</f>
        <v>1333.8</v>
      </c>
      <c r="J4" s="20">
        <v>1</v>
      </c>
      <c r="K4" s="21" t="s">
        <v>47</v>
      </c>
      <c r="S4" t="s">
        <v>34</v>
      </c>
      <c r="T4" s="55">
        <v>9.33</v>
      </c>
    </row>
    <row r="5" spans="1:20" ht="15.6" x14ac:dyDescent="0.3">
      <c r="B5" s="9" t="s">
        <v>11</v>
      </c>
      <c r="C5" s="10" t="s">
        <v>12</v>
      </c>
      <c r="D5" s="10" t="s">
        <v>13</v>
      </c>
      <c r="E5" s="11">
        <v>6706</v>
      </c>
      <c r="F5" s="12">
        <v>459</v>
      </c>
      <c r="G5" s="10">
        <f>LOOKUP(data[[#This Row],[Product]],products[Product],products[Cost per unit])</f>
        <v>10.38</v>
      </c>
      <c r="H5" s="13">
        <f>data[[#This Row],[Cost per Unit]]*data[[#This Row],[Units]]</f>
        <v>4764.42</v>
      </c>
      <c r="J5" s="20">
        <v>2</v>
      </c>
      <c r="K5" s="21" t="s">
        <v>48</v>
      </c>
      <c r="S5" t="s">
        <v>27</v>
      </c>
      <c r="T5" s="55">
        <v>11.7</v>
      </c>
    </row>
    <row r="6" spans="1:20" ht="15.6" x14ac:dyDescent="0.3">
      <c r="B6" s="9" t="s">
        <v>14</v>
      </c>
      <c r="C6" s="10" t="s">
        <v>12</v>
      </c>
      <c r="D6" s="10" t="s">
        <v>15</v>
      </c>
      <c r="E6" s="11">
        <v>959</v>
      </c>
      <c r="F6" s="12">
        <v>147</v>
      </c>
      <c r="G6" s="10">
        <f>LOOKUP(data[[#This Row],[Product]],products[Product],products[Cost per unit])</f>
        <v>9.77</v>
      </c>
      <c r="H6" s="13">
        <f>data[[#This Row],[Cost per Unit]]*data[[#This Row],[Units]]</f>
        <v>1436.1899999999998</v>
      </c>
      <c r="J6" s="20">
        <v>3</v>
      </c>
      <c r="K6" s="21" t="s">
        <v>49</v>
      </c>
      <c r="S6" t="s">
        <v>15</v>
      </c>
      <c r="T6" s="55">
        <v>11.88</v>
      </c>
    </row>
    <row r="7" spans="1:20" ht="15.6" x14ac:dyDescent="0.3">
      <c r="B7" s="9" t="s">
        <v>16</v>
      </c>
      <c r="C7" s="10" t="s">
        <v>17</v>
      </c>
      <c r="D7" s="10" t="s">
        <v>18</v>
      </c>
      <c r="E7" s="11">
        <v>9632</v>
      </c>
      <c r="F7" s="12">
        <v>288</v>
      </c>
      <c r="G7" s="10">
        <f>LOOKUP(data[[#This Row],[Product]],products[Product],products[Cost per unit])</f>
        <v>10.38</v>
      </c>
      <c r="H7" s="13">
        <f>data[[#This Row],[Cost per Unit]]*data[[#This Row],[Units]]</f>
        <v>2989.44</v>
      </c>
      <c r="J7" s="20">
        <v>4</v>
      </c>
      <c r="K7" s="21" t="s">
        <v>50</v>
      </c>
      <c r="S7" t="s">
        <v>40</v>
      </c>
      <c r="T7" s="55">
        <v>11.73</v>
      </c>
    </row>
    <row r="8" spans="1:20" ht="15.6" x14ac:dyDescent="0.3">
      <c r="B8" s="9" t="s">
        <v>19</v>
      </c>
      <c r="C8" s="10" t="s">
        <v>20</v>
      </c>
      <c r="D8" s="10" t="s">
        <v>21</v>
      </c>
      <c r="E8" s="11">
        <v>2100</v>
      </c>
      <c r="F8" s="12">
        <v>414</v>
      </c>
      <c r="G8" s="10">
        <f>LOOKUP(data[[#This Row],[Product]],products[Product],products[Cost per unit])</f>
        <v>12.37</v>
      </c>
      <c r="H8" s="13">
        <f>data[[#This Row],[Cost per Unit]]*data[[#This Row],[Units]]</f>
        <v>5121.1799999999994</v>
      </c>
      <c r="J8" s="20">
        <v>5</v>
      </c>
      <c r="K8" s="21" t="s">
        <v>51</v>
      </c>
      <c r="S8" t="s">
        <v>32</v>
      </c>
      <c r="T8" s="55">
        <v>8.7899999999999991</v>
      </c>
    </row>
    <row r="9" spans="1:20" ht="15.6" x14ac:dyDescent="0.3">
      <c r="B9" s="9" t="s">
        <v>8</v>
      </c>
      <c r="C9" s="10" t="s">
        <v>12</v>
      </c>
      <c r="D9" s="10" t="s">
        <v>22</v>
      </c>
      <c r="E9" s="11">
        <v>8869</v>
      </c>
      <c r="F9" s="12">
        <v>432</v>
      </c>
      <c r="G9" s="10">
        <f>LOOKUP(data[[#This Row],[Product]],products[Product],products[Cost per unit])</f>
        <v>14.49</v>
      </c>
      <c r="H9" s="13">
        <f>data[[#This Row],[Cost per Unit]]*data[[#This Row],[Units]]</f>
        <v>6259.68</v>
      </c>
      <c r="J9" s="20">
        <v>6</v>
      </c>
      <c r="K9" s="21" t="s">
        <v>83</v>
      </c>
      <c r="S9" t="s">
        <v>31</v>
      </c>
      <c r="T9" s="55">
        <v>3.11</v>
      </c>
    </row>
    <row r="10" spans="1:20" ht="15.6" x14ac:dyDescent="0.3">
      <c r="B10" s="9" t="s">
        <v>19</v>
      </c>
      <c r="C10" s="10" t="s">
        <v>23</v>
      </c>
      <c r="D10" s="10" t="s">
        <v>24</v>
      </c>
      <c r="E10" s="11">
        <v>2681</v>
      </c>
      <c r="F10" s="12">
        <v>54</v>
      </c>
      <c r="G10" s="10">
        <f>LOOKUP(data[[#This Row],[Product]],products[Product],products[Cost per unit])</f>
        <v>5.79</v>
      </c>
      <c r="H10" s="13">
        <f>data[[#This Row],[Cost per Unit]]*data[[#This Row],[Units]]</f>
        <v>312.66000000000003</v>
      </c>
      <c r="J10" s="20">
        <v>7</v>
      </c>
      <c r="K10" s="21" t="s">
        <v>52</v>
      </c>
      <c r="S10" t="s">
        <v>18</v>
      </c>
      <c r="T10" s="55">
        <v>6.47</v>
      </c>
    </row>
    <row r="11" spans="1:20" ht="15.6" x14ac:dyDescent="0.3">
      <c r="B11" s="9" t="s">
        <v>11</v>
      </c>
      <c r="C11" s="10" t="s">
        <v>12</v>
      </c>
      <c r="D11" s="10" t="s">
        <v>25</v>
      </c>
      <c r="E11" s="11">
        <v>5012</v>
      </c>
      <c r="F11" s="12">
        <v>210</v>
      </c>
      <c r="G11" s="10">
        <f>LOOKUP(data[[#This Row],[Product]],products[Product],products[Cost per unit])</f>
        <v>9.77</v>
      </c>
      <c r="H11" s="13">
        <f>data[[#This Row],[Cost per Unit]]*data[[#This Row],[Units]]</f>
        <v>2051.6999999999998</v>
      </c>
      <c r="J11" s="20">
        <v>8</v>
      </c>
      <c r="K11" s="21" t="s">
        <v>53</v>
      </c>
      <c r="S11" t="s">
        <v>39</v>
      </c>
      <c r="T11" s="55">
        <v>7.64</v>
      </c>
    </row>
    <row r="12" spans="1:20" ht="15.6" x14ac:dyDescent="0.3">
      <c r="B12" s="9" t="s">
        <v>26</v>
      </c>
      <c r="C12" s="10" t="s">
        <v>23</v>
      </c>
      <c r="D12" s="10" t="s">
        <v>27</v>
      </c>
      <c r="E12" s="11">
        <v>1281</v>
      </c>
      <c r="F12" s="12">
        <v>75</v>
      </c>
      <c r="G12" s="10">
        <f>LOOKUP(data[[#This Row],[Product]],products[Product],products[Cost per unit])</f>
        <v>11.7</v>
      </c>
      <c r="H12" s="13">
        <f>data[[#This Row],[Cost per Unit]]*data[[#This Row],[Units]]</f>
        <v>877.5</v>
      </c>
      <c r="J12" s="20">
        <v>9</v>
      </c>
      <c r="K12" s="21" t="s">
        <v>54</v>
      </c>
      <c r="S12" t="s">
        <v>36</v>
      </c>
      <c r="T12" s="55">
        <v>10.62</v>
      </c>
    </row>
    <row r="13" spans="1:20" ht="15.6" x14ac:dyDescent="0.3">
      <c r="B13" s="9" t="s">
        <v>28</v>
      </c>
      <c r="C13" s="10" t="s">
        <v>9</v>
      </c>
      <c r="D13" s="10" t="s">
        <v>27</v>
      </c>
      <c r="E13" s="11">
        <v>4991</v>
      </c>
      <c r="F13" s="12">
        <v>12</v>
      </c>
      <c r="G13" s="10">
        <f>LOOKUP(data[[#This Row],[Product]],products[Product],products[Cost per unit])</f>
        <v>11.7</v>
      </c>
      <c r="H13" s="13">
        <f>data[[#This Row],[Cost per Unit]]*data[[#This Row],[Units]]</f>
        <v>140.39999999999998</v>
      </c>
      <c r="J13" s="20">
        <v>10</v>
      </c>
      <c r="K13" s="21" t="s">
        <v>55</v>
      </c>
      <c r="S13" t="s">
        <v>44</v>
      </c>
      <c r="T13" s="55">
        <v>9</v>
      </c>
    </row>
    <row r="14" spans="1:20" x14ac:dyDescent="0.3">
      <c r="B14" s="9" t="s">
        <v>29</v>
      </c>
      <c r="C14" s="10" t="s">
        <v>20</v>
      </c>
      <c r="D14" s="10" t="s">
        <v>21</v>
      </c>
      <c r="E14" s="11">
        <v>1785</v>
      </c>
      <c r="F14" s="12">
        <v>462</v>
      </c>
      <c r="G14" s="10">
        <f>LOOKUP(data[[#This Row],[Product]],products[Product],products[Cost per unit])</f>
        <v>12.37</v>
      </c>
      <c r="H14" s="13">
        <f>data[[#This Row],[Cost per Unit]]*data[[#This Row],[Units]]</f>
        <v>5714.94</v>
      </c>
      <c r="S14" t="s">
        <v>25</v>
      </c>
      <c r="T14" s="55">
        <v>9.77</v>
      </c>
    </row>
    <row r="15" spans="1:20" x14ac:dyDescent="0.3">
      <c r="B15" s="9" t="s">
        <v>30</v>
      </c>
      <c r="C15" s="10" t="s">
        <v>9</v>
      </c>
      <c r="D15" s="10" t="s">
        <v>31</v>
      </c>
      <c r="E15" s="11">
        <v>3983</v>
      </c>
      <c r="F15" s="12">
        <v>144</v>
      </c>
      <c r="G15" s="10">
        <f>LOOKUP(data[[#This Row],[Product]],products[Product],products[Cost per unit])</f>
        <v>10.38</v>
      </c>
      <c r="H15" s="13">
        <f>data[[#This Row],[Cost per Unit]]*data[[#This Row],[Units]]</f>
        <v>1494.72</v>
      </c>
      <c r="S15" t="s">
        <v>37</v>
      </c>
      <c r="T15" s="55">
        <v>6.49</v>
      </c>
    </row>
    <row r="16" spans="1:20" x14ac:dyDescent="0.3">
      <c r="B16" s="9" t="s">
        <v>14</v>
      </c>
      <c r="C16" s="10" t="s">
        <v>23</v>
      </c>
      <c r="D16" s="10" t="s">
        <v>32</v>
      </c>
      <c r="E16" s="11">
        <v>2646</v>
      </c>
      <c r="F16" s="12">
        <v>120</v>
      </c>
      <c r="G16" s="10">
        <f>LOOKUP(data[[#This Row],[Product]],products[Product],products[Cost per unit])</f>
        <v>14.49</v>
      </c>
      <c r="H16" s="13">
        <f>data[[#This Row],[Cost per Unit]]*data[[#This Row],[Units]]</f>
        <v>1738.8</v>
      </c>
      <c r="S16" t="s">
        <v>41</v>
      </c>
      <c r="T16" s="55">
        <v>4.97</v>
      </c>
    </row>
    <row r="17" spans="2:20" x14ac:dyDescent="0.3">
      <c r="B17" s="9" t="s">
        <v>29</v>
      </c>
      <c r="C17" s="10" t="s">
        <v>33</v>
      </c>
      <c r="D17" s="10" t="s">
        <v>34</v>
      </c>
      <c r="E17" s="11">
        <v>252</v>
      </c>
      <c r="F17" s="12">
        <v>54</v>
      </c>
      <c r="G17" s="10">
        <f>LOOKUP(data[[#This Row],[Product]],products[Product],products[Cost per unit])</f>
        <v>14.49</v>
      </c>
      <c r="H17" s="13">
        <f>data[[#This Row],[Cost per Unit]]*data[[#This Row],[Units]]</f>
        <v>782.46</v>
      </c>
      <c r="S17" t="s">
        <v>21</v>
      </c>
      <c r="T17" s="55">
        <v>13.15</v>
      </c>
    </row>
    <row r="18" spans="2:20" x14ac:dyDescent="0.3">
      <c r="B18" s="9" t="s">
        <v>30</v>
      </c>
      <c r="C18" s="10" t="s">
        <v>12</v>
      </c>
      <c r="D18" s="10" t="s">
        <v>21</v>
      </c>
      <c r="E18" s="11">
        <v>2464</v>
      </c>
      <c r="F18" s="12">
        <v>234</v>
      </c>
      <c r="G18" s="10">
        <f>LOOKUP(data[[#This Row],[Product]],products[Product],products[Cost per unit])</f>
        <v>12.37</v>
      </c>
      <c r="H18" s="13">
        <f>data[[#This Row],[Cost per Unit]]*data[[#This Row],[Units]]</f>
        <v>2894.58</v>
      </c>
      <c r="S18" t="s">
        <v>45</v>
      </c>
      <c r="T18" s="55">
        <v>5.6</v>
      </c>
    </row>
    <row r="19" spans="2:20" x14ac:dyDescent="0.3">
      <c r="B19" s="9" t="s">
        <v>30</v>
      </c>
      <c r="C19" s="10" t="s">
        <v>12</v>
      </c>
      <c r="D19" s="10" t="s">
        <v>35</v>
      </c>
      <c r="E19" s="11">
        <v>2114</v>
      </c>
      <c r="F19" s="12">
        <v>66</v>
      </c>
      <c r="G19" s="10">
        <f>LOOKUP(data[[#This Row],[Product]],products[Product],products[Cost per unit])</f>
        <v>7.16</v>
      </c>
      <c r="H19" s="13">
        <f>data[[#This Row],[Cost per Unit]]*data[[#This Row],[Units]]</f>
        <v>472.56</v>
      </c>
      <c r="S19" t="s">
        <v>42</v>
      </c>
      <c r="T19" s="55">
        <v>16.73</v>
      </c>
    </row>
    <row r="20" spans="2:20" x14ac:dyDescent="0.3">
      <c r="B20" s="9" t="s">
        <v>19</v>
      </c>
      <c r="C20" s="10" t="s">
        <v>9</v>
      </c>
      <c r="D20" s="10" t="s">
        <v>24</v>
      </c>
      <c r="E20" s="11">
        <v>7693</v>
      </c>
      <c r="F20" s="12">
        <v>87</v>
      </c>
      <c r="G20" s="10">
        <f>LOOKUP(data[[#This Row],[Product]],products[Product],products[Cost per unit])</f>
        <v>5.79</v>
      </c>
      <c r="H20" s="13">
        <f>data[[#This Row],[Cost per Unit]]*data[[#This Row],[Units]]</f>
        <v>503.73</v>
      </c>
      <c r="S20" t="s">
        <v>43</v>
      </c>
      <c r="T20" s="55">
        <v>10.38</v>
      </c>
    </row>
    <row r="21" spans="2:20" x14ac:dyDescent="0.3">
      <c r="B21" s="9" t="s">
        <v>28</v>
      </c>
      <c r="C21" s="10" t="s">
        <v>33</v>
      </c>
      <c r="D21" s="10" t="s">
        <v>36</v>
      </c>
      <c r="E21" s="11">
        <v>15610</v>
      </c>
      <c r="F21" s="12">
        <v>339</v>
      </c>
      <c r="G21" s="10">
        <f>LOOKUP(data[[#This Row],[Product]],products[Product],products[Cost per unit])</f>
        <v>14.49</v>
      </c>
      <c r="H21" s="13">
        <f>data[[#This Row],[Cost per Unit]]*data[[#This Row],[Units]]</f>
        <v>4912.1099999999997</v>
      </c>
      <c r="S21" t="s">
        <v>35</v>
      </c>
      <c r="T21" s="55">
        <v>7.16</v>
      </c>
    </row>
    <row r="22" spans="2:20" x14ac:dyDescent="0.3">
      <c r="B22" s="9" t="s">
        <v>16</v>
      </c>
      <c r="C22" s="10" t="s">
        <v>33</v>
      </c>
      <c r="D22" s="10" t="s">
        <v>25</v>
      </c>
      <c r="E22" s="11">
        <v>336</v>
      </c>
      <c r="F22" s="12">
        <v>144</v>
      </c>
      <c r="G22" s="10">
        <f>LOOKUP(data[[#This Row],[Product]],products[Product],products[Cost per unit])</f>
        <v>9.77</v>
      </c>
      <c r="H22" s="13">
        <f>data[[#This Row],[Cost per Unit]]*data[[#This Row],[Units]]</f>
        <v>1406.8799999999999</v>
      </c>
      <c r="S22" t="s">
        <v>10</v>
      </c>
      <c r="T22" s="55">
        <v>14.49</v>
      </c>
    </row>
    <row r="23" spans="2:20" x14ac:dyDescent="0.3">
      <c r="B23" s="9" t="s">
        <v>29</v>
      </c>
      <c r="C23" s="10" t="s">
        <v>20</v>
      </c>
      <c r="D23" s="10" t="s">
        <v>36</v>
      </c>
      <c r="E23" s="11">
        <v>9443</v>
      </c>
      <c r="F23" s="12">
        <v>162</v>
      </c>
      <c r="G23" s="10">
        <f>LOOKUP(data[[#This Row],[Product]],products[Product],products[Cost per unit])</f>
        <v>14.49</v>
      </c>
      <c r="H23" s="13">
        <f>data[[#This Row],[Cost per Unit]]*data[[#This Row],[Units]]</f>
        <v>2347.38</v>
      </c>
      <c r="S23" t="s">
        <v>24</v>
      </c>
      <c r="T23" s="55">
        <v>5.79</v>
      </c>
    </row>
    <row r="24" spans="2:20" x14ac:dyDescent="0.3">
      <c r="B24" s="9" t="s">
        <v>14</v>
      </c>
      <c r="C24" s="10" t="s">
        <v>33</v>
      </c>
      <c r="D24" s="10" t="s">
        <v>37</v>
      </c>
      <c r="E24" s="11">
        <v>8155</v>
      </c>
      <c r="F24" s="12">
        <v>90</v>
      </c>
      <c r="G24" s="10">
        <f>LOOKUP(data[[#This Row],[Product]],products[Product],products[Cost per unit])</f>
        <v>10.38</v>
      </c>
      <c r="H24" s="13">
        <f>data[[#This Row],[Cost per Unit]]*data[[#This Row],[Units]]</f>
        <v>934.2</v>
      </c>
      <c r="S24" t="s">
        <v>13</v>
      </c>
      <c r="T24" s="55">
        <v>8.65</v>
      </c>
    </row>
    <row r="25" spans="2:20" x14ac:dyDescent="0.3">
      <c r="B25" s="9" t="s">
        <v>11</v>
      </c>
      <c r="C25" s="10" t="s">
        <v>23</v>
      </c>
      <c r="D25" s="10" t="s">
        <v>37</v>
      </c>
      <c r="E25" s="11">
        <v>1701</v>
      </c>
      <c r="F25" s="12">
        <v>234</v>
      </c>
      <c r="G25" s="10">
        <f>LOOKUP(data[[#This Row],[Product]],products[Product],products[Cost per unit])</f>
        <v>10.38</v>
      </c>
      <c r="H25" s="13">
        <f>data[[#This Row],[Cost per Unit]]*data[[#This Row],[Units]]</f>
        <v>2428.92</v>
      </c>
      <c r="S25" t="s">
        <v>22</v>
      </c>
      <c r="T25" s="55">
        <v>12.37</v>
      </c>
    </row>
    <row r="26" spans="2:20" x14ac:dyDescent="0.3">
      <c r="B26" s="9" t="s">
        <v>38</v>
      </c>
      <c r="C26" s="10" t="s">
        <v>23</v>
      </c>
      <c r="D26" s="10" t="s">
        <v>25</v>
      </c>
      <c r="E26" s="11">
        <v>2205</v>
      </c>
      <c r="F26" s="12">
        <v>141</v>
      </c>
      <c r="G26" s="10">
        <f>LOOKUP(data[[#This Row],[Product]],products[Product],products[Cost per unit])</f>
        <v>9.77</v>
      </c>
      <c r="H26" s="13">
        <f>data[[#This Row],[Cost per Unit]]*data[[#This Row],[Units]]</f>
        <v>1377.57</v>
      </c>
    </row>
    <row r="27" spans="2:20" x14ac:dyDescent="0.3">
      <c r="B27" s="9" t="s">
        <v>11</v>
      </c>
      <c r="C27" s="10" t="s">
        <v>9</v>
      </c>
      <c r="D27" s="10" t="s">
        <v>39</v>
      </c>
      <c r="E27" s="11">
        <v>1771</v>
      </c>
      <c r="F27" s="12">
        <v>204</v>
      </c>
      <c r="G27" s="10">
        <f>LOOKUP(data[[#This Row],[Product]],products[Product],products[Cost per unit])</f>
        <v>11.7</v>
      </c>
      <c r="H27" s="13">
        <f>data[[#This Row],[Cost per Unit]]*data[[#This Row],[Units]]</f>
        <v>2386.7999999999997</v>
      </c>
    </row>
    <row r="28" spans="2:20" x14ac:dyDescent="0.3">
      <c r="B28" s="9" t="s">
        <v>16</v>
      </c>
      <c r="C28" s="10" t="s">
        <v>12</v>
      </c>
      <c r="D28" s="10" t="s">
        <v>40</v>
      </c>
      <c r="E28" s="11">
        <v>2114</v>
      </c>
      <c r="F28" s="12">
        <v>186</v>
      </c>
      <c r="G28" s="10">
        <f>LOOKUP(data[[#This Row],[Product]],products[Product],products[Cost per unit])</f>
        <v>14.49</v>
      </c>
      <c r="H28" s="13">
        <f>data[[#This Row],[Cost per Unit]]*data[[#This Row],[Units]]</f>
        <v>2695.14</v>
      </c>
    </row>
    <row r="29" spans="2:20" x14ac:dyDescent="0.3">
      <c r="B29" s="9" t="s">
        <v>16</v>
      </c>
      <c r="C29" s="10" t="s">
        <v>17</v>
      </c>
      <c r="D29" s="10" t="s">
        <v>34</v>
      </c>
      <c r="E29" s="11">
        <v>10311</v>
      </c>
      <c r="F29" s="12">
        <v>231</v>
      </c>
      <c r="G29" s="10">
        <f>LOOKUP(data[[#This Row],[Product]],products[Product],products[Cost per unit])</f>
        <v>14.49</v>
      </c>
      <c r="H29" s="13">
        <f>data[[#This Row],[Cost per Unit]]*data[[#This Row],[Units]]</f>
        <v>3347.19</v>
      </c>
    </row>
    <row r="30" spans="2:20" x14ac:dyDescent="0.3">
      <c r="B30" s="9" t="s">
        <v>30</v>
      </c>
      <c r="C30" s="10" t="s">
        <v>20</v>
      </c>
      <c r="D30" s="10" t="s">
        <v>32</v>
      </c>
      <c r="E30" s="11">
        <v>21</v>
      </c>
      <c r="F30" s="12">
        <v>168</v>
      </c>
      <c r="G30" s="10">
        <f>LOOKUP(data[[#This Row],[Product]],products[Product],products[Cost per unit])</f>
        <v>14.49</v>
      </c>
      <c r="H30" s="13">
        <f>data[[#This Row],[Cost per Unit]]*data[[#This Row],[Units]]</f>
        <v>2434.3200000000002</v>
      </c>
    </row>
    <row r="31" spans="2:20" x14ac:dyDescent="0.3">
      <c r="B31" s="9" t="s">
        <v>38</v>
      </c>
      <c r="C31" s="10" t="s">
        <v>12</v>
      </c>
      <c r="D31" s="10" t="s">
        <v>36</v>
      </c>
      <c r="E31" s="11">
        <v>1974</v>
      </c>
      <c r="F31" s="12">
        <v>195</v>
      </c>
      <c r="G31" s="10">
        <f>LOOKUP(data[[#This Row],[Product]],products[Product],products[Cost per unit])</f>
        <v>14.49</v>
      </c>
      <c r="H31" s="13">
        <f>data[[#This Row],[Cost per Unit]]*data[[#This Row],[Units]]</f>
        <v>2825.55</v>
      </c>
    </row>
    <row r="32" spans="2:20" x14ac:dyDescent="0.3">
      <c r="B32" s="9" t="s">
        <v>28</v>
      </c>
      <c r="C32" s="10" t="s">
        <v>17</v>
      </c>
      <c r="D32" s="10" t="s">
        <v>37</v>
      </c>
      <c r="E32" s="11">
        <v>6314</v>
      </c>
      <c r="F32" s="12">
        <v>15</v>
      </c>
      <c r="G32" s="10">
        <f>LOOKUP(data[[#This Row],[Product]],products[Product],products[Cost per unit])</f>
        <v>10.38</v>
      </c>
      <c r="H32" s="13">
        <f>data[[#This Row],[Cost per Unit]]*data[[#This Row],[Units]]</f>
        <v>155.70000000000002</v>
      </c>
    </row>
    <row r="33" spans="2:8" x14ac:dyDescent="0.3">
      <c r="B33" s="9" t="s">
        <v>38</v>
      </c>
      <c r="C33" s="10" t="s">
        <v>9</v>
      </c>
      <c r="D33" s="10" t="s">
        <v>37</v>
      </c>
      <c r="E33" s="11">
        <v>4683</v>
      </c>
      <c r="F33" s="12">
        <v>30</v>
      </c>
      <c r="G33" s="10">
        <f>LOOKUP(data[[#This Row],[Product]],products[Product],products[Cost per unit])</f>
        <v>10.38</v>
      </c>
      <c r="H33" s="13">
        <f>data[[#This Row],[Cost per Unit]]*data[[#This Row],[Units]]</f>
        <v>311.40000000000003</v>
      </c>
    </row>
    <row r="34" spans="2:8" x14ac:dyDescent="0.3">
      <c r="B34" s="9" t="s">
        <v>16</v>
      </c>
      <c r="C34" s="10" t="s">
        <v>9</v>
      </c>
      <c r="D34" s="10" t="s">
        <v>41</v>
      </c>
      <c r="E34" s="11">
        <v>6398</v>
      </c>
      <c r="F34" s="12">
        <v>102</v>
      </c>
      <c r="G34" s="10">
        <f>LOOKUP(data[[#This Row],[Product]],products[Product],products[Cost per unit])</f>
        <v>11.7</v>
      </c>
      <c r="H34" s="13">
        <f>data[[#This Row],[Cost per Unit]]*data[[#This Row],[Units]]</f>
        <v>1193.3999999999999</v>
      </c>
    </row>
    <row r="35" spans="2:8" x14ac:dyDescent="0.3">
      <c r="B35" s="9" t="s">
        <v>29</v>
      </c>
      <c r="C35" s="10" t="s">
        <v>12</v>
      </c>
      <c r="D35" s="10" t="s">
        <v>39</v>
      </c>
      <c r="E35" s="11">
        <v>553</v>
      </c>
      <c r="F35" s="12">
        <v>15</v>
      </c>
      <c r="G35" s="10">
        <f>LOOKUP(data[[#This Row],[Product]],products[Product],products[Cost per unit])</f>
        <v>11.7</v>
      </c>
      <c r="H35" s="13">
        <f>data[[#This Row],[Cost per Unit]]*data[[#This Row],[Units]]</f>
        <v>175.5</v>
      </c>
    </row>
    <row r="36" spans="2:8" x14ac:dyDescent="0.3">
      <c r="B36" s="9" t="s">
        <v>11</v>
      </c>
      <c r="C36" s="10" t="s">
        <v>20</v>
      </c>
      <c r="D36" s="10" t="s">
        <v>10</v>
      </c>
      <c r="E36" s="11">
        <v>7021</v>
      </c>
      <c r="F36" s="12">
        <v>183</v>
      </c>
      <c r="G36" s="10">
        <f>LOOKUP(data[[#This Row],[Product]],products[Product],products[Cost per unit])</f>
        <v>11.7</v>
      </c>
      <c r="H36" s="13">
        <f>data[[#This Row],[Cost per Unit]]*data[[#This Row],[Units]]</f>
        <v>2141.1</v>
      </c>
    </row>
    <row r="37" spans="2:8" x14ac:dyDescent="0.3">
      <c r="B37" s="9" t="s">
        <v>8</v>
      </c>
      <c r="C37" s="10" t="s">
        <v>20</v>
      </c>
      <c r="D37" s="10" t="s">
        <v>25</v>
      </c>
      <c r="E37" s="11">
        <v>5817</v>
      </c>
      <c r="F37" s="12">
        <v>12</v>
      </c>
      <c r="G37" s="10">
        <f>LOOKUP(data[[#This Row],[Product]],products[Product],products[Cost per unit])</f>
        <v>9.77</v>
      </c>
      <c r="H37" s="13">
        <f>data[[#This Row],[Cost per Unit]]*data[[#This Row],[Units]]</f>
        <v>117.24</v>
      </c>
    </row>
    <row r="38" spans="2:8" x14ac:dyDescent="0.3">
      <c r="B38" s="9" t="s">
        <v>16</v>
      </c>
      <c r="C38" s="10" t="s">
        <v>20</v>
      </c>
      <c r="D38" s="10" t="s">
        <v>27</v>
      </c>
      <c r="E38" s="11">
        <v>3976</v>
      </c>
      <c r="F38" s="12">
        <v>72</v>
      </c>
      <c r="G38" s="10">
        <f>LOOKUP(data[[#This Row],[Product]],products[Product],products[Cost per unit])</f>
        <v>11.7</v>
      </c>
      <c r="H38" s="13">
        <f>data[[#This Row],[Cost per Unit]]*data[[#This Row],[Units]]</f>
        <v>842.4</v>
      </c>
    </row>
    <row r="39" spans="2:8" x14ac:dyDescent="0.3">
      <c r="B39" s="9" t="s">
        <v>19</v>
      </c>
      <c r="C39" s="10" t="s">
        <v>23</v>
      </c>
      <c r="D39" s="10" t="s">
        <v>42</v>
      </c>
      <c r="E39" s="11">
        <v>1134</v>
      </c>
      <c r="F39" s="12">
        <v>282</v>
      </c>
      <c r="G39" s="10">
        <f>LOOKUP(data[[#This Row],[Product]],products[Product],products[Cost per unit])</f>
        <v>14.49</v>
      </c>
      <c r="H39" s="13">
        <f>data[[#This Row],[Cost per Unit]]*data[[#This Row],[Units]]</f>
        <v>4086.18</v>
      </c>
    </row>
    <row r="40" spans="2:8" x14ac:dyDescent="0.3">
      <c r="B40" s="9" t="s">
        <v>29</v>
      </c>
      <c r="C40" s="10" t="s">
        <v>20</v>
      </c>
      <c r="D40" s="10" t="s">
        <v>43</v>
      </c>
      <c r="E40" s="11">
        <v>6027</v>
      </c>
      <c r="F40" s="12">
        <v>144</v>
      </c>
      <c r="G40" s="10">
        <f>LOOKUP(data[[#This Row],[Product]],products[Product],products[Cost per unit])</f>
        <v>10.38</v>
      </c>
      <c r="H40" s="13">
        <f>data[[#This Row],[Cost per Unit]]*data[[#This Row],[Units]]</f>
        <v>1494.72</v>
      </c>
    </row>
    <row r="41" spans="2:8" x14ac:dyDescent="0.3">
      <c r="B41" s="9" t="s">
        <v>19</v>
      </c>
      <c r="C41" s="10" t="s">
        <v>9</v>
      </c>
      <c r="D41" s="10" t="s">
        <v>32</v>
      </c>
      <c r="E41" s="11">
        <v>1904</v>
      </c>
      <c r="F41" s="12">
        <v>405</v>
      </c>
      <c r="G41" s="10">
        <f>LOOKUP(data[[#This Row],[Product]],products[Product],products[Cost per unit])</f>
        <v>14.49</v>
      </c>
      <c r="H41" s="13">
        <f>data[[#This Row],[Cost per Unit]]*data[[#This Row],[Units]]</f>
        <v>5868.45</v>
      </c>
    </row>
    <row r="42" spans="2:8" x14ac:dyDescent="0.3">
      <c r="B42" s="9" t="s">
        <v>26</v>
      </c>
      <c r="C42" s="10" t="s">
        <v>33</v>
      </c>
      <c r="D42" s="10" t="s">
        <v>13</v>
      </c>
      <c r="E42" s="11">
        <v>3262</v>
      </c>
      <c r="F42" s="12">
        <v>75</v>
      </c>
      <c r="G42" s="10">
        <f>LOOKUP(data[[#This Row],[Product]],products[Product],products[Cost per unit])</f>
        <v>10.38</v>
      </c>
      <c r="H42" s="13">
        <f>data[[#This Row],[Cost per Unit]]*data[[#This Row],[Units]]</f>
        <v>778.50000000000011</v>
      </c>
    </row>
    <row r="43" spans="2:8" x14ac:dyDescent="0.3">
      <c r="B43" s="9" t="s">
        <v>8</v>
      </c>
      <c r="C43" s="10" t="s">
        <v>33</v>
      </c>
      <c r="D43" s="10" t="s">
        <v>42</v>
      </c>
      <c r="E43" s="11">
        <v>2289</v>
      </c>
      <c r="F43" s="12">
        <v>135</v>
      </c>
      <c r="G43" s="10">
        <f>LOOKUP(data[[#This Row],[Product]],products[Product],products[Cost per unit])</f>
        <v>14.49</v>
      </c>
      <c r="H43" s="13">
        <f>data[[#This Row],[Cost per Unit]]*data[[#This Row],[Units]]</f>
        <v>1956.15</v>
      </c>
    </row>
    <row r="44" spans="2:8" x14ac:dyDescent="0.3">
      <c r="B44" s="9" t="s">
        <v>28</v>
      </c>
      <c r="C44" s="10" t="s">
        <v>33</v>
      </c>
      <c r="D44" s="10" t="s">
        <v>42</v>
      </c>
      <c r="E44" s="11">
        <v>6986</v>
      </c>
      <c r="F44" s="12">
        <v>21</v>
      </c>
      <c r="G44" s="10">
        <f>LOOKUP(data[[#This Row],[Product]],products[Product],products[Cost per unit])</f>
        <v>14.49</v>
      </c>
      <c r="H44" s="13">
        <f>data[[#This Row],[Cost per Unit]]*data[[#This Row],[Units]]</f>
        <v>304.29000000000002</v>
      </c>
    </row>
    <row r="45" spans="2:8" x14ac:dyDescent="0.3">
      <c r="B45" s="9" t="s">
        <v>29</v>
      </c>
      <c r="C45" s="10" t="s">
        <v>23</v>
      </c>
      <c r="D45" s="10" t="s">
        <v>37</v>
      </c>
      <c r="E45" s="11">
        <v>4417</v>
      </c>
      <c r="F45" s="12">
        <v>153</v>
      </c>
      <c r="G45" s="10">
        <f>LOOKUP(data[[#This Row],[Product]],products[Product],products[Cost per unit])</f>
        <v>10.38</v>
      </c>
      <c r="H45" s="13">
        <f>data[[#This Row],[Cost per Unit]]*data[[#This Row],[Units]]</f>
        <v>1588.14</v>
      </c>
    </row>
    <row r="46" spans="2:8" x14ac:dyDescent="0.3">
      <c r="B46" s="9" t="s">
        <v>19</v>
      </c>
      <c r="C46" s="10" t="s">
        <v>33</v>
      </c>
      <c r="D46" s="10" t="s">
        <v>40</v>
      </c>
      <c r="E46" s="11">
        <v>1442</v>
      </c>
      <c r="F46" s="12">
        <v>15</v>
      </c>
      <c r="G46" s="10">
        <f>LOOKUP(data[[#This Row],[Product]],products[Product],products[Cost per unit])</f>
        <v>14.49</v>
      </c>
      <c r="H46" s="13">
        <f>data[[#This Row],[Cost per Unit]]*data[[#This Row],[Units]]</f>
        <v>217.35</v>
      </c>
    </row>
    <row r="47" spans="2:8" x14ac:dyDescent="0.3">
      <c r="B47" s="9" t="s">
        <v>30</v>
      </c>
      <c r="C47" s="10" t="s">
        <v>12</v>
      </c>
      <c r="D47" s="10" t="s">
        <v>27</v>
      </c>
      <c r="E47" s="11">
        <v>2415</v>
      </c>
      <c r="F47" s="12">
        <v>255</v>
      </c>
      <c r="G47" s="10">
        <f>LOOKUP(data[[#This Row],[Product]],products[Product],products[Cost per unit])</f>
        <v>11.7</v>
      </c>
      <c r="H47" s="13">
        <f>data[[#This Row],[Cost per Unit]]*data[[#This Row],[Units]]</f>
        <v>2983.5</v>
      </c>
    </row>
    <row r="48" spans="2:8" x14ac:dyDescent="0.3">
      <c r="B48" s="9" t="s">
        <v>29</v>
      </c>
      <c r="C48" s="10" t="s">
        <v>9</v>
      </c>
      <c r="D48" s="10" t="s">
        <v>39</v>
      </c>
      <c r="E48" s="11">
        <v>238</v>
      </c>
      <c r="F48" s="12">
        <v>18</v>
      </c>
      <c r="G48" s="10">
        <f>LOOKUP(data[[#This Row],[Product]],products[Product],products[Cost per unit])</f>
        <v>11.7</v>
      </c>
      <c r="H48" s="13">
        <f>data[[#This Row],[Cost per Unit]]*data[[#This Row],[Units]]</f>
        <v>210.6</v>
      </c>
    </row>
    <row r="49" spans="2:8" x14ac:dyDescent="0.3">
      <c r="B49" s="9" t="s">
        <v>19</v>
      </c>
      <c r="C49" s="10" t="s">
        <v>9</v>
      </c>
      <c r="D49" s="10" t="s">
        <v>37</v>
      </c>
      <c r="E49" s="11">
        <v>4949</v>
      </c>
      <c r="F49" s="12">
        <v>189</v>
      </c>
      <c r="G49" s="10">
        <f>LOOKUP(data[[#This Row],[Product]],products[Product],products[Cost per unit])</f>
        <v>10.38</v>
      </c>
      <c r="H49" s="13">
        <f>data[[#This Row],[Cost per Unit]]*data[[#This Row],[Units]]</f>
        <v>1961.8200000000002</v>
      </c>
    </row>
    <row r="50" spans="2:8" x14ac:dyDescent="0.3">
      <c r="B50" s="9" t="s">
        <v>28</v>
      </c>
      <c r="C50" s="10" t="s">
        <v>23</v>
      </c>
      <c r="D50" s="10" t="s">
        <v>13</v>
      </c>
      <c r="E50" s="11">
        <v>5075</v>
      </c>
      <c r="F50" s="12">
        <v>21</v>
      </c>
      <c r="G50" s="10">
        <f>LOOKUP(data[[#This Row],[Product]],products[Product],products[Cost per unit])</f>
        <v>10.38</v>
      </c>
      <c r="H50" s="13">
        <f>data[[#This Row],[Cost per Unit]]*data[[#This Row],[Units]]</f>
        <v>217.98000000000002</v>
      </c>
    </row>
    <row r="51" spans="2:8" x14ac:dyDescent="0.3">
      <c r="B51" s="9" t="s">
        <v>30</v>
      </c>
      <c r="C51" s="10" t="s">
        <v>17</v>
      </c>
      <c r="D51" s="10" t="s">
        <v>32</v>
      </c>
      <c r="E51" s="11">
        <v>9198</v>
      </c>
      <c r="F51" s="12">
        <v>36</v>
      </c>
      <c r="G51" s="10">
        <f>LOOKUP(data[[#This Row],[Product]],products[Product],products[Cost per unit])</f>
        <v>14.49</v>
      </c>
      <c r="H51" s="13">
        <f>data[[#This Row],[Cost per Unit]]*data[[#This Row],[Units]]</f>
        <v>521.64</v>
      </c>
    </row>
    <row r="52" spans="2:8" x14ac:dyDescent="0.3">
      <c r="B52" s="9" t="s">
        <v>19</v>
      </c>
      <c r="C52" s="10" t="s">
        <v>33</v>
      </c>
      <c r="D52" s="10" t="s">
        <v>35</v>
      </c>
      <c r="E52" s="11">
        <v>3339</v>
      </c>
      <c r="F52" s="12">
        <v>75</v>
      </c>
      <c r="G52" s="10">
        <f>LOOKUP(data[[#This Row],[Product]],products[Product],products[Cost per unit])</f>
        <v>7.16</v>
      </c>
      <c r="H52" s="13">
        <f>data[[#This Row],[Cost per Unit]]*data[[#This Row],[Units]]</f>
        <v>537</v>
      </c>
    </row>
    <row r="53" spans="2:8" x14ac:dyDescent="0.3">
      <c r="B53" s="9" t="s">
        <v>8</v>
      </c>
      <c r="C53" s="10" t="s">
        <v>33</v>
      </c>
      <c r="D53" s="10" t="s">
        <v>31</v>
      </c>
      <c r="E53" s="11">
        <v>5019</v>
      </c>
      <c r="F53" s="12">
        <v>156</v>
      </c>
      <c r="G53" s="10">
        <f>LOOKUP(data[[#This Row],[Product]],products[Product],products[Cost per unit])</f>
        <v>10.38</v>
      </c>
      <c r="H53" s="13">
        <f>data[[#This Row],[Cost per Unit]]*data[[#This Row],[Units]]</f>
        <v>1619.2800000000002</v>
      </c>
    </row>
    <row r="54" spans="2:8" x14ac:dyDescent="0.3">
      <c r="B54" s="9" t="s">
        <v>28</v>
      </c>
      <c r="C54" s="10" t="s">
        <v>17</v>
      </c>
      <c r="D54" s="10" t="s">
        <v>32</v>
      </c>
      <c r="E54" s="11">
        <v>16184</v>
      </c>
      <c r="F54" s="12">
        <v>39</v>
      </c>
      <c r="G54" s="10">
        <f>LOOKUP(data[[#This Row],[Product]],products[Product],products[Cost per unit])</f>
        <v>14.49</v>
      </c>
      <c r="H54" s="13">
        <f>data[[#This Row],[Cost per Unit]]*data[[#This Row],[Units]]</f>
        <v>565.11</v>
      </c>
    </row>
    <row r="55" spans="2:8" x14ac:dyDescent="0.3">
      <c r="B55" s="9" t="s">
        <v>19</v>
      </c>
      <c r="C55" s="10" t="s">
        <v>17</v>
      </c>
      <c r="D55" s="10" t="s">
        <v>44</v>
      </c>
      <c r="E55" s="11">
        <v>497</v>
      </c>
      <c r="F55" s="12">
        <v>63</v>
      </c>
      <c r="G55" s="10">
        <f>LOOKUP(data[[#This Row],[Product]],products[Product],products[Cost per unit])</f>
        <v>12.37</v>
      </c>
      <c r="H55" s="13">
        <f>data[[#This Row],[Cost per Unit]]*data[[#This Row],[Units]]</f>
        <v>779.31</v>
      </c>
    </row>
    <row r="56" spans="2:8" x14ac:dyDescent="0.3">
      <c r="B56" s="9" t="s">
        <v>29</v>
      </c>
      <c r="C56" s="10" t="s">
        <v>17</v>
      </c>
      <c r="D56" s="10" t="s">
        <v>35</v>
      </c>
      <c r="E56" s="11">
        <v>8211</v>
      </c>
      <c r="F56" s="12">
        <v>75</v>
      </c>
      <c r="G56" s="10">
        <f>LOOKUP(data[[#This Row],[Product]],products[Product],products[Cost per unit])</f>
        <v>7.16</v>
      </c>
      <c r="H56" s="13">
        <f>data[[#This Row],[Cost per Unit]]*data[[#This Row],[Units]]</f>
        <v>537</v>
      </c>
    </row>
    <row r="57" spans="2:8" x14ac:dyDescent="0.3">
      <c r="B57" s="9" t="s">
        <v>29</v>
      </c>
      <c r="C57" s="10" t="s">
        <v>23</v>
      </c>
      <c r="D57" s="10" t="s">
        <v>43</v>
      </c>
      <c r="E57" s="11">
        <v>6580</v>
      </c>
      <c r="F57" s="12">
        <v>183</v>
      </c>
      <c r="G57" s="10">
        <f>LOOKUP(data[[#This Row],[Product]],products[Product],products[Cost per unit])</f>
        <v>10.38</v>
      </c>
      <c r="H57" s="13">
        <f>data[[#This Row],[Cost per Unit]]*data[[#This Row],[Units]]</f>
        <v>1899.5400000000002</v>
      </c>
    </row>
    <row r="58" spans="2:8" x14ac:dyDescent="0.3">
      <c r="B58" s="9" t="s">
        <v>16</v>
      </c>
      <c r="C58" s="10" t="s">
        <v>12</v>
      </c>
      <c r="D58" s="10" t="s">
        <v>34</v>
      </c>
      <c r="E58" s="11">
        <v>4760</v>
      </c>
      <c r="F58" s="12">
        <v>69</v>
      </c>
      <c r="G58" s="10">
        <f>LOOKUP(data[[#This Row],[Product]],products[Product],products[Cost per unit])</f>
        <v>14.49</v>
      </c>
      <c r="H58" s="13">
        <f>data[[#This Row],[Cost per Unit]]*data[[#This Row],[Units]]</f>
        <v>999.81000000000006</v>
      </c>
    </row>
    <row r="59" spans="2:8" x14ac:dyDescent="0.3">
      <c r="B59" s="9" t="s">
        <v>8</v>
      </c>
      <c r="C59" s="10" t="s">
        <v>17</v>
      </c>
      <c r="D59" s="10" t="s">
        <v>21</v>
      </c>
      <c r="E59" s="11">
        <v>5439</v>
      </c>
      <c r="F59" s="12">
        <v>30</v>
      </c>
      <c r="G59" s="10">
        <f>LOOKUP(data[[#This Row],[Product]],products[Product],products[Cost per unit])</f>
        <v>12.37</v>
      </c>
      <c r="H59" s="13">
        <f>data[[#This Row],[Cost per Unit]]*data[[#This Row],[Units]]</f>
        <v>371.09999999999997</v>
      </c>
    </row>
    <row r="60" spans="2:8" x14ac:dyDescent="0.3">
      <c r="B60" s="9" t="s">
        <v>16</v>
      </c>
      <c r="C60" s="10" t="s">
        <v>33</v>
      </c>
      <c r="D60" s="10" t="s">
        <v>31</v>
      </c>
      <c r="E60" s="11">
        <v>1463</v>
      </c>
      <c r="F60" s="12">
        <v>39</v>
      </c>
      <c r="G60" s="10">
        <f>LOOKUP(data[[#This Row],[Product]],products[Product],products[Cost per unit])</f>
        <v>10.38</v>
      </c>
      <c r="H60" s="13">
        <f>data[[#This Row],[Cost per Unit]]*data[[#This Row],[Units]]</f>
        <v>404.82000000000005</v>
      </c>
    </row>
    <row r="61" spans="2:8" x14ac:dyDescent="0.3">
      <c r="B61" s="9" t="s">
        <v>30</v>
      </c>
      <c r="C61" s="10" t="s">
        <v>33</v>
      </c>
      <c r="D61" s="10" t="s">
        <v>13</v>
      </c>
      <c r="E61" s="11">
        <v>7777</v>
      </c>
      <c r="F61" s="12">
        <v>504</v>
      </c>
      <c r="G61" s="10">
        <f>LOOKUP(data[[#This Row],[Product]],products[Product],products[Cost per unit])</f>
        <v>10.38</v>
      </c>
      <c r="H61" s="13">
        <f>data[[#This Row],[Cost per Unit]]*data[[#This Row],[Units]]</f>
        <v>5231.5200000000004</v>
      </c>
    </row>
    <row r="62" spans="2:8" x14ac:dyDescent="0.3">
      <c r="B62" s="9" t="s">
        <v>14</v>
      </c>
      <c r="C62" s="10" t="s">
        <v>9</v>
      </c>
      <c r="D62" s="10" t="s">
        <v>35</v>
      </c>
      <c r="E62" s="11">
        <v>1085</v>
      </c>
      <c r="F62" s="12">
        <v>273</v>
      </c>
      <c r="G62" s="10">
        <f>LOOKUP(data[[#This Row],[Product]],products[Product],products[Cost per unit])</f>
        <v>7.16</v>
      </c>
      <c r="H62" s="13">
        <f>data[[#This Row],[Cost per Unit]]*data[[#This Row],[Units]]</f>
        <v>1954.68</v>
      </c>
    </row>
    <row r="63" spans="2:8" x14ac:dyDescent="0.3">
      <c r="B63" s="9" t="s">
        <v>28</v>
      </c>
      <c r="C63" s="10" t="s">
        <v>9</v>
      </c>
      <c r="D63" s="10" t="s">
        <v>24</v>
      </c>
      <c r="E63" s="11">
        <v>182</v>
      </c>
      <c r="F63" s="12">
        <v>48</v>
      </c>
      <c r="G63" s="10">
        <f>LOOKUP(data[[#This Row],[Product]],products[Product],products[Cost per unit])</f>
        <v>5.79</v>
      </c>
      <c r="H63" s="13">
        <f>data[[#This Row],[Cost per Unit]]*data[[#This Row],[Units]]</f>
        <v>277.92</v>
      </c>
    </row>
    <row r="64" spans="2:8" x14ac:dyDescent="0.3">
      <c r="B64" s="9" t="s">
        <v>19</v>
      </c>
      <c r="C64" s="10" t="s">
        <v>33</v>
      </c>
      <c r="D64" s="10" t="s">
        <v>42</v>
      </c>
      <c r="E64" s="11">
        <v>4242</v>
      </c>
      <c r="F64" s="12">
        <v>207</v>
      </c>
      <c r="G64" s="10">
        <f>LOOKUP(data[[#This Row],[Product]],products[Product],products[Cost per unit])</f>
        <v>14.49</v>
      </c>
      <c r="H64" s="13">
        <f>data[[#This Row],[Cost per Unit]]*data[[#This Row],[Units]]</f>
        <v>2999.43</v>
      </c>
    </row>
    <row r="65" spans="2:8" x14ac:dyDescent="0.3">
      <c r="B65" s="9" t="s">
        <v>19</v>
      </c>
      <c r="C65" s="10" t="s">
        <v>17</v>
      </c>
      <c r="D65" s="10" t="s">
        <v>13</v>
      </c>
      <c r="E65" s="11">
        <v>6118</v>
      </c>
      <c r="F65" s="12">
        <v>9</v>
      </c>
      <c r="G65" s="10">
        <f>LOOKUP(data[[#This Row],[Product]],products[Product],products[Cost per unit])</f>
        <v>10.38</v>
      </c>
      <c r="H65" s="13">
        <f>data[[#This Row],[Cost per Unit]]*data[[#This Row],[Units]]</f>
        <v>93.42</v>
      </c>
    </row>
    <row r="66" spans="2:8" x14ac:dyDescent="0.3">
      <c r="B66" s="9" t="s">
        <v>38</v>
      </c>
      <c r="C66" s="10" t="s">
        <v>17</v>
      </c>
      <c r="D66" s="10" t="s">
        <v>37</v>
      </c>
      <c r="E66" s="11">
        <v>2317</v>
      </c>
      <c r="F66" s="12">
        <v>261</v>
      </c>
      <c r="G66" s="10">
        <f>LOOKUP(data[[#This Row],[Product]],products[Product],products[Cost per unit])</f>
        <v>10.38</v>
      </c>
      <c r="H66" s="13">
        <f>data[[#This Row],[Cost per Unit]]*data[[#This Row],[Units]]</f>
        <v>2709.1800000000003</v>
      </c>
    </row>
    <row r="67" spans="2:8" x14ac:dyDescent="0.3">
      <c r="B67" s="9" t="s">
        <v>19</v>
      </c>
      <c r="C67" s="10" t="s">
        <v>23</v>
      </c>
      <c r="D67" s="10" t="s">
        <v>32</v>
      </c>
      <c r="E67" s="11">
        <v>938</v>
      </c>
      <c r="F67" s="12">
        <v>6</v>
      </c>
      <c r="G67" s="10">
        <f>LOOKUP(data[[#This Row],[Product]],products[Product],products[Cost per unit])</f>
        <v>14.49</v>
      </c>
      <c r="H67" s="13">
        <f>data[[#This Row],[Cost per Unit]]*data[[#This Row],[Units]]</f>
        <v>86.94</v>
      </c>
    </row>
    <row r="68" spans="2:8" x14ac:dyDescent="0.3">
      <c r="B68" s="9" t="s">
        <v>11</v>
      </c>
      <c r="C68" s="10" t="s">
        <v>9</v>
      </c>
      <c r="D68" s="10" t="s">
        <v>40</v>
      </c>
      <c r="E68" s="11">
        <v>9709</v>
      </c>
      <c r="F68" s="12">
        <v>30</v>
      </c>
      <c r="G68" s="10">
        <f>LOOKUP(data[[#This Row],[Product]],products[Product],products[Cost per unit])</f>
        <v>14.49</v>
      </c>
      <c r="H68" s="13">
        <f>data[[#This Row],[Cost per Unit]]*data[[#This Row],[Units]]</f>
        <v>434.7</v>
      </c>
    </row>
    <row r="69" spans="2:8" x14ac:dyDescent="0.3">
      <c r="B69" s="9" t="s">
        <v>26</v>
      </c>
      <c r="C69" s="10" t="s">
        <v>33</v>
      </c>
      <c r="D69" s="10" t="s">
        <v>36</v>
      </c>
      <c r="E69" s="11">
        <v>2205</v>
      </c>
      <c r="F69" s="12">
        <v>138</v>
      </c>
      <c r="G69" s="10">
        <f>LOOKUP(data[[#This Row],[Product]],products[Product],products[Cost per unit])</f>
        <v>14.49</v>
      </c>
      <c r="H69" s="13">
        <f>data[[#This Row],[Cost per Unit]]*data[[#This Row],[Units]]</f>
        <v>1999.6200000000001</v>
      </c>
    </row>
    <row r="70" spans="2:8" x14ac:dyDescent="0.3">
      <c r="B70" s="9" t="s">
        <v>26</v>
      </c>
      <c r="C70" s="10" t="s">
        <v>9</v>
      </c>
      <c r="D70" s="10" t="s">
        <v>31</v>
      </c>
      <c r="E70" s="11">
        <v>4487</v>
      </c>
      <c r="F70" s="12">
        <v>111</v>
      </c>
      <c r="G70" s="10">
        <f>LOOKUP(data[[#This Row],[Product]],products[Product],products[Cost per unit])</f>
        <v>10.38</v>
      </c>
      <c r="H70" s="13">
        <f>data[[#This Row],[Cost per Unit]]*data[[#This Row],[Units]]</f>
        <v>1152.18</v>
      </c>
    </row>
    <row r="71" spans="2:8" x14ac:dyDescent="0.3">
      <c r="B71" s="9" t="s">
        <v>28</v>
      </c>
      <c r="C71" s="10" t="s">
        <v>12</v>
      </c>
      <c r="D71" s="10" t="s">
        <v>18</v>
      </c>
      <c r="E71" s="11">
        <v>2415</v>
      </c>
      <c r="F71" s="12">
        <v>15</v>
      </c>
      <c r="G71" s="10">
        <f>LOOKUP(data[[#This Row],[Product]],products[Product],products[Cost per unit])</f>
        <v>10.38</v>
      </c>
      <c r="H71" s="13">
        <f>data[[#This Row],[Cost per Unit]]*data[[#This Row],[Units]]</f>
        <v>155.70000000000002</v>
      </c>
    </row>
    <row r="72" spans="2:8" x14ac:dyDescent="0.3">
      <c r="B72" s="9" t="s">
        <v>8</v>
      </c>
      <c r="C72" s="10" t="s">
        <v>33</v>
      </c>
      <c r="D72" s="10" t="s">
        <v>39</v>
      </c>
      <c r="E72" s="11">
        <v>4018</v>
      </c>
      <c r="F72" s="12">
        <v>162</v>
      </c>
      <c r="G72" s="10">
        <f>LOOKUP(data[[#This Row],[Product]],products[Product],products[Cost per unit])</f>
        <v>11.7</v>
      </c>
      <c r="H72" s="13">
        <f>data[[#This Row],[Cost per Unit]]*data[[#This Row],[Units]]</f>
        <v>1895.3999999999999</v>
      </c>
    </row>
    <row r="73" spans="2:8" x14ac:dyDescent="0.3">
      <c r="B73" s="9" t="s">
        <v>28</v>
      </c>
      <c r="C73" s="10" t="s">
        <v>33</v>
      </c>
      <c r="D73" s="10" t="s">
        <v>39</v>
      </c>
      <c r="E73" s="11">
        <v>861</v>
      </c>
      <c r="F73" s="12">
        <v>195</v>
      </c>
      <c r="G73" s="10">
        <f>LOOKUP(data[[#This Row],[Product]],products[Product],products[Cost per unit])</f>
        <v>11.7</v>
      </c>
      <c r="H73" s="13">
        <f>data[[#This Row],[Cost per Unit]]*data[[#This Row],[Units]]</f>
        <v>2281.5</v>
      </c>
    </row>
    <row r="74" spans="2:8" x14ac:dyDescent="0.3">
      <c r="B74" s="9" t="s">
        <v>38</v>
      </c>
      <c r="C74" s="10" t="s">
        <v>23</v>
      </c>
      <c r="D74" s="10" t="s">
        <v>27</v>
      </c>
      <c r="E74" s="11">
        <v>5586</v>
      </c>
      <c r="F74" s="12">
        <v>525</v>
      </c>
      <c r="G74" s="10">
        <f>LOOKUP(data[[#This Row],[Product]],products[Product],products[Cost per unit])</f>
        <v>11.7</v>
      </c>
      <c r="H74" s="13">
        <f>data[[#This Row],[Cost per Unit]]*data[[#This Row],[Units]]</f>
        <v>6142.5</v>
      </c>
    </row>
    <row r="75" spans="2:8" x14ac:dyDescent="0.3">
      <c r="B75" s="9" t="s">
        <v>26</v>
      </c>
      <c r="C75" s="10" t="s">
        <v>33</v>
      </c>
      <c r="D75" s="10" t="s">
        <v>22</v>
      </c>
      <c r="E75" s="11">
        <v>2226</v>
      </c>
      <c r="F75" s="12">
        <v>48</v>
      </c>
      <c r="G75" s="10">
        <f>LOOKUP(data[[#This Row],[Product]],products[Product],products[Cost per unit])</f>
        <v>14.49</v>
      </c>
      <c r="H75" s="13">
        <f>data[[#This Row],[Cost per Unit]]*data[[#This Row],[Units]]</f>
        <v>695.52</v>
      </c>
    </row>
    <row r="76" spans="2:8" x14ac:dyDescent="0.3">
      <c r="B76" s="9" t="s">
        <v>14</v>
      </c>
      <c r="C76" s="10" t="s">
        <v>33</v>
      </c>
      <c r="D76" s="10" t="s">
        <v>43</v>
      </c>
      <c r="E76" s="11">
        <v>14329</v>
      </c>
      <c r="F76" s="12">
        <v>150</v>
      </c>
      <c r="G76" s="10">
        <f>LOOKUP(data[[#This Row],[Product]],products[Product],products[Cost per unit])</f>
        <v>10.38</v>
      </c>
      <c r="H76" s="13">
        <f>data[[#This Row],[Cost per Unit]]*data[[#This Row],[Units]]</f>
        <v>1557.0000000000002</v>
      </c>
    </row>
    <row r="77" spans="2:8" x14ac:dyDescent="0.3">
      <c r="B77" s="9" t="s">
        <v>14</v>
      </c>
      <c r="C77" s="10" t="s">
        <v>33</v>
      </c>
      <c r="D77" s="10" t="s">
        <v>36</v>
      </c>
      <c r="E77" s="11">
        <v>8463</v>
      </c>
      <c r="F77" s="12">
        <v>492</v>
      </c>
      <c r="G77" s="10">
        <f>LOOKUP(data[[#This Row],[Product]],products[Product],products[Cost per unit])</f>
        <v>14.49</v>
      </c>
      <c r="H77" s="13">
        <f>data[[#This Row],[Cost per Unit]]*data[[#This Row],[Units]]</f>
        <v>7129.08</v>
      </c>
    </row>
    <row r="78" spans="2:8" x14ac:dyDescent="0.3">
      <c r="B78" s="9" t="s">
        <v>28</v>
      </c>
      <c r="C78" s="10" t="s">
        <v>33</v>
      </c>
      <c r="D78" s="10" t="s">
        <v>35</v>
      </c>
      <c r="E78" s="11">
        <v>2891</v>
      </c>
      <c r="F78" s="12">
        <v>102</v>
      </c>
      <c r="G78" s="10">
        <f>LOOKUP(data[[#This Row],[Product]],products[Product],products[Cost per unit])</f>
        <v>7.16</v>
      </c>
      <c r="H78" s="13">
        <f>data[[#This Row],[Cost per Unit]]*data[[#This Row],[Units]]</f>
        <v>730.32</v>
      </c>
    </row>
    <row r="79" spans="2:8" x14ac:dyDescent="0.3">
      <c r="B79" s="9" t="s">
        <v>30</v>
      </c>
      <c r="C79" s="10" t="s">
        <v>17</v>
      </c>
      <c r="D79" s="10" t="s">
        <v>37</v>
      </c>
      <c r="E79" s="11">
        <v>3773</v>
      </c>
      <c r="F79" s="12">
        <v>165</v>
      </c>
      <c r="G79" s="10">
        <f>LOOKUP(data[[#This Row],[Product]],products[Product],products[Cost per unit])</f>
        <v>10.38</v>
      </c>
      <c r="H79" s="13">
        <f>data[[#This Row],[Cost per Unit]]*data[[#This Row],[Units]]</f>
        <v>1712.7</v>
      </c>
    </row>
    <row r="80" spans="2:8" x14ac:dyDescent="0.3">
      <c r="B80" s="9" t="s">
        <v>16</v>
      </c>
      <c r="C80" s="10" t="s">
        <v>17</v>
      </c>
      <c r="D80" s="10" t="s">
        <v>43</v>
      </c>
      <c r="E80" s="11">
        <v>854</v>
      </c>
      <c r="F80" s="12">
        <v>309</v>
      </c>
      <c r="G80" s="10">
        <f>LOOKUP(data[[#This Row],[Product]],products[Product],products[Cost per unit])</f>
        <v>10.38</v>
      </c>
      <c r="H80" s="13">
        <f>data[[#This Row],[Cost per Unit]]*data[[#This Row],[Units]]</f>
        <v>3207.42</v>
      </c>
    </row>
    <row r="81" spans="2:8" x14ac:dyDescent="0.3">
      <c r="B81" s="9" t="s">
        <v>19</v>
      </c>
      <c r="C81" s="10" t="s">
        <v>17</v>
      </c>
      <c r="D81" s="10" t="s">
        <v>31</v>
      </c>
      <c r="E81" s="11">
        <v>4970</v>
      </c>
      <c r="F81" s="12">
        <v>156</v>
      </c>
      <c r="G81" s="10">
        <f>LOOKUP(data[[#This Row],[Product]],products[Product],products[Cost per unit])</f>
        <v>10.38</v>
      </c>
      <c r="H81" s="13">
        <f>data[[#This Row],[Cost per Unit]]*data[[#This Row],[Units]]</f>
        <v>1619.2800000000002</v>
      </c>
    </row>
    <row r="82" spans="2:8" x14ac:dyDescent="0.3">
      <c r="B82" s="9" t="s">
        <v>14</v>
      </c>
      <c r="C82" s="10" t="s">
        <v>12</v>
      </c>
      <c r="D82" s="10" t="s">
        <v>45</v>
      </c>
      <c r="E82" s="11">
        <v>98</v>
      </c>
      <c r="F82" s="12">
        <v>159</v>
      </c>
      <c r="G82" s="10">
        <f>LOOKUP(data[[#This Row],[Product]],products[Product],products[Cost per unit])</f>
        <v>9.77</v>
      </c>
      <c r="H82" s="13">
        <f>data[[#This Row],[Cost per Unit]]*data[[#This Row],[Units]]</f>
        <v>1553.4299999999998</v>
      </c>
    </row>
    <row r="83" spans="2:8" x14ac:dyDescent="0.3">
      <c r="B83" s="9" t="s">
        <v>28</v>
      </c>
      <c r="C83" s="10" t="s">
        <v>12</v>
      </c>
      <c r="D83" s="10" t="s">
        <v>40</v>
      </c>
      <c r="E83" s="11">
        <v>13391</v>
      </c>
      <c r="F83" s="12">
        <v>201</v>
      </c>
      <c r="G83" s="10">
        <f>LOOKUP(data[[#This Row],[Product]],products[Product],products[Cost per unit])</f>
        <v>14.49</v>
      </c>
      <c r="H83" s="13">
        <f>data[[#This Row],[Cost per Unit]]*data[[#This Row],[Units]]</f>
        <v>2912.4900000000002</v>
      </c>
    </row>
    <row r="84" spans="2:8" x14ac:dyDescent="0.3">
      <c r="B84" s="9" t="s">
        <v>11</v>
      </c>
      <c r="C84" s="10" t="s">
        <v>20</v>
      </c>
      <c r="D84" s="10" t="s">
        <v>24</v>
      </c>
      <c r="E84" s="11">
        <v>8890</v>
      </c>
      <c r="F84" s="12">
        <v>210</v>
      </c>
      <c r="G84" s="10">
        <f>LOOKUP(data[[#This Row],[Product]],products[Product],products[Cost per unit])</f>
        <v>5.79</v>
      </c>
      <c r="H84" s="13">
        <f>data[[#This Row],[Cost per Unit]]*data[[#This Row],[Units]]</f>
        <v>1215.9000000000001</v>
      </c>
    </row>
    <row r="85" spans="2:8" x14ac:dyDescent="0.3">
      <c r="B85" s="9" t="s">
        <v>29</v>
      </c>
      <c r="C85" s="10" t="s">
        <v>23</v>
      </c>
      <c r="D85" s="10" t="s">
        <v>34</v>
      </c>
      <c r="E85" s="11">
        <v>56</v>
      </c>
      <c r="F85" s="12">
        <v>51</v>
      </c>
      <c r="G85" s="10">
        <f>LOOKUP(data[[#This Row],[Product]],products[Product],products[Cost per unit])</f>
        <v>14.49</v>
      </c>
      <c r="H85" s="13">
        <f>data[[#This Row],[Cost per Unit]]*data[[#This Row],[Units]]</f>
        <v>738.99</v>
      </c>
    </row>
    <row r="86" spans="2:8" x14ac:dyDescent="0.3">
      <c r="B86" s="9" t="s">
        <v>30</v>
      </c>
      <c r="C86" s="10" t="s">
        <v>17</v>
      </c>
      <c r="D86" s="10" t="s">
        <v>21</v>
      </c>
      <c r="E86" s="11">
        <v>3339</v>
      </c>
      <c r="F86" s="12">
        <v>39</v>
      </c>
      <c r="G86" s="10">
        <f>LOOKUP(data[[#This Row],[Product]],products[Product],products[Cost per unit])</f>
        <v>12.37</v>
      </c>
      <c r="H86" s="13">
        <f>data[[#This Row],[Cost per Unit]]*data[[#This Row],[Units]]</f>
        <v>482.42999999999995</v>
      </c>
    </row>
    <row r="87" spans="2:8" x14ac:dyDescent="0.3">
      <c r="B87" s="9" t="s">
        <v>38</v>
      </c>
      <c r="C87" s="10" t="s">
        <v>12</v>
      </c>
      <c r="D87" s="10" t="s">
        <v>18</v>
      </c>
      <c r="E87" s="11">
        <v>3808</v>
      </c>
      <c r="F87" s="12">
        <v>279</v>
      </c>
      <c r="G87" s="10">
        <f>LOOKUP(data[[#This Row],[Product]],products[Product],products[Cost per unit])</f>
        <v>10.38</v>
      </c>
      <c r="H87" s="13">
        <f>data[[#This Row],[Cost per Unit]]*data[[#This Row],[Units]]</f>
        <v>2896.0200000000004</v>
      </c>
    </row>
    <row r="88" spans="2:8" x14ac:dyDescent="0.3">
      <c r="B88" s="9" t="s">
        <v>38</v>
      </c>
      <c r="C88" s="10" t="s">
        <v>23</v>
      </c>
      <c r="D88" s="10" t="s">
        <v>34</v>
      </c>
      <c r="E88" s="11">
        <v>63</v>
      </c>
      <c r="F88" s="12">
        <v>123</v>
      </c>
      <c r="G88" s="10">
        <f>LOOKUP(data[[#This Row],[Product]],products[Product],products[Cost per unit])</f>
        <v>14.49</v>
      </c>
      <c r="H88" s="13">
        <f>data[[#This Row],[Cost per Unit]]*data[[#This Row],[Units]]</f>
        <v>1782.27</v>
      </c>
    </row>
    <row r="89" spans="2:8" x14ac:dyDescent="0.3">
      <c r="B89" s="9" t="s">
        <v>29</v>
      </c>
      <c r="C89" s="10" t="s">
        <v>20</v>
      </c>
      <c r="D89" s="10" t="s">
        <v>42</v>
      </c>
      <c r="E89" s="11">
        <v>7812</v>
      </c>
      <c r="F89" s="12">
        <v>81</v>
      </c>
      <c r="G89" s="10">
        <f>LOOKUP(data[[#This Row],[Product]],products[Product],products[Cost per unit])</f>
        <v>14.49</v>
      </c>
      <c r="H89" s="13">
        <f>data[[#This Row],[Cost per Unit]]*data[[#This Row],[Units]]</f>
        <v>1173.69</v>
      </c>
    </row>
    <row r="90" spans="2:8" x14ac:dyDescent="0.3">
      <c r="B90" s="9" t="s">
        <v>8</v>
      </c>
      <c r="C90" s="10" t="s">
        <v>9</v>
      </c>
      <c r="D90" s="10" t="s">
        <v>39</v>
      </c>
      <c r="E90" s="11">
        <v>7693</v>
      </c>
      <c r="F90" s="12">
        <v>21</v>
      </c>
      <c r="G90" s="10">
        <f>LOOKUP(data[[#This Row],[Product]],products[Product],products[Cost per unit])</f>
        <v>11.7</v>
      </c>
      <c r="H90" s="13">
        <f>data[[#This Row],[Cost per Unit]]*data[[#This Row],[Units]]</f>
        <v>245.7</v>
      </c>
    </row>
    <row r="91" spans="2:8" x14ac:dyDescent="0.3">
      <c r="B91" s="9" t="s">
        <v>30</v>
      </c>
      <c r="C91" s="10" t="s">
        <v>17</v>
      </c>
      <c r="D91" s="10" t="s">
        <v>43</v>
      </c>
      <c r="E91" s="11">
        <v>973</v>
      </c>
      <c r="F91" s="12">
        <v>162</v>
      </c>
      <c r="G91" s="10">
        <f>LOOKUP(data[[#This Row],[Product]],products[Product],products[Cost per unit])</f>
        <v>10.38</v>
      </c>
      <c r="H91" s="13">
        <f>data[[#This Row],[Cost per Unit]]*data[[#This Row],[Units]]</f>
        <v>1681.5600000000002</v>
      </c>
    </row>
    <row r="92" spans="2:8" x14ac:dyDescent="0.3">
      <c r="B92" s="9" t="s">
        <v>38</v>
      </c>
      <c r="C92" s="10" t="s">
        <v>12</v>
      </c>
      <c r="D92" s="10" t="s">
        <v>44</v>
      </c>
      <c r="E92" s="11">
        <v>567</v>
      </c>
      <c r="F92" s="12">
        <v>228</v>
      </c>
      <c r="G92" s="10">
        <f>LOOKUP(data[[#This Row],[Product]],products[Product],products[Cost per unit])</f>
        <v>12.37</v>
      </c>
      <c r="H92" s="13">
        <f>data[[#This Row],[Cost per Unit]]*data[[#This Row],[Units]]</f>
        <v>2820.3599999999997</v>
      </c>
    </row>
    <row r="93" spans="2:8" x14ac:dyDescent="0.3">
      <c r="B93" s="9" t="s">
        <v>38</v>
      </c>
      <c r="C93" s="10" t="s">
        <v>17</v>
      </c>
      <c r="D93" s="10" t="s">
        <v>35</v>
      </c>
      <c r="E93" s="11">
        <v>2471</v>
      </c>
      <c r="F93" s="12">
        <v>342</v>
      </c>
      <c r="G93" s="10">
        <f>LOOKUP(data[[#This Row],[Product]],products[Product],products[Cost per unit])</f>
        <v>7.16</v>
      </c>
      <c r="H93" s="13">
        <f>data[[#This Row],[Cost per Unit]]*data[[#This Row],[Units]]</f>
        <v>2448.7200000000003</v>
      </c>
    </row>
    <row r="94" spans="2:8" x14ac:dyDescent="0.3">
      <c r="B94" s="9" t="s">
        <v>28</v>
      </c>
      <c r="C94" s="10" t="s">
        <v>23</v>
      </c>
      <c r="D94" s="10" t="s">
        <v>34</v>
      </c>
      <c r="E94" s="11">
        <v>7189</v>
      </c>
      <c r="F94" s="12">
        <v>54</v>
      </c>
      <c r="G94" s="10">
        <f>LOOKUP(data[[#This Row],[Product]],products[Product],products[Cost per unit])</f>
        <v>14.49</v>
      </c>
      <c r="H94" s="13">
        <f>data[[#This Row],[Cost per Unit]]*data[[#This Row],[Units]]</f>
        <v>782.46</v>
      </c>
    </row>
    <row r="95" spans="2:8" x14ac:dyDescent="0.3">
      <c r="B95" s="9" t="s">
        <v>16</v>
      </c>
      <c r="C95" s="10" t="s">
        <v>12</v>
      </c>
      <c r="D95" s="10" t="s">
        <v>43</v>
      </c>
      <c r="E95" s="11">
        <v>7455</v>
      </c>
      <c r="F95" s="12">
        <v>216</v>
      </c>
      <c r="G95" s="10">
        <f>LOOKUP(data[[#This Row],[Product]],products[Product],products[Cost per unit])</f>
        <v>10.38</v>
      </c>
      <c r="H95" s="13">
        <f>data[[#This Row],[Cost per Unit]]*data[[#This Row],[Units]]</f>
        <v>2242.0800000000004</v>
      </c>
    </row>
    <row r="96" spans="2:8" x14ac:dyDescent="0.3">
      <c r="B96" s="9" t="s">
        <v>30</v>
      </c>
      <c r="C96" s="10" t="s">
        <v>33</v>
      </c>
      <c r="D96" s="10" t="s">
        <v>45</v>
      </c>
      <c r="E96" s="11">
        <v>3108</v>
      </c>
      <c r="F96" s="12">
        <v>54</v>
      </c>
      <c r="G96" s="10">
        <f>LOOKUP(data[[#This Row],[Product]],products[Product],products[Cost per unit])</f>
        <v>9.77</v>
      </c>
      <c r="H96" s="13">
        <f>data[[#This Row],[Cost per Unit]]*data[[#This Row],[Units]]</f>
        <v>527.57999999999993</v>
      </c>
    </row>
    <row r="97" spans="2:8" x14ac:dyDescent="0.3">
      <c r="B97" s="9" t="s">
        <v>19</v>
      </c>
      <c r="C97" s="10" t="s">
        <v>23</v>
      </c>
      <c r="D97" s="10" t="s">
        <v>21</v>
      </c>
      <c r="E97" s="11">
        <v>469</v>
      </c>
      <c r="F97" s="12">
        <v>75</v>
      </c>
      <c r="G97" s="10">
        <f>LOOKUP(data[[#This Row],[Product]],products[Product],products[Cost per unit])</f>
        <v>12.37</v>
      </c>
      <c r="H97" s="13">
        <f>data[[#This Row],[Cost per Unit]]*data[[#This Row],[Units]]</f>
        <v>927.74999999999989</v>
      </c>
    </row>
    <row r="98" spans="2:8" x14ac:dyDescent="0.3">
      <c r="B98" s="9" t="s">
        <v>14</v>
      </c>
      <c r="C98" s="10" t="s">
        <v>9</v>
      </c>
      <c r="D98" s="10" t="s">
        <v>37</v>
      </c>
      <c r="E98" s="11">
        <v>2737</v>
      </c>
      <c r="F98" s="12">
        <v>93</v>
      </c>
      <c r="G98" s="10">
        <f>LOOKUP(data[[#This Row],[Product]],products[Product],products[Cost per unit])</f>
        <v>10.38</v>
      </c>
      <c r="H98" s="13">
        <f>data[[#This Row],[Cost per Unit]]*data[[#This Row],[Units]]</f>
        <v>965.34</v>
      </c>
    </row>
    <row r="99" spans="2:8" x14ac:dyDescent="0.3">
      <c r="B99" s="9" t="s">
        <v>14</v>
      </c>
      <c r="C99" s="10" t="s">
        <v>9</v>
      </c>
      <c r="D99" s="10" t="s">
        <v>21</v>
      </c>
      <c r="E99" s="11">
        <v>4305</v>
      </c>
      <c r="F99" s="12">
        <v>156</v>
      </c>
      <c r="G99" s="10">
        <f>LOOKUP(data[[#This Row],[Product]],products[Product],products[Cost per unit])</f>
        <v>12.37</v>
      </c>
      <c r="H99" s="13">
        <f>data[[#This Row],[Cost per Unit]]*data[[#This Row],[Units]]</f>
        <v>1929.7199999999998</v>
      </c>
    </row>
    <row r="100" spans="2:8" x14ac:dyDescent="0.3">
      <c r="B100" s="9" t="s">
        <v>14</v>
      </c>
      <c r="C100" s="10" t="s">
        <v>23</v>
      </c>
      <c r="D100" s="10" t="s">
        <v>31</v>
      </c>
      <c r="E100" s="11">
        <v>2408</v>
      </c>
      <c r="F100" s="12">
        <v>9</v>
      </c>
      <c r="G100" s="10">
        <f>LOOKUP(data[[#This Row],[Product]],products[Product],products[Cost per unit])</f>
        <v>10.38</v>
      </c>
      <c r="H100" s="13">
        <f>data[[#This Row],[Cost per Unit]]*data[[#This Row],[Units]]</f>
        <v>93.42</v>
      </c>
    </row>
    <row r="101" spans="2:8" x14ac:dyDescent="0.3">
      <c r="B101" s="9" t="s">
        <v>30</v>
      </c>
      <c r="C101" s="10" t="s">
        <v>17</v>
      </c>
      <c r="D101" s="10" t="s">
        <v>39</v>
      </c>
      <c r="E101" s="11">
        <v>1281</v>
      </c>
      <c r="F101" s="12">
        <v>18</v>
      </c>
      <c r="G101" s="10">
        <f>LOOKUP(data[[#This Row],[Product]],products[Product],products[Cost per unit])</f>
        <v>11.7</v>
      </c>
      <c r="H101" s="13">
        <f>data[[#This Row],[Cost per Unit]]*data[[#This Row],[Units]]</f>
        <v>210.6</v>
      </c>
    </row>
    <row r="102" spans="2:8" x14ac:dyDescent="0.3">
      <c r="B102" s="9" t="s">
        <v>8</v>
      </c>
      <c r="C102" s="10" t="s">
        <v>12</v>
      </c>
      <c r="D102" s="10" t="s">
        <v>13</v>
      </c>
      <c r="E102" s="11">
        <v>12348</v>
      </c>
      <c r="F102" s="12">
        <v>234</v>
      </c>
      <c r="G102" s="10">
        <f>LOOKUP(data[[#This Row],[Product]],products[Product],products[Cost per unit])</f>
        <v>10.38</v>
      </c>
      <c r="H102" s="13">
        <f>data[[#This Row],[Cost per Unit]]*data[[#This Row],[Units]]</f>
        <v>2428.92</v>
      </c>
    </row>
    <row r="103" spans="2:8" x14ac:dyDescent="0.3">
      <c r="B103" s="9" t="s">
        <v>30</v>
      </c>
      <c r="C103" s="10" t="s">
        <v>33</v>
      </c>
      <c r="D103" s="10" t="s">
        <v>43</v>
      </c>
      <c r="E103" s="11">
        <v>3689</v>
      </c>
      <c r="F103" s="12">
        <v>312</v>
      </c>
      <c r="G103" s="10">
        <f>LOOKUP(data[[#This Row],[Product]],products[Product],products[Cost per unit])</f>
        <v>10.38</v>
      </c>
      <c r="H103" s="13">
        <f>data[[#This Row],[Cost per Unit]]*data[[#This Row],[Units]]</f>
        <v>3238.5600000000004</v>
      </c>
    </row>
    <row r="104" spans="2:8" x14ac:dyDescent="0.3">
      <c r="B104" s="9" t="s">
        <v>26</v>
      </c>
      <c r="C104" s="10" t="s">
        <v>17</v>
      </c>
      <c r="D104" s="10" t="s">
        <v>39</v>
      </c>
      <c r="E104" s="11">
        <v>2870</v>
      </c>
      <c r="F104" s="12">
        <v>300</v>
      </c>
      <c r="G104" s="10">
        <f>LOOKUP(data[[#This Row],[Product]],products[Product],products[Cost per unit])</f>
        <v>11.7</v>
      </c>
      <c r="H104" s="13">
        <f>data[[#This Row],[Cost per Unit]]*data[[#This Row],[Units]]</f>
        <v>3510</v>
      </c>
    </row>
    <row r="105" spans="2:8" x14ac:dyDescent="0.3">
      <c r="B105" s="9" t="s">
        <v>29</v>
      </c>
      <c r="C105" s="10" t="s">
        <v>17</v>
      </c>
      <c r="D105" s="10" t="s">
        <v>42</v>
      </c>
      <c r="E105" s="11">
        <v>798</v>
      </c>
      <c r="F105" s="12">
        <v>519</v>
      </c>
      <c r="G105" s="10">
        <f>LOOKUP(data[[#This Row],[Product]],products[Product],products[Cost per unit])</f>
        <v>14.49</v>
      </c>
      <c r="H105" s="13">
        <f>data[[#This Row],[Cost per Unit]]*data[[#This Row],[Units]]</f>
        <v>7520.31</v>
      </c>
    </row>
    <row r="106" spans="2:8" x14ac:dyDescent="0.3">
      <c r="B106" s="9" t="s">
        <v>16</v>
      </c>
      <c r="C106" s="10" t="s">
        <v>9</v>
      </c>
      <c r="D106" s="10" t="s">
        <v>44</v>
      </c>
      <c r="E106" s="11">
        <v>2933</v>
      </c>
      <c r="F106" s="12">
        <v>9</v>
      </c>
      <c r="G106" s="10">
        <f>LOOKUP(data[[#This Row],[Product]],products[Product],products[Cost per unit])</f>
        <v>12.37</v>
      </c>
      <c r="H106" s="13">
        <f>data[[#This Row],[Cost per Unit]]*data[[#This Row],[Units]]</f>
        <v>111.33</v>
      </c>
    </row>
    <row r="107" spans="2:8" x14ac:dyDescent="0.3">
      <c r="B107" s="9" t="s">
        <v>28</v>
      </c>
      <c r="C107" s="10" t="s">
        <v>12</v>
      </c>
      <c r="D107" s="10" t="s">
        <v>15</v>
      </c>
      <c r="E107" s="11">
        <v>2744</v>
      </c>
      <c r="F107" s="12">
        <v>9</v>
      </c>
      <c r="G107" s="10">
        <f>LOOKUP(data[[#This Row],[Product]],products[Product],products[Cost per unit])</f>
        <v>9.77</v>
      </c>
      <c r="H107" s="13">
        <f>data[[#This Row],[Cost per Unit]]*data[[#This Row],[Units]]</f>
        <v>87.929999999999993</v>
      </c>
    </row>
    <row r="108" spans="2:8" x14ac:dyDescent="0.3">
      <c r="B108" s="9" t="s">
        <v>8</v>
      </c>
      <c r="C108" s="10" t="s">
        <v>17</v>
      </c>
      <c r="D108" s="10" t="s">
        <v>22</v>
      </c>
      <c r="E108" s="11">
        <v>9772</v>
      </c>
      <c r="F108" s="12">
        <v>90</v>
      </c>
      <c r="G108" s="10">
        <f>LOOKUP(data[[#This Row],[Product]],products[Product],products[Cost per unit])</f>
        <v>14.49</v>
      </c>
      <c r="H108" s="13">
        <f>data[[#This Row],[Cost per Unit]]*data[[#This Row],[Units]]</f>
        <v>1304.0999999999999</v>
      </c>
    </row>
    <row r="109" spans="2:8" x14ac:dyDescent="0.3">
      <c r="B109" s="9" t="s">
        <v>26</v>
      </c>
      <c r="C109" s="10" t="s">
        <v>33</v>
      </c>
      <c r="D109" s="10" t="s">
        <v>21</v>
      </c>
      <c r="E109" s="11">
        <v>1568</v>
      </c>
      <c r="F109" s="12">
        <v>96</v>
      </c>
      <c r="G109" s="10">
        <f>LOOKUP(data[[#This Row],[Product]],products[Product],products[Cost per unit])</f>
        <v>12.37</v>
      </c>
      <c r="H109" s="13">
        <f>data[[#This Row],[Cost per Unit]]*data[[#This Row],[Units]]</f>
        <v>1187.52</v>
      </c>
    </row>
    <row r="110" spans="2:8" x14ac:dyDescent="0.3">
      <c r="B110" s="9" t="s">
        <v>29</v>
      </c>
      <c r="C110" s="10" t="s">
        <v>17</v>
      </c>
      <c r="D110" s="10" t="s">
        <v>32</v>
      </c>
      <c r="E110" s="11">
        <v>11417</v>
      </c>
      <c r="F110" s="12">
        <v>21</v>
      </c>
      <c r="G110" s="10">
        <f>LOOKUP(data[[#This Row],[Product]],products[Product],products[Cost per unit])</f>
        <v>14.49</v>
      </c>
      <c r="H110" s="13">
        <f>data[[#This Row],[Cost per Unit]]*data[[#This Row],[Units]]</f>
        <v>304.29000000000002</v>
      </c>
    </row>
    <row r="111" spans="2:8" x14ac:dyDescent="0.3">
      <c r="B111" s="9" t="s">
        <v>8</v>
      </c>
      <c r="C111" s="10" t="s">
        <v>33</v>
      </c>
      <c r="D111" s="10" t="s">
        <v>45</v>
      </c>
      <c r="E111" s="11">
        <v>6748</v>
      </c>
      <c r="F111" s="12">
        <v>48</v>
      </c>
      <c r="G111" s="10">
        <f>LOOKUP(data[[#This Row],[Product]],products[Product],products[Cost per unit])</f>
        <v>9.77</v>
      </c>
      <c r="H111" s="13">
        <f>data[[#This Row],[Cost per Unit]]*data[[#This Row],[Units]]</f>
        <v>468.96</v>
      </c>
    </row>
    <row r="112" spans="2:8" x14ac:dyDescent="0.3">
      <c r="B112" s="9" t="s">
        <v>38</v>
      </c>
      <c r="C112" s="10" t="s">
        <v>17</v>
      </c>
      <c r="D112" s="10" t="s">
        <v>42</v>
      </c>
      <c r="E112" s="11">
        <v>1407</v>
      </c>
      <c r="F112" s="12">
        <v>72</v>
      </c>
      <c r="G112" s="10">
        <f>LOOKUP(data[[#This Row],[Product]],products[Product],products[Cost per unit])</f>
        <v>14.49</v>
      </c>
      <c r="H112" s="13">
        <f>data[[#This Row],[Cost per Unit]]*data[[#This Row],[Units]]</f>
        <v>1043.28</v>
      </c>
    </row>
    <row r="113" spans="2:8" x14ac:dyDescent="0.3">
      <c r="B113" s="9" t="s">
        <v>11</v>
      </c>
      <c r="C113" s="10" t="s">
        <v>12</v>
      </c>
      <c r="D113" s="10" t="s">
        <v>35</v>
      </c>
      <c r="E113" s="11">
        <v>2023</v>
      </c>
      <c r="F113" s="12">
        <v>168</v>
      </c>
      <c r="G113" s="10">
        <f>LOOKUP(data[[#This Row],[Product]],products[Product],products[Cost per unit])</f>
        <v>7.16</v>
      </c>
      <c r="H113" s="13">
        <f>data[[#This Row],[Cost per Unit]]*data[[#This Row],[Units]]</f>
        <v>1202.8800000000001</v>
      </c>
    </row>
    <row r="114" spans="2:8" x14ac:dyDescent="0.3">
      <c r="B114" s="9" t="s">
        <v>28</v>
      </c>
      <c r="C114" s="10" t="s">
        <v>20</v>
      </c>
      <c r="D114" s="10" t="s">
        <v>45</v>
      </c>
      <c r="E114" s="11">
        <v>5236</v>
      </c>
      <c r="F114" s="12">
        <v>51</v>
      </c>
      <c r="G114" s="10">
        <f>LOOKUP(data[[#This Row],[Product]],products[Product],products[Cost per unit])</f>
        <v>9.77</v>
      </c>
      <c r="H114" s="13">
        <f>data[[#This Row],[Cost per Unit]]*data[[#This Row],[Units]]</f>
        <v>498.27</v>
      </c>
    </row>
    <row r="115" spans="2:8" x14ac:dyDescent="0.3">
      <c r="B115" s="9" t="s">
        <v>16</v>
      </c>
      <c r="C115" s="10" t="s">
        <v>17</v>
      </c>
      <c r="D115" s="10" t="s">
        <v>39</v>
      </c>
      <c r="E115" s="11">
        <v>1925</v>
      </c>
      <c r="F115" s="12">
        <v>192</v>
      </c>
      <c r="G115" s="10">
        <f>LOOKUP(data[[#This Row],[Product]],products[Product],products[Cost per unit])</f>
        <v>11.7</v>
      </c>
      <c r="H115" s="13">
        <f>data[[#This Row],[Cost per Unit]]*data[[#This Row],[Units]]</f>
        <v>2246.3999999999996</v>
      </c>
    </row>
    <row r="116" spans="2:8" x14ac:dyDescent="0.3">
      <c r="B116" s="9" t="s">
        <v>26</v>
      </c>
      <c r="C116" s="10" t="s">
        <v>9</v>
      </c>
      <c r="D116" s="10" t="s">
        <v>27</v>
      </c>
      <c r="E116" s="11">
        <v>6608</v>
      </c>
      <c r="F116" s="12">
        <v>225</v>
      </c>
      <c r="G116" s="10">
        <f>LOOKUP(data[[#This Row],[Product]],products[Product],products[Cost per unit])</f>
        <v>11.7</v>
      </c>
      <c r="H116" s="13">
        <f>data[[#This Row],[Cost per Unit]]*data[[#This Row],[Units]]</f>
        <v>2632.5</v>
      </c>
    </row>
    <row r="117" spans="2:8" x14ac:dyDescent="0.3">
      <c r="B117" s="9" t="s">
        <v>19</v>
      </c>
      <c r="C117" s="10" t="s">
        <v>33</v>
      </c>
      <c r="D117" s="10" t="s">
        <v>45</v>
      </c>
      <c r="E117" s="11">
        <v>8008</v>
      </c>
      <c r="F117" s="12">
        <v>456</v>
      </c>
      <c r="G117" s="10">
        <f>LOOKUP(data[[#This Row],[Product]],products[Product],products[Cost per unit])</f>
        <v>9.77</v>
      </c>
      <c r="H117" s="13">
        <f>data[[#This Row],[Cost per Unit]]*data[[#This Row],[Units]]</f>
        <v>4455.12</v>
      </c>
    </row>
    <row r="118" spans="2:8" x14ac:dyDescent="0.3">
      <c r="B118" s="9" t="s">
        <v>38</v>
      </c>
      <c r="C118" s="10" t="s">
        <v>33</v>
      </c>
      <c r="D118" s="10" t="s">
        <v>21</v>
      </c>
      <c r="E118" s="11">
        <v>1428</v>
      </c>
      <c r="F118" s="12">
        <v>93</v>
      </c>
      <c r="G118" s="10">
        <f>LOOKUP(data[[#This Row],[Product]],products[Product],products[Cost per unit])</f>
        <v>12.37</v>
      </c>
      <c r="H118" s="13">
        <f>data[[#This Row],[Cost per Unit]]*data[[#This Row],[Units]]</f>
        <v>1150.4099999999999</v>
      </c>
    </row>
    <row r="119" spans="2:8" x14ac:dyDescent="0.3">
      <c r="B119" s="9" t="s">
        <v>19</v>
      </c>
      <c r="C119" s="10" t="s">
        <v>33</v>
      </c>
      <c r="D119" s="10" t="s">
        <v>15</v>
      </c>
      <c r="E119" s="11">
        <v>525</v>
      </c>
      <c r="F119" s="12">
        <v>48</v>
      </c>
      <c r="G119" s="10">
        <f>LOOKUP(data[[#This Row],[Product]],products[Product],products[Cost per unit])</f>
        <v>9.77</v>
      </c>
      <c r="H119" s="13">
        <f>data[[#This Row],[Cost per Unit]]*data[[#This Row],[Units]]</f>
        <v>468.96</v>
      </c>
    </row>
    <row r="120" spans="2:8" x14ac:dyDescent="0.3">
      <c r="B120" s="9" t="s">
        <v>19</v>
      </c>
      <c r="C120" s="10" t="s">
        <v>9</v>
      </c>
      <c r="D120" s="10" t="s">
        <v>18</v>
      </c>
      <c r="E120" s="11">
        <v>1505</v>
      </c>
      <c r="F120" s="12">
        <v>102</v>
      </c>
      <c r="G120" s="10">
        <f>LOOKUP(data[[#This Row],[Product]],products[Product],products[Cost per unit])</f>
        <v>10.38</v>
      </c>
      <c r="H120" s="13">
        <f>data[[#This Row],[Cost per Unit]]*data[[#This Row],[Units]]</f>
        <v>1058.76</v>
      </c>
    </row>
    <row r="121" spans="2:8" x14ac:dyDescent="0.3">
      <c r="B121" s="9" t="s">
        <v>26</v>
      </c>
      <c r="C121" s="10" t="s">
        <v>12</v>
      </c>
      <c r="D121" s="10" t="s">
        <v>10</v>
      </c>
      <c r="E121" s="11">
        <v>6755</v>
      </c>
      <c r="F121" s="12">
        <v>252</v>
      </c>
      <c r="G121" s="10">
        <f>LOOKUP(data[[#This Row],[Product]],products[Product],products[Cost per unit])</f>
        <v>11.7</v>
      </c>
      <c r="H121" s="13">
        <f>data[[#This Row],[Cost per Unit]]*data[[#This Row],[Units]]</f>
        <v>2948.3999999999996</v>
      </c>
    </row>
    <row r="122" spans="2:8" x14ac:dyDescent="0.3">
      <c r="B122" s="9" t="s">
        <v>29</v>
      </c>
      <c r="C122" s="10" t="s">
        <v>9</v>
      </c>
      <c r="D122" s="10" t="s">
        <v>18</v>
      </c>
      <c r="E122" s="11">
        <v>11571</v>
      </c>
      <c r="F122" s="12">
        <v>138</v>
      </c>
      <c r="G122" s="10">
        <f>LOOKUP(data[[#This Row],[Product]],products[Product],products[Cost per unit])</f>
        <v>10.38</v>
      </c>
      <c r="H122" s="13">
        <f>data[[#This Row],[Cost per Unit]]*data[[#This Row],[Units]]</f>
        <v>1432.44</v>
      </c>
    </row>
    <row r="123" spans="2:8" x14ac:dyDescent="0.3">
      <c r="B123" s="9" t="s">
        <v>8</v>
      </c>
      <c r="C123" s="10" t="s">
        <v>23</v>
      </c>
      <c r="D123" s="10" t="s">
        <v>21</v>
      </c>
      <c r="E123" s="11">
        <v>2541</v>
      </c>
      <c r="F123" s="12">
        <v>90</v>
      </c>
      <c r="G123" s="10">
        <f>LOOKUP(data[[#This Row],[Product]],products[Product],products[Cost per unit])</f>
        <v>12.37</v>
      </c>
      <c r="H123" s="13">
        <f>data[[#This Row],[Cost per Unit]]*data[[#This Row],[Units]]</f>
        <v>1113.3</v>
      </c>
    </row>
    <row r="124" spans="2:8" x14ac:dyDescent="0.3">
      <c r="B124" s="9" t="s">
        <v>16</v>
      </c>
      <c r="C124" s="10" t="s">
        <v>9</v>
      </c>
      <c r="D124" s="10" t="s">
        <v>10</v>
      </c>
      <c r="E124" s="11">
        <v>1526</v>
      </c>
      <c r="F124" s="12">
        <v>240</v>
      </c>
      <c r="G124" s="10">
        <f>LOOKUP(data[[#This Row],[Product]],products[Product],products[Cost per unit])</f>
        <v>11.7</v>
      </c>
      <c r="H124" s="13">
        <f>data[[#This Row],[Cost per Unit]]*data[[#This Row],[Units]]</f>
        <v>2808</v>
      </c>
    </row>
    <row r="125" spans="2:8" x14ac:dyDescent="0.3">
      <c r="B125" s="9" t="s">
        <v>8</v>
      </c>
      <c r="C125" s="10" t="s">
        <v>23</v>
      </c>
      <c r="D125" s="10" t="s">
        <v>15</v>
      </c>
      <c r="E125" s="11">
        <v>6125</v>
      </c>
      <c r="F125" s="12">
        <v>102</v>
      </c>
      <c r="G125" s="10">
        <f>LOOKUP(data[[#This Row],[Product]],products[Product],products[Cost per unit])</f>
        <v>9.77</v>
      </c>
      <c r="H125" s="13">
        <f>data[[#This Row],[Cost per Unit]]*data[[#This Row],[Units]]</f>
        <v>996.54</v>
      </c>
    </row>
    <row r="126" spans="2:8" x14ac:dyDescent="0.3">
      <c r="B126" s="9" t="s">
        <v>16</v>
      </c>
      <c r="C126" s="10" t="s">
        <v>12</v>
      </c>
      <c r="D126" s="10" t="s">
        <v>42</v>
      </c>
      <c r="E126" s="11">
        <v>847</v>
      </c>
      <c r="F126" s="12">
        <v>129</v>
      </c>
      <c r="G126" s="10">
        <f>LOOKUP(data[[#This Row],[Product]],products[Product],products[Cost per unit])</f>
        <v>14.49</v>
      </c>
      <c r="H126" s="13">
        <f>data[[#This Row],[Cost per Unit]]*data[[#This Row],[Units]]</f>
        <v>1869.21</v>
      </c>
    </row>
    <row r="127" spans="2:8" x14ac:dyDescent="0.3">
      <c r="B127" s="9" t="s">
        <v>11</v>
      </c>
      <c r="C127" s="10" t="s">
        <v>12</v>
      </c>
      <c r="D127" s="10" t="s">
        <v>42</v>
      </c>
      <c r="E127" s="11">
        <v>4753</v>
      </c>
      <c r="F127" s="12">
        <v>300</v>
      </c>
      <c r="G127" s="10">
        <f>LOOKUP(data[[#This Row],[Product]],products[Product],products[Cost per unit])</f>
        <v>14.49</v>
      </c>
      <c r="H127" s="13">
        <f>data[[#This Row],[Cost per Unit]]*data[[#This Row],[Units]]</f>
        <v>4347</v>
      </c>
    </row>
    <row r="128" spans="2:8" x14ac:dyDescent="0.3">
      <c r="B128" s="9" t="s">
        <v>19</v>
      </c>
      <c r="C128" s="10" t="s">
        <v>23</v>
      </c>
      <c r="D128" s="10" t="s">
        <v>22</v>
      </c>
      <c r="E128" s="11">
        <v>959</v>
      </c>
      <c r="F128" s="12">
        <v>135</v>
      </c>
      <c r="G128" s="10">
        <f>LOOKUP(data[[#This Row],[Product]],products[Product],products[Cost per unit])</f>
        <v>14.49</v>
      </c>
      <c r="H128" s="13">
        <f>data[[#This Row],[Cost per Unit]]*data[[#This Row],[Units]]</f>
        <v>1956.15</v>
      </c>
    </row>
    <row r="129" spans="2:8" x14ac:dyDescent="0.3">
      <c r="B129" s="9" t="s">
        <v>26</v>
      </c>
      <c r="C129" s="10" t="s">
        <v>12</v>
      </c>
      <c r="D129" s="10" t="s">
        <v>41</v>
      </c>
      <c r="E129" s="11">
        <v>2793</v>
      </c>
      <c r="F129" s="12">
        <v>114</v>
      </c>
      <c r="G129" s="10">
        <f>LOOKUP(data[[#This Row],[Product]],products[Product],products[Cost per unit])</f>
        <v>11.7</v>
      </c>
      <c r="H129" s="13">
        <f>data[[#This Row],[Cost per Unit]]*data[[#This Row],[Units]]</f>
        <v>1333.8</v>
      </c>
    </row>
    <row r="130" spans="2:8" x14ac:dyDescent="0.3">
      <c r="B130" s="9" t="s">
        <v>26</v>
      </c>
      <c r="C130" s="10" t="s">
        <v>12</v>
      </c>
      <c r="D130" s="10" t="s">
        <v>27</v>
      </c>
      <c r="E130" s="11">
        <v>4606</v>
      </c>
      <c r="F130" s="12">
        <v>63</v>
      </c>
      <c r="G130" s="10">
        <f>LOOKUP(data[[#This Row],[Product]],products[Product],products[Cost per unit])</f>
        <v>11.7</v>
      </c>
      <c r="H130" s="13">
        <f>data[[#This Row],[Cost per Unit]]*data[[#This Row],[Units]]</f>
        <v>737.09999999999991</v>
      </c>
    </row>
    <row r="131" spans="2:8" x14ac:dyDescent="0.3">
      <c r="B131" s="9" t="s">
        <v>26</v>
      </c>
      <c r="C131" s="10" t="s">
        <v>17</v>
      </c>
      <c r="D131" s="10" t="s">
        <v>35</v>
      </c>
      <c r="E131" s="11">
        <v>5551</v>
      </c>
      <c r="F131" s="12">
        <v>252</v>
      </c>
      <c r="G131" s="10">
        <f>LOOKUP(data[[#This Row],[Product]],products[Product],products[Cost per unit])</f>
        <v>7.16</v>
      </c>
      <c r="H131" s="13">
        <f>data[[#This Row],[Cost per Unit]]*data[[#This Row],[Units]]</f>
        <v>1804.32</v>
      </c>
    </row>
    <row r="132" spans="2:8" x14ac:dyDescent="0.3">
      <c r="B132" s="9" t="s">
        <v>38</v>
      </c>
      <c r="C132" s="10" t="s">
        <v>17</v>
      </c>
      <c r="D132" s="10" t="s">
        <v>13</v>
      </c>
      <c r="E132" s="11">
        <v>6657</v>
      </c>
      <c r="F132" s="12">
        <v>303</v>
      </c>
      <c r="G132" s="10">
        <f>LOOKUP(data[[#This Row],[Product]],products[Product],products[Cost per unit])</f>
        <v>10.38</v>
      </c>
      <c r="H132" s="13">
        <f>data[[#This Row],[Cost per Unit]]*data[[#This Row],[Units]]</f>
        <v>3145.1400000000003</v>
      </c>
    </row>
    <row r="133" spans="2:8" x14ac:dyDescent="0.3">
      <c r="B133" s="9" t="s">
        <v>26</v>
      </c>
      <c r="C133" s="10" t="s">
        <v>20</v>
      </c>
      <c r="D133" s="10" t="s">
        <v>31</v>
      </c>
      <c r="E133" s="11">
        <v>4438</v>
      </c>
      <c r="F133" s="12">
        <v>246</v>
      </c>
      <c r="G133" s="10">
        <f>LOOKUP(data[[#This Row],[Product]],products[Product],products[Cost per unit])</f>
        <v>10.38</v>
      </c>
      <c r="H133" s="13">
        <f>data[[#This Row],[Cost per Unit]]*data[[#This Row],[Units]]</f>
        <v>2553.48</v>
      </c>
    </row>
    <row r="134" spans="2:8" x14ac:dyDescent="0.3">
      <c r="B134" s="9" t="s">
        <v>11</v>
      </c>
      <c r="C134" s="10" t="s">
        <v>23</v>
      </c>
      <c r="D134" s="10" t="s">
        <v>25</v>
      </c>
      <c r="E134" s="11">
        <v>168</v>
      </c>
      <c r="F134" s="12">
        <v>84</v>
      </c>
      <c r="G134" s="10">
        <f>LOOKUP(data[[#This Row],[Product]],products[Product],products[Cost per unit])</f>
        <v>9.77</v>
      </c>
      <c r="H134" s="13">
        <f>data[[#This Row],[Cost per Unit]]*data[[#This Row],[Units]]</f>
        <v>820.68</v>
      </c>
    </row>
    <row r="135" spans="2:8" x14ac:dyDescent="0.3">
      <c r="B135" s="9" t="s">
        <v>26</v>
      </c>
      <c r="C135" s="10" t="s">
        <v>33</v>
      </c>
      <c r="D135" s="10" t="s">
        <v>31</v>
      </c>
      <c r="E135" s="11">
        <v>7777</v>
      </c>
      <c r="F135" s="12">
        <v>39</v>
      </c>
      <c r="G135" s="10">
        <f>LOOKUP(data[[#This Row],[Product]],products[Product],products[Cost per unit])</f>
        <v>10.38</v>
      </c>
      <c r="H135" s="13">
        <f>data[[#This Row],[Cost per Unit]]*data[[#This Row],[Units]]</f>
        <v>404.82000000000005</v>
      </c>
    </row>
    <row r="136" spans="2:8" x14ac:dyDescent="0.3">
      <c r="B136" s="9" t="s">
        <v>28</v>
      </c>
      <c r="C136" s="10" t="s">
        <v>17</v>
      </c>
      <c r="D136" s="10" t="s">
        <v>31</v>
      </c>
      <c r="E136" s="11">
        <v>3339</v>
      </c>
      <c r="F136" s="12">
        <v>348</v>
      </c>
      <c r="G136" s="10">
        <f>LOOKUP(data[[#This Row],[Product]],products[Product],products[Cost per unit])</f>
        <v>10.38</v>
      </c>
      <c r="H136" s="13">
        <f>data[[#This Row],[Cost per Unit]]*data[[#This Row],[Units]]</f>
        <v>3612.2400000000002</v>
      </c>
    </row>
    <row r="137" spans="2:8" x14ac:dyDescent="0.3">
      <c r="B137" s="9" t="s">
        <v>26</v>
      </c>
      <c r="C137" s="10" t="s">
        <v>9</v>
      </c>
      <c r="D137" s="10" t="s">
        <v>22</v>
      </c>
      <c r="E137" s="11">
        <v>6391</v>
      </c>
      <c r="F137" s="12">
        <v>48</v>
      </c>
      <c r="G137" s="10">
        <f>LOOKUP(data[[#This Row],[Product]],products[Product],products[Cost per unit])</f>
        <v>14.49</v>
      </c>
      <c r="H137" s="13">
        <f>data[[#This Row],[Cost per Unit]]*data[[#This Row],[Units]]</f>
        <v>695.52</v>
      </c>
    </row>
    <row r="138" spans="2:8" x14ac:dyDescent="0.3">
      <c r="B138" s="9" t="s">
        <v>28</v>
      </c>
      <c r="C138" s="10" t="s">
        <v>9</v>
      </c>
      <c r="D138" s="10" t="s">
        <v>25</v>
      </c>
      <c r="E138" s="11">
        <v>518</v>
      </c>
      <c r="F138" s="12">
        <v>75</v>
      </c>
      <c r="G138" s="10">
        <f>LOOKUP(data[[#This Row],[Product]],products[Product],products[Cost per unit])</f>
        <v>9.77</v>
      </c>
      <c r="H138" s="13">
        <f>data[[#This Row],[Cost per Unit]]*data[[#This Row],[Units]]</f>
        <v>732.75</v>
      </c>
    </row>
    <row r="139" spans="2:8" x14ac:dyDescent="0.3">
      <c r="B139" s="9" t="s">
        <v>26</v>
      </c>
      <c r="C139" s="10" t="s">
        <v>23</v>
      </c>
      <c r="D139" s="10" t="s">
        <v>43</v>
      </c>
      <c r="E139" s="11">
        <v>5677</v>
      </c>
      <c r="F139" s="12">
        <v>258</v>
      </c>
      <c r="G139" s="10">
        <f>LOOKUP(data[[#This Row],[Product]],products[Product],products[Cost per unit])</f>
        <v>10.38</v>
      </c>
      <c r="H139" s="13">
        <f>data[[#This Row],[Cost per Unit]]*data[[#This Row],[Units]]</f>
        <v>2678.0400000000004</v>
      </c>
    </row>
    <row r="140" spans="2:8" x14ac:dyDescent="0.3">
      <c r="B140" s="9" t="s">
        <v>19</v>
      </c>
      <c r="C140" s="10" t="s">
        <v>20</v>
      </c>
      <c r="D140" s="10" t="s">
        <v>31</v>
      </c>
      <c r="E140" s="11">
        <v>6048</v>
      </c>
      <c r="F140" s="12">
        <v>27</v>
      </c>
      <c r="G140" s="10">
        <f>LOOKUP(data[[#This Row],[Product]],products[Product],products[Cost per unit])</f>
        <v>10.38</v>
      </c>
      <c r="H140" s="13">
        <f>data[[#This Row],[Cost per Unit]]*data[[#This Row],[Units]]</f>
        <v>280.26000000000005</v>
      </c>
    </row>
    <row r="141" spans="2:8" x14ac:dyDescent="0.3">
      <c r="B141" s="9" t="s">
        <v>11</v>
      </c>
      <c r="C141" s="10" t="s">
        <v>23</v>
      </c>
      <c r="D141" s="10" t="s">
        <v>13</v>
      </c>
      <c r="E141" s="11">
        <v>3752</v>
      </c>
      <c r="F141" s="12">
        <v>213</v>
      </c>
      <c r="G141" s="10">
        <f>LOOKUP(data[[#This Row],[Product]],products[Product],products[Cost per unit])</f>
        <v>10.38</v>
      </c>
      <c r="H141" s="13">
        <f>data[[#This Row],[Cost per Unit]]*data[[#This Row],[Units]]</f>
        <v>2210.94</v>
      </c>
    </row>
    <row r="142" spans="2:8" x14ac:dyDescent="0.3">
      <c r="B142" s="9" t="s">
        <v>28</v>
      </c>
      <c r="C142" s="10" t="s">
        <v>12</v>
      </c>
      <c r="D142" s="10" t="s">
        <v>35</v>
      </c>
      <c r="E142" s="11">
        <v>4480</v>
      </c>
      <c r="F142" s="12">
        <v>357</v>
      </c>
      <c r="G142" s="10">
        <f>LOOKUP(data[[#This Row],[Product]],products[Product],products[Cost per unit])</f>
        <v>7.16</v>
      </c>
      <c r="H142" s="13">
        <f>data[[#This Row],[Cost per Unit]]*data[[#This Row],[Units]]</f>
        <v>2556.12</v>
      </c>
    </row>
    <row r="143" spans="2:8" x14ac:dyDescent="0.3">
      <c r="B143" s="9" t="s">
        <v>14</v>
      </c>
      <c r="C143" s="10" t="s">
        <v>9</v>
      </c>
      <c r="D143" s="10" t="s">
        <v>15</v>
      </c>
      <c r="E143" s="11">
        <v>259</v>
      </c>
      <c r="F143" s="12">
        <v>207</v>
      </c>
      <c r="G143" s="10">
        <f>LOOKUP(data[[#This Row],[Product]],products[Product],products[Cost per unit])</f>
        <v>9.77</v>
      </c>
      <c r="H143" s="13">
        <f>data[[#This Row],[Cost per Unit]]*data[[#This Row],[Units]]</f>
        <v>2022.3899999999999</v>
      </c>
    </row>
    <row r="144" spans="2:8" x14ac:dyDescent="0.3">
      <c r="B144" s="9" t="s">
        <v>11</v>
      </c>
      <c r="C144" s="10" t="s">
        <v>9</v>
      </c>
      <c r="D144" s="10" t="s">
        <v>10</v>
      </c>
      <c r="E144" s="11">
        <v>42</v>
      </c>
      <c r="F144" s="12">
        <v>150</v>
      </c>
      <c r="G144" s="10">
        <f>LOOKUP(data[[#This Row],[Product]],products[Product],products[Cost per unit])</f>
        <v>11.7</v>
      </c>
      <c r="H144" s="13">
        <f>data[[#This Row],[Cost per Unit]]*data[[#This Row],[Units]]</f>
        <v>1755</v>
      </c>
    </row>
    <row r="145" spans="2:8" x14ac:dyDescent="0.3">
      <c r="B145" s="9" t="s">
        <v>16</v>
      </c>
      <c r="C145" s="10" t="s">
        <v>17</v>
      </c>
      <c r="D145" s="10" t="s">
        <v>45</v>
      </c>
      <c r="E145" s="11">
        <v>98</v>
      </c>
      <c r="F145" s="12">
        <v>204</v>
      </c>
      <c r="G145" s="10">
        <f>LOOKUP(data[[#This Row],[Product]],products[Product],products[Cost per unit])</f>
        <v>9.77</v>
      </c>
      <c r="H145" s="13">
        <f>data[[#This Row],[Cost per Unit]]*data[[#This Row],[Units]]</f>
        <v>1993.08</v>
      </c>
    </row>
    <row r="146" spans="2:8" x14ac:dyDescent="0.3">
      <c r="B146" s="9" t="s">
        <v>26</v>
      </c>
      <c r="C146" s="10" t="s">
        <v>12</v>
      </c>
      <c r="D146" s="10" t="s">
        <v>42</v>
      </c>
      <c r="E146" s="11">
        <v>2478</v>
      </c>
      <c r="F146" s="12">
        <v>21</v>
      </c>
      <c r="G146" s="10">
        <f>LOOKUP(data[[#This Row],[Product]],products[Product],products[Cost per unit])</f>
        <v>14.49</v>
      </c>
      <c r="H146" s="13">
        <f>data[[#This Row],[Cost per Unit]]*data[[#This Row],[Units]]</f>
        <v>304.29000000000002</v>
      </c>
    </row>
    <row r="147" spans="2:8" x14ac:dyDescent="0.3">
      <c r="B147" s="9" t="s">
        <v>16</v>
      </c>
      <c r="C147" s="10" t="s">
        <v>33</v>
      </c>
      <c r="D147" s="10" t="s">
        <v>22</v>
      </c>
      <c r="E147" s="11">
        <v>7847</v>
      </c>
      <c r="F147" s="12">
        <v>174</v>
      </c>
      <c r="G147" s="10">
        <f>LOOKUP(data[[#This Row],[Product]],products[Product],products[Cost per unit])</f>
        <v>14.49</v>
      </c>
      <c r="H147" s="13">
        <f>data[[#This Row],[Cost per Unit]]*data[[#This Row],[Units]]</f>
        <v>2521.2600000000002</v>
      </c>
    </row>
    <row r="148" spans="2:8" x14ac:dyDescent="0.3">
      <c r="B148" s="9" t="s">
        <v>29</v>
      </c>
      <c r="C148" s="10" t="s">
        <v>9</v>
      </c>
      <c r="D148" s="10" t="s">
        <v>31</v>
      </c>
      <c r="E148" s="11">
        <v>9926</v>
      </c>
      <c r="F148" s="12">
        <v>201</v>
      </c>
      <c r="G148" s="10">
        <f>LOOKUP(data[[#This Row],[Product]],products[Product],products[Cost per unit])</f>
        <v>10.38</v>
      </c>
      <c r="H148" s="13">
        <f>data[[#This Row],[Cost per Unit]]*data[[#This Row],[Units]]</f>
        <v>2086.38</v>
      </c>
    </row>
    <row r="149" spans="2:8" x14ac:dyDescent="0.3">
      <c r="B149" s="9" t="s">
        <v>11</v>
      </c>
      <c r="C149" s="10" t="s">
        <v>23</v>
      </c>
      <c r="D149" s="10" t="s">
        <v>34</v>
      </c>
      <c r="E149" s="11">
        <v>819</v>
      </c>
      <c r="F149" s="12">
        <v>510</v>
      </c>
      <c r="G149" s="10">
        <f>LOOKUP(data[[#This Row],[Product]],products[Product],products[Cost per unit])</f>
        <v>14.49</v>
      </c>
      <c r="H149" s="13">
        <f>data[[#This Row],[Cost per Unit]]*data[[#This Row],[Units]]</f>
        <v>7389.9000000000005</v>
      </c>
    </row>
    <row r="150" spans="2:8" x14ac:dyDescent="0.3">
      <c r="B150" s="9" t="s">
        <v>19</v>
      </c>
      <c r="C150" s="10" t="s">
        <v>20</v>
      </c>
      <c r="D150" s="10" t="s">
        <v>35</v>
      </c>
      <c r="E150" s="11">
        <v>3052</v>
      </c>
      <c r="F150" s="12">
        <v>378</v>
      </c>
      <c r="G150" s="10">
        <f>LOOKUP(data[[#This Row],[Product]],products[Product],products[Cost per unit])</f>
        <v>7.16</v>
      </c>
      <c r="H150" s="13">
        <f>data[[#This Row],[Cost per Unit]]*data[[#This Row],[Units]]</f>
        <v>2706.48</v>
      </c>
    </row>
    <row r="151" spans="2:8" x14ac:dyDescent="0.3">
      <c r="B151" s="9" t="s">
        <v>14</v>
      </c>
      <c r="C151" s="10" t="s">
        <v>33</v>
      </c>
      <c r="D151" s="10" t="s">
        <v>44</v>
      </c>
      <c r="E151" s="11">
        <v>6832</v>
      </c>
      <c r="F151" s="12">
        <v>27</v>
      </c>
      <c r="G151" s="10">
        <f>LOOKUP(data[[#This Row],[Product]],products[Product],products[Cost per unit])</f>
        <v>12.37</v>
      </c>
      <c r="H151" s="13">
        <f>data[[#This Row],[Cost per Unit]]*data[[#This Row],[Units]]</f>
        <v>333.98999999999995</v>
      </c>
    </row>
    <row r="152" spans="2:8" x14ac:dyDescent="0.3">
      <c r="B152" s="9" t="s">
        <v>29</v>
      </c>
      <c r="C152" s="10" t="s">
        <v>20</v>
      </c>
      <c r="D152" s="10" t="s">
        <v>32</v>
      </c>
      <c r="E152" s="11">
        <v>2016</v>
      </c>
      <c r="F152" s="12">
        <v>117</v>
      </c>
      <c r="G152" s="10">
        <f>LOOKUP(data[[#This Row],[Product]],products[Product],products[Cost per unit])</f>
        <v>14.49</v>
      </c>
      <c r="H152" s="13">
        <f>data[[#This Row],[Cost per Unit]]*data[[#This Row],[Units]]</f>
        <v>1695.33</v>
      </c>
    </row>
    <row r="153" spans="2:8" x14ac:dyDescent="0.3">
      <c r="B153" s="9" t="s">
        <v>19</v>
      </c>
      <c r="C153" s="10" t="s">
        <v>23</v>
      </c>
      <c r="D153" s="10" t="s">
        <v>44</v>
      </c>
      <c r="E153" s="11">
        <v>7322</v>
      </c>
      <c r="F153" s="12">
        <v>36</v>
      </c>
      <c r="G153" s="10">
        <f>LOOKUP(data[[#This Row],[Product]],products[Product],products[Cost per unit])</f>
        <v>12.37</v>
      </c>
      <c r="H153" s="13">
        <f>data[[#This Row],[Cost per Unit]]*data[[#This Row],[Units]]</f>
        <v>445.32</v>
      </c>
    </row>
    <row r="154" spans="2:8" x14ac:dyDescent="0.3">
      <c r="B154" s="9" t="s">
        <v>11</v>
      </c>
      <c r="C154" s="10" t="s">
        <v>12</v>
      </c>
      <c r="D154" s="10" t="s">
        <v>22</v>
      </c>
      <c r="E154" s="11">
        <v>357</v>
      </c>
      <c r="F154" s="12">
        <v>126</v>
      </c>
      <c r="G154" s="10">
        <f>LOOKUP(data[[#This Row],[Product]],products[Product],products[Cost per unit])</f>
        <v>14.49</v>
      </c>
      <c r="H154" s="13">
        <f>data[[#This Row],[Cost per Unit]]*data[[#This Row],[Units]]</f>
        <v>1825.74</v>
      </c>
    </row>
    <row r="155" spans="2:8" x14ac:dyDescent="0.3">
      <c r="B155" s="9" t="s">
        <v>14</v>
      </c>
      <c r="C155" s="10" t="s">
        <v>20</v>
      </c>
      <c r="D155" s="10" t="s">
        <v>21</v>
      </c>
      <c r="E155" s="11">
        <v>3192</v>
      </c>
      <c r="F155" s="12">
        <v>72</v>
      </c>
      <c r="G155" s="10">
        <f>LOOKUP(data[[#This Row],[Product]],products[Product],products[Cost per unit])</f>
        <v>12.37</v>
      </c>
      <c r="H155" s="13">
        <f>data[[#This Row],[Cost per Unit]]*data[[#This Row],[Units]]</f>
        <v>890.64</v>
      </c>
    </row>
    <row r="156" spans="2:8" x14ac:dyDescent="0.3">
      <c r="B156" s="9" t="s">
        <v>26</v>
      </c>
      <c r="C156" s="10" t="s">
        <v>17</v>
      </c>
      <c r="D156" s="10" t="s">
        <v>25</v>
      </c>
      <c r="E156" s="11">
        <v>8435</v>
      </c>
      <c r="F156" s="12">
        <v>42</v>
      </c>
      <c r="G156" s="10">
        <f>LOOKUP(data[[#This Row],[Product]],products[Product],products[Cost per unit])</f>
        <v>9.77</v>
      </c>
      <c r="H156" s="13">
        <f>data[[#This Row],[Cost per Unit]]*data[[#This Row],[Units]]</f>
        <v>410.34</v>
      </c>
    </row>
    <row r="157" spans="2:8" x14ac:dyDescent="0.3">
      <c r="B157" s="9" t="s">
        <v>8</v>
      </c>
      <c r="C157" s="10" t="s">
        <v>20</v>
      </c>
      <c r="D157" s="10" t="s">
        <v>35</v>
      </c>
      <c r="E157" s="11">
        <v>0</v>
      </c>
      <c r="F157" s="12">
        <v>135</v>
      </c>
      <c r="G157" s="10">
        <f>LOOKUP(data[[#This Row],[Product]],products[Product],products[Cost per unit])</f>
        <v>7.16</v>
      </c>
      <c r="H157" s="13">
        <f>data[[#This Row],[Cost per Unit]]*data[[#This Row],[Units]]</f>
        <v>966.6</v>
      </c>
    </row>
    <row r="158" spans="2:8" x14ac:dyDescent="0.3">
      <c r="B158" s="9" t="s">
        <v>26</v>
      </c>
      <c r="C158" s="10" t="s">
        <v>33</v>
      </c>
      <c r="D158" s="10" t="s">
        <v>41</v>
      </c>
      <c r="E158" s="11">
        <v>8862</v>
      </c>
      <c r="F158" s="12">
        <v>189</v>
      </c>
      <c r="G158" s="10">
        <f>LOOKUP(data[[#This Row],[Product]],products[Product],products[Cost per unit])</f>
        <v>11.7</v>
      </c>
      <c r="H158" s="13">
        <f>data[[#This Row],[Cost per Unit]]*data[[#This Row],[Units]]</f>
        <v>2211.2999999999997</v>
      </c>
    </row>
    <row r="159" spans="2:8" x14ac:dyDescent="0.3">
      <c r="B159" s="9" t="s">
        <v>19</v>
      </c>
      <c r="C159" s="10" t="s">
        <v>9</v>
      </c>
      <c r="D159" s="10" t="s">
        <v>43</v>
      </c>
      <c r="E159" s="11">
        <v>3556</v>
      </c>
      <c r="F159" s="12">
        <v>459</v>
      </c>
      <c r="G159" s="10">
        <f>LOOKUP(data[[#This Row],[Product]],products[Product],products[Cost per unit])</f>
        <v>10.38</v>
      </c>
      <c r="H159" s="13">
        <f>data[[#This Row],[Cost per Unit]]*data[[#This Row],[Units]]</f>
        <v>4764.42</v>
      </c>
    </row>
    <row r="160" spans="2:8" x14ac:dyDescent="0.3">
      <c r="B160" s="9" t="s">
        <v>28</v>
      </c>
      <c r="C160" s="10" t="s">
        <v>33</v>
      </c>
      <c r="D160" s="10" t="s">
        <v>40</v>
      </c>
      <c r="E160" s="11">
        <v>7280</v>
      </c>
      <c r="F160" s="12">
        <v>201</v>
      </c>
      <c r="G160" s="10">
        <f>LOOKUP(data[[#This Row],[Product]],products[Product],products[Cost per unit])</f>
        <v>14.49</v>
      </c>
      <c r="H160" s="13">
        <f>data[[#This Row],[Cost per Unit]]*data[[#This Row],[Units]]</f>
        <v>2912.4900000000002</v>
      </c>
    </row>
    <row r="161" spans="2:8" x14ac:dyDescent="0.3">
      <c r="B161" s="9" t="s">
        <v>19</v>
      </c>
      <c r="C161" s="10" t="s">
        <v>33</v>
      </c>
      <c r="D161" s="10" t="s">
        <v>10</v>
      </c>
      <c r="E161" s="11">
        <v>3402</v>
      </c>
      <c r="F161" s="12">
        <v>366</v>
      </c>
      <c r="G161" s="10">
        <f>LOOKUP(data[[#This Row],[Product]],products[Product],products[Cost per unit])</f>
        <v>11.7</v>
      </c>
      <c r="H161" s="13">
        <f>data[[#This Row],[Cost per Unit]]*data[[#This Row],[Units]]</f>
        <v>4282.2</v>
      </c>
    </row>
    <row r="162" spans="2:8" x14ac:dyDescent="0.3">
      <c r="B162" s="9" t="s">
        <v>30</v>
      </c>
      <c r="C162" s="10" t="s">
        <v>9</v>
      </c>
      <c r="D162" s="10" t="s">
        <v>35</v>
      </c>
      <c r="E162" s="11">
        <v>4592</v>
      </c>
      <c r="F162" s="12">
        <v>324</v>
      </c>
      <c r="G162" s="10">
        <f>LOOKUP(data[[#This Row],[Product]],products[Product],products[Cost per unit])</f>
        <v>7.16</v>
      </c>
      <c r="H162" s="13">
        <f>data[[#This Row],[Cost per Unit]]*data[[#This Row],[Units]]</f>
        <v>2319.84</v>
      </c>
    </row>
    <row r="163" spans="2:8" x14ac:dyDescent="0.3">
      <c r="B163" s="9" t="s">
        <v>14</v>
      </c>
      <c r="C163" s="10" t="s">
        <v>12</v>
      </c>
      <c r="D163" s="10" t="s">
        <v>40</v>
      </c>
      <c r="E163" s="11">
        <v>7833</v>
      </c>
      <c r="F163" s="12">
        <v>243</v>
      </c>
      <c r="G163" s="10">
        <f>LOOKUP(data[[#This Row],[Product]],products[Product],products[Cost per unit])</f>
        <v>14.49</v>
      </c>
      <c r="H163" s="13">
        <f>data[[#This Row],[Cost per Unit]]*data[[#This Row],[Units]]</f>
        <v>3521.07</v>
      </c>
    </row>
    <row r="164" spans="2:8" x14ac:dyDescent="0.3">
      <c r="B164" s="9" t="s">
        <v>29</v>
      </c>
      <c r="C164" s="10" t="s">
        <v>20</v>
      </c>
      <c r="D164" s="10" t="s">
        <v>44</v>
      </c>
      <c r="E164" s="11">
        <v>7651</v>
      </c>
      <c r="F164" s="12">
        <v>213</v>
      </c>
      <c r="G164" s="10">
        <f>LOOKUP(data[[#This Row],[Product]],products[Product],products[Cost per unit])</f>
        <v>12.37</v>
      </c>
      <c r="H164" s="13">
        <f>data[[#This Row],[Cost per Unit]]*data[[#This Row],[Units]]</f>
        <v>2634.81</v>
      </c>
    </row>
    <row r="165" spans="2:8" x14ac:dyDescent="0.3">
      <c r="B165" s="9" t="s">
        <v>8</v>
      </c>
      <c r="C165" s="10" t="s">
        <v>12</v>
      </c>
      <c r="D165" s="10" t="s">
        <v>10</v>
      </c>
      <c r="E165" s="11">
        <v>2275</v>
      </c>
      <c r="F165" s="12">
        <v>447</v>
      </c>
      <c r="G165" s="10">
        <f>LOOKUP(data[[#This Row],[Product]],products[Product],products[Cost per unit])</f>
        <v>11.7</v>
      </c>
      <c r="H165" s="13">
        <f>data[[#This Row],[Cost per Unit]]*data[[#This Row],[Units]]</f>
        <v>5229.8999999999996</v>
      </c>
    </row>
    <row r="166" spans="2:8" x14ac:dyDescent="0.3">
      <c r="B166" s="9" t="s">
        <v>8</v>
      </c>
      <c r="C166" s="10" t="s">
        <v>23</v>
      </c>
      <c r="D166" s="10" t="s">
        <v>34</v>
      </c>
      <c r="E166" s="11">
        <v>5670</v>
      </c>
      <c r="F166" s="12">
        <v>297</v>
      </c>
      <c r="G166" s="10">
        <f>LOOKUP(data[[#This Row],[Product]],products[Product],products[Cost per unit])</f>
        <v>14.49</v>
      </c>
      <c r="H166" s="13">
        <f>data[[#This Row],[Cost per Unit]]*data[[#This Row],[Units]]</f>
        <v>4303.53</v>
      </c>
    </row>
    <row r="167" spans="2:8" x14ac:dyDescent="0.3">
      <c r="B167" s="9" t="s">
        <v>26</v>
      </c>
      <c r="C167" s="10" t="s">
        <v>12</v>
      </c>
      <c r="D167" s="10" t="s">
        <v>32</v>
      </c>
      <c r="E167" s="11">
        <v>2135</v>
      </c>
      <c r="F167" s="12">
        <v>27</v>
      </c>
      <c r="G167" s="10">
        <f>LOOKUP(data[[#This Row],[Product]],products[Product],products[Cost per unit])</f>
        <v>14.49</v>
      </c>
      <c r="H167" s="13">
        <f>data[[#This Row],[Cost per Unit]]*data[[#This Row],[Units]]</f>
        <v>391.23</v>
      </c>
    </row>
    <row r="168" spans="2:8" x14ac:dyDescent="0.3">
      <c r="B168" s="9" t="s">
        <v>8</v>
      </c>
      <c r="C168" s="10" t="s">
        <v>33</v>
      </c>
      <c r="D168" s="10" t="s">
        <v>37</v>
      </c>
      <c r="E168" s="11">
        <v>2779</v>
      </c>
      <c r="F168" s="12">
        <v>75</v>
      </c>
      <c r="G168" s="10">
        <f>LOOKUP(data[[#This Row],[Product]],products[Product],products[Cost per unit])</f>
        <v>10.38</v>
      </c>
      <c r="H168" s="13">
        <f>data[[#This Row],[Cost per Unit]]*data[[#This Row],[Units]]</f>
        <v>778.50000000000011</v>
      </c>
    </row>
    <row r="169" spans="2:8" x14ac:dyDescent="0.3">
      <c r="B169" s="9" t="s">
        <v>38</v>
      </c>
      <c r="C169" s="10" t="s">
        <v>20</v>
      </c>
      <c r="D169" s="10" t="s">
        <v>22</v>
      </c>
      <c r="E169" s="11">
        <v>12950</v>
      </c>
      <c r="F169" s="12">
        <v>30</v>
      </c>
      <c r="G169" s="10">
        <f>LOOKUP(data[[#This Row],[Product]],products[Product],products[Cost per unit])</f>
        <v>14.49</v>
      </c>
      <c r="H169" s="13">
        <f>data[[#This Row],[Cost per Unit]]*data[[#This Row],[Units]]</f>
        <v>434.7</v>
      </c>
    </row>
    <row r="170" spans="2:8" x14ac:dyDescent="0.3">
      <c r="B170" s="9" t="s">
        <v>26</v>
      </c>
      <c r="C170" s="10" t="s">
        <v>17</v>
      </c>
      <c r="D170" s="10" t="s">
        <v>18</v>
      </c>
      <c r="E170" s="11">
        <v>2646</v>
      </c>
      <c r="F170" s="12">
        <v>177</v>
      </c>
      <c r="G170" s="10">
        <f>LOOKUP(data[[#This Row],[Product]],products[Product],products[Cost per unit])</f>
        <v>10.38</v>
      </c>
      <c r="H170" s="13">
        <f>data[[#This Row],[Cost per Unit]]*data[[#This Row],[Units]]</f>
        <v>1837.2600000000002</v>
      </c>
    </row>
    <row r="171" spans="2:8" x14ac:dyDescent="0.3">
      <c r="B171" s="9" t="s">
        <v>8</v>
      </c>
      <c r="C171" s="10" t="s">
        <v>33</v>
      </c>
      <c r="D171" s="10" t="s">
        <v>22</v>
      </c>
      <c r="E171" s="11">
        <v>3794</v>
      </c>
      <c r="F171" s="12">
        <v>159</v>
      </c>
      <c r="G171" s="10">
        <f>LOOKUP(data[[#This Row],[Product]],products[Product],products[Cost per unit])</f>
        <v>14.49</v>
      </c>
      <c r="H171" s="13">
        <f>data[[#This Row],[Cost per Unit]]*data[[#This Row],[Units]]</f>
        <v>2303.91</v>
      </c>
    </row>
    <row r="172" spans="2:8" x14ac:dyDescent="0.3">
      <c r="B172" s="9" t="s">
        <v>30</v>
      </c>
      <c r="C172" s="10" t="s">
        <v>12</v>
      </c>
      <c r="D172" s="10" t="s">
        <v>22</v>
      </c>
      <c r="E172" s="11">
        <v>819</v>
      </c>
      <c r="F172" s="12">
        <v>306</v>
      </c>
      <c r="G172" s="10">
        <f>LOOKUP(data[[#This Row],[Product]],products[Product],products[Cost per unit])</f>
        <v>14.49</v>
      </c>
      <c r="H172" s="13">
        <f>data[[#This Row],[Cost per Unit]]*data[[#This Row],[Units]]</f>
        <v>4433.9400000000005</v>
      </c>
    </row>
    <row r="173" spans="2:8" x14ac:dyDescent="0.3">
      <c r="B173" s="9" t="s">
        <v>30</v>
      </c>
      <c r="C173" s="10" t="s">
        <v>33</v>
      </c>
      <c r="D173" s="10" t="s">
        <v>36</v>
      </c>
      <c r="E173" s="11">
        <v>2583</v>
      </c>
      <c r="F173" s="12">
        <v>18</v>
      </c>
      <c r="G173" s="10">
        <f>LOOKUP(data[[#This Row],[Product]],products[Product],products[Cost per unit])</f>
        <v>14.49</v>
      </c>
      <c r="H173" s="13">
        <f>data[[#This Row],[Cost per Unit]]*data[[#This Row],[Units]]</f>
        <v>260.82</v>
      </c>
    </row>
    <row r="174" spans="2:8" x14ac:dyDescent="0.3">
      <c r="B174" s="9" t="s">
        <v>26</v>
      </c>
      <c r="C174" s="10" t="s">
        <v>12</v>
      </c>
      <c r="D174" s="10" t="s">
        <v>39</v>
      </c>
      <c r="E174" s="11">
        <v>4585</v>
      </c>
      <c r="F174" s="12">
        <v>240</v>
      </c>
      <c r="G174" s="10">
        <f>LOOKUP(data[[#This Row],[Product]],products[Product],products[Cost per unit])</f>
        <v>11.7</v>
      </c>
      <c r="H174" s="13">
        <f>data[[#This Row],[Cost per Unit]]*data[[#This Row],[Units]]</f>
        <v>2808</v>
      </c>
    </row>
    <row r="175" spans="2:8" x14ac:dyDescent="0.3">
      <c r="B175" s="9" t="s">
        <v>28</v>
      </c>
      <c r="C175" s="10" t="s">
        <v>33</v>
      </c>
      <c r="D175" s="10" t="s">
        <v>22</v>
      </c>
      <c r="E175" s="11">
        <v>1652</v>
      </c>
      <c r="F175" s="12">
        <v>93</v>
      </c>
      <c r="G175" s="10">
        <f>LOOKUP(data[[#This Row],[Product]],products[Product],products[Cost per unit])</f>
        <v>14.49</v>
      </c>
      <c r="H175" s="13">
        <f>data[[#This Row],[Cost per Unit]]*data[[#This Row],[Units]]</f>
        <v>1347.57</v>
      </c>
    </row>
    <row r="176" spans="2:8" x14ac:dyDescent="0.3">
      <c r="B176" s="9" t="s">
        <v>38</v>
      </c>
      <c r="C176" s="10" t="s">
        <v>33</v>
      </c>
      <c r="D176" s="10" t="s">
        <v>45</v>
      </c>
      <c r="E176" s="11">
        <v>4991</v>
      </c>
      <c r="F176" s="12">
        <v>9</v>
      </c>
      <c r="G176" s="10">
        <f>LOOKUP(data[[#This Row],[Product]],products[Product],products[Cost per unit])</f>
        <v>9.77</v>
      </c>
      <c r="H176" s="13">
        <f>data[[#This Row],[Cost per Unit]]*data[[#This Row],[Units]]</f>
        <v>87.929999999999993</v>
      </c>
    </row>
    <row r="177" spans="2:8" x14ac:dyDescent="0.3">
      <c r="B177" s="9" t="s">
        <v>11</v>
      </c>
      <c r="C177" s="10" t="s">
        <v>33</v>
      </c>
      <c r="D177" s="10" t="s">
        <v>32</v>
      </c>
      <c r="E177" s="11">
        <v>2009</v>
      </c>
      <c r="F177" s="12">
        <v>219</v>
      </c>
      <c r="G177" s="10">
        <f>LOOKUP(data[[#This Row],[Product]],products[Product],products[Cost per unit])</f>
        <v>14.49</v>
      </c>
      <c r="H177" s="13">
        <f>data[[#This Row],[Cost per Unit]]*data[[#This Row],[Units]]</f>
        <v>3173.31</v>
      </c>
    </row>
    <row r="178" spans="2:8" x14ac:dyDescent="0.3">
      <c r="B178" s="9" t="s">
        <v>29</v>
      </c>
      <c r="C178" s="10" t="s">
        <v>20</v>
      </c>
      <c r="D178" s="10" t="s">
        <v>25</v>
      </c>
      <c r="E178" s="11">
        <v>1568</v>
      </c>
      <c r="F178" s="12">
        <v>141</v>
      </c>
      <c r="G178" s="10">
        <f>LOOKUP(data[[#This Row],[Product]],products[Product],products[Cost per unit])</f>
        <v>9.77</v>
      </c>
      <c r="H178" s="13">
        <f>data[[#This Row],[Cost per Unit]]*data[[#This Row],[Units]]</f>
        <v>1377.57</v>
      </c>
    </row>
    <row r="179" spans="2:8" x14ac:dyDescent="0.3">
      <c r="B179" s="9" t="s">
        <v>16</v>
      </c>
      <c r="C179" s="10" t="s">
        <v>9</v>
      </c>
      <c r="D179" s="10" t="s">
        <v>36</v>
      </c>
      <c r="E179" s="11">
        <v>3388</v>
      </c>
      <c r="F179" s="12">
        <v>123</v>
      </c>
      <c r="G179" s="10">
        <f>LOOKUP(data[[#This Row],[Product]],products[Product],products[Cost per unit])</f>
        <v>14.49</v>
      </c>
      <c r="H179" s="13">
        <f>data[[#This Row],[Cost per Unit]]*data[[#This Row],[Units]]</f>
        <v>1782.27</v>
      </c>
    </row>
    <row r="180" spans="2:8" x14ac:dyDescent="0.3">
      <c r="B180" s="9" t="s">
        <v>8</v>
      </c>
      <c r="C180" s="10" t="s">
        <v>23</v>
      </c>
      <c r="D180" s="10" t="s">
        <v>41</v>
      </c>
      <c r="E180" s="11">
        <v>623</v>
      </c>
      <c r="F180" s="12">
        <v>51</v>
      </c>
      <c r="G180" s="10">
        <f>LOOKUP(data[[#This Row],[Product]],products[Product],products[Cost per unit])</f>
        <v>11.7</v>
      </c>
      <c r="H180" s="13">
        <f>data[[#This Row],[Cost per Unit]]*data[[#This Row],[Units]]</f>
        <v>596.69999999999993</v>
      </c>
    </row>
    <row r="181" spans="2:8" x14ac:dyDescent="0.3">
      <c r="B181" s="9" t="s">
        <v>19</v>
      </c>
      <c r="C181" s="10" t="s">
        <v>17</v>
      </c>
      <c r="D181" s="10" t="s">
        <v>15</v>
      </c>
      <c r="E181" s="11">
        <v>10073</v>
      </c>
      <c r="F181" s="12">
        <v>120</v>
      </c>
      <c r="G181" s="10">
        <f>LOOKUP(data[[#This Row],[Product]],products[Product],products[Cost per unit])</f>
        <v>9.77</v>
      </c>
      <c r="H181" s="13">
        <f>data[[#This Row],[Cost per Unit]]*data[[#This Row],[Units]]</f>
        <v>1172.3999999999999</v>
      </c>
    </row>
    <row r="182" spans="2:8" x14ac:dyDescent="0.3">
      <c r="B182" s="9" t="s">
        <v>11</v>
      </c>
      <c r="C182" s="10" t="s">
        <v>20</v>
      </c>
      <c r="D182" s="10" t="s">
        <v>45</v>
      </c>
      <c r="E182" s="11">
        <v>1561</v>
      </c>
      <c r="F182" s="12">
        <v>27</v>
      </c>
      <c r="G182" s="10">
        <f>LOOKUP(data[[#This Row],[Product]],products[Product],products[Cost per unit])</f>
        <v>9.77</v>
      </c>
      <c r="H182" s="13">
        <f>data[[#This Row],[Cost per Unit]]*data[[#This Row],[Units]]</f>
        <v>263.78999999999996</v>
      </c>
    </row>
    <row r="183" spans="2:8" x14ac:dyDescent="0.3">
      <c r="B183" s="9" t="s">
        <v>14</v>
      </c>
      <c r="C183" s="10" t="s">
        <v>17</v>
      </c>
      <c r="D183" s="10" t="s">
        <v>42</v>
      </c>
      <c r="E183" s="11">
        <v>11522</v>
      </c>
      <c r="F183" s="12">
        <v>204</v>
      </c>
      <c r="G183" s="10">
        <f>LOOKUP(data[[#This Row],[Product]],products[Product],products[Cost per unit])</f>
        <v>14.49</v>
      </c>
      <c r="H183" s="13">
        <f>data[[#This Row],[Cost per Unit]]*data[[#This Row],[Units]]</f>
        <v>2955.96</v>
      </c>
    </row>
    <row r="184" spans="2:8" x14ac:dyDescent="0.3">
      <c r="B184" s="9" t="s">
        <v>19</v>
      </c>
      <c r="C184" s="10" t="s">
        <v>23</v>
      </c>
      <c r="D184" s="10" t="s">
        <v>34</v>
      </c>
      <c r="E184" s="11">
        <v>2317</v>
      </c>
      <c r="F184" s="12">
        <v>123</v>
      </c>
      <c r="G184" s="10">
        <f>LOOKUP(data[[#This Row],[Product]],products[Product],products[Cost per unit])</f>
        <v>14.49</v>
      </c>
      <c r="H184" s="13">
        <f>data[[#This Row],[Cost per Unit]]*data[[#This Row],[Units]]</f>
        <v>1782.27</v>
      </c>
    </row>
    <row r="185" spans="2:8" x14ac:dyDescent="0.3">
      <c r="B185" s="9" t="s">
        <v>38</v>
      </c>
      <c r="C185" s="10" t="s">
        <v>9</v>
      </c>
      <c r="D185" s="10" t="s">
        <v>43</v>
      </c>
      <c r="E185" s="11">
        <v>3059</v>
      </c>
      <c r="F185" s="12">
        <v>27</v>
      </c>
      <c r="G185" s="10">
        <f>LOOKUP(data[[#This Row],[Product]],products[Product],products[Cost per unit])</f>
        <v>10.38</v>
      </c>
      <c r="H185" s="13">
        <f>data[[#This Row],[Cost per Unit]]*data[[#This Row],[Units]]</f>
        <v>280.26000000000005</v>
      </c>
    </row>
    <row r="186" spans="2:8" x14ac:dyDescent="0.3">
      <c r="B186" s="9" t="s">
        <v>16</v>
      </c>
      <c r="C186" s="10" t="s">
        <v>9</v>
      </c>
      <c r="D186" s="10" t="s">
        <v>45</v>
      </c>
      <c r="E186" s="11">
        <v>2324</v>
      </c>
      <c r="F186" s="12">
        <v>177</v>
      </c>
      <c r="G186" s="10">
        <f>LOOKUP(data[[#This Row],[Product]],products[Product],products[Cost per unit])</f>
        <v>9.77</v>
      </c>
      <c r="H186" s="13">
        <f>data[[#This Row],[Cost per Unit]]*data[[#This Row],[Units]]</f>
        <v>1729.29</v>
      </c>
    </row>
    <row r="187" spans="2:8" x14ac:dyDescent="0.3">
      <c r="B187" s="9" t="s">
        <v>30</v>
      </c>
      <c r="C187" s="10" t="s">
        <v>20</v>
      </c>
      <c r="D187" s="10" t="s">
        <v>45</v>
      </c>
      <c r="E187" s="11">
        <v>4956</v>
      </c>
      <c r="F187" s="12">
        <v>171</v>
      </c>
      <c r="G187" s="10">
        <f>LOOKUP(data[[#This Row],[Product]],products[Product],products[Cost per unit])</f>
        <v>9.77</v>
      </c>
      <c r="H187" s="13">
        <f>data[[#This Row],[Cost per Unit]]*data[[#This Row],[Units]]</f>
        <v>1670.6699999999998</v>
      </c>
    </row>
    <row r="188" spans="2:8" x14ac:dyDescent="0.3">
      <c r="B188" s="9" t="s">
        <v>38</v>
      </c>
      <c r="C188" s="10" t="s">
        <v>33</v>
      </c>
      <c r="D188" s="10" t="s">
        <v>39</v>
      </c>
      <c r="E188" s="11">
        <v>5355</v>
      </c>
      <c r="F188" s="12">
        <v>204</v>
      </c>
      <c r="G188" s="10">
        <f>LOOKUP(data[[#This Row],[Product]],products[Product],products[Cost per unit])</f>
        <v>11.7</v>
      </c>
      <c r="H188" s="13">
        <f>data[[#This Row],[Cost per Unit]]*data[[#This Row],[Units]]</f>
        <v>2386.7999999999997</v>
      </c>
    </row>
    <row r="189" spans="2:8" x14ac:dyDescent="0.3">
      <c r="B189" s="9" t="s">
        <v>30</v>
      </c>
      <c r="C189" s="10" t="s">
        <v>33</v>
      </c>
      <c r="D189" s="10" t="s">
        <v>27</v>
      </c>
      <c r="E189" s="11">
        <v>7259</v>
      </c>
      <c r="F189" s="12">
        <v>276</v>
      </c>
      <c r="G189" s="10">
        <f>LOOKUP(data[[#This Row],[Product]],products[Product],products[Cost per unit])</f>
        <v>11.7</v>
      </c>
      <c r="H189" s="13">
        <f>data[[#This Row],[Cost per Unit]]*data[[#This Row],[Units]]</f>
        <v>3229.2</v>
      </c>
    </row>
    <row r="190" spans="2:8" x14ac:dyDescent="0.3">
      <c r="B190" s="9" t="s">
        <v>11</v>
      </c>
      <c r="C190" s="10" t="s">
        <v>9</v>
      </c>
      <c r="D190" s="10" t="s">
        <v>45</v>
      </c>
      <c r="E190" s="11">
        <v>6279</v>
      </c>
      <c r="F190" s="12">
        <v>45</v>
      </c>
      <c r="G190" s="10">
        <f>LOOKUP(data[[#This Row],[Product]],products[Product],products[Cost per unit])</f>
        <v>9.77</v>
      </c>
      <c r="H190" s="13">
        <f>data[[#This Row],[Cost per Unit]]*data[[#This Row],[Units]]</f>
        <v>439.65</v>
      </c>
    </row>
    <row r="191" spans="2:8" x14ac:dyDescent="0.3">
      <c r="B191" s="9" t="s">
        <v>8</v>
      </c>
      <c r="C191" s="10" t="s">
        <v>23</v>
      </c>
      <c r="D191" s="10" t="s">
        <v>35</v>
      </c>
      <c r="E191" s="11">
        <v>2541</v>
      </c>
      <c r="F191" s="12">
        <v>45</v>
      </c>
      <c r="G191" s="10">
        <f>LOOKUP(data[[#This Row],[Product]],products[Product],products[Cost per unit])</f>
        <v>7.16</v>
      </c>
      <c r="H191" s="13">
        <f>data[[#This Row],[Cost per Unit]]*data[[#This Row],[Units]]</f>
        <v>322.2</v>
      </c>
    </row>
    <row r="192" spans="2:8" x14ac:dyDescent="0.3">
      <c r="B192" s="9" t="s">
        <v>19</v>
      </c>
      <c r="C192" s="10" t="s">
        <v>12</v>
      </c>
      <c r="D192" s="10" t="s">
        <v>42</v>
      </c>
      <c r="E192" s="11">
        <v>3864</v>
      </c>
      <c r="F192" s="12">
        <v>177</v>
      </c>
      <c r="G192" s="10">
        <f>LOOKUP(data[[#This Row],[Product]],products[Product],products[Cost per unit])</f>
        <v>14.49</v>
      </c>
      <c r="H192" s="13">
        <f>data[[#This Row],[Cost per Unit]]*data[[#This Row],[Units]]</f>
        <v>2564.73</v>
      </c>
    </row>
    <row r="193" spans="2:8" x14ac:dyDescent="0.3">
      <c r="B193" s="9" t="s">
        <v>28</v>
      </c>
      <c r="C193" s="10" t="s">
        <v>17</v>
      </c>
      <c r="D193" s="10" t="s">
        <v>34</v>
      </c>
      <c r="E193" s="11">
        <v>6146</v>
      </c>
      <c r="F193" s="12">
        <v>63</v>
      </c>
      <c r="G193" s="10">
        <f>LOOKUP(data[[#This Row],[Product]],products[Product],products[Cost per unit])</f>
        <v>14.49</v>
      </c>
      <c r="H193" s="13">
        <f>data[[#This Row],[Cost per Unit]]*data[[#This Row],[Units]]</f>
        <v>912.87</v>
      </c>
    </row>
    <row r="194" spans="2:8" x14ac:dyDescent="0.3">
      <c r="B194" s="9" t="s">
        <v>14</v>
      </c>
      <c r="C194" s="10" t="s">
        <v>20</v>
      </c>
      <c r="D194" s="10" t="s">
        <v>18</v>
      </c>
      <c r="E194" s="11">
        <v>2639</v>
      </c>
      <c r="F194" s="12">
        <v>204</v>
      </c>
      <c r="G194" s="10">
        <f>LOOKUP(data[[#This Row],[Product]],products[Product],products[Cost per unit])</f>
        <v>10.38</v>
      </c>
      <c r="H194" s="13">
        <f>data[[#This Row],[Cost per Unit]]*data[[#This Row],[Units]]</f>
        <v>2117.52</v>
      </c>
    </row>
    <row r="195" spans="2:8" x14ac:dyDescent="0.3">
      <c r="B195" s="9" t="s">
        <v>11</v>
      </c>
      <c r="C195" s="10" t="s">
        <v>9</v>
      </c>
      <c r="D195" s="10" t="s">
        <v>25</v>
      </c>
      <c r="E195" s="11">
        <v>1890</v>
      </c>
      <c r="F195" s="12">
        <v>195</v>
      </c>
      <c r="G195" s="10">
        <f>LOOKUP(data[[#This Row],[Product]],products[Product],products[Cost per unit])</f>
        <v>9.77</v>
      </c>
      <c r="H195" s="13">
        <f>data[[#This Row],[Cost per Unit]]*data[[#This Row],[Units]]</f>
        <v>1905.1499999999999</v>
      </c>
    </row>
    <row r="196" spans="2:8" x14ac:dyDescent="0.3">
      <c r="B196" s="9" t="s">
        <v>26</v>
      </c>
      <c r="C196" s="10" t="s">
        <v>33</v>
      </c>
      <c r="D196" s="10" t="s">
        <v>27</v>
      </c>
      <c r="E196" s="11">
        <v>1932</v>
      </c>
      <c r="F196" s="12">
        <v>369</v>
      </c>
      <c r="G196" s="10">
        <f>LOOKUP(data[[#This Row],[Product]],products[Product],products[Cost per unit])</f>
        <v>11.7</v>
      </c>
      <c r="H196" s="13">
        <f>data[[#This Row],[Cost per Unit]]*data[[#This Row],[Units]]</f>
        <v>4317.3</v>
      </c>
    </row>
    <row r="197" spans="2:8" x14ac:dyDescent="0.3">
      <c r="B197" s="9" t="s">
        <v>30</v>
      </c>
      <c r="C197" s="10" t="s">
        <v>33</v>
      </c>
      <c r="D197" s="10" t="s">
        <v>21</v>
      </c>
      <c r="E197" s="11">
        <v>6300</v>
      </c>
      <c r="F197" s="12">
        <v>42</v>
      </c>
      <c r="G197" s="10">
        <f>LOOKUP(data[[#This Row],[Product]],products[Product],products[Cost per unit])</f>
        <v>12.37</v>
      </c>
      <c r="H197" s="13">
        <f>data[[#This Row],[Cost per Unit]]*data[[#This Row],[Units]]</f>
        <v>519.54</v>
      </c>
    </row>
    <row r="198" spans="2:8" x14ac:dyDescent="0.3">
      <c r="B198" s="9" t="s">
        <v>19</v>
      </c>
      <c r="C198" s="10" t="s">
        <v>9</v>
      </c>
      <c r="D198" s="10" t="s">
        <v>10</v>
      </c>
      <c r="E198" s="11">
        <v>560</v>
      </c>
      <c r="F198" s="12">
        <v>81</v>
      </c>
      <c r="G198" s="10">
        <f>LOOKUP(data[[#This Row],[Product]],products[Product],products[Cost per unit])</f>
        <v>11.7</v>
      </c>
      <c r="H198" s="13">
        <f>data[[#This Row],[Cost per Unit]]*data[[#This Row],[Units]]</f>
        <v>947.69999999999993</v>
      </c>
    </row>
    <row r="199" spans="2:8" x14ac:dyDescent="0.3">
      <c r="B199" s="9" t="s">
        <v>14</v>
      </c>
      <c r="C199" s="10" t="s">
        <v>9</v>
      </c>
      <c r="D199" s="10" t="s">
        <v>45</v>
      </c>
      <c r="E199" s="11">
        <v>2856</v>
      </c>
      <c r="F199" s="12">
        <v>246</v>
      </c>
      <c r="G199" s="10">
        <f>LOOKUP(data[[#This Row],[Product]],products[Product],products[Cost per unit])</f>
        <v>9.77</v>
      </c>
      <c r="H199" s="13">
        <f>data[[#This Row],[Cost per Unit]]*data[[#This Row],[Units]]</f>
        <v>2403.42</v>
      </c>
    </row>
    <row r="200" spans="2:8" x14ac:dyDescent="0.3">
      <c r="B200" s="9" t="s">
        <v>14</v>
      </c>
      <c r="C200" s="10" t="s">
        <v>33</v>
      </c>
      <c r="D200" s="10" t="s">
        <v>31</v>
      </c>
      <c r="E200" s="11">
        <v>707</v>
      </c>
      <c r="F200" s="12">
        <v>174</v>
      </c>
      <c r="G200" s="10">
        <f>LOOKUP(data[[#This Row],[Product]],products[Product],products[Cost per unit])</f>
        <v>10.38</v>
      </c>
      <c r="H200" s="13">
        <f>data[[#This Row],[Cost per Unit]]*data[[#This Row],[Units]]</f>
        <v>1806.1200000000001</v>
      </c>
    </row>
    <row r="201" spans="2:8" x14ac:dyDescent="0.3">
      <c r="B201" s="9" t="s">
        <v>11</v>
      </c>
      <c r="C201" s="10" t="s">
        <v>12</v>
      </c>
      <c r="D201" s="10" t="s">
        <v>10</v>
      </c>
      <c r="E201" s="11">
        <v>3598</v>
      </c>
      <c r="F201" s="12">
        <v>81</v>
      </c>
      <c r="G201" s="10">
        <f>LOOKUP(data[[#This Row],[Product]],products[Product],products[Cost per unit])</f>
        <v>11.7</v>
      </c>
      <c r="H201" s="13">
        <f>data[[#This Row],[Cost per Unit]]*data[[#This Row],[Units]]</f>
        <v>947.69999999999993</v>
      </c>
    </row>
    <row r="202" spans="2:8" x14ac:dyDescent="0.3">
      <c r="B202" s="9" t="s">
        <v>8</v>
      </c>
      <c r="C202" s="10" t="s">
        <v>12</v>
      </c>
      <c r="D202" s="10" t="s">
        <v>25</v>
      </c>
      <c r="E202" s="11">
        <v>6853</v>
      </c>
      <c r="F202" s="12">
        <v>372</v>
      </c>
      <c r="G202" s="10">
        <f>LOOKUP(data[[#This Row],[Product]],products[Product],products[Cost per unit])</f>
        <v>9.77</v>
      </c>
      <c r="H202" s="13">
        <f>data[[#This Row],[Cost per Unit]]*data[[#This Row],[Units]]</f>
        <v>3634.44</v>
      </c>
    </row>
    <row r="203" spans="2:8" x14ac:dyDescent="0.3">
      <c r="B203" s="9" t="s">
        <v>8</v>
      </c>
      <c r="C203" s="10" t="s">
        <v>12</v>
      </c>
      <c r="D203" s="10" t="s">
        <v>32</v>
      </c>
      <c r="E203" s="11">
        <v>4725</v>
      </c>
      <c r="F203" s="12">
        <v>174</v>
      </c>
      <c r="G203" s="10">
        <f>LOOKUP(data[[#This Row],[Product]],products[Product],products[Cost per unit])</f>
        <v>14.49</v>
      </c>
      <c r="H203" s="13">
        <f>data[[#This Row],[Cost per Unit]]*data[[#This Row],[Units]]</f>
        <v>2521.2600000000002</v>
      </c>
    </row>
    <row r="204" spans="2:8" x14ac:dyDescent="0.3">
      <c r="B204" s="9" t="s">
        <v>16</v>
      </c>
      <c r="C204" s="10" t="s">
        <v>17</v>
      </c>
      <c r="D204" s="10" t="s">
        <v>13</v>
      </c>
      <c r="E204" s="11">
        <v>10304</v>
      </c>
      <c r="F204" s="12">
        <v>84</v>
      </c>
      <c r="G204" s="10">
        <f>LOOKUP(data[[#This Row],[Product]],products[Product],products[Cost per unit])</f>
        <v>10.38</v>
      </c>
      <c r="H204" s="13">
        <f>data[[#This Row],[Cost per Unit]]*data[[#This Row],[Units]]</f>
        <v>871.92000000000007</v>
      </c>
    </row>
    <row r="205" spans="2:8" x14ac:dyDescent="0.3">
      <c r="B205" s="9" t="s">
        <v>16</v>
      </c>
      <c r="C205" s="10" t="s">
        <v>33</v>
      </c>
      <c r="D205" s="10" t="s">
        <v>32</v>
      </c>
      <c r="E205" s="11">
        <v>1274</v>
      </c>
      <c r="F205" s="12">
        <v>225</v>
      </c>
      <c r="G205" s="10">
        <f>LOOKUP(data[[#This Row],[Product]],products[Product],products[Cost per unit])</f>
        <v>14.49</v>
      </c>
      <c r="H205" s="13">
        <f>data[[#This Row],[Cost per Unit]]*data[[#This Row],[Units]]</f>
        <v>3260.25</v>
      </c>
    </row>
    <row r="206" spans="2:8" x14ac:dyDescent="0.3">
      <c r="B206" s="9" t="s">
        <v>28</v>
      </c>
      <c r="C206" s="10" t="s">
        <v>17</v>
      </c>
      <c r="D206" s="10" t="s">
        <v>10</v>
      </c>
      <c r="E206" s="11">
        <v>1526</v>
      </c>
      <c r="F206" s="12">
        <v>105</v>
      </c>
      <c r="G206" s="10">
        <f>LOOKUP(data[[#This Row],[Product]],products[Product],products[Cost per unit])</f>
        <v>11.7</v>
      </c>
      <c r="H206" s="13">
        <f>data[[#This Row],[Cost per Unit]]*data[[#This Row],[Units]]</f>
        <v>1228.5</v>
      </c>
    </row>
    <row r="207" spans="2:8" x14ac:dyDescent="0.3">
      <c r="B207" s="9" t="s">
        <v>8</v>
      </c>
      <c r="C207" s="10" t="s">
        <v>20</v>
      </c>
      <c r="D207" s="10" t="s">
        <v>43</v>
      </c>
      <c r="E207" s="11">
        <v>3101</v>
      </c>
      <c r="F207" s="12">
        <v>225</v>
      </c>
      <c r="G207" s="10">
        <f>LOOKUP(data[[#This Row],[Product]],products[Product],products[Cost per unit])</f>
        <v>10.38</v>
      </c>
      <c r="H207" s="13">
        <f>data[[#This Row],[Cost per Unit]]*data[[#This Row],[Units]]</f>
        <v>2335.5</v>
      </c>
    </row>
    <row r="208" spans="2:8" x14ac:dyDescent="0.3">
      <c r="B208" s="9" t="s">
        <v>29</v>
      </c>
      <c r="C208" s="10" t="s">
        <v>9</v>
      </c>
      <c r="D208" s="10" t="s">
        <v>27</v>
      </c>
      <c r="E208" s="11">
        <v>1057</v>
      </c>
      <c r="F208" s="12">
        <v>54</v>
      </c>
      <c r="G208" s="10">
        <f>LOOKUP(data[[#This Row],[Product]],products[Product],products[Cost per unit])</f>
        <v>11.7</v>
      </c>
      <c r="H208" s="13">
        <f>data[[#This Row],[Cost per Unit]]*data[[#This Row],[Units]]</f>
        <v>631.79999999999995</v>
      </c>
    </row>
    <row r="209" spans="2:8" x14ac:dyDescent="0.3">
      <c r="B209" s="9" t="s">
        <v>26</v>
      </c>
      <c r="C209" s="10" t="s">
        <v>9</v>
      </c>
      <c r="D209" s="10" t="s">
        <v>45</v>
      </c>
      <c r="E209" s="11">
        <v>5306</v>
      </c>
      <c r="F209" s="12">
        <v>0</v>
      </c>
      <c r="G209" s="10">
        <f>LOOKUP(data[[#This Row],[Product]],products[Product],products[Cost per unit])</f>
        <v>9.77</v>
      </c>
      <c r="H209" s="13">
        <f>data[[#This Row],[Cost per Unit]]*data[[#This Row],[Units]]</f>
        <v>0</v>
      </c>
    </row>
    <row r="210" spans="2:8" x14ac:dyDescent="0.3">
      <c r="B210" s="9" t="s">
        <v>28</v>
      </c>
      <c r="C210" s="10" t="s">
        <v>20</v>
      </c>
      <c r="D210" s="10" t="s">
        <v>41</v>
      </c>
      <c r="E210" s="11">
        <v>4018</v>
      </c>
      <c r="F210" s="12">
        <v>171</v>
      </c>
      <c r="G210" s="10">
        <f>LOOKUP(data[[#This Row],[Product]],products[Product],products[Cost per unit])</f>
        <v>11.7</v>
      </c>
      <c r="H210" s="13">
        <f>data[[#This Row],[Cost per Unit]]*data[[#This Row],[Units]]</f>
        <v>2000.6999999999998</v>
      </c>
    </row>
    <row r="211" spans="2:8" x14ac:dyDescent="0.3">
      <c r="B211" s="9" t="s">
        <v>14</v>
      </c>
      <c r="C211" s="10" t="s">
        <v>33</v>
      </c>
      <c r="D211" s="10" t="s">
        <v>32</v>
      </c>
      <c r="E211" s="11">
        <v>938</v>
      </c>
      <c r="F211" s="12">
        <v>189</v>
      </c>
      <c r="G211" s="10">
        <f>LOOKUP(data[[#This Row],[Product]],products[Product],products[Cost per unit])</f>
        <v>14.49</v>
      </c>
      <c r="H211" s="13">
        <f>data[[#This Row],[Cost per Unit]]*data[[#This Row],[Units]]</f>
        <v>2738.61</v>
      </c>
    </row>
    <row r="212" spans="2:8" x14ac:dyDescent="0.3">
      <c r="B212" s="9" t="s">
        <v>26</v>
      </c>
      <c r="C212" s="10" t="s">
        <v>23</v>
      </c>
      <c r="D212" s="10" t="s">
        <v>18</v>
      </c>
      <c r="E212" s="11">
        <v>1778</v>
      </c>
      <c r="F212" s="12">
        <v>270</v>
      </c>
      <c r="G212" s="10">
        <f>LOOKUP(data[[#This Row],[Product]],products[Product],products[Cost per unit])</f>
        <v>10.38</v>
      </c>
      <c r="H212" s="13">
        <f>data[[#This Row],[Cost per Unit]]*data[[#This Row],[Units]]</f>
        <v>2802.6000000000004</v>
      </c>
    </row>
    <row r="213" spans="2:8" x14ac:dyDescent="0.3">
      <c r="B213" s="9" t="s">
        <v>19</v>
      </c>
      <c r="C213" s="10" t="s">
        <v>20</v>
      </c>
      <c r="D213" s="10" t="s">
        <v>10</v>
      </c>
      <c r="E213" s="11">
        <v>1638</v>
      </c>
      <c r="F213" s="12">
        <v>63</v>
      </c>
      <c r="G213" s="10">
        <f>LOOKUP(data[[#This Row],[Product]],products[Product],products[Cost per unit])</f>
        <v>11.7</v>
      </c>
      <c r="H213" s="13">
        <f>data[[#This Row],[Cost per Unit]]*data[[#This Row],[Units]]</f>
        <v>737.09999999999991</v>
      </c>
    </row>
    <row r="214" spans="2:8" x14ac:dyDescent="0.3">
      <c r="B214" s="9" t="s">
        <v>16</v>
      </c>
      <c r="C214" s="10" t="s">
        <v>23</v>
      </c>
      <c r="D214" s="10" t="s">
        <v>21</v>
      </c>
      <c r="E214" s="11">
        <v>154</v>
      </c>
      <c r="F214" s="12">
        <v>21</v>
      </c>
      <c r="G214" s="10">
        <f>LOOKUP(data[[#This Row],[Product]],products[Product],products[Cost per unit])</f>
        <v>12.37</v>
      </c>
      <c r="H214" s="13">
        <f>data[[#This Row],[Cost per Unit]]*data[[#This Row],[Units]]</f>
        <v>259.77</v>
      </c>
    </row>
    <row r="215" spans="2:8" x14ac:dyDescent="0.3">
      <c r="B215" s="9" t="s">
        <v>26</v>
      </c>
      <c r="C215" s="10" t="s">
        <v>9</v>
      </c>
      <c r="D215" s="10" t="s">
        <v>25</v>
      </c>
      <c r="E215" s="11">
        <v>9835</v>
      </c>
      <c r="F215" s="12">
        <v>207</v>
      </c>
      <c r="G215" s="10">
        <f>LOOKUP(data[[#This Row],[Product]],products[Product],products[Cost per unit])</f>
        <v>9.77</v>
      </c>
      <c r="H215" s="13">
        <f>data[[#This Row],[Cost per Unit]]*data[[#This Row],[Units]]</f>
        <v>2022.3899999999999</v>
      </c>
    </row>
    <row r="216" spans="2:8" x14ac:dyDescent="0.3">
      <c r="B216" s="9" t="s">
        <v>14</v>
      </c>
      <c r="C216" s="10" t="s">
        <v>9</v>
      </c>
      <c r="D216" s="10" t="s">
        <v>36</v>
      </c>
      <c r="E216" s="11">
        <v>7273</v>
      </c>
      <c r="F216" s="12">
        <v>96</v>
      </c>
      <c r="G216" s="10">
        <f>LOOKUP(data[[#This Row],[Product]],products[Product],products[Cost per unit])</f>
        <v>14.49</v>
      </c>
      <c r="H216" s="13">
        <f>data[[#This Row],[Cost per Unit]]*data[[#This Row],[Units]]</f>
        <v>1391.04</v>
      </c>
    </row>
    <row r="217" spans="2:8" x14ac:dyDescent="0.3">
      <c r="B217" s="9" t="s">
        <v>28</v>
      </c>
      <c r="C217" s="10" t="s">
        <v>20</v>
      </c>
      <c r="D217" s="10" t="s">
        <v>25</v>
      </c>
      <c r="E217" s="11">
        <v>6909</v>
      </c>
      <c r="F217" s="12">
        <v>81</v>
      </c>
      <c r="G217" s="10">
        <f>LOOKUP(data[[#This Row],[Product]],products[Product],products[Cost per unit])</f>
        <v>9.77</v>
      </c>
      <c r="H217" s="13">
        <f>data[[#This Row],[Cost per Unit]]*data[[#This Row],[Units]]</f>
        <v>791.37</v>
      </c>
    </row>
    <row r="218" spans="2:8" x14ac:dyDescent="0.3">
      <c r="B218" s="9" t="s">
        <v>14</v>
      </c>
      <c r="C218" s="10" t="s">
        <v>20</v>
      </c>
      <c r="D218" s="10" t="s">
        <v>41</v>
      </c>
      <c r="E218" s="11">
        <v>3920</v>
      </c>
      <c r="F218" s="12">
        <v>306</v>
      </c>
      <c r="G218" s="10">
        <f>LOOKUP(data[[#This Row],[Product]],products[Product],products[Cost per unit])</f>
        <v>11.7</v>
      </c>
      <c r="H218" s="13">
        <f>data[[#This Row],[Cost per Unit]]*data[[#This Row],[Units]]</f>
        <v>3580.2</v>
      </c>
    </row>
    <row r="219" spans="2:8" x14ac:dyDescent="0.3">
      <c r="B219" s="9" t="s">
        <v>38</v>
      </c>
      <c r="C219" s="10" t="s">
        <v>20</v>
      </c>
      <c r="D219" s="10" t="s">
        <v>44</v>
      </c>
      <c r="E219" s="11">
        <v>4858</v>
      </c>
      <c r="F219" s="12">
        <v>279</v>
      </c>
      <c r="G219" s="10">
        <f>LOOKUP(data[[#This Row],[Product]],products[Product],products[Cost per unit])</f>
        <v>12.37</v>
      </c>
      <c r="H219" s="13">
        <f>data[[#This Row],[Cost per Unit]]*data[[#This Row],[Units]]</f>
        <v>3451.2299999999996</v>
      </c>
    </row>
    <row r="220" spans="2:8" x14ac:dyDescent="0.3">
      <c r="B220" s="9" t="s">
        <v>29</v>
      </c>
      <c r="C220" s="10" t="s">
        <v>23</v>
      </c>
      <c r="D220" s="10" t="s">
        <v>15</v>
      </c>
      <c r="E220" s="11">
        <v>3549</v>
      </c>
      <c r="F220" s="12">
        <v>3</v>
      </c>
      <c r="G220" s="10">
        <f>LOOKUP(data[[#This Row],[Product]],products[Product],products[Cost per unit])</f>
        <v>9.77</v>
      </c>
      <c r="H220" s="13">
        <f>data[[#This Row],[Cost per Unit]]*data[[#This Row],[Units]]</f>
        <v>29.31</v>
      </c>
    </row>
    <row r="221" spans="2:8" x14ac:dyDescent="0.3">
      <c r="B221" s="9" t="s">
        <v>26</v>
      </c>
      <c r="C221" s="10" t="s">
        <v>20</v>
      </c>
      <c r="D221" s="10" t="s">
        <v>42</v>
      </c>
      <c r="E221" s="11">
        <v>966</v>
      </c>
      <c r="F221" s="12">
        <v>198</v>
      </c>
      <c r="G221" s="10">
        <f>LOOKUP(data[[#This Row],[Product]],products[Product],products[Cost per unit])</f>
        <v>14.49</v>
      </c>
      <c r="H221" s="13">
        <f>data[[#This Row],[Cost per Unit]]*data[[#This Row],[Units]]</f>
        <v>2869.02</v>
      </c>
    </row>
    <row r="222" spans="2:8" x14ac:dyDescent="0.3">
      <c r="B222" s="9" t="s">
        <v>28</v>
      </c>
      <c r="C222" s="10" t="s">
        <v>20</v>
      </c>
      <c r="D222" s="10" t="s">
        <v>18</v>
      </c>
      <c r="E222" s="11">
        <v>385</v>
      </c>
      <c r="F222" s="12">
        <v>249</v>
      </c>
      <c r="G222" s="10">
        <f>LOOKUP(data[[#This Row],[Product]],products[Product],products[Cost per unit])</f>
        <v>10.38</v>
      </c>
      <c r="H222" s="13">
        <f>data[[#This Row],[Cost per Unit]]*data[[#This Row],[Units]]</f>
        <v>2584.6200000000003</v>
      </c>
    </row>
    <row r="223" spans="2:8" x14ac:dyDescent="0.3">
      <c r="B223" s="9" t="s">
        <v>19</v>
      </c>
      <c r="C223" s="10" t="s">
        <v>33</v>
      </c>
      <c r="D223" s="10" t="s">
        <v>32</v>
      </c>
      <c r="E223" s="11">
        <v>2219</v>
      </c>
      <c r="F223" s="12">
        <v>75</v>
      </c>
      <c r="G223" s="10">
        <f>LOOKUP(data[[#This Row],[Product]],products[Product],products[Cost per unit])</f>
        <v>14.49</v>
      </c>
      <c r="H223" s="13">
        <f>data[[#This Row],[Cost per Unit]]*data[[#This Row],[Units]]</f>
        <v>1086.75</v>
      </c>
    </row>
    <row r="224" spans="2:8" x14ac:dyDescent="0.3">
      <c r="B224" s="9" t="s">
        <v>14</v>
      </c>
      <c r="C224" s="10" t="s">
        <v>17</v>
      </c>
      <c r="D224" s="10" t="s">
        <v>13</v>
      </c>
      <c r="E224" s="11">
        <v>2954</v>
      </c>
      <c r="F224" s="12">
        <v>189</v>
      </c>
      <c r="G224" s="10">
        <f>LOOKUP(data[[#This Row],[Product]],products[Product],products[Cost per unit])</f>
        <v>10.38</v>
      </c>
      <c r="H224" s="13">
        <f>data[[#This Row],[Cost per Unit]]*data[[#This Row],[Units]]</f>
        <v>1961.8200000000002</v>
      </c>
    </row>
    <row r="225" spans="2:8" x14ac:dyDescent="0.3">
      <c r="B225" s="9" t="s">
        <v>26</v>
      </c>
      <c r="C225" s="10" t="s">
        <v>17</v>
      </c>
      <c r="D225" s="10" t="s">
        <v>13</v>
      </c>
      <c r="E225" s="11">
        <v>280</v>
      </c>
      <c r="F225" s="12">
        <v>87</v>
      </c>
      <c r="G225" s="10">
        <f>LOOKUP(data[[#This Row],[Product]],products[Product],products[Cost per unit])</f>
        <v>10.38</v>
      </c>
      <c r="H225" s="13">
        <f>data[[#This Row],[Cost per Unit]]*data[[#This Row],[Units]]</f>
        <v>903.06000000000006</v>
      </c>
    </row>
    <row r="226" spans="2:8" x14ac:dyDescent="0.3">
      <c r="B226" s="9" t="s">
        <v>16</v>
      </c>
      <c r="C226" s="10" t="s">
        <v>17</v>
      </c>
      <c r="D226" s="10" t="s">
        <v>10</v>
      </c>
      <c r="E226" s="11">
        <v>6118</v>
      </c>
      <c r="F226" s="12">
        <v>174</v>
      </c>
      <c r="G226" s="10">
        <f>LOOKUP(data[[#This Row],[Product]],products[Product],products[Cost per unit])</f>
        <v>11.7</v>
      </c>
      <c r="H226" s="13">
        <f>data[[#This Row],[Cost per Unit]]*data[[#This Row],[Units]]</f>
        <v>2035.8</v>
      </c>
    </row>
    <row r="227" spans="2:8" x14ac:dyDescent="0.3">
      <c r="B227" s="9" t="s">
        <v>29</v>
      </c>
      <c r="C227" s="10" t="s">
        <v>20</v>
      </c>
      <c r="D227" s="10" t="s">
        <v>40</v>
      </c>
      <c r="E227" s="11">
        <v>4802</v>
      </c>
      <c r="F227" s="12">
        <v>36</v>
      </c>
      <c r="G227" s="10">
        <f>LOOKUP(data[[#This Row],[Product]],products[Product],products[Cost per unit])</f>
        <v>14.49</v>
      </c>
      <c r="H227" s="13">
        <f>data[[#This Row],[Cost per Unit]]*data[[#This Row],[Units]]</f>
        <v>521.64</v>
      </c>
    </row>
    <row r="228" spans="2:8" x14ac:dyDescent="0.3">
      <c r="B228" s="9" t="s">
        <v>14</v>
      </c>
      <c r="C228" s="10" t="s">
        <v>23</v>
      </c>
      <c r="D228" s="10" t="s">
        <v>41</v>
      </c>
      <c r="E228" s="11">
        <v>4137</v>
      </c>
      <c r="F228" s="12">
        <v>60</v>
      </c>
      <c r="G228" s="10">
        <f>LOOKUP(data[[#This Row],[Product]],products[Product],products[Cost per unit])</f>
        <v>11.7</v>
      </c>
      <c r="H228" s="13">
        <f>data[[#This Row],[Cost per Unit]]*data[[#This Row],[Units]]</f>
        <v>702</v>
      </c>
    </row>
    <row r="229" spans="2:8" x14ac:dyDescent="0.3">
      <c r="B229" s="9" t="s">
        <v>30</v>
      </c>
      <c r="C229" s="10" t="s">
        <v>12</v>
      </c>
      <c r="D229" s="10" t="s">
        <v>37</v>
      </c>
      <c r="E229" s="11">
        <v>2023</v>
      </c>
      <c r="F229" s="12">
        <v>78</v>
      </c>
      <c r="G229" s="10">
        <f>LOOKUP(data[[#This Row],[Product]],products[Product],products[Cost per unit])</f>
        <v>10.38</v>
      </c>
      <c r="H229" s="13">
        <f>data[[#This Row],[Cost per Unit]]*data[[#This Row],[Units]]</f>
        <v>809.6400000000001</v>
      </c>
    </row>
    <row r="230" spans="2:8" x14ac:dyDescent="0.3">
      <c r="B230" s="9" t="s">
        <v>14</v>
      </c>
      <c r="C230" s="10" t="s">
        <v>17</v>
      </c>
      <c r="D230" s="10" t="s">
        <v>10</v>
      </c>
      <c r="E230" s="11">
        <v>9051</v>
      </c>
      <c r="F230" s="12">
        <v>57</v>
      </c>
      <c r="G230" s="10">
        <f>LOOKUP(data[[#This Row],[Product]],products[Product],products[Cost per unit])</f>
        <v>11.7</v>
      </c>
      <c r="H230" s="13">
        <f>data[[#This Row],[Cost per Unit]]*data[[#This Row],[Units]]</f>
        <v>666.9</v>
      </c>
    </row>
    <row r="231" spans="2:8" x14ac:dyDescent="0.3">
      <c r="B231" s="9" t="s">
        <v>14</v>
      </c>
      <c r="C231" s="10" t="s">
        <v>9</v>
      </c>
      <c r="D231" s="10" t="s">
        <v>43</v>
      </c>
      <c r="E231" s="11">
        <v>2919</v>
      </c>
      <c r="F231" s="12">
        <v>45</v>
      </c>
      <c r="G231" s="10">
        <f>LOOKUP(data[[#This Row],[Product]],products[Product],products[Cost per unit])</f>
        <v>10.38</v>
      </c>
      <c r="H231" s="13">
        <f>data[[#This Row],[Cost per Unit]]*data[[#This Row],[Units]]</f>
        <v>467.1</v>
      </c>
    </row>
    <row r="232" spans="2:8" x14ac:dyDescent="0.3">
      <c r="B232" s="9" t="s">
        <v>16</v>
      </c>
      <c r="C232" s="10" t="s">
        <v>23</v>
      </c>
      <c r="D232" s="10" t="s">
        <v>25</v>
      </c>
      <c r="E232" s="11">
        <v>5915</v>
      </c>
      <c r="F232" s="12">
        <v>3</v>
      </c>
      <c r="G232" s="10">
        <f>LOOKUP(data[[#This Row],[Product]],products[Product],products[Cost per unit])</f>
        <v>9.77</v>
      </c>
      <c r="H232" s="13">
        <f>data[[#This Row],[Cost per Unit]]*data[[#This Row],[Units]]</f>
        <v>29.31</v>
      </c>
    </row>
    <row r="233" spans="2:8" x14ac:dyDescent="0.3">
      <c r="B233" s="9" t="s">
        <v>38</v>
      </c>
      <c r="C233" s="10" t="s">
        <v>12</v>
      </c>
      <c r="D233" s="10" t="s">
        <v>40</v>
      </c>
      <c r="E233" s="11">
        <v>2562</v>
      </c>
      <c r="F233" s="12">
        <v>6</v>
      </c>
      <c r="G233" s="10">
        <f>LOOKUP(data[[#This Row],[Product]],products[Product],products[Cost per unit])</f>
        <v>14.49</v>
      </c>
      <c r="H233" s="13">
        <f>data[[#This Row],[Cost per Unit]]*data[[#This Row],[Units]]</f>
        <v>86.94</v>
      </c>
    </row>
    <row r="234" spans="2:8" x14ac:dyDescent="0.3">
      <c r="B234" s="9" t="s">
        <v>28</v>
      </c>
      <c r="C234" s="10" t="s">
        <v>9</v>
      </c>
      <c r="D234" s="10" t="s">
        <v>21</v>
      </c>
      <c r="E234" s="11">
        <v>8813</v>
      </c>
      <c r="F234" s="12">
        <v>21</v>
      </c>
      <c r="G234" s="10">
        <f>LOOKUP(data[[#This Row],[Product]],products[Product],products[Cost per unit])</f>
        <v>12.37</v>
      </c>
      <c r="H234" s="13">
        <f>data[[#This Row],[Cost per Unit]]*data[[#This Row],[Units]]</f>
        <v>259.77</v>
      </c>
    </row>
    <row r="235" spans="2:8" x14ac:dyDescent="0.3">
      <c r="B235" s="9" t="s">
        <v>28</v>
      </c>
      <c r="C235" s="10" t="s">
        <v>17</v>
      </c>
      <c r="D235" s="10" t="s">
        <v>18</v>
      </c>
      <c r="E235" s="11">
        <v>6111</v>
      </c>
      <c r="F235" s="12">
        <v>3</v>
      </c>
      <c r="G235" s="10">
        <f>LOOKUP(data[[#This Row],[Product]],products[Product],products[Cost per unit])</f>
        <v>10.38</v>
      </c>
      <c r="H235" s="13">
        <f>data[[#This Row],[Cost per Unit]]*data[[#This Row],[Units]]</f>
        <v>31.14</v>
      </c>
    </row>
    <row r="236" spans="2:8" x14ac:dyDescent="0.3">
      <c r="B236" s="9" t="s">
        <v>11</v>
      </c>
      <c r="C236" s="10" t="s">
        <v>33</v>
      </c>
      <c r="D236" s="10" t="s">
        <v>24</v>
      </c>
      <c r="E236" s="11">
        <v>3507</v>
      </c>
      <c r="F236" s="12">
        <v>288</v>
      </c>
      <c r="G236" s="10">
        <f>LOOKUP(data[[#This Row],[Product]],products[Product],products[Cost per unit])</f>
        <v>5.79</v>
      </c>
      <c r="H236" s="13">
        <f>data[[#This Row],[Cost per Unit]]*data[[#This Row],[Units]]</f>
        <v>1667.52</v>
      </c>
    </row>
    <row r="237" spans="2:8" x14ac:dyDescent="0.3">
      <c r="B237" s="9" t="s">
        <v>19</v>
      </c>
      <c r="C237" s="10" t="s">
        <v>17</v>
      </c>
      <c r="D237" s="10" t="s">
        <v>34</v>
      </c>
      <c r="E237" s="11">
        <v>4319</v>
      </c>
      <c r="F237" s="12">
        <v>30</v>
      </c>
      <c r="G237" s="10">
        <f>LOOKUP(data[[#This Row],[Product]],products[Product],products[Cost per unit])</f>
        <v>14.49</v>
      </c>
      <c r="H237" s="13">
        <f>data[[#This Row],[Cost per Unit]]*data[[#This Row],[Units]]</f>
        <v>434.7</v>
      </c>
    </row>
    <row r="238" spans="2:8" x14ac:dyDescent="0.3">
      <c r="B238" s="9" t="s">
        <v>8</v>
      </c>
      <c r="C238" s="10" t="s">
        <v>23</v>
      </c>
      <c r="D238" s="10" t="s">
        <v>45</v>
      </c>
      <c r="E238" s="11">
        <v>609</v>
      </c>
      <c r="F238" s="12">
        <v>87</v>
      </c>
      <c r="G238" s="10">
        <f>LOOKUP(data[[#This Row],[Product]],products[Product],products[Cost per unit])</f>
        <v>9.77</v>
      </c>
      <c r="H238" s="13">
        <f>data[[#This Row],[Cost per Unit]]*data[[#This Row],[Units]]</f>
        <v>849.99</v>
      </c>
    </row>
    <row r="239" spans="2:8" x14ac:dyDescent="0.3">
      <c r="B239" s="9" t="s">
        <v>8</v>
      </c>
      <c r="C239" s="10" t="s">
        <v>20</v>
      </c>
      <c r="D239" s="10" t="s">
        <v>42</v>
      </c>
      <c r="E239" s="11">
        <v>6370</v>
      </c>
      <c r="F239" s="12">
        <v>30</v>
      </c>
      <c r="G239" s="10">
        <f>LOOKUP(data[[#This Row],[Product]],products[Product],products[Cost per unit])</f>
        <v>14.49</v>
      </c>
      <c r="H239" s="13">
        <f>data[[#This Row],[Cost per Unit]]*data[[#This Row],[Units]]</f>
        <v>434.7</v>
      </c>
    </row>
    <row r="240" spans="2:8" x14ac:dyDescent="0.3">
      <c r="B240" s="9" t="s">
        <v>28</v>
      </c>
      <c r="C240" s="10" t="s">
        <v>23</v>
      </c>
      <c r="D240" s="10" t="s">
        <v>39</v>
      </c>
      <c r="E240" s="11">
        <v>5474</v>
      </c>
      <c r="F240" s="12">
        <v>168</v>
      </c>
      <c r="G240" s="10">
        <f>LOOKUP(data[[#This Row],[Product]],products[Product],products[Cost per unit])</f>
        <v>11.7</v>
      </c>
      <c r="H240" s="13">
        <f>data[[#This Row],[Cost per Unit]]*data[[#This Row],[Units]]</f>
        <v>1965.6</v>
      </c>
    </row>
    <row r="241" spans="2:8" x14ac:dyDescent="0.3">
      <c r="B241" s="9" t="s">
        <v>8</v>
      </c>
      <c r="C241" s="10" t="s">
        <v>17</v>
      </c>
      <c r="D241" s="10" t="s">
        <v>42</v>
      </c>
      <c r="E241" s="11">
        <v>3164</v>
      </c>
      <c r="F241" s="12">
        <v>306</v>
      </c>
      <c r="G241" s="10">
        <f>LOOKUP(data[[#This Row],[Product]],products[Product],products[Cost per unit])</f>
        <v>14.49</v>
      </c>
      <c r="H241" s="13">
        <f>data[[#This Row],[Cost per Unit]]*data[[#This Row],[Units]]</f>
        <v>4433.9400000000005</v>
      </c>
    </row>
    <row r="242" spans="2:8" x14ac:dyDescent="0.3">
      <c r="B242" s="9" t="s">
        <v>19</v>
      </c>
      <c r="C242" s="10" t="s">
        <v>12</v>
      </c>
      <c r="D242" s="10" t="s">
        <v>15</v>
      </c>
      <c r="E242" s="11">
        <v>1302</v>
      </c>
      <c r="F242" s="12">
        <v>402</v>
      </c>
      <c r="G242" s="10">
        <f>LOOKUP(data[[#This Row],[Product]],products[Product],products[Cost per unit])</f>
        <v>9.77</v>
      </c>
      <c r="H242" s="13">
        <f>data[[#This Row],[Cost per Unit]]*data[[#This Row],[Units]]</f>
        <v>3927.54</v>
      </c>
    </row>
    <row r="243" spans="2:8" x14ac:dyDescent="0.3">
      <c r="B243" s="9" t="s">
        <v>30</v>
      </c>
      <c r="C243" s="10" t="s">
        <v>9</v>
      </c>
      <c r="D243" s="10" t="s">
        <v>43</v>
      </c>
      <c r="E243" s="11">
        <v>7308</v>
      </c>
      <c r="F243" s="12">
        <v>327</v>
      </c>
      <c r="G243" s="10">
        <f>LOOKUP(data[[#This Row],[Product]],products[Product],products[Cost per unit])</f>
        <v>10.38</v>
      </c>
      <c r="H243" s="13">
        <f>data[[#This Row],[Cost per Unit]]*data[[#This Row],[Units]]</f>
        <v>3394.26</v>
      </c>
    </row>
    <row r="244" spans="2:8" x14ac:dyDescent="0.3">
      <c r="B244" s="9" t="s">
        <v>8</v>
      </c>
      <c r="C244" s="10" t="s">
        <v>9</v>
      </c>
      <c r="D244" s="10" t="s">
        <v>42</v>
      </c>
      <c r="E244" s="11">
        <v>6132</v>
      </c>
      <c r="F244" s="12">
        <v>93</v>
      </c>
      <c r="G244" s="10">
        <f>LOOKUP(data[[#This Row],[Product]],products[Product],products[Cost per unit])</f>
        <v>14.49</v>
      </c>
      <c r="H244" s="13">
        <f>data[[#This Row],[Cost per Unit]]*data[[#This Row],[Units]]</f>
        <v>1347.57</v>
      </c>
    </row>
    <row r="245" spans="2:8" x14ac:dyDescent="0.3">
      <c r="B245" s="9" t="s">
        <v>38</v>
      </c>
      <c r="C245" s="10" t="s">
        <v>12</v>
      </c>
      <c r="D245" s="10" t="s">
        <v>27</v>
      </c>
      <c r="E245" s="11">
        <v>3472</v>
      </c>
      <c r="F245" s="12">
        <v>96</v>
      </c>
      <c r="G245" s="10">
        <f>LOOKUP(data[[#This Row],[Product]],products[Product],products[Cost per unit])</f>
        <v>11.7</v>
      </c>
      <c r="H245" s="13">
        <f>data[[#This Row],[Cost per Unit]]*data[[#This Row],[Units]]</f>
        <v>1123.1999999999998</v>
      </c>
    </row>
    <row r="246" spans="2:8" x14ac:dyDescent="0.3">
      <c r="B246" s="9" t="s">
        <v>11</v>
      </c>
      <c r="C246" s="10" t="s">
        <v>20</v>
      </c>
      <c r="D246" s="10" t="s">
        <v>18</v>
      </c>
      <c r="E246" s="11">
        <v>9660</v>
      </c>
      <c r="F246" s="12">
        <v>27</v>
      </c>
      <c r="G246" s="10">
        <f>LOOKUP(data[[#This Row],[Product]],products[Product],products[Cost per unit])</f>
        <v>10.38</v>
      </c>
      <c r="H246" s="13">
        <f>data[[#This Row],[Cost per Unit]]*data[[#This Row],[Units]]</f>
        <v>280.26000000000005</v>
      </c>
    </row>
    <row r="247" spans="2:8" x14ac:dyDescent="0.3">
      <c r="B247" s="9" t="s">
        <v>14</v>
      </c>
      <c r="C247" s="10" t="s">
        <v>23</v>
      </c>
      <c r="D247" s="10" t="s">
        <v>45</v>
      </c>
      <c r="E247" s="11">
        <v>2436</v>
      </c>
      <c r="F247" s="12">
        <v>99</v>
      </c>
      <c r="G247" s="10">
        <f>LOOKUP(data[[#This Row],[Product]],products[Product],products[Cost per unit])</f>
        <v>9.77</v>
      </c>
      <c r="H247" s="13">
        <f>data[[#This Row],[Cost per Unit]]*data[[#This Row],[Units]]</f>
        <v>967.2299999999999</v>
      </c>
    </row>
    <row r="248" spans="2:8" x14ac:dyDescent="0.3">
      <c r="B248" s="9" t="s">
        <v>14</v>
      </c>
      <c r="C248" s="10" t="s">
        <v>23</v>
      </c>
      <c r="D248" s="10" t="s">
        <v>22</v>
      </c>
      <c r="E248" s="11">
        <v>9506</v>
      </c>
      <c r="F248" s="12">
        <v>87</v>
      </c>
      <c r="G248" s="10">
        <f>LOOKUP(data[[#This Row],[Product]],products[Product],products[Cost per unit])</f>
        <v>14.49</v>
      </c>
      <c r="H248" s="13">
        <f>data[[#This Row],[Cost per Unit]]*data[[#This Row],[Units]]</f>
        <v>1260.6300000000001</v>
      </c>
    </row>
    <row r="249" spans="2:8" x14ac:dyDescent="0.3">
      <c r="B249" s="9" t="s">
        <v>38</v>
      </c>
      <c r="C249" s="10" t="s">
        <v>9</v>
      </c>
      <c r="D249" s="10" t="s">
        <v>44</v>
      </c>
      <c r="E249" s="11">
        <v>245</v>
      </c>
      <c r="F249" s="12">
        <v>288</v>
      </c>
      <c r="G249" s="10">
        <f>LOOKUP(data[[#This Row],[Product]],products[Product],products[Cost per unit])</f>
        <v>12.37</v>
      </c>
      <c r="H249" s="13">
        <f>data[[#This Row],[Cost per Unit]]*data[[#This Row],[Units]]</f>
        <v>3562.56</v>
      </c>
    </row>
    <row r="250" spans="2:8" x14ac:dyDescent="0.3">
      <c r="B250" s="9" t="s">
        <v>11</v>
      </c>
      <c r="C250" s="10" t="s">
        <v>12</v>
      </c>
      <c r="D250" s="10" t="s">
        <v>36</v>
      </c>
      <c r="E250" s="11">
        <v>2702</v>
      </c>
      <c r="F250" s="12">
        <v>363</v>
      </c>
      <c r="G250" s="10">
        <f>LOOKUP(data[[#This Row],[Product]],products[Product],products[Cost per unit])</f>
        <v>14.49</v>
      </c>
      <c r="H250" s="13">
        <f>data[[#This Row],[Cost per Unit]]*data[[#This Row],[Units]]</f>
        <v>5259.87</v>
      </c>
    </row>
    <row r="251" spans="2:8" x14ac:dyDescent="0.3">
      <c r="B251" s="9" t="s">
        <v>38</v>
      </c>
      <c r="C251" s="10" t="s">
        <v>33</v>
      </c>
      <c r="D251" s="10" t="s">
        <v>31</v>
      </c>
      <c r="E251" s="11">
        <v>700</v>
      </c>
      <c r="F251" s="12">
        <v>87</v>
      </c>
      <c r="G251" s="10">
        <f>LOOKUP(data[[#This Row],[Product]],products[Product],products[Cost per unit])</f>
        <v>10.38</v>
      </c>
      <c r="H251" s="13">
        <f>data[[#This Row],[Cost per Unit]]*data[[#This Row],[Units]]</f>
        <v>903.06000000000006</v>
      </c>
    </row>
    <row r="252" spans="2:8" x14ac:dyDescent="0.3">
      <c r="B252" s="9" t="s">
        <v>19</v>
      </c>
      <c r="C252" s="10" t="s">
        <v>33</v>
      </c>
      <c r="D252" s="10" t="s">
        <v>31</v>
      </c>
      <c r="E252" s="11">
        <v>3759</v>
      </c>
      <c r="F252" s="12">
        <v>150</v>
      </c>
      <c r="G252" s="10">
        <f>LOOKUP(data[[#This Row],[Product]],products[Product],products[Cost per unit])</f>
        <v>10.38</v>
      </c>
      <c r="H252" s="13">
        <f>data[[#This Row],[Cost per Unit]]*data[[#This Row],[Units]]</f>
        <v>1557.0000000000002</v>
      </c>
    </row>
    <row r="253" spans="2:8" x14ac:dyDescent="0.3">
      <c r="B253" s="9" t="s">
        <v>29</v>
      </c>
      <c r="C253" s="10" t="s">
        <v>12</v>
      </c>
      <c r="D253" s="10" t="s">
        <v>31</v>
      </c>
      <c r="E253" s="11">
        <v>1589</v>
      </c>
      <c r="F253" s="12">
        <v>303</v>
      </c>
      <c r="G253" s="10">
        <f>LOOKUP(data[[#This Row],[Product]],products[Product],products[Cost per unit])</f>
        <v>10.38</v>
      </c>
      <c r="H253" s="13">
        <f>data[[#This Row],[Cost per Unit]]*data[[#This Row],[Units]]</f>
        <v>3145.1400000000003</v>
      </c>
    </row>
    <row r="254" spans="2:8" x14ac:dyDescent="0.3">
      <c r="B254" s="9" t="s">
        <v>26</v>
      </c>
      <c r="C254" s="10" t="s">
        <v>12</v>
      </c>
      <c r="D254" s="10" t="s">
        <v>43</v>
      </c>
      <c r="E254" s="11">
        <v>5194</v>
      </c>
      <c r="F254" s="12">
        <v>288</v>
      </c>
      <c r="G254" s="10">
        <f>LOOKUP(data[[#This Row],[Product]],products[Product],products[Cost per unit])</f>
        <v>10.38</v>
      </c>
      <c r="H254" s="13">
        <f>data[[#This Row],[Cost per Unit]]*data[[#This Row],[Units]]</f>
        <v>2989.44</v>
      </c>
    </row>
    <row r="255" spans="2:8" x14ac:dyDescent="0.3">
      <c r="B255" s="9" t="s">
        <v>38</v>
      </c>
      <c r="C255" s="10" t="s">
        <v>17</v>
      </c>
      <c r="D255" s="10" t="s">
        <v>34</v>
      </c>
      <c r="E255" s="11">
        <v>945</v>
      </c>
      <c r="F255" s="12">
        <v>75</v>
      </c>
      <c r="G255" s="10">
        <f>LOOKUP(data[[#This Row],[Product]],products[Product],products[Cost per unit])</f>
        <v>14.49</v>
      </c>
      <c r="H255" s="13">
        <f>data[[#This Row],[Cost per Unit]]*data[[#This Row],[Units]]</f>
        <v>1086.75</v>
      </c>
    </row>
    <row r="256" spans="2:8" x14ac:dyDescent="0.3">
      <c r="B256" s="9" t="s">
        <v>8</v>
      </c>
      <c r="C256" s="10" t="s">
        <v>23</v>
      </c>
      <c r="D256" s="10" t="s">
        <v>24</v>
      </c>
      <c r="E256" s="11">
        <v>1988</v>
      </c>
      <c r="F256" s="12">
        <v>39</v>
      </c>
      <c r="G256" s="10">
        <f>LOOKUP(data[[#This Row],[Product]],products[Product],products[Cost per unit])</f>
        <v>5.79</v>
      </c>
      <c r="H256" s="13">
        <f>data[[#This Row],[Cost per Unit]]*data[[#This Row],[Units]]</f>
        <v>225.81</v>
      </c>
    </row>
    <row r="257" spans="2:8" x14ac:dyDescent="0.3">
      <c r="B257" s="9" t="s">
        <v>19</v>
      </c>
      <c r="C257" s="10" t="s">
        <v>33</v>
      </c>
      <c r="D257" s="10" t="s">
        <v>13</v>
      </c>
      <c r="E257" s="11">
        <v>6734</v>
      </c>
      <c r="F257" s="12">
        <v>123</v>
      </c>
      <c r="G257" s="10">
        <f>LOOKUP(data[[#This Row],[Product]],products[Product],products[Cost per unit])</f>
        <v>10.38</v>
      </c>
      <c r="H257" s="13">
        <f>data[[#This Row],[Cost per Unit]]*data[[#This Row],[Units]]</f>
        <v>1276.74</v>
      </c>
    </row>
    <row r="258" spans="2:8" x14ac:dyDescent="0.3">
      <c r="B258" s="9" t="s">
        <v>8</v>
      </c>
      <c r="C258" s="10" t="s">
        <v>17</v>
      </c>
      <c r="D258" s="10" t="s">
        <v>15</v>
      </c>
      <c r="E258" s="11">
        <v>217</v>
      </c>
      <c r="F258" s="12">
        <v>36</v>
      </c>
      <c r="G258" s="10">
        <f>LOOKUP(data[[#This Row],[Product]],products[Product],products[Cost per unit])</f>
        <v>9.77</v>
      </c>
      <c r="H258" s="13">
        <f>data[[#This Row],[Cost per Unit]]*data[[#This Row],[Units]]</f>
        <v>351.71999999999997</v>
      </c>
    </row>
    <row r="259" spans="2:8" x14ac:dyDescent="0.3">
      <c r="B259" s="9" t="s">
        <v>28</v>
      </c>
      <c r="C259" s="10" t="s">
        <v>33</v>
      </c>
      <c r="D259" s="10" t="s">
        <v>25</v>
      </c>
      <c r="E259" s="11">
        <v>6279</v>
      </c>
      <c r="F259" s="12">
        <v>237</v>
      </c>
      <c r="G259" s="10">
        <f>LOOKUP(data[[#This Row],[Product]],products[Product],products[Cost per unit])</f>
        <v>9.77</v>
      </c>
      <c r="H259" s="13">
        <f>data[[#This Row],[Cost per Unit]]*data[[#This Row],[Units]]</f>
        <v>2315.4899999999998</v>
      </c>
    </row>
    <row r="260" spans="2:8" x14ac:dyDescent="0.3">
      <c r="B260" s="9" t="s">
        <v>8</v>
      </c>
      <c r="C260" s="10" t="s">
        <v>17</v>
      </c>
      <c r="D260" s="10" t="s">
        <v>34</v>
      </c>
      <c r="E260" s="11">
        <v>4424</v>
      </c>
      <c r="F260" s="12">
        <v>201</v>
      </c>
      <c r="G260" s="10">
        <f>LOOKUP(data[[#This Row],[Product]],products[Product],products[Cost per unit])</f>
        <v>14.49</v>
      </c>
      <c r="H260" s="13">
        <f>data[[#This Row],[Cost per Unit]]*data[[#This Row],[Units]]</f>
        <v>2912.4900000000002</v>
      </c>
    </row>
    <row r="261" spans="2:8" x14ac:dyDescent="0.3">
      <c r="B261" s="9" t="s">
        <v>29</v>
      </c>
      <c r="C261" s="10" t="s">
        <v>17</v>
      </c>
      <c r="D261" s="10" t="s">
        <v>31</v>
      </c>
      <c r="E261" s="11">
        <v>189</v>
      </c>
      <c r="F261" s="12">
        <v>48</v>
      </c>
      <c r="G261" s="10">
        <f>LOOKUP(data[[#This Row],[Product]],products[Product],products[Cost per unit])</f>
        <v>10.38</v>
      </c>
      <c r="H261" s="13">
        <f>data[[#This Row],[Cost per Unit]]*data[[#This Row],[Units]]</f>
        <v>498.24</v>
      </c>
    </row>
    <row r="262" spans="2:8" x14ac:dyDescent="0.3">
      <c r="B262" s="9" t="s">
        <v>28</v>
      </c>
      <c r="C262" s="10" t="s">
        <v>12</v>
      </c>
      <c r="D262" s="10" t="s">
        <v>25</v>
      </c>
      <c r="E262" s="11">
        <v>490</v>
      </c>
      <c r="F262" s="12">
        <v>84</v>
      </c>
      <c r="G262" s="10">
        <f>LOOKUP(data[[#This Row],[Product]],products[Product],products[Cost per unit])</f>
        <v>9.77</v>
      </c>
      <c r="H262" s="13">
        <f>data[[#This Row],[Cost per Unit]]*data[[#This Row],[Units]]</f>
        <v>820.68</v>
      </c>
    </row>
    <row r="263" spans="2:8" x14ac:dyDescent="0.3">
      <c r="B263" s="9" t="s">
        <v>11</v>
      </c>
      <c r="C263" s="10" t="s">
        <v>9</v>
      </c>
      <c r="D263" s="10" t="s">
        <v>44</v>
      </c>
      <c r="E263" s="11">
        <v>434</v>
      </c>
      <c r="F263" s="12">
        <v>87</v>
      </c>
      <c r="G263" s="10">
        <f>LOOKUP(data[[#This Row],[Product]],products[Product],products[Cost per unit])</f>
        <v>12.37</v>
      </c>
      <c r="H263" s="13">
        <f>data[[#This Row],[Cost per Unit]]*data[[#This Row],[Units]]</f>
        <v>1076.1899999999998</v>
      </c>
    </row>
    <row r="264" spans="2:8" x14ac:dyDescent="0.3">
      <c r="B264" s="9" t="s">
        <v>26</v>
      </c>
      <c r="C264" s="10" t="s">
        <v>23</v>
      </c>
      <c r="D264" s="10" t="s">
        <v>10</v>
      </c>
      <c r="E264" s="11">
        <v>10129</v>
      </c>
      <c r="F264" s="12">
        <v>312</v>
      </c>
      <c r="G264" s="10">
        <f>LOOKUP(data[[#This Row],[Product]],products[Product],products[Cost per unit])</f>
        <v>11.7</v>
      </c>
      <c r="H264" s="13">
        <f>data[[#This Row],[Cost per Unit]]*data[[#This Row],[Units]]</f>
        <v>3650.3999999999996</v>
      </c>
    </row>
    <row r="265" spans="2:8" x14ac:dyDescent="0.3">
      <c r="B265" s="9" t="s">
        <v>30</v>
      </c>
      <c r="C265" s="10" t="s">
        <v>20</v>
      </c>
      <c r="D265" s="10" t="s">
        <v>43</v>
      </c>
      <c r="E265" s="11">
        <v>1652</v>
      </c>
      <c r="F265" s="12">
        <v>102</v>
      </c>
      <c r="G265" s="10">
        <f>LOOKUP(data[[#This Row],[Product]],products[Product],products[Cost per unit])</f>
        <v>10.38</v>
      </c>
      <c r="H265" s="13">
        <f>data[[#This Row],[Cost per Unit]]*data[[#This Row],[Units]]</f>
        <v>1058.76</v>
      </c>
    </row>
    <row r="266" spans="2:8" x14ac:dyDescent="0.3">
      <c r="B266" s="9" t="s">
        <v>11</v>
      </c>
      <c r="C266" s="10" t="s">
        <v>23</v>
      </c>
      <c r="D266" s="10" t="s">
        <v>44</v>
      </c>
      <c r="E266" s="11">
        <v>6433</v>
      </c>
      <c r="F266" s="12">
        <v>78</v>
      </c>
      <c r="G266" s="10">
        <f>LOOKUP(data[[#This Row],[Product]],products[Product],products[Cost per unit])</f>
        <v>12.37</v>
      </c>
      <c r="H266" s="13">
        <f>data[[#This Row],[Cost per Unit]]*data[[#This Row],[Units]]</f>
        <v>964.8599999999999</v>
      </c>
    </row>
    <row r="267" spans="2:8" x14ac:dyDescent="0.3">
      <c r="B267" s="9" t="s">
        <v>30</v>
      </c>
      <c r="C267" s="10" t="s">
        <v>33</v>
      </c>
      <c r="D267" s="10" t="s">
        <v>37</v>
      </c>
      <c r="E267" s="11">
        <v>2212</v>
      </c>
      <c r="F267" s="12">
        <v>117</v>
      </c>
      <c r="G267" s="10">
        <f>LOOKUP(data[[#This Row],[Product]],products[Product],products[Cost per unit])</f>
        <v>10.38</v>
      </c>
      <c r="H267" s="13">
        <f>data[[#This Row],[Cost per Unit]]*data[[#This Row],[Units]]</f>
        <v>1214.46</v>
      </c>
    </row>
    <row r="268" spans="2:8" x14ac:dyDescent="0.3">
      <c r="B268" s="9" t="s">
        <v>16</v>
      </c>
      <c r="C268" s="10" t="s">
        <v>12</v>
      </c>
      <c r="D268" s="10" t="s">
        <v>39</v>
      </c>
      <c r="E268" s="11">
        <v>609</v>
      </c>
      <c r="F268" s="12">
        <v>99</v>
      </c>
      <c r="G268" s="10">
        <f>LOOKUP(data[[#This Row],[Product]],products[Product],products[Cost per unit])</f>
        <v>11.7</v>
      </c>
      <c r="H268" s="13">
        <f>data[[#This Row],[Cost per Unit]]*data[[#This Row],[Units]]</f>
        <v>1158.3</v>
      </c>
    </row>
    <row r="269" spans="2:8" x14ac:dyDescent="0.3">
      <c r="B269" s="9" t="s">
        <v>8</v>
      </c>
      <c r="C269" s="10" t="s">
        <v>12</v>
      </c>
      <c r="D269" s="10" t="s">
        <v>41</v>
      </c>
      <c r="E269" s="11">
        <v>1638</v>
      </c>
      <c r="F269" s="12">
        <v>48</v>
      </c>
      <c r="G269" s="10">
        <f>LOOKUP(data[[#This Row],[Product]],products[Product],products[Cost per unit])</f>
        <v>11.7</v>
      </c>
      <c r="H269" s="13">
        <f>data[[#This Row],[Cost per Unit]]*data[[#This Row],[Units]]</f>
        <v>561.59999999999991</v>
      </c>
    </row>
    <row r="270" spans="2:8" x14ac:dyDescent="0.3">
      <c r="B270" s="9" t="s">
        <v>26</v>
      </c>
      <c r="C270" s="10" t="s">
        <v>33</v>
      </c>
      <c r="D270" s="10" t="s">
        <v>40</v>
      </c>
      <c r="E270" s="11">
        <v>3829</v>
      </c>
      <c r="F270" s="12">
        <v>24</v>
      </c>
      <c r="G270" s="10">
        <f>LOOKUP(data[[#This Row],[Product]],products[Product],products[Cost per unit])</f>
        <v>14.49</v>
      </c>
      <c r="H270" s="13">
        <f>data[[#This Row],[Cost per Unit]]*data[[#This Row],[Units]]</f>
        <v>347.76</v>
      </c>
    </row>
    <row r="271" spans="2:8" x14ac:dyDescent="0.3">
      <c r="B271" s="9" t="s">
        <v>8</v>
      </c>
      <c r="C271" s="10" t="s">
        <v>20</v>
      </c>
      <c r="D271" s="10" t="s">
        <v>40</v>
      </c>
      <c r="E271" s="11">
        <v>5775</v>
      </c>
      <c r="F271" s="12">
        <v>42</v>
      </c>
      <c r="G271" s="10">
        <f>LOOKUP(data[[#This Row],[Product]],products[Product],products[Cost per unit])</f>
        <v>14.49</v>
      </c>
      <c r="H271" s="13">
        <f>data[[#This Row],[Cost per Unit]]*data[[#This Row],[Units]]</f>
        <v>608.58000000000004</v>
      </c>
    </row>
    <row r="272" spans="2:8" x14ac:dyDescent="0.3">
      <c r="B272" s="9" t="s">
        <v>19</v>
      </c>
      <c r="C272" s="10" t="s">
        <v>12</v>
      </c>
      <c r="D272" s="10" t="s">
        <v>36</v>
      </c>
      <c r="E272" s="11">
        <v>1071</v>
      </c>
      <c r="F272" s="12">
        <v>270</v>
      </c>
      <c r="G272" s="10">
        <f>LOOKUP(data[[#This Row],[Product]],products[Product],products[Cost per unit])</f>
        <v>14.49</v>
      </c>
      <c r="H272" s="13">
        <f>data[[#This Row],[Cost per Unit]]*data[[#This Row],[Units]]</f>
        <v>3912.3</v>
      </c>
    </row>
    <row r="273" spans="2:8" x14ac:dyDescent="0.3">
      <c r="B273" s="9" t="s">
        <v>11</v>
      </c>
      <c r="C273" s="10" t="s">
        <v>17</v>
      </c>
      <c r="D273" s="10" t="s">
        <v>37</v>
      </c>
      <c r="E273" s="11">
        <v>5019</v>
      </c>
      <c r="F273" s="12">
        <v>150</v>
      </c>
      <c r="G273" s="10">
        <f>LOOKUP(data[[#This Row],[Product]],products[Product],products[Cost per unit])</f>
        <v>10.38</v>
      </c>
      <c r="H273" s="13">
        <f>data[[#This Row],[Cost per Unit]]*data[[#This Row],[Units]]</f>
        <v>1557.0000000000002</v>
      </c>
    </row>
    <row r="274" spans="2:8" x14ac:dyDescent="0.3">
      <c r="B274" s="9" t="s">
        <v>29</v>
      </c>
      <c r="C274" s="10" t="s">
        <v>9</v>
      </c>
      <c r="D274" s="10" t="s">
        <v>40</v>
      </c>
      <c r="E274" s="11">
        <v>2863</v>
      </c>
      <c r="F274" s="12">
        <v>42</v>
      </c>
      <c r="G274" s="10">
        <f>LOOKUP(data[[#This Row],[Product]],products[Product],products[Cost per unit])</f>
        <v>14.49</v>
      </c>
      <c r="H274" s="13">
        <f>data[[#This Row],[Cost per Unit]]*data[[#This Row],[Units]]</f>
        <v>608.58000000000004</v>
      </c>
    </row>
    <row r="275" spans="2:8" x14ac:dyDescent="0.3">
      <c r="B275" s="9" t="s">
        <v>8</v>
      </c>
      <c r="C275" s="10" t="s">
        <v>12</v>
      </c>
      <c r="D275" s="10" t="s">
        <v>35</v>
      </c>
      <c r="E275" s="11">
        <v>1617</v>
      </c>
      <c r="F275" s="12">
        <v>126</v>
      </c>
      <c r="G275" s="10">
        <f>LOOKUP(data[[#This Row],[Product]],products[Product],products[Cost per unit])</f>
        <v>7.16</v>
      </c>
      <c r="H275" s="13">
        <f>data[[#This Row],[Cost per Unit]]*data[[#This Row],[Units]]</f>
        <v>902.16</v>
      </c>
    </row>
    <row r="276" spans="2:8" x14ac:dyDescent="0.3">
      <c r="B276" s="9" t="s">
        <v>19</v>
      </c>
      <c r="C276" s="10" t="s">
        <v>9</v>
      </c>
      <c r="D276" s="10" t="s">
        <v>45</v>
      </c>
      <c r="E276" s="11">
        <v>6818</v>
      </c>
      <c r="F276" s="12">
        <v>6</v>
      </c>
      <c r="G276" s="10">
        <f>LOOKUP(data[[#This Row],[Product]],products[Product],products[Cost per unit])</f>
        <v>9.77</v>
      </c>
      <c r="H276" s="13">
        <f>data[[#This Row],[Cost per Unit]]*data[[#This Row],[Units]]</f>
        <v>58.62</v>
      </c>
    </row>
    <row r="277" spans="2:8" x14ac:dyDescent="0.3">
      <c r="B277" s="9" t="s">
        <v>30</v>
      </c>
      <c r="C277" s="10" t="s">
        <v>12</v>
      </c>
      <c r="D277" s="10" t="s">
        <v>40</v>
      </c>
      <c r="E277" s="11">
        <v>6657</v>
      </c>
      <c r="F277" s="12">
        <v>276</v>
      </c>
      <c r="G277" s="10">
        <f>LOOKUP(data[[#This Row],[Product]],products[Product],products[Cost per unit])</f>
        <v>14.49</v>
      </c>
      <c r="H277" s="13">
        <f>data[[#This Row],[Cost per Unit]]*data[[#This Row],[Units]]</f>
        <v>3999.2400000000002</v>
      </c>
    </row>
    <row r="278" spans="2:8" x14ac:dyDescent="0.3">
      <c r="B278" s="9" t="s">
        <v>30</v>
      </c>
      <c r="C278" s="10" t="s">
        <v>33</v>
      </c>
      <c r="D278" s="10" t="s">
        <v>31</v>
      </c>
      <c r="E278" s="11">
        <v>2919</v>
      </c>
      <c r="F278" s="12">
        <v>93</v>
      </c>
      <c r="G278" s="10">
        <f>LOOKUP(data[[#This Row],[Product]],products[Product],products[Cost per unit])</f>
        <v>10.38</v>
      </c>
      <c r="H278" s="13">
        <f>data[[#This Row],[Cost per Unit]]*data[[#This Row],[Units]]</f>
        <v>965.34</v>
      </c>
    </row>
    <row r="279" spans="2:8" x14ac:dyDescent="0.3">
      <c r="B279" s="9" t="s">
        <v>29</v>
      </c>
      <c r="C279" s="10" t="s">
        <v>17</v>
      </c>
      <c r="D279" s="10" t="s">
        <v>24</v>
      </c>
      <c r="E279" s="11">
        <v>3094</v>
      </c>
      <c r="F279" s="12">
        <v>246</v>
      </c>
      <c r="G279" s="10">
        <f>LOOKUP(data[[#This Row],[Product]],products[Product],products[Cost per unit])</f>
        <v>5.79</v>
      </c>
      <c r="H279" s="13">
        <f>data[[#This Row],[Cost per Unit]]*data[[#This Row],[Units]]</f>
        <v>1424.34</v>
      </c>
    </row>
    <row r="280" spans="2:8" x14ac:dyDescent="0.3">
      <c r="B280" s="9" t="s">
        <v>19</v>
      </c>
      <c r="C280" s="10" t="s">
        <v>20</v>
      </c>
      <c r="D280" s="10" t="s">
        <v>41</v>
      </c>
      <c r="E280" s="11">
        <v>2989</v>
      </c>
      <c r="F280" s="12">
        <v>3</v>
      </c>
      <c r="G280" s="10">
        <f>LOOKUP(data[[#This Row],[Product]],products[Product],products[Cost per unit])</f>
        <v>11.7</v>
      </c>
      <c r="H280" s="13">
        <f>data[[#This Row],[Cost per Unit]]*data[[#This Row],[Units]]</f>
        <v>35.099999999999994</v>
      </c>
    </row>
    <row r="281" spans="2:8" x14ac:dyDescent="0.3">
      <c r="B281" s="9" t="s">
        <v>11</v>
      </c>
      <c r="C281" s="10" t="s">
        <v>23</v>
      </c>
      <c r="D281" s="10" t="s">
        <v>42</v>
      </c>
      <c r="E281" s="11">
        <v>2268</v>
      </c>
      <c r="F281" s="12">
        <v>63</v>
      </c>
      <c r="G281" s="10">
        <f>LOOKUP(data[[#This Row],[Product]],products[Product],products[Cost per unit])</f>
        <v>14.49</v>
      </c>
      <c r="H281" s="13">
        <f>data[[#This Row],[Cost per Unit]]*data[[#This Row],[Units]]</f>
        <v>912.87</v>
      </c>
    </row>
    <row r="282" spans="2:8" x14ac:dyDescent="0.3">
      <c r="B282" s="9" t="s">
        <v>28</v>
      </c>
      <c r="C282" s="10" t="s">
        <v>12</v>
      </c>
      <c r="D282" s="10" t="s">
        <v>24</v>
      </c>
      <c r="E282" s="11">
        <v>4753</v>
      </c>
      <c r="F282" s="12">
        <v>246</v>
      </c>
      <c r="G282" s="10">
        <f>LOOKUP(data[[#This Row],[Product]],products[Product],products[Cost per unit])</f>
        <v>5.79</v>
      </c>
      <c r="H282" s="13">
        <f>data[[#This Row],[Cost per Unit]]*data[[#This Row],[Units]]</f>
        <v>1424.34</v>
      </c>
    </row>
    <row r="283" spans="2:8" x14ac:dyDescent="0.3">
      <c r="B283" s="9" t="s">
        <v>29</v>
      </c>
      <c r="C283" s="10" t="s">
        <v>33</v>
      </c>
      <c r="D283" s="10" t="s">
        <v>39</v>
      </c>
      <c r="E283" s="11">
        <v>7511</v>
      </c>
      <c r="F283" s="12">
        <v>120</v>
      </c>
      <c r="G283" s="10">
        <f>LOOKUP(data[[#This Row],[Product]],products[Product],products[Cost per unit])</f>
        <v>11.7</v>
      </c>
      <c r="H283" s="13">
        <f>data[[#This Row],[Cost per Unit]]*data[[#This Row],[Units]]</f>
        <v>1404</v>
      </c>
    </row>
    <row r="284" spans="2:8" x14ac:dyDescent="0.3">
      <c r="B284" s="9" t="s">
        <v>29</v>
      </c>
      <c r="C284" s="10" t="s">
        <v>23</v>
      </c>
      <c r="D284" s="10" t="s">
        <v>24</v>
      </c>
      <c r="E284" s="11">
        <v>4326</v>
      </c>
      <c r="F284" s="12">
        <v>348</v>
      </c>
      <c r="G284" s="10">
        <f>LOOKUP(data[[#This Row],[Product]],products[Product],products[Cost per unit])</f>
        <v>5.79</v>
      </c>
      <c r="H284" s="13">
        <f>data[[#This Row],[Cost per Unit]]*data[[#This Row],[Units]]</f>
        <v>2014.92</v>
      </c>
    </row>
    <row r="285" spans="2:8" x14ac:dyDescent="0.3">
      <c r="B285" s="9" t="s">
        <v>16</v>
      </c>
      <c r="C285" s="10" t="s">
        <v>33</v>
      </c>
      <c r="D285" s="10" t="s">
        <v>37</v>
      </c>
      <c r="E285" s="11">
        <v>4935</v>
      </c>
      <c r="F285" s="12">
        <v>126</v>
      </c>
      <c r="G285" s="10">
        <f>LOOKUP(data[[#This Row],[Product]],products[Product],products[Cost per unit])</f>
        <v>10.38</v>
      </c>
      <c r="H285" s="13">
        <f>data[[#This Row],[Cost per Unit]]*data[[#This Row],[Units]]</f>
        <v>1307.8800000000001</v>
      </c>
    </row>
    <row r="286" spans="2:8" x14ac:dyDescent="0.3">
      <c r="B286" s="9" t="s">
        <v>19</v>
      </c>
      <c r="C286" s="10" t="s">
        <v>12</v>
      </c>
      <c r="D286" s="10" t="s">
        <v>10</v>
      </c>
      <c r="E286" s="11">
        <v>4781</v>
      </c>
      <c r="F286" s="12">
        <v>123</v>
      </c>
      <c r="G286" s="10">
        <f>LOOKUP(data[[#This Row],[Product]],products[Product],products[Cost per unit])</f>
        <v>11.7</v>
      </c>
      <c r="H286" s="13">
        <f>data[[#This Row],[Cost per Unit]]*data[[#This Row],[Units]]</f>
        <v>1439.1</v>
      </c>
    </row>
    <row r="287" spans="2:8" x14ac:dyDescent="0.3">
      <c r="B287" s="9" t="s">
        <v>28</v>
      </c>
      <c r="C287" s="10" t="s">
        <v>23</v>
      </c>
      <c r="D287" s="10" t="s">
        <v>21</v>
      </c>
      <c r="E287" s="11">
        <v>7483</v>
      </c>
      <c r="F287" s="12">
        <v>45</v>
      </c>
      <c r="G287" s="10">
        <f>LOOKUP(data[[#This Row],[Product]],products[Product],products[Cost per unit])</f>
        <v>12.37</v>
      </c>
      <c r="H287" s="13">
        <f>data[[#This Row],[Cost per Unit]]*data[[#This Row],[Units]]</f>
        <v>556.65</v>
      </c>
    </row>
    <row r="288" spans="2:8" x14ac:dyDescent="0.3">
      <c r="B288" s="9" t="s">
        <v>38</v>
      </c>
      <c r="C288" s="10" t="s">
        <v>23</v>
      </c>
      <c r="D288" s="10" t="s">
        <v>15</v>
      </c>
      <c r="E288" s="11">
        <v>6860</v>
      </c>
      <c r="F288" s="12">
        <v>126</v>
      </c>
      <c r="G288" s="10">
        <f>LOOKUP(data[[#This Row],[Product]],products[Product],products[Cost per unit])</f>
        <v>9.77</v>
      </c>
      <c r="H288" s="13">
        <f>data[[#This Row],[Cost per Unit]]*data[[#This Row],[Units]]</f>
        <v>1231.02</v>
      </c>
    </row>
    <row r="289" spans="2:8" x14ac:dyDescent="0.3">
      <c r="B289" s="9" t="s">
        <v>8</v>
      </c>
      <c r="C289" s="10" t="s">
        <v>9</v>
      </c>
      <c r="D289" s="10" t="s">
        <v>35</v>
      </c>
      <c r="E289" s="11">
        <v>9002</v>
      </c>
      <c r="F289" s="12">
        <v>72</v>
      </c>
      <c r="G289" s="10">
        <f>LOOKUP(data[[#This Row],[Product]],products[Product],products[Cost per unit])</f>
        <v>7.16</v>
      </c>
      <c r="H289" s="13">
        <f>data[[#This Row],[Cost per Unit]]*data[[#This Row],[Units]]</f>
        <v>515.52</v>
      </c>
    </row>
    <row r="290" spans="2:8" x14ac:dyDescent="0.3">
      <c r="B290" s="9" t="s">
        <v>19</v>
      </c>
      <c r="C290" s="10" t="s">
        <v>17</v>
      </c>
      <c r="D290" s="10" t="s">
        <v>35</v>
      </c>
      <c r="E290" s="11">
        <v>1400</v>
      </c>
      <c r="F290" s="12">
        <v>135</v>
      </c>
      <c r="G290" s="10">
        <f>LOOKUP(data[[#This Row],[Product]],products[Product],products[Cost per unit])</f>
        <v>7.16</v>
      </c>
      <c r="H290" s="13">
        <f>data[[#This Row],[Cost per Unit]]*data[[#This Row],[Units]]</f>
        <v>966.6</v>
      </c>
    </row>
    <row r="291" spans="2:8" x14ac:dyDescent="0.3">
      <c r="B291" s="9" t="s">
        <v>38</v>
      </c>
      <c r="C291" s="10" t="s">
        <v>33</v>
      </c>
      <c r="D291" s="10" t="s">
        <v>25</v>
      </c>
      <c r="E291" s="11">
        <v>4053</v>
      </c>
      <c r="F291" s="12">
        <v>24</v>
      </c>
      <c r="G291" s="10">
        <f>LOOKUP(data[[#This Row],[Product]],products[Product],products[Cost per unit])</f>
        <v>9.77</v>
      </c>
      <c r="H291" s="13">
        <f>data[[#This Row],[Cost per Unit]]*data[[#This Row],[Units]]</f>
        <v>234.48</v>
      </c>
    </row>
    <row r="292" spans="2:8" x14ac:dyDescent="0.3">
      <c r="B292" s="9" t="s">
        <v>26</v>
      </c>
      <c r="C292" s="10" t="s">
        <v>17</v>
      </c>
      <c r="D292" s="10" t="s">
        <v>24</v>
      </c>
      <c r="E292" s="11">
        <v>2149</v>
      </c>
      <c r="F292" s="12">
        <v>117</v>
      </c>
      <c r="G292" s="10">
        <f>LOOKUP(data[[#This Row],[Product]],products[Product],products[Cost per unit])</f>
        <v>5.79</v>
      </c>
      <c r="H292" s="13">
        <f>data[[#This Row],[Cost per Unit]]*data[[#This Row],[Units]]</f>
        <v>677.43</v>
      </c>
    </row>
    <row r="293" spans="2:8" x14ac:dyDescent="0.3">
      <c r="B293" s="9" t="s">
        <v>30</v>
      </c>
      <c r="C293" s="10" t="s">
        <v>20</v>
      </c>
      <c r="D293" s="10" t="s">
        <v>35</v>
      </c>
      <c r="E293" s="11">
        <v>3640</v>
      </c>
      <c r="F293" s="12">
        <v>51</v>
      </c>
      <c r="G293" s="10">
        <f>LOOKUP(data[[#This Row],[Product]],products[Product],products[Cost per unit])</f>
        <v>7.16</v>
      </c>
      <c r="H293" s="13">
        <f>data[[#This Row],[Cost per Unit]]*data[[#This Row],[Units]]</f>
        <v>365.16</v>
      </c>
    </row>
    <row r="294" spans="2:8" x14ac:dyDescent="0.3">
      <c r="B294" s="9" t="s">
        <v>29</v>
      </c>
      <c r="C294" s="10" t="s">
        <v>20</v>
      </c>
      <c r="D294" s="10" t="s">
        <v>37</v>
      </c>
      <c r="E294" s="11">
        <v>630</v>
      </c>
      <c r="F294" s="12">
        <v>36</v>
      </c>
      <c r="G294" s="10">
        <f>LOOKUP(data[[#This Row],[Product]],products[Product],products[Cost per unit])</f>
        <v>10.38</v>
      </c>
      <c r="H294" s="13">
        <f>data[[#This Row],[Cost per Unit]]*data[[#This Row],[Units]]</f>
        <v>373.68</v>
      </c>
    </row>
    <row r="295" spans="2:8" x14ac:dyDescent="0.3">
      <c r="B295" s="9" t="s">
        <v>14</v>
      </c>
      <c r="C295" s="10" t="s">
        <v>12</v>
      </c>
      <c r="D295" s="10" t="s">
        <v>42</v>
      </c>
      <c r="E295" s="11">
        <v>2429</v>
      </c>
      <c r="F295" s="12">
        <v>144</v>
      </c>
      <c r="G295" s="10">
        <f>LOOKUP(data[[#This Row],[Product]],products[Product],products[Cost per unit])</f>
        <v>14.49</v>
      </c>
      <c r="H295" s="13">
        <f>data[[#This Row],[Cost per Unit]]*data[[#This Row],[Units]]</f>
        <v>2086.56</v>
      </c>
    </row>
    <row r="296" spans="2:8" x14ac:dyDescent="0.3">
      <c r="B296" s="9" t="s">
        <v>14</v>
      </c>
      <c r="C296" s="10" t="s">
        <v>17</v>
      </c>
      <c r="D296" s="10" t="s">
        <v>21</v>
      </c>
      <c r="E296" s="11">
        <v>2142</v>
      </c>
      <c r="F296" s="12">
        <v>114</v>
      </c>
      <c r="G296" s="10">
        <f>LOOKUP(data[[#This Row],[Product]],products[Product],products[Cost per unit])</f>
        <v>12.37</v>
      </c>
      <c r="H296" s="13">
        <f>data[[#This Row],[Cost per Unit]]*data[[#This Row],[Units]]</f>
        <v>1410.1799999999998</v>
      </c>
    </row>
    <row r="297" spans="2:8" x14ac:dyDescent="0.3">
      <c r="B297" s="9" t="s">
        <v>26</v>
      </c>
      <c r="C297" s="10" t="s">
        <v>9</v>
      </c>
      <c r="D297" s="10" t="s">
        <v>10</v>
      </c>
      <c r="E297" s="11">
        <v>6454</v>
      </c>
      <c r="F297" s="12">
        <v>54</v>
      </c>
      <c r="G297" s="10">
        <f>LOOKUP(data[[#This Row],[Product]],products[Product],products[Cost per unit])</f>
        <v>11.7</v>
      </c>
      <c r="H297" s="13">
        <f>data[[#This Row],[Cost per Unit]]*data[[#This Row],[Units]]</f>
        <v>631.79999999999995</v>
      </c>
    </row>
    <row r="298" spans="2:8" x14ac:dyDescent="0.3">
      <c r="B298" s="9" t="s">
        <v>26</v>
      </c>
      <c r="C298" s="10" t="s">
        <v>9</v>
      </c>
      <c r="D298" s="10" t="s">
        <v>32</v>
      </c>
      <c r="E298" s="11">
        <v>4487</v>
      </c>
      <c r="F298" s="12">
        <v>333</v>
      </c>
      <c r="G298" s="10">
        <f>LOOKUP(data[[#This Row],[Product]],products[Product],products[Cost per unit])</f>
        <v>14.49</v>
      </c>
      <c r="H298" s="13">
        <f>data[[#This Row],[Cost per Unit]]*data[[#This Row],[Units]]</f>
        <v>4825.17</v>
      </c>
    </row>
    <row r="299" spans="2:8" x14ac:dyDescent="0.3">
      <c r="B299" s="9" t="s">
        <v>30</v>
      </c>
      <c r="C299" s="10" t="s">
        <v>9</v>
      </c>
      <c r="D299" s="10" t="s">
        <v>15</v>
      </c>
      <c r="E299" s="11">
        <v>938</v>
      </c>
      <c r="F299" s="12">
        <v>366</v>
      </c>
      <c r="G299" s="10">
        <f>LOOKUP(data[[#This Row],[Product]],products[Product],products[Cost per unit])</f>
        <v>9.77</v>
      </c>
      <c r="H299" s="13">
        <f>data[[#This Row],[Cost per Unit]]*data[[#This Row],[Units]]</f>
        <v>3575.8199999999997</v>
      </c>
    </row>
    <row r="300" spans="2:8" x14ac:dyDescent="0.3">
      <c r="B300" s="9" t="s">
        <v>30</v>
      </c>
      <c r="C300" s="10" t="s">
        <v>23</v>
      </c>
      <c r="D300" s="10" t="s">
        <v>45</v>
      </c>
      <c r="E300" s="11">
        <v>8841</v>
      </c>
      <c r="F300" s="12">
        <v>303</v>
      </c>
      <c r="G300" s="10">
        <f>LOOKUP(data[[#This Row],[Product]],products[Product],products[Cost per unit])</f>
        <v>9.77</v>
      </c>
      <c r="H300" s="13">
        <f>data[[#This Row],[Cost per Unit]]*data[[#This Row],[Units]]</f>
        <v>2960.31</v>
      </c>
    </row>
    <row r="301" spans="2:8" x14ac:dyDescent="0.3">
      <c r="B301" s="9" t="s">
        <v>29</v>
      </c>
      <c r="C301" s="10" t="s">
        <v>20</v>
      </c>
      <c r="D301" s="10" t="s">
        <v>22</v>
      </c>
      <c r="E301" s="11">
        <v>4018</v>
      </c>
      <c r="F301" s="12">
        <v>126</v>
      </c>
      <c r="G301" s="10">
        <f>LOOKUP(data[[#This Row],[Product]],products[Product],products[Cost per unit])</f>
        <v>14.49</v>
      </c>
      <c r="H301" s="13">
        <f>data[[#This Row],[Cost per Unit]]*data[[#This Row],[Units]]</f>
        <v>1825.74</v>
      </c>
    </row>
    <row r="302" spans="2:8" x14ac:dyDescent="0.3">
      <c r="B302" s="9" t="s">
        <v>16</v>
      </c>
      <c r="C302" s="10" t="s">
        <v>9</v>
      </c>
      <c r="D302" s="10" t="s">
        <v>40</v>
      </c>
      <c r="E302" s="11">
        <v>714</v>
      </c>
      <c r="F302" s="12">
        <v>231</v>
      </c>
      <c r="G302" s="10">
        <f>LOOKUP(data[[#This Row],[Product]],products[Product],products[Cost per unit])</f>
        <v>14.49</v>
      </c>
      <c r="H302" s="13">
        <f>data[[#This Row],[Cost per Unit]]*data[[#This Row],[Units]]</f>
        <v>3347.19</v>
      </c>
    </row>
    <row r="303" spans="2:8" x14ac:dyDescent="0.3">
      <c r="B303" s="14" t="s">
        <v>14</v>
      </c>
      <c r="C303" s="15" t="s">
        <v>23</v>
      </c>
      <c r="D303" s="15" t="s">
        <v>21</v>
      </c>
      <c r="E303" s="16">
        <v>3850</v>
      </c>
      <c r="F303" s="17">
        <v>102</v>
      </c>
      <c r="G303" s="15">
        <f>LOOKUP(data[[#This Row],[Product]],products[Product],products[Cost per unit])</f>
        <v>12.37</v>
      </c>
      <c r="H303" s="18">
        <f>data[[#This Row],[Cost per Unit]]*data[[#This Row],[Units]]</f>
        <v>1261.74</v>
      </c>
    </row>
  </sheetData>
  <pageMargins left="0.7" right="0.7" top="0.75" bottom="0.75" header="0.3" footer="0.3"/>
  <pageSetup orientation="portrait" horizontalDpi="1200" verticalDpi="12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selection activeCell="C12" sqref="C12"/>
    </sheetView>
  </sheetViews>
  <sheetFormatPr defaultRowHeight="14.4" x14ac:dyDescent="0.3"/>
  <cols>
    <col min="1" max="1" width="1.88671875" customWidth="1"/>
    <col min="4" max="4" width="15.77734375" customWidth="1"/>
    <col min="6" max="6" width="10" bestFit="1" customWidth="1"/>
    <col min="16" max="16" width="11.5546875" bestFit="1" customWidth="1"/>
  </cols>
  <sheetData>
    <row r="1" spans="1:25" s="3" customFormat="1" ht="43.2" customHeight="1" x14ac:dyDescent="0.55000000000000004">
      <c r="A1" s="57"/>
      <c r="B1" s="45" t="s">
        <v>54</v>
      </c>
    </row>
    <row r="4" spans="1:25" ht="18" x14ac:dyDescent="0.35">
      <c r="C4" s="60" t="s">
        <v>88</v>
      </c>
      <c r="D4" s="59" t="s">
        <v>23</v>
      </c>
    </row>
    <row r="5" spans="1:25" x14ac:dyDescent="0.3">
      <c r="Y5" s="34" t="s">
        <v>12</v>
      </c>
    </row>
    <row r="6" spans="1:25" ht="18" x14ac:dyDescent="0.35">
      <c r="C6" s="59" t="s">
        <v>89</v>
      </c>
      <c r="D6" s="58"/>
      <c r="E6" s="58"/>
      <c r="F6" s="58"/>
      <c r="G6" s="58"/>
      <c r="K6" s="59" t="s">
        <v>95</v>
      </c>
      <c r="L6" s="58"/>
      <c r="M6" s="58"/>
      <c r="N6" s="58"/>
      <c r="O6" s="58"/>
      <c r="P6" s="58"/>
      <c r="Y6" s="34" t="s">
        <v>17</v>
      </c>
    </row>
    <row r="7" spans="1:25" x14ac:dyDescent="0.3">
      <c r="Y7" s="33" t="s">
        <v>20</v>
      </c>
    </row>
    <row r="8" spans="1:25" ht="18" x14ac:dyDescent="0.35">
      <c r="D8" s="61" t="s">
        <v>90</v>
      </c>
      <c r="E8" s="61"/>
      <c r="F8" s="61"/>
      <c r="G8" s="61">
        <f>COUNTIFS(data[Geography],D4)</f>
        <v>46</v>
      </c>
      <c r="L8" s="58"/>
      <c r="M8" s="58"/>
      <c r="N8" s="58" t="s">
        <v>4</v>
      </c>
      <c r="O8" s="58" t="s">
        <v>5</v>
      </c>
      <c r="P8" s="58"/>
      <c r="Y8" s="33" t="s">
        <v>23</v>
      </c>
    </row>
    <row r="9" spans="1:25" x14ac:dyDescent="0.3">
      <c r="L9" s="62" t="s">
        <v>29</v>
      </c>
      <c r="M9" s="62"/>
      <c r="N9" s="62">
        <f>SUMIFS(data[Amount],data[Sales Person],$L9,data[Geography],$D$4)</f>
        <v>18928</v>
      </c>
      <c r="O9" s="62">
        <f>SUMIFS(data[Units],data[Sales Person],$L9,data[Geography],$D$4)</f>
        <v>738</v>
      </c>
      <c r="P9" s="63">
        <f>IF(N9&gt;12000,1,-1)</f>
        <v>1</v>
      </c>
      <c r="Y9" s="34" t="s">
        <v>9</v>
      </c>
    </row>
    <row r="10" spans="1:25" x14ac:dyDescent="0.3">
      <c r="L10" s="64" t="s">
        <v>11</v>
      </c>
      <c r="M10" s="64"/>
      <c r="N10" s="64">
        <f>SUMIFS(data[Amount],data[Sales Person],$L10,data[Geography],$D$4)</f>
        <v>15141</v>
      </c>
      <c r="O10" s="64">
        <f>SUMIFS(data[Units],data[Sales Person],$L10,data[Geography],$D$4)</f>
        <v>1182</v>
      </c>
      <c r="P10" s="65">
        <f t="shared" ref="P10:P18" si="0">IF(N10&gt;12000,1,-1)</f>
        <v>1</v>
      </c>
      <c r="Y10" s="34" t="s">
        <v>33</v>
      </c>
    </row>
    <row r="11" spans="1:25" x14ac:dyDescent="0.3">
      <c r="D11" s="58"/>
      <c r="E11" s="58"/>
      <c r="F11" s="58" t="s">
        <v>91</v>
      </c>
      <c r="G11" s="58" t="s">
        <v>92</v>
      </c>
      <c r="L11" s="64" t="s">
        <v>16</v>
      </c>
      <c r="M11" s="64"/>
      <c r="N11" s="64">
        <f>SUMIFS(data[Amount],data[Sales Person],$L11,data[Geography],$D$4)</f>
        <v>6069</v>
      </c>
      <c r="O11" s="64">
        <f>SUMIFS(data[Units],data[Sales Person],$L11,data[Geography],$D$4)</f>
        <v>24</v>
      </c>
      <c r="P11" s="65">
        <f t="shared" si="0"/>
        <v>-1</v>
      </c>
    </row>
    <row r="12" spans="1:25" x14ac:dyDescent="0.3">
      <c r="D12" s="62" t="s">
        <v>93</v>
      </c>
      <c r="E12" s="62"/>
      <c r="F12" s="62">
        <f>SUMIFS(data[Amount],data[Geography],D$4)</f>
        <v>168679</v>
      </c>
      <c r="G12" s="62">
        <f>AVERAGEIFS(data[Amount],data[Geography],D$4)</f>
        <v>3666.9347826086955</v>
      </c>
      <c r="L12" s="64" t="s">
        <v>26</v>
      </c>
      <c r="M12" s="64"/>
      <c r="N12" s="64">
        <f>SUMIFS(data[Amount],data[Sales Person],$L12,data[Geography],$D$4)</f>
        <v>18865</v>
      </c>
      <c r="O12" s="64">
        <f>SUMIFS(data[Units],data[Sales Person],$L12,data[Geography],$D$4)</f>
        <v>915</v>
      </c>
      <c r="P12" s="65">
        <f t="shared" si="0"/>
        <v>1</v>
      </c>
    </row>
    <row r="13" spans="1:25" x14ac:dyDescent="0.3">
      <c r="D13" s="64" t="s">
        <v>94</v>
      </c>
      <c r="E13" s="64"/>
      <c r="F13" s="64">
        <f>SUMIFS(data[[Cost ]],data[Geography],D$4)</f>
        <v>72342.209999999992</v>
      </c>
      <c r="G13" s="64">
        <f>AVERAGEIFS(data[[Cost ]],data[Geography],D$4)</f>
        <v>1572.6567391304345</v>
      </c>
      <c r="L13" s="64" t="s">
        <v>19</v>
      </c>
      <c r="M13" s="64"/>
      <c r="N13" s="64">
        <f>SUMIFS(data[Amount],data[Sales Person],$L13,data[Geography],$D$4)</f>
        <v>15820</v>
      </c>
      <c r="O13" s="64">
        <f>SUMIFS(data[Units],data[Sales Person],$L13,data[Geography],$D$4)</f>
        <v>711</v>
      </c>
      <c r="P13" s="65">
        <f t="shared" si="0"/>
        <v>1</v>
      </c>
    </row>
    <row r="14" spans="1:25" x14ac:dyDescent="0.3">
      <c r="L14" s="64" t="s">
        <v>28</v>
      </c>
      <c r="M14" s="64"/>
      <c r="N14" s="64">
        <f>SUMIFS(data[Amount],data[Sales Person],$L14,data[Geography],$D$4)</f>
        <v>25221</v>
      </c>
      <c r="O14" s="64">
        <f>SUMIFS(data[Units],data[Sales Person],$L14,data[Geography],$D$4)</f>
        <v>288</v>
      </c>
      <c r="P14" s="65">
        <f>IF(N14&gt;12000,1,-1)</f>
        <v>1</v>
      </c>
    </row>
    <row r="15" spans="1:25" x14ac:dyDescent="0.3">
      <c r="L15" s="64" t="s">
        <v>30</v>
      </c>
      <c r="M15" s="64"/>
      <c r="N15" s="64">
        <f>SUMIFS(data[Amount],data[Sales Person],$L15,data[Geography],$D$4)</f>
        <v>8841</v>
      </c>
      <c r="O15" s="64">
        <f>SUMIFS(data[Units],data[Sales Person],$L15,data[Geography],$D$4)</f>
        <v>303</v>
      </c>
      <c r="P15" s="65">
        <f>IF(N15&gt;12000,1,-1)</f>
        <v>-1</v>
      </c>
    </row>
    <row r="16" spans="1:25" x14ac:dyDescent="0.3">
      <c r="L16" s="64" t="s">
        <v>14</v>
      </c>
      <c r="M16" s="64"/>
      <c r="N16" s="64">
        <f>SUMIFS(data[Amount],data[Sales Person],$L16,data[Geography],$D$4)</f>
        <v>24983</v>
      </c>
      <c r="O16" s="64">
        <f>SUMIFS(data[Units],data[Sales Person],$L16,data[Geography],$D$4)</f>
        <v>477</v>
      </c>
      <c r="P16" s="65">
        <f t="shared" si="0"/>
        <v>1</v>
      </c>
    </row>
    <row r="17" spans="12:16" x14ac:dyDescent="0.3">
      <c r="L17" s="64" t="s">
        <v>38</v>
      </c>
      <c r="M17" s="64"/>
      <c r="N17" s="64">
        <f>SUMIFS(data[Amount],data[Sales Person],$L17,data[Geography],$D$4)</f>
        <v>14714</v>
      </c>
      <c r="O17" s="64">
        <f>SUMIFS(data[Units],data[Sales Person],$L17,data[Geography],$D$4)</f>
        <v>915</v>
      </c>
      <c r="P17" s="65">
        <f t="shared" si="0"/>
        <v>1</v>
      </c>
    </row>
    <row r="18" spans="12:16" x14ac:dyDescent="0.3">
      <c r="L18" s="62" t="s">
        <v>8</v>
      </c>
      <c r="M18" s="62"/>
      <c r="N18" s="62">
        <f>SUMIFS(data[Amount],data[Sales Person],$L18,data[Geography],$D$4)</f>
        <v>20097</v>
      </c>
      <c r="O18" s="62">
        <f>SUMIFS(data[Units],data[Sales Person],$L18,data[Geography],$D$4)</f>
        <v>711</v>
      </c>
      <c r="P18" s="63">
        <f t="shared" si="0"/>
        <v>1</v>
      </c>
    </row>
  </sheetData>
  <sortState ref="H9:H18">
    <sortCondition ref="H9"/>
  </sortState>
  <conditionalFormatting sqref="N9:N17">
    <cfRule type="dataBar" priority="3">
      <dataBar>
        <cfvo type="min"/>
        <cfvo type="max"/>
        <color rgb="FF63C384"/>
      </dataBar>
      <extLst>
        <ext xmlns:x14="http://schemas.microsoft.com/office/spreadsheetml/2009/9/main" uri="{B025F937-C7B1-47D3-B67F-A62EFF666E3E}">
          <x14:id>{ED519A4A-BD3E-49BF-BD51-14A3B252C9B6}</x14:id>
        </ext>
      </extLst>
    </cfRule>
  </conditionalFormatting>
  <conditionalFormatting sqref="N9:N18">
    <cfRule type="dataBar" priority="2">
      <dataBar>
        <cfvo type="min"/>
        <cfvo type="max"/>
        <color rgb="FF63C384"/>
      </dataBar>
      <extLst>
        <ext xmlns:x14="http://schemas.microsoft.com/office/spreadsheetml/2009/9/main" uri="{B025F937-C7B1-47D3-B67F-A62EFF666E3E}">
          <x14:id>{87FE99E4-129F-414A-A558-E3BB92FC32DF}</x14:id>
        </ext>
      </extLst>
    </cfRule>
  </conditionalFormatting>
  <conditionalFormatting sqref="P9:P18">
    <cfRule type="iconSet" priority="1">
      <iconSet iconSet="3Symbols2" showValue="0">
        <cfvo type="percent" val="0"/>
        <cfvo type="percent" val="33"/>
        <cfvo type="percent" val="67"/>
      </iconSet>
    </cfRule>
  </conditionalFormatting>
  <dataValidations count="1">
    <dataValidation type="list" allowBlank="1" showInputMessage="1" showErrorMessage="1" sqref="D4">
      <formula1>$Y$5:$Y$10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D519A4A-BD3E-49BF-BD51-14A3B252C9B6}">
            <x14:dataBar minLength="0" maxLength="100" gradient="0">
              <x14:cfvo type="autoMin"/>
              <x14:cfvo type="autoMax"/>
              <x14:negativeFillColor rgb="FFFF0000"/>
              <x14:axisColor rgb="FF000000"/>
            </x14:dataBar>
          </x14:cfRule>
          <xm:sqref>N9:N17</xm:sqref>
        </x14:conditionalFormatting>
        <x14:conditionalFormatting xmlns:xm="http://schemas.microsoft.com/office/excel/2006/main">
          <x14:cfRule type="dataBar" id="{87FE99E4-129F-414A-A558-E3BB92FC32DF}">
            <x14:dataBar minLength="0" maxLength="100" gradient="0">
              <x14:cfvo type="autoMin"/>
              <x14:cfvo type="autoMax"/>
              <x14:negativeFillColor rgb="FFFF0000"/>
              <x14:axisColor rgb="FF000000"/>
            </x14:dataBar>
          </x14:cfRule>
          <xm:sqref>N9:N18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F4" sqref="F4"/>
    </sheetView>
  </sheetViews>
  <sheetFormatPr defaultRowHeight="14.4" x14ac:dyDescent="0.3"/>
  <cols>
    <col min="1" max="1" width="2.21875" customWidth="1"/>
    <col min="2" max="2" width="20.21875" customWidth="1"/>
    <col min="3" max="3" width="14.44140625" bestFit="1" customWidth="1"/>
    <col min="4" max="4" width="11.77734375" bestFit="1" customWidth="1"/>
    <col min="5" max="5" width="7.5546875" customWidth="1"/>
    <col min="6" max="6" width="7.109375" customWidth="1"/>
  </cols>
  <sheetData>
    <row r="1" spans="1:6" s="3" customFormat="1" ht="47.4" customHeight="1" x14ac:dyDescent="0.55000000000000004">
      <c r="A1" s="66"/>
      <c r="B1" s="45" t="s">
        <v>96</v>
      </c>
    </row>
    <row r="3" spans="1:6" x14ac:dyDescent="0.3">
      <c r="B3" s="40" t="s">
        <v>76</v>
      </c>
      <c r="C3" t="s">
        <v>78</v>
      </c>
      <c r="D3" t="s">
        <v>79</v>
      </c>
      <c r="E3" t="s">
        <v>87</v>
      </c>
      <c r="F3" t="s">
        <v>97</v>
      </c>
    </row>
    <row r="4" spans="1:6" x14ac:dyDescent="0.3">
      <c r="B4" s="41" t="s">
        <v>18</v>
      </c>
      <c r="C4" s="53">
        <v>1778</v>
      </c>
      <c r="D4" s="53">
        <v>270</v>
      </c>
      <c r="E4" s="56">
        <v>-1024.6000000000004</v>
      </c>
      <c r="F4" s="67">
        <v>-0.57626546681664814</v>
      </c>
    </row>
    <row r="5" spans="1:6" x14ac:dyDescent="0.3">
      <c r="B5" s="41" t="s">
        <v>42</v>
      </c>
      <c r="C5" s="53">
        <v>3402</v>
      </c>
      <c r="D5" s="53">
        <v>345</v>
      </c>
      <c r="E5" s="56">
        <v>-1597.0500000000002</v>
      </c>
      <c r="F5" s="67">
        <v>-0.4694444444444445</v>
      </c>
    </row>
    <row r="6" spans="1:6" x14ac:dyDescent="0.3">
      <c r="B6" s="41" t="s">
        <v>34</v>
      </c>
      <c r="C6" s="53">
        <v>16114</v>
      </c>
      <c r="D6" s="53">
        <v>1158</v>
      </c>
      <c r="E6" s="56">
        <v>-665.42000000000189</v>
      </c>
      <c r="F6" s="67">
        <v>-4.1294526498696901E-2</v>
      </c>
    </row>
    <row r="7" spans="1:6" x14ac:dyDescent="0.3">
      <c r="B7" s="41" t="s">
        <v>27</v>
      </c>
      <c r="C7" s="53">
        <v>6867</v>
      </c>
      <c r="D7" s="53">
        <v>600</v>
      </c>
      <c r="E7" s="56">
        <v>-153</v>
      </c>
      <c r="F7" s="67">
        <v>-2.2280471821756225E-2</v>
      </c>
    </row>
    <row r="8" spans="1:6" x14ac:dyDescent="0.3">
      <c r="B8" s="41" t="s">
        <v>37</v>
      </c>
      <c r="C8" s="53">
        <v>6118</v>
      </c>
      <c r="D8" s="53">
        <v>387</v>
      </c>
      <c r="E8" s="56">
        <v>2100.9399999999996</v>
      </c>
      <c r="F8" s="67">
        <v>0.34340307289964034</v>
      </c>
    </row>
    <row r="9" spans="1:6" x14ac:dyDescent="0.3">
      <c r="B9" s="41" t="s">
        <v>32</v>
      </c>
      <c r="C9" s="53">
        <v>3584</v>
      </c>
      <c r="D9" s="53">
        <v>126</v>
      </c>
      <c r="E9" s="56">
        <v>1758.26</v>
      </c>
      <c r="F9" s="67">
        <v>0.49058593750000001</v>
      </c>
    </row>
    <row r="10" spans="1:6" x14ac:dyDescent="0.3">
      <c r="B10" s="41" t="s">
        <v>45</v>
      </c>
      <c r="C10" s="53">
        <v>11886</v>
      </c>
      <c r="D10" s="53">
        <v>489</v>
      </c>
      <c r="E10" s="56">
        <v>7108.47</v>
      </c>
      <c r="F10" s="67">
        <v>0.59805401312468454</v>
      </c>
    </row>
    <row r="11" spans="1:6" x14ac:dyDescent="0.3">
      <c r="B11" s="41" t="s">
        <v>43</v>
      </c>
      <c r="C11" s="53">
        <v>12257</v>
      </c>
      <c r="D11" s="53">
        <v>441</v>
      </c>
      <c r="E11" s="56">
        <v>7679.4199999999992</v>
      </c>
      <c r="F11" s="67">
        <v>0.6265334094802969</v>
      </c>
    </row>
    <row r="12" spans="1:6" x14ac:dyDescent="0.3">
      <c r="B12" s="41" t="s">
        <v>10</v>
      </c>
      <c r="C12" s="53">
        <v>10129</v>
      </c>
      <c r="D12" s="53">
        <v>312</v>
      </c>
      <c r="E12" s="56">
        <v>6478.6</v>
      </c>
      <c r="F12" s="67">
        <v>0.63960904334090241</v>
      </c>
    </row>
    <row r="13" spans="1:6" x14ac:dyDescent="0.3">
      <c r="B13" s="41" t="s">
        <v>39</v>
      </c>
      <c r="C13" s="53">
        <v>5474</v>
      </c>
      <c r="D13" s="53">
        <v>168</v>
      </c>
      <c r="E13" s="56">
        <v>3508.4</v>
      </c>
      <c r="F13" s="67">
        <v>0.64092071611253199</v>
      </c>
    </row>
    <row r="14" spans="1:6" x14ac:dyDescent="0.3">
      <c r="B14" s="41" t="s">
        <v>22</v>
      </c>
      <c r="C14" s="53">
        <v>10465</v>
      </c>
      <c r="D14" s="53">
        <v>222</v>
      </c>
      <c r="E14" s="56">
        <v>7248.2199999999993</v>
      </c>
      <c r="F14" s="67">
        <v>0.69261538461538452</v>
      </c>
    </row>
    <row r="15" spans="1:6" x14ac:dyDescent="0.3">
      <c r="B15" s="41" t="s">
        <v>21</v>
      </c>
      <c r="C15" s="53">
        <v>14497</v>
      </c>
      <c r="D15" s="53">
        <v>333</v>
      </c>
      <c r="E15" s="56">
        <v>10377.790000000001</v>
      </c>
      <c r="F15" s="67">
        <v>0.71585776367524323</v>
      </c>
    </row>
    <row r="16" spans="1:6" x14ac:dyDescent="0.3">
      <c r="B16" s="41" t="s">
        <v>24</v>
      </c>
      <c r="C16" s="53">
        <v>8995</v>
      </c>
      <c r="D16" s="53">
        <v>441</v>
      </c>
      <c r="E16" s="56">
        <v>6441.61</v>
      </c>
      <c r="F16" s="67">
        <v>0.71613229571984427</v>
      </c>
    </row>
    <row r="17" spans="2:6" x14ac:dyDescent="0.3">
      <c r="B17" s="41" t="s">
        <v>13</v>
      </c>
      <c r="C17" s="53">
        <v>8827</v>
      </c>
      <c r="D17" s="53">
        <v>234</v>
      </c>
      <c r="E17" s="56">
        <v>6398.08</v>
      </c>
      <c r="F17" s="67">
        <v>0.72483063328424158</v>
      </c>
    </row>
    <row r="18" spans="2:6" x14ac:dyDescent="0.3">
      <c r="B18" s="41" t="s">
        <v>41</v>
      </c>
      <c r="C18" s="53">
        <v>4760</v>
      </c>
      <c r="D18" s="53">
        <v>111</v>
      </c>
      <c r="E18" s="56">
        <v>3461.3</v>
      </c>
      <c r="F18" s="67">
        <v>0.72716386554621848</v>
      </c>
    </row>
    <row r="19" spans="2:6" x14ac:dyDescent="0.3">
      <c r="B19" s="41" t="s">
        <v>25</v>
      </c>
      <c r="C19" s="53">
        <v>8288</v>
      </c>
      <c r="D19" s="53">
        <v>228</v>
      </c>
      <c r="E19" s="56">
        <v>6060.4400000000005</v>
      </c>
      <c r="F19" s="67">
        <v>0.73123069498069504</v>
      </c>
    </row>
    <row r="20" spans="2:6" x14ac:dyDescent="0.3">
      <c r="B20" s="41" t="s">
        <v>15</v>
      </c>
      <c r="C20" s="53">
        <v>16534</v>
      </c>
      <c r="D20" s="53">
        <v>231</v>
      </c>
      <c r="E20" s="56">
        <v>14277.130000000001</v>
      </c>
      <c r="F20" s="67">
        <v>0.86350127011007627</v>
      </c>
    </row>
    <row r="21" spans="2:6" x14ac:dyDescent="0.3">
      <c r="B21" s="41" t="s">
        <v>35</v>
      </c>
      <c r="C21" s="53">
        <v>2541</v>
      </c>
      <c r="D21" s="53">
        <v>45</v>
      </c>
      <c r="E21" s="56">
        <v>2218.8000000000002</v>
      </c>
      <c r="F21" s="67">
        <v>0.87319952774498233</v>
      </c>
    </row>
    <row r="22" spans="2:6" x14ac:dyDescent="0.3">
      <c r="B22" s="41" t="s">
        <v>44</v>
      </c>
      <c r="C22" s="53">
        <v>13755</v>
      </c>
      <c r="D22" s="53">
        <v>114</v>
      </c>
      <c r="E22" s="56">
        <v>12344.82</v>
      </c>
      <c r="F22" s="67">
        <v>0.8974787350054525</v>
      </c>
    </row>
    <row r="23" spans="2:6" x14ac:dyDescent="0.3">
      <c r="B23" s="41" t="s">
        <v>31</v>
      </c>
      <c r="C23" s="53">
        <v>2408</v>
      </c>
      <c r="D23" s="53">
        <v>9</v>
      </c>
      <c r="E23" s="56">
        <v>2314.58</v>
      </c>
      <c r="F23" s="67">
        <v>0.96120431893687708</v>
      </c>
    </row>
    <row r="24" spans="2:6" x14ac:dyDescent="0.3">
      <c r="B24" s="41" t="s">
        <v>77</v>
      </c>
      <c r="C24" s="53">
        <v>168679</v>
      </c>
      <c r="D24" s="53">
        <v>6264</v>
      </c>
      <c r="E24" s="56">
        <v>96336.790000000008</v>
      </c>
      <c r="F24" s="67">
        <v>0.57112497702737153</v>
      </c>
    </row>
  </sheetData>
  <conditionalFormatting pivot="1" sqref="F4:F23">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B1" sqref="B1"/>
    </sheetView>
  </sheetViews>
  <sheetFormatPr defaultRowHeight="14.4" x14ac:dyDescent="0.3"/>
  <cols>
    <col min="1" max="1" width="2.109375" customWidth="1"/>
    <col min="2" max="2" width="17.5546875" customWidth="1"/>
    <col min="3" max="3" width="12" bestFit="1" customWidth="1"/>
    <col min="4" max="5" width="16.5546875" bestFit="1" customWidth="1"/>
    <col min="6" max="6" width="12" bestFit="1" customWidth="1"/>
  </cols>
  <sheetData>
    <row r="1" spans="1:14" s="26" customFormat="1" ht="48" customHeight="1" x14ac:dyDescent="0.55000000000000004">
      <c r="A1" s="27"/>
      <c r="B1" s="25" t="s">
        <v>56</v>
      </c>
    </row>
    <row r="3" spans="1:14" x14ac:dyDescent="0.3">
      <c r="J3" s="23"/>
      <c r="K3" s="23"/>
      <c r="M3" s="23"/>
      <c r="N3" s="23"/>
    </row>
    <row r="4" spans="1:14" ht="18" x14ac:dyDescent="0.35">
      <c r="B4" s="68" t="s">
        <v>4</v>
      </c>
      <c r="C4" s="68"/>
      <c r="E4" s="68" t="s">
        <v>5</v>
      </c>
      <c r="F4" s="68"/>
      <c r="J4" s="23"/>
      <c r="K4" s="23"/>
      <c r="M4" s="23"/>
      <c r="N4" s="23"/>
    </row>
    <row r="5" spans="1:14" x14ac:dyDescent="0.3">
      <c r="B5" s="28" t="s">
        <v>57</v>
      </c>
      <c r="C5" s="28">
        <v>4144.6321070234117</v>
      </c>
      <c r="E5" s="28" t="s">
        <v>57</v>
      </c>
      <c r="F5" s="28">
        <v>152.32775919732441</v>
      </c>
      <c r="J5" s="23"/>
      <c r="K5" s="23"/>
      <c r="M5" s="23"/>
      <c r="N5" s="23"/>
    </row>
    <row r="6" spans="1:14" x14ac:dyDescent="0.3">
      <c r="B6" s="23" t="s">
        <v>58</v>
      </c>
      <c r="C6" s="23">
        <v>180.8202817547382</v>
      </c>
      <c r="E6" s="23" t="s">
        <v>58</v>
      </c>
      <c r="F6" s="23">
        <v>6.8401192430061188</v>
      </c>
      <c r="J6" s="23"/>
      <c r="K6" s="23"/>
      <c r="M6" s="23"/>
      <c r="N6" s="23"/>
    </row>
    <row r="7" spans="1:14" x14ac:dyDescent="0.3">
      <c r="B7" s="23" t="s">
        <v>59</v>
      </c>
      <c r="C7" s="23">
        <v>3472</v>
      </c>
      <c r="E7" s="23" t="s">
        <v>59</v>
      </c>
      <c r="F7" s="23">
        <v>126</v>
      </c>
      <c r="J7" s="23"/>
      <c r="K7" s="23"/>
      <c r="M7" s="23"/>
      <c r="N7" s="23"/>
    </row>
    <row r="8" spans="1:14" x14ac:dyDescent="0.3">
      <c r="B8" s="23" t="s">
        <v>60</v>
      </c>
      <c r="C8" s="23">
        <v>3339</v>
      </c>
      <c r="E8" s="23" t="s">
        <v>60</v>
      </c>
      <c r="F8" s="23">
        <v>75</v>
      </c>
      <c r="J8" s="23"/>
      <c r="K8" s="23"/>
      <c r="M8" s="23"/>
      <c r="N8" s="23"/>
    </row>
    <row r="9" spans="1:14" x14ac:dyDescent="0.3">
      <c r="B9" s="23" t="s">
        <v>61</v>
      </c>
      <c r="C9" s="23">
        <v>3126.6749613391235</v>
      </c>
      <c r="E9" s="23" t="s">
        <v>61</v>
      </c>
      <c r="F9" s="23">
        <v>118.27671853033561</v>
      </c>
      <c r="J9" s="23"/>
      <c r="K9" s="23"/>
      <c r="M9" s="23"/>
      <c r="N9" s="23"/>
    </row>
    <row r="10" spans="1:14" x14ac:dyDescent="0.3">
      <c r="B10" s="23" t="s">
        <v>62</v>
      </c>
      <c r="C10" s="23">
        <v>9776096.3138650097</v>
      </c>
      <c r="E10" s="23" t="s">
        <v>62</v>
      </c>
      <c r="F10" s="23">
        <v>13989.382146304235</v>
      </c>
      <c r="J10" s="23"/>
      <c r="K10" s="23"/>
      <c r="M10" s="23"/>
      <c r="N10" s="23"/>
    </row>
    <row r="11" spans="1:14" x14ac:dyDescent="0.3">
      <c r="B11" s="23" t="s">
        <v>63</v>
      </c>
      <c r="C11" s="23">
        <v>0.87793832376727821</v>
      </c>
      <c r="E11" s="23" t="s">
        <v>63</v>
      </c>
      <c r="F11" s="23">
        <v>0.46443004029625889</v>
      </c>
      <c r="J11" s="23"/>
      <c r="K11" s="23"/>
      <c r="M11" s="23"/>
      <c r="N11" s="23"/>
    </row>
    <row r="12" spans="1:14" x14ac:dyDescent="0.3">
      <c r="B12" s="23" t="s">
        <v>64</v>
      </c>
      <c r="C12" s="23">
        <v>0.97434406131936879</v>
      </c>
      <c r="E12" s="23" t="s">
        <v>64</v>
      </c>
      <c r="F12" s="23">
        <v>0.96432350064082528</v>
      </c>
      <c r="J12" s="23"/>
      <c r="K12" s="23"/>
      <c r="M12" s="23"/>
      <c r="N12" s="23"/>
    </row>
    <row r="13" spans="1:14" x14ac:dyDescent="0.3">
      <c r="B13" s="23" t="s">
        <v>65</v>
      </c>
      <c r="C13" s="23">
        <v>16184</v>
      </c>
      <c r="E13" s="23" t="s">
        <v>65</v>
      </c>
      <c r="F13" s="23">
        <v>525</v>
      </c>
      <c r="J13" s="23"/>
      <c r="K13" s="23"/>
      <c r="M13" s="23"/>
      <c r="N13" s="23"/>
    </row>
    <row r="14" spans="1:14" x14ac:dyDescent="0.3">
      <c r="B14" s="23" t="s">
        <v>66</v>
      </c>
      <c r="C14" s="23">
        <v>0</v>
      </c>
      <c r="E14" s="23" t="s">
        <v>66</v>
      </c>
      <c r="F14" s="23">
        <v>0</v>
      </c>
      <c r="J14" s="23"/>
      <c r="K14" s="23"/>
      <c r="M14" s="23"/>
      <c r="N14" s="23"/>
    </row>
    <row r="15" spans="1:14" x14ac:dyDescent="0.3">
      <c r="B15" s="23" t="s">
        <v>67</v>
      </c>
      <c r="C15" s="23">
        <v>16184</v>
      </c>
      <c r="E15" s="23" t="s">
        <v>67</v>
      </c>
      <c r="F15" s="23">
        <v>525</v>
      </c>
      <c r="J15" s="23"/>
      <c r="K15" s="23"/>
      <c r="M15" s="23"/>
      <c r="N15" s="23"/>
    </row>
    <row r="16" spans="1:14" x14ac:dyDescent="0.3">
      <c r="B16" s="23" t="s">
        <v>68</v>
      </c>
      <c r="C16" s="23">
        <v>1239245</v>
      </c>
      <c r="E16" s="23" t="s">
        <v>68</v>
      </c>
      <c r="F16" s="23">
        <v>45546</v>
      </c>
      <c r="J16" s="23"/>
      <c r="K16" s="23"/>
      <c r="M16" s="23"/>
      <c r="N16" s="23"/>
    </row>
    <row r="17" spans="2:14" x14ac:dyDescent="0.3">
      <c r="B17" s="23" t="s">
        <v>69</v>
      </c>
      <c r="C17" s="23">
        <v>299</v>
      </c>
      <c r="E17" s="23" t="s">
        <v>69</v>
      </c>
      <c r="F17" s="23">
        <v>299</v>
      </c>
      <c r="J17" s="23"/>
      <c r="K17" s="23"/>
      <c r="M17" s="23"/>
      <c r="N17" s="23"/>
    </row>
    <row r="18" spans="2:14" x14ac:dyDescent="0.3">
      <c r="B18" s="23" t="s">
        <v>70</v>
      </c>
      <c r="C18" s="23">
        <v>16184</v>
      </c>
      <c r="E18" s="23" t="s">
        <v>70</v>
      </c>
      <c r="F18" s="23">
        <v>525</v>
      </c>
      <c r="J18" s="23"/>
      <c r="K18" s="23"/>
      <c r="L18" s="29"/>
      <c r="M18" s="23"/>
      <c r="N18" s="23"/>
    </row>
    <row r="19" spans="2:14" ht="15" thickBot="1" x14ac:dyDescent="0.35">
      <c r="B19" s="24" t="s">
        <v>71</v>
      </c>
      <c r="C19" s="24">
        <v>0</v>
      </c>
      <c r="E19" s="24" t="s">
        <v>71</v>
      </c>
      <c r="F19" s="24">
        <v>0</v>
      </c>
      <c r="J19" s="29"/>
      <c r="K19" s="29"/>
      <c r="L19" s="29"/>
      <c r="M19" s="29"/>
      <c r="N19" s="29"/>
    </row>
  </sheetData>
  <mergeCells count="2">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3"/>
  <sheetViews>
    <sheetView workbookViewId="0">
      <selection activeCell="I18" sqref="I18"/>
    </sheetView>
  </sheetViews>
  <sheetFormatPr defaultRowHeight="14.4" x14ac:dyDescent="0.3"/>
  <cols>
    <col min="1" max="1" width="1.88671875" customWidth="1"/>
    <col min="2" max="2" width="16.44140625" customWidth="1"/>
    <col min="3" max="3" width="11.5546875" bestFit="1" customWidth="1"/>
    <col min="4" max="4" width="20.21875" bestFit="1" customWidth="1"/>
    <col min="5" max="5" width="8" bestFit="1" customWidth="1"/>
    <col min="8" max="8" width="11.44140625" bestFit="1" customWidth="1"/>
  </cols>
  <sheetData>
    <row r="1" spans="1:7" s="1" customFormat="1" ht="43.8" customHeight="1" x14ac:dyDescent="0.55000000000000004">
      <c r="A1" s="2"/>
      <c r="B1" s="22" t="s">
        <v>73</v>
      </c>
    </row>
    <row r="3" spans="1:7" x14ac:dyDescent="0.3">
      <c r="B3" s="5" t="s">
        <v>1</v>
      </c>
      <c r="C3" s="6" t="s">
        <v>2</v>
      </c>
      <c r="D3" s="6" t="s">
        <v>3</v>
      </c>
      <c r="E3" s="7" t="s">
        <v>4</v>
      </c>
      <c r="F3" s="7" t="s">
        <v>72</v>
      </c>
      <c r="G3" s="7" t="s">
        <v>5</v>
      </c>
    </row>
    <row r="4" spans="1:7" x14ac:dyDescent="0.3">
      <c r="B4" s="9" t="s">
        <v>8</v>
      </c>
      <c r="C4" s="10" t="s">
        <v>9</v>
      </c>
      <c r="D4" s="10" t="s">
        <v>10</v>
      </c>
      <c r="E4" s="11">
        <v>1624</v>
      </c>
      <c r="F4" s="11">
        <f>data3[[#This Row],[Amount]]</f>
        <v>1624</v>
      </c>
      <c r="G4" s="12">
        <v>114</v>
      </c>
    </row>
    <row r="5" spans="1:7" x14ac:dyDescent="0.3">
      <c r="B5" s="9" t="s">
        <v>11</v>
      </c>
      <c r="C5" s="10" t="s">
        <v>12</v>
      </c>
      <c r="D5" s="10" t="s">
        <v>13</v>
      </c>
      <c r="E5" s="11">
        <v>6706</v>
      </c>
      <c r="F5" s="11">
        <f>data3[[#This Row],[Amount]]</f>
        <v>6706</v>
      </c>
      <c r="G5" s="12">
        <v>459</v>
      </c>
    </row>
    <row r="6" spans="1:7" x14ac:dyDescent="0.3">
      <c r="B6" s="9" t="s">
        <v>14</v>
      </c>
      <c r="C6" s="10" t="s">
        <v>12</v>
      </c>
      <c r="D6" s="10" t="s">
        <v>15</v>
      </c>
      <c r="E6" s="11">
        <v>959</v>
      </c>
      <c r="F6" s="11">
        <f>data3[[#This Row],[Amount]]</f>
        <v>959</v>
      </c>
      <c r="G6" s="12">
        <v>147</v>
      </c>
    </row>
    <row r="7" spans="1:7" x14ac:dyDescent="0.3">
      <c r="B7" s="9" t="s">
        <v>16</v>
      </c>
      <c r="C7" s="10" t="s">
        <v>17</v>
      </c>
      <c r="D7" s="10" t="s">
        <v>18</v>
      </c>
      <c r="E7" s="11">
        <v>9632</v>
      </c>
      <c r="F7" s="11">
        <f>data3[[#This Row],[Amount]]</f>
        <v>9632</v>
      </c>
      <c r="G7" s="12">
        <v>288</v>
      </c>
    </row>
    <row r="8" spans="1:7" x14ac:dyDescent="0.3">
      <c r="B8" s="9" t="s">
        <v>19</v>
      </c>
      <c r="C8" s="10" t="s">
        <v>20</v>
      </c>
      <c r="D8" s="10" t="s">
        <v>21</v>
      </c>
      <c r="E8" s="11">
        <v>2100</v>
      </c>
      <c r="F8" s="11">
        <f>data3[[#This Row],[Amount]]</f>
        <v>2100</v>
      </c>
      <c r="G8" s="12">
        <v>414</v>
      </c>
    </row>
    <row r="9" spans="1:7" x14ac:dyDescent="0.3">
      <c r="B9" s="9" t="s">
        <v>8</v>
      </c>
      <c r="C9" s="10" t="s">
        <v>12</v>
      </c>
      <c r="D9" s="10" t="s">
        <v>22</v>
      </c>
      <c r="E9" s="11">
        <v>8869</v>
      </c>
      <c r="F9" s="11">
        <f>data3[[#This Row],[Amount]]</f>
        <v>8869</v>
      </c>
      <c r="G9" s="12">
        <v>432</v>
      </c>
    </row>
    <row r="10" spans="1:7" x14ac:dyDescent="0.3">
      <c r="B10" s="9" t="s">
        <v>19</v>
      </c>
      <c r="C10" s="10" t="s">
        <v>23</v>
      </c>
      <c r="D10" s="10" t="s">
        <v>24</v>
      </c>
      <c r="E10" s="11">
        <v>2681</v>
      </c>
      <c r="F10" s="11">
        <f>data3[[#This Row],[Amount]]</f>
        <v>2681</v>
      </c>
      <c r="G10" s="12">
        <v>54</v>
      </c>
    </row>
    <row r="11" spans="1:7" x14ac:dyDescent="0.3">
      <c r="B11" s="9" t="s">
        <v>11</v>
      </c>
      <c r="C11" s="10" t="s">
        <v>12</v>
      </c>
      <c r="D11" s="10" t="s">
        <v>25</v>
      </c>
      <c r="E11" s="11">
        <v>5012</v>
      </c>
      <c r="F11" s="11">
        <f>data3[[#This Row],[Amount]]</f>
        <v>5012</v>
      </c>
      <c r="G11" s="12">
        <v>210</v>
      </c>
    </row>
    <row r="12" spans="1:7" x14ac:dyDescent="0.3">
      <c r="B12" s="9" t="s">
        <v>26</v>
      </c>
      <c r="C12" s="10" t="s">
        <v>23</v>
      </c>
      <c r="D12" s="10" t="s">
        <v>27</v>
      </c>
      <c r="E12" s="11">
        <v>1281</v>
      </c>
      <c r="F12" s="11">
        <f>data3[[#This Row],[Amount]]</f>
        <v>1281</v>
      </c>
      <c r="G12" s="12">
        <v>75</v>
      </c>
    </row>
    <row r="13" spans="1:7" x14ac:dyDescent="0.3">
      <c r="B13" s="9" t="s">
        <v>28</v>
      </c>
      <c r="C13" s="10" t="s">
        <v>9</v>
      </c>
      <c r="D13" s="10" t="s">
        <v>27</v>
      </c>
      <c r="E13" s="11">
        <v>4991</v>
      </c>
      <c r="F13" s="11">
        <f>data3[[#This Row],[Amount]]</f>
        <v>4991</v>
      </c>
      <c r="G13" s="12">
        <v>12</v>
      </c>
    </row>
    <row r="14" spans="1:7" x14ac:dyDescent="0.3">
      <c r="B14" s="9" t="s">
        <v>29</v>
      </c>
      <c r="C14" s="10" t="s">
        <v>20</v>
      </c>
      <c r="D14" s="10" t="s">
        <v>21</v>
      </c>
      <c r="E14" s="11">
        <v>1785</v>
      </c>
      <c r="F14" s="11">
        <f>data3[[#This Row],[Amount]]</f>
        <v>1785</v>
      </c>
      <c r="G14" s="12">
        <v>462</v>
      </c>
    </row>
    <row r="15" spans="1:7" x14ac:dyDescent="0.3">
      <c r="B15" s="9" t="s">
        <v>30</v>
      </c>
      <c r="C15" s="10" t="s">
        <v>9</v>
      </c>
      <c r="D15" s="10" t="s">
        <v>31</v>
      </c>
      <c r="E15" s="11">
        <v>3983</v>
      </c>
      <c r="F15" s="11">
        <f>data3[[#This Row],[Amount]]</f>
        <v>3983</v>
      </c>
      <c r="G15" s="12">
        <v>144</v>
      </c>
    </row>
    <row r="16" spans="1:7" x14ac:dyDescent="0.3">
      <c r="B16" s="9" t="s">
        <v>14</v>
      </c>
      <c r="C16" s="10" t="s">
        <v>23</v>
      </c>
      <c r="D16" s="10" t="s">
        <v>32</v>
      </c>
      <c r="E16" s="11">
        <v>2646</v>
      </c>
      <c r="F16" s="11">
        <f>data3[[#This Row],[Amount]]</f>
        <v>2646</v>
      </c>
      <c r="G16" s="12">
        <v>120</v>
      </c>
    </row>
    <row r="17" spans="2:7" x14ac:dyDescent="0.3">
      <c r="B17" s="9" t="s">
        <v>29</v>
      </c>
      <c r="C17" s="10" t="s">
        <v>33</v>
      </c>
      <c r="D17" s="10" t="s">
        <v>34</v>
      </c>
      <c r="E17" s="11">
        <v>252</v>
      </c>
      <c r="F17" s="11">
        <f>data3[[#This Row],[Amount]]</f>
        <v>252</v>
      </c>
      <c r="G17" s="12">
        <v>54</v>
      </c>
    </row>
    <row r="18" spans="2:7" x14ac:dyDescent="0.3">
      <c r="B18" s="9" t="s">
        <v>30</v>
      </c>
      <c r="C18" s="10" t="s">
        <v>12</v>
      </c>
      <c r="D18" s="10" t="s">
        <v>21</v>
      </c>
      <c r="E18" s="11">
        <v>2464</v>
      </c>
      <c r="F18" s="11">
        <f>data3[[#This Row],[Amount]]</f>
        <v>2464</v>
      </c>
      <c r="G18" s="12">
        <v>234</v>
      </c>
    </row>
    <row r="19" spans="2:7" x14ac:dyDescent="0.3">
      <c r="B19" s="9" t="s">
        <v>30</v>
      </c>
      <c r="C19" s="10" t="s">
        <v>12</v>
      </c>
      <c r="D19" s="10" t="s">
        <v>35</v>
      </c>
      <c r="E19" s="11">
        <v>2114</v>
      </c>
      <c r="F19" s="11">
        <f>data3[[#This Row],[Amount]]</f>
        <v>2114</v>
      </c>
      <c r="G19" s="12">
        <v>66</v>
      </c>
    </row>
    <row r="20" spans="2:7" x14ac:dyDescent="0.3">
      <c r="B20" s="9" t="s">
        <v>19</v>
      </c>
      <c r="C20" s="10" t="s">
        <v>9</v>
      </c>
      <c r="D20" s="10" t="s">
        <v>24</v>
      </c>
      <c r="E20" s="11">
        <v>7693</v>
      </c>
      <c r="F20" s="11">
        <f>data3[[#This Row],[Amount]]</f>
        <v>7693</v>
      </c>
      <c r="G20" s="12">
        <v>87</v>
      </c>
    </row>
    <row r="21" spans="2:7" x14ac:dyDescent="0.3">
      <c r="B21" s="9" t="s">
        <v>28</v>
      </c>
      <c r="C21" s="10" t="s">
        <v>33</v>
      </c>
      <c r="D21" s="10" t="s">
        <v>36</v>
      </c>
      <c r="E21" s="11">
        <v>15610</v>
      </c>
      <c r="F21" s="11">
        <f>data3[[#This Row],[Amount]]</f>
        <v>15610</v>
      </c>
      <c r="G21" s="12">
        <v>339</v>
      </c>
    </row>
    <row r="22" spans="2:7" x14ac:dyDescent="0.3">
      <c r="B22" s="9" t="s">
        <v>16</v>
      </c>
      <c r="C22" s="10" t="s">
        <v>33</v>
      </c>
      <c r="D22" s="10" t="s">
        <v>25</v>
      </c>
      <c r="E22" s="11">
        <v>336</v>
      </c>
      <c r="F22" s="11">
        <f>data3[[#This Row],[Amount]]</f>
        <v>336</v>
      </c>
      <c r="G22" s="12">
        <v>144</v>
      </c>
    </row>
    <row r="23" spans="2:7" x14ac:dyDescent="0.3">
      <c r="B23" s="9" t="s">
        <v>29</v>
      </c>
      <c r="C23" s="10" t="s">
        <v>20</v>
      </c>
      <c r="D23" s="10" t="s">
        <v>36</v>
      </c>
      <c r="E23" s="11">
        <v>9443</v>
      </c>
      <c r="F23" s="11">
        <f>data3[[#This Row],[Amount]]</f>
        <v>9443</v>
      </c>
      <c r="G23" s="12">
        <v>162</v>
      </c>
    </row>
    <row r="24" spans="2:7" x14ac:dyDescent="0.3">
      <c r="B24" s="9" t="s">
        <v>14</v>
      </c>
      <c r="C24" s="10" t="s">
        <v>33</v>
      </c>
      <c r="D24" s="10" t="s">
        <v>37</v>
      </c>
      <c r="E24" s="11">
        <v>8155</v>
      </c>
      <c r="F24" s="11">
        <f>data3[[#This Row],[Amount]]</f>
        <v>8155</v>
      </c>
      <c r="G24" s="12">
        <v>90</v>
      </c>
    </row>
    <row r="25" spans="2:7" x14ac:dyDescent="0.3">
      <c r="B25" s="9" t="s">
        <v>11</v>
      </c>
      <c r="C25" s="10" t="s">
        <v>23</v>
      </c>
      <c r="D25" s="10" t="s">
        <v>37</v>
      </c>
      <c r="E25" s="11">
        <v>1701</v>
      </c>
      <c r="F25" s="11">
        <f>data3[[#This Row],[Amount]]</f>
        <v>1701</v>
      </c>
      <c r="G25" s="12">
        <v>234</v>
      </c>
    </row>
    <row r="26" spans="2:7" x14ac:dyDescent="0.3">
      <c r="B26" s="9" t="s">
        <v>38</v>
      </c>
      <c r="C26" s="10" t="s">
        <v>23</v>
      </c>
      <c r="D26" s="10" t="s">
        <v>25</v>
      </c>
      <c r="E26" s="11">
        <v>2205</v>
      </c>
      <c r="F26" s="11">
        <f>data3[[#This Row],[Amount]]</f>
        <v>2205</v>
      </c>
      <c r="G26" s="12">
        <v>141</v>
      </c>
    </row>
    <row r="27" spans="2:7" x14ac:dyDescent="0.3">
      <c r="B27" s="9" t="s">
        <v>11</v>
      </c>
      <c r="C27" s="10" t="s">
        <v>9</v>
      </c>
      <c r="D27" s="10" t="s">
        <v>39</v>
      </c>
      <c r="E27" s="11">
        <v>1771</v>
      </c>
      <c r="F27" s="11">
        <f>data3[[#This Row],[Amount]]</f>
        <v>1771</v>
      </c>
      <c r="G27" s="12">
        <v>204</v>
      </c>
    </row>
    <row r="28" spans="2:7" x14ac:dyDescent="0.3">
      <c r="B28" s="9" t="s">
        <v>16</v>
      </c>
      <c r="C28" s="10" t="s">
        <v>12</v>
      </c>
      <c r="D28" s="10" t="s">
        <v>40</v>
      </c>
      <c r="E28" s="11">
        <v>2114</v>
      </c>
      <c r="F28" s="11">
        <f>data3[[#This Row],[Amount]]</f>
        <v>2114</v>
      </c>
      <c r="G28" s="12">
        <v>186</v>
      </c>
    </row>
    <row r="29" spans="2:7" x14ac:dyDescent="0.3">
      <c r="B29" s="9" t="s">
        <v>16</v>
      </c>
      <c r="C29" s="10" t="s">
        <v>17</v>
      </c>
      <c r="D29" s="10" t="s">
        <v>34</v>
      </c>
      <c r="E29" s="11">
        <v>10311</v>
      </c>
      <c r="F29" s="11">
        <f>data3[[#This Row],[Amount]]</f>
        <v>10311</v>
      </c>
      <c r="G29" s="12">
        <v>231</v>
      </c>
    </row>
    <row r="30" spans="2:7" x14ac:dyDescent="0.3">
      <c r="B30" s="9" t="s">
        <v>30</v>
      </c>
      <c r="C30" s="10" t="s">
        <v>20</v>
      </c>
      <c r="D30" s="10" t="s">
        <v>32</v>
      </c>
      <c r="E30" s="11">
        <v>21</v>
      </c>
      <c r="F30" s="11">
        <f>data3[[#This Row],[Amount]]</f>
        <v>21</v>
      </c>
      <c r="G30" s="12">
        <v>168</v>
      </c>
    </row>
    <row r="31" spans="2:7" x14ac:dyDescent="0.3">
      <c r="B31" s="9" t="s">
        <v>38</v>
      </c>
      <c r="C31" s="10" t="s">
        <v>12</v>
      </c>
      <c r="D31" s="10" t="s">
        <v>36</v>
      </c>
      <c r="E31" s="11">
        <v>1974</v>
      </c>
      <c r="F31" s="11">
        <f>data3[[#This Row],[Amount]]</f>
        <v>1974</v>
      </c>
      <c r="G31" s="12">
        <v>195</v>
      </c>
    </row>
    <row r="32" spans="2:7" x14ac:dyDescent="0.3">
      <c r="B32" s="9" t="s">
        <v>28</v>
      </c>
      <c r="C32" s="10" t="s">
        <v>17</v>
      </c>
      <c r="D32" s="10" t="s">
        <v>37</v>
      </c>
      <c r="E32" s="11">
        <v>6314</v>
      </c>
      <c r="F32" s="11">
        <f>data3[[#This Row],[Amount]]</f>
        <v>6314</v>
      </c>
      <c r="G32" s="12">
        <v>15</v>
      </c>
    </row>
    <row r="33" spans="2:7" x14ac:dyDescent="0.3">
      <c r="B33" s="9" t="s">
        <v>38</v>
      </c>
      <c r="C33" s="10" t="s">
        <v>9</v>
      </c>
      <c r="D33" s="10" t="s">
        <v>37</v>
      </c>
      <c r="E33" s="11">
        <v>4683</v>
      </c>
      <c r="F33" s="11">
        <f>data3[[#This Row],[Amount]]</f>
        <v>4683</v>
      </c>
      <c r="G33" s="12">
        <v>30</v>
      </c>
    </row>
    <row r="34" spans="2:7" x14ac:dyDescent="0.3">
      <c r="B34" s="9" t="s">
        <v>16</v>
      </c>
      <c r="C34" s="10" t="s">
        <v>9</v>
      </c>
      <c r="D34" s="10" t="s">
        <v>41</v>
      </c>
      <c r="E34" s="11">
        <v>6398</v>
      </c>
      <c r="F34" s="11">
        <f>data3[[#This Row],[Amount]]</f>
        <v>6398</v>
      </c>
      <c r="G34" s="12">
        <v>102</v>
      </c>
    </row>
    <row r="35" spans="2:7" x14ac:dyDescent="0.3">
      <c r="B35" s="9" t="s">
        <v>29</v>
      </c>
      <c r="C35" s="10" t="s">
        <v>12</v>
      </c>
      <c r="D35" s="10" t="s">
        <v>39</v>
      </c>
      <c r="E35" s="11">
        <v>553</v>
      </c>
      <c r="F35" s="11">
        <f>data3[[#This Row],[Amount]]</f>
        <v>553</v>
      </c>
      <c r="G35" s="12">
        <v>15</v>
      </c>
    </row>
    <row r="36" spans="2:7" x14ac:dyDescent="0.3">
      <c r="B36" s="9" t="s">
        <v>11</v>
      </c>
      <c r="C36" s="10" t="s">
        <v>20</v>
      </c>
      <c r="D36" s="10" t="s">
        <v>10</v>
      </c>
      <c r="E36" s="11">
        <v>7021</v>
      </c>
      <c r="F36" s="11">
        <f>data3[[#This Row],[Amount]]</f>
        <v>7021</v>
      </c>
      <c r="G36" s="12">
        <v>183</v>
      </c>
    </row>
    <row r="37" spans="2:7" x14ac:dyDescent="0.3">
      <c r="B37" s="9" t="s">
        <v>8</v>
      </c>
      <c r="C37" s="10" t="s">
        <v>20</v>
      </c>
      <c r="D37" s="10" t="s">
        <v>25</v>
      </c>
      <c r="E37" s="11">
        <v>5817</v>
      </c>
      <c r="F37" s="11">
        <f>data3[[#This Row],[Amount]]</f>
        <v>5817</v>
      </c>
      <c r="G37" s="12">
        <v>12</v>
      </c>
    </row>
    <row r="38" spans="2:7" x14ac:dyDescent="0.3">
      <c r="B38" s="9" t="s">
        <v>16</v>
      </c>
      <c r="C38" s="10" t="s">
        <v>20</v>
      </c>
      <c r="D38" s="10" t="s">
        <v>27</v>
      </c>
      <c r="E38" s="11">
        <v>3976</v>
      </c>
      <c r="F38" s="11">
        <f>data3[[#This Row],[Amount]]</f>
        <v>3976</v>
      </c>
      <c r="G38" s="12">
        <v>72</v>
      </c>
    </row>
    <row r="39" spans="2:7" x14ac:dyDescent="0.3">
      <c r="B39" s="9" t="s">
        <v>19</v>
      </c>
      <c r="C39" s="10" t="s">
        <v>23</v>
      </c>
      <c r="D39" s="10" t="s">
        <v>42</v>
      </c>
      <c r="E39" s="11">
        <v>1134</v>
      </c>
      <c r="F39" s="11">
        <f>data3[[#This Row],[Amount]]</f>
        <v>1134</v>
      </c>
      <c r="G39" s="12">
        <v>282</v>
      </c>
    </row>
    <row r="40" spans="2:7" x14ac:dyDescent="0.3">
      <c r="B40" s="9" t="s">
        <v>29</v>
      </c>
      <c r="C40" s="10" t="s">
        <v>20</v>
      </c>
      <c r="D40" s="10" t="s">
        <v>43</v>
      </c>
      <c r="E40" s="11">
        <v>6027</v>
      </c>
      <c r="F40" s="11">
        <f>data3[[#This Row],[Amount]]</f>
        <v>6027</v>
      </c>
      <c r="G40" s="12">
        <v>144</v>
      </c>
    </row>
    <row r="41" spans="2:7" x14ac:dyDescent="0.3">
      <c r="B41" s="9" t="s">
        <v>19</v>
      </c>
      <c r="C41" s="10" t="s">
        <v>9</v>
      </c>
      <c r="D41" s="10" t="s">
        <v>32</v>
      </c>
      <c r="E41" s="11">
        <v>1904</v>
      </c>
      <c r="F41" s="11">
        <f>data3[[#This Row],[Amount]]</f>
        <v>1904</v>
      </c>
      <c r="G41" s="12">
        <v>405</v>
      </c>
    </row>
    <row r="42" spans="2:7" x14ac:dyDescent="0.3">
      <c r="B42" s="9" t="s">
        <v>26</v>
      </c>
      <c r="C42" s="10" t="s">
        <v>33</v>
      </c>
      <c r="D42" s="10" t="s">
        <v>13</v>
      </c>
      <c r="E42" s="11">
        <v>3262</v>
      </c>
      <c r="F42" s="11">
        <f>data3[[#This Row],[Amount]]</f>
        <v>3262</v>
      </c>
      <c r="G42" s="12">
        <v>75</v>
      </c>
    </row>
    <row r="43" spans="2:7" x14ac:dyDescent="0.3">
      <c r="B43" s="9" t="s">
        <v>8</v>
      </c>
      <c r="C43" s="10" t="s">
        <v>33</v>
      </c>
      <c r="D43" s="10" t="s">
        <v>42</v>
      </c>
      <c r="E43" s="11">
        <v>2289</v>
      </c>
      <c r="F43" s="11">
        <f>data3[[#This Row],[Amount]]</f>
        <v>2289</v>
      </c>
      <c r="G43" s="12">
        <v>135</v>
      </c>
    </row>
    <row r="44" spans="2:7" x14ac:dyDescent="0.3">
      <c r="B44" s="9" t="s">
        <v>28</v>
      </c>
      <c r="C44" s="10" t="s">
        <v>33</v>
      </c>
      <c r="D44" s="10" t="s">
        <v>42</v>
      </c>
      <c r="E44" s="11">
        <v>6986</v>
      </c>
      <c r="F44" s="11">
        <f>data3[[#This Row],[Amount]]</f>
        <v>6986</v>
      </c>
      <c r="G44" s="12">
        <v>21</v>
      </c>
    </row>
    <row r="45" spans="2:7" x14ac:dyDescent="0.3">
      <c r="B45" s="9" t="s">
        <v>29</v>
      </c>
      <c r="C45" s="10" t="s">
        <v>23</v>
      </c>
      <c r="D45" s="10" t="s">
        <v>37</v>
      </c>
      <c r="E45" s="11">
        <v>4417</v>
      </c>
      <c r="F45" s="11">
        <f>data3[[#This Row],[Amount]]</f>
        <v>4417</v>
      </c>
      <c r="G45" s="12">
        <v>153</v>
      </c>
    </row>
    <row r="46" spans="2:7" x14ac:dyDescent="0.3">
      <c r="B46" s="9" t="s">
        <v>19</v>
      </c>
      <c r="C46" s="10" t="s">
        <v>33</v>
      </c>
      <c r="D46" s="10" t="s">
        <v>40</v>
      </c>
      <c r="E46" s="11">
        <v>1442</v>
      </c>
      <c r="F46" s="11">
        <f>data3[[#This Row],[Amount]]</f>
        <v>1442</v>
      </c>
      <c r="G46" s="12">
        <v>15</v>
      </c>
    </row>
    <row r="47" spans="2:7" x14ac:dyDescent="0.3">
      <c r="B47" s="9" t="s">
        <v>30</v>
      </c>
      <c r="C47" s="10" t="s">
        <v>12</v>
      </c>
      <c r="D47" s="10" t="s">
        <v>27</v>
      </c>
      <c r="E47" s="11">
        <v>2415</v>
      </c>
      <c r="F47" s="11">
        <f>data3[[#This Row],[Amount]]</f>
        <v>2415</v>
      </c>
      <c r="G47" s="12">
        <v>255</v>
      </c>
    </row>
    <row r="48" spans="2:7" x14ac:dyDescent="0.3">
      <c r="B48" s="9" t="s">
        <v>29</v>
      </c>
      <c r="C48" s="10" t="s">
        <v>9</v>
      </c>
      <c r="D48" s="10" t="s">
        <v>39</v>
      </c>
      <c r="E48" s="11">
        <v>238</v>
      </c>
      <c r="F48" s="11">
        <f>data3[[#This Row],[Amount]]</f>
        <v>238</v>
      </c>
      <c r="G48" s="12">
        <v>18</v>
      </c>
    </row>
    <row r="49" spans="2:7" x14ac:dyDescent="0.3">
      <c r="B49" s="9" t="s">
        <v>19</v>
      </c>
      <c r="C49" s="10" t="s">
        <v>9</v>
      </c>
      <c r="D49" s="10" t="s">
        <v>37</v>
      </c>
      <c r="E49" s="11">
        <v>4949</v>
      </c>
      <c r="F49" s="11">
        <f>data3[[#This Row],[Amount]]</f>
        <v>4949</v>
      </c>
      <c r="G49" s="12">
        <v>189</v>
      </c>
    </row>
    <row r="50" spans="2:7" x14ac:dyDescent="0.3">
      <c r="B50" s="9" t="s">
        <v>28</v>
      </c>
      <c r="C50" s="10" t="s">
        <v>23</v>
      </c>
      <c r="D50" s="10" t="s">
        <v>13</v>
      </c>
      <c r="E50" s="11">
        <v>5075</v>
      </c>
      <c r="F50" s="11">
        <f>data3[[#This Row],[Amount]]</f>
        <v>5075</v>
      </c>
      <c r="G50" s="12">
        <v>21</v>
      </c>
    </row>
    <row r="51" spans="2:7" x14ac:dyDescent="0.3">
      <c r="B51" s="9" t="s">
        <v>30</v>
      </c>
      <c r="C51" s="10" t="s">
        <v>17</v>
      </c>
      <c r="D51" s="10" t="s">
        <v>32</v>
      </c>
      <c r="E51" s="11">
        <v>9198</v>
      </c>
      <c r="F51" s="11">
        <f>data3[[#This Row],[Amount]]</f>
        <v>9198</v>
      </c>
      <c r="G51" s="12">
        <v>36</v>
      </c>
    </row>
    <row r="52" spans="2:7" x14ac:dyDescent="0.3">
      <c r="B52" s="9" t="s">
        <v>19</v>
      </c>
      <c r="C52" s="10" t="s">
        <v>33</v>
      </c>
      <c r="D52" s="10" t="s">
        <v>35</v>
      </c>
      <c r="E52" s="11">
        <v>3339</v>
      </c>
      <c r="F52" s="11">
        <f>data3[[#This Row],[Amount]]</f>
        <v>3339</v>
      </c>
      <c r="G52" s="12">
        <v>75</v>
      </c>
    </row>
    <row r="53" spans="2:7" x14ac:dyDescent="0.3">
      <c r="B53" s="9" t="s">
        <v>8</v>
      </c>
      <c r="C53" s="10" t="s">
        <v>33</v>
      </c>
      <c r="D53" s="10" t="s">
        <v>31</v>
      </c>
      <c r="E53" s="11">
        <v>5019</v>
      </c>
      <c r="F53" s="11">
        <f>data3[[#This Row],[Amount]]</f>
        <v>5019</v>
      </c>
      <c r="G53" s="12">
        <v>156</v>
      </c>
    </row>
    <row r="54" spans="2:7" x14ac:dyDescent="0.3">
      <c r="B54" s="9" t="s">
        <v>28</v>
      </c>
      <c r="C54" s="10" t="s">
        <v>17</v>
      </c>
      <c r="D54" s="10" t="s">
        <v>32</v>
      </c>
      <c r="E54" s="11">
        <v>16184</v>
      </c>
      <c r="F54" s="11">
        <f>data3[[#This Row],[Amount]]</f>
        <v>16184</v>
      </c>
      <c r="G54" s="12">
        <v>39</v>
      </c>
    </row>
    <row r="55" spans="2:7" x14ac:dyDescent="0.3">
      <c r="B55" s="9" t="s">
        <v>19</v>
      </c>
      <c r="C55" s="10" t="s">
        <v>17</v>
      </c>
      <c r="D55" s="10" t="s">
        <v>44</v>
      </c>
      <c r="E55" s="11">
        <v>497</v>
      </c>
      <c r="F55" s="11">
        <f>data3[[#This Row],[Amount]]</f>
        <v>497</v>
      </c>
      <c r="G55" s="12">
        <v>63</v>
      </c>
    </row>
    <row r="56" spans="2:7" x14ac:dyDescent="0.3">
      <c r="B56" s="9" t="s">
        <v>29</v>
      </c>
      <c r="C56" s="10" t="s">
        <v>17</v>
      </c>
      <c r="D56" s="10" t="s">
        <v>35</v>
      </c>
      <c r="E56" s="11">
        <v>8211</v>
      </c>
      <c r="F56" s="11">
        <f>data3[[#This Row],[Amount]]</f>
        <v>8211</v>
      </c>
      <c r="G56" s="12">
        <v>75</v>
      </c>
    </row>
    <row r="57" spans="2:7" x14ac:dyDescent="0.3">
      <c r="B57" s="9" t="s">
        <v>29</v>
      </c>
      <c r="C57" s="10" t="s">
        <v>23</v>
      </c>
      <c r="D57" s="10" t="s">
        <v>43</v>
      </c>
      <c r="E57" s="11">
        <v>6580</v>
      </c>
      <c r="F57" s="11">
        <f>data3[[#This Row],[Amount]]</f>
        <v>6580</v>
      </c>
      <c r="G57" s="12">
        <v>183</v>
      </c>
    </row>
    <row r="58" spans="2:7" x14ac:dyDescent="0.3">
      <c r="B58" s="9" t="s">
        <v>16</v>
      </c>
      <c r="C58" s="10" t="s">
        <v>12</v>
      </c>
      <c r="D58" s="10" t="s">
        <v>34</v>
      </c>
      <c r="E58" s="11">
        <v>4760</v>
      </c>
      <c r="F58" s="11">
        <f>data3[[#This Row],[Amount]]</f>
        <v>4760</v>
      </c>
      <c r="G58" s="12">
        <v>69</v>
      </c>
    </row>
    <row r="59" spans="2:7" x14ac:dyDescent="0.3">
      <c r="B59" s="9" t="s">
        <v>8</v>
      </c>
      <c r="C59" s="10" t="s">
        <v>17</v>
      </c>
      <c r="D59" s="10" t="s">
        <v>21</v>
      </c>
      <c r="E59" s="11">
        <v>5439</v>
      </c>
      <c r="F59" s="11">
        <f>data3[[#This Row],[Amount]]</f>
        <v>5439</v>
      </c>
      <c r="G59" s="12">
        <v>30</v>
      </c>
    </row>
    <row r="60" spans="2:7" x14ac:dyDescent="0.3">
      <c r="B60" s="9" t="s">
        <v>16</v>
      </c>
      <c r="C60" s="10" t="s">
        <v>33</v>
      </c>
      <c r="D60" s="10" t="s">
        <v>31</v>
      </c>
      <c r="E60" s="11">
        <v>1463</v>
      </c>
      <c r="F60" s="11">
        <f>data3[[#This Row],[Amount]]</f>
        <v>1463</v>
      </c>
      <c r="G60" s="12">
        <v>39</v>
      </c>
    </row>
    <row r="61" spans="2:7" x14ac:dyDescent="0.3">
      <c r="B61" s="9" t="s">
        <v>30</v>
      </c>
      <c r="C61" s="10" t="s">
        <v>33</v>
      </c>
      <c r="D61" s="10" t="s">
        <v>13</v>
      </c>
      <c r="E61" s="11">
        <v>7777</v>
      </c>
      <c r="F61" s="11">
        <f>data3[[#This Row],[Amount]]</f>
        <v>7777</v>
      </c>
      <c r="G61" s="12">
        <v>504</v>
      </c>
    </row>
    <row r="62" spans="2:7" x14ac:dyDescent="0.3">
      <c r="B62" s="9" t="s">
        <v>14</v>
      </c>
      <c r="C62" s="10" t="s">
        <v>9</v>
      </c>
      <c r="D62" s="10" t="s">
        <v>35</v>
      </c>
      <c r="E62" s="11">
        <v>1085</v>
      </c>
      <c r="F62" s="11">
        <f>data3[[#This Row],[Amount]]</f>
        <v>1085</v>
      </c>
      <c r="G62" s="12">
        <v>273</v>
      </c>
    </row>
    <row r="63" spans="2:7" x14ac:dyDescent="0.3">
      <c r="B63" s="9" t="s">
        <v>28</v>
      </c>
      <c r="C63" s="10" t="s">
        <v>9</v>
      </c>
      <c r="D63" s="10" t="s">
        <v>24</v>
      </c>
      <c r="E63" s="11">
        <v>182</v>
      </c>
      <c r="F63" s="11">
        <f>data3[[#This Row],[Amount]]</f>
        <v>182</v>
      </c>
      <c r="G63" s="12">
        <v>48</v>
      </c>
    </row>
    <row r="64" spans="2:7" x14ac:dyDescent="0.3">
      <c r="B64" s="9" t="s">
        <v>19</v>
      </c>
      <c r="C64" s="10" t="s">
        <v>33</v>
      </c>
      <c r="D64" s="10" t="s">
        <v>42</v>
      </c>
      <c r="E64" s="11">
        <v>4242</v>
      </c>
      <c r="F64" s="11">
        <f>data3[[#This Row],[Amount]]</f>
        <v>4242</v>
      </c>
      <c r="G64" s="12">
        <v>207</v>
      </c>
    </row>
    <row r="65" spans="2:7" x14ac:dyDescent="0.3">
      <c r="B65" s="9" t="s">
        <v>19</v>
      </c>
      <c r="C65" s="10" t="s">
        <v>17</v>
      </c>
      <c r="D65" s="10" t="s">
        <v>13</v>
      </c>
      <c r="E65" s="11">
        <v>6118</v>
      </c>
      <c r="F65" s="11">
        <f>data3[[#This Row],[Amount]]</f>
        <v>6118</v>
      </c>
      <c r="G65" s="12">
        <v>9</v>
      </c>
    </row>
    <row r="66" spans="2:7" x14ac:dyDescent="0.3">
      <c r="B66" s="9" t="s">
        <v>38</v>
      </c>
      <c r="C66" s="10" t="s">
        <v>17</v>
      </c>
      <c r="D66" s="10" t="s">
        <v>37</v>
      </c>
      <c r="E66" s="11">
        <v>2317</v>
      </c>
      <c r="F66" s="11">
        <f>data3[[#This Row],[Amount]]</f>
        <v>2317</v>
      </c>
      <c r="G66" s="12">
        <v>261</v>
      </c>
    </row>
    <row r="67" spans="2:7" x14ac:dyDescent="0.3">
      <c r="B67" s="9" t="s">
        <v>19</v>
      </c>
      <c r="C67" s="10" t="s">
        <v>23</v>
      </c>
      <c r="D67" s="10" t="s">
        <v>32</v>
      </c>
      <c r="E67" s="11">
        <v>938</v>
      </c>
      <c r="F67" s="11">
        <f>data3[[#This Row],[Amount]]</f>
        <v>938</v>
      </c>
      <c r="G67" s="12">
        <v>6</v>
      </c>
    </row>
    <row r="68" spans="2:7" x14ac:dyDescent="0.3">
      <c r="B68" s="9" t="s">
        <v>11</v>
      </c>
      <c r="C68" s="10" t="s">
        <v>9</v>
      </c>
      <c r="D68" s="10" t="s">
        <v>40</v>
      </c>
      <c r="E68" s="11">
        <v>9709</v>
      </c>
      <c r="F68" s="11">
        <f>data3[[#This Row],[Amount]]</f>
        <v>9709</v>
      </c>
      <c r="G68" s="12">
        <v>30</v>
      </c>
    </row>
    <row r="69" spans="2:7" x14ac:dyDescent="0.3">
      <c r="B69" s="9" t="s">
        <v>26</v>
      </c>
      <c r="C69" s="10" t="s">
        <v>33</v>
      </c>
      <c r="D69" s="10" t="s">
        <v>36</v>
      </c>
      <c r="E69" s="11">
        <v>2205</v>
      </c>
      <c r="F69" s="11">
        <f>data3[[#This Row],[Amount]]</f>
        <v>2205</v>
      </c>
      <c r="G69" s="12">
        <v>138</v>
      </c>
    </row>
    <row r="70" spans="2:7" x14ac:dyDescent="0.3">
      <c r="B70" s="9" t="s">
        <v>26</v>
      </c>
      <c r="C70" s="10" t="s">
        <v>9</v>
      </c>
      <c r="D70" s="10" t="s">
        <v>31</v>
      </c>
      <c r="E70" s="11">
        <v>4487</v>
      </c>
      <c r="F70" s="11">
        <f>data3[[#This Row],[Amount]]</f>
        <v>4487</v>
      </c>
      <c r="G70" s="12">
        <v>111</v>
      </c>
    </row>
    <row r="71" spans="2:7" x14ac:dyDescent="0.3">
      <c r="B71" s="9" t="s">
        <v>28</v>
      </c>
      <c r="C71" s="10" t="s">
        <v>12</v>
      </c>
      <c r="D71" s="10" t="s">
        <v>18</v>
      </c>
      <c r="E71" s="11">
        <v>2415</v>
      </c>
      <c r="F71" s="11">
        <f>data3[[#This Row],[Amount]]</f>
        <v>2415</v>
      </c>
      <c r="G71" s="12">
        <v>15</v>
      </c>
    </row>
    <row r="72" spans="2:7" x14ac:dyDescent="0.3">
      <c r="B72" s="9" t="s">
        <v>8</v>
      </c>
      <c r="C72" s="10" t="s">
        <v>33</v>
      </c>
      <c r="D72" s="10" t="s">
        <v>39</v>
      </c>
      <c r="E72" s="11">
        <v>4018</v>
      </c>
      <c r="F72" s="11">
        <f>data3[[#This Row],[Amount]]</f>
        <v>4018</v>
      </c>
      <c r="G72" s="12">
        <v>162</v>
      </c>
    </row>
    <row r="73" spans="2:7" x14ac:dyDescent="0.3">
      <c r="B73" s="9" t="s">
        <v>28</v>
      </c>
      <c r="C73" s="10" t="s">
        <v>33</v>
      </c>
      <c r="D73" s="10" t="s">
        <v>39</v>
      </c>
      <c r="E73" s="11">
        <v>861</v>
      </c>
      <c r="F73" s="11">
        <f>data3[[#This Row],[Amount]]</f>
        <v>861</v>
      </c>
      <c r="G73" s="12">
        <v>195</v>
      </c>
    </row>
    <row r="74" spans="2:7" x14ac:dyDescent="0.3">
      <c r="B74" s="9" t="s">
        <v>38</v>
      </c>
      <c r="C74" s="10" t="s">
        <v>23</v>
      </c>
      <c r="D74" s="10" t="s">
        <v>27</v>
      </c>
      <c r="E74" s="11">
        <v>5586</v>
      </c>
      <c r="F74" s="11">
        <f>data3[[#This Row],[Amount]]</f>
        <v>5586</v>
      </c>
      <c r="G74" s="12">
        <v>525</v>
      </c>
    </row>
    <row r="75" spans="2:7" x14ac:dyDescent="0.3">
      <c r="B75" s="9" t="s">
        <v>26</v>
      </c>
      <c r="C75" s="10" t="s">
        <v>33</v>
      </c>
      <c r="D75" s="10" t="s">
        <v>22</v>
      </c>
      <c r="E75" s="11">
        <v>2226</v>
      </c>
      <c r="F75" s="11">
        <f>data3[[#This Row],[Amount]]</f>
        <v>2226</v>
      </c>
      <c r="G75" s="12">
        <v>48</v>
      </c>
    </row>
    <row r="76" spans="2:7" x14ac:dyDescent="0.3">
      <c r="B76" s="9" t="s">
        <v>14</v>
      </c>
      <c r="C76" s="10" t="s">
        <v>33</v>
      </c>
      <c r="D76" s="10" t="s">
        <v>43</v>
      </c>
      <c r="E76" s="11">
        <v>14329</v>
      </c>
      <c r="F76" s="11">
        <f>data3[[#This Row],[Amount]]</f>
        <v>14329</v>
      </c>
      <c r="G76" s="12">
        <v>150</v>
      </c>
    </row>
    <row r="77" spans="2:7" x14ac:dyDescent="0.3">
      <c r="B77" s="9" t="s">
        <v>14</v>
      </c>
      <c r="C77" s="10" t="s">
        <v>33</v>
      </c>
      <c r="D77" s="10" t="s">
        <v>36</v>
      </c>
      <c r="E77" s="11">
        <v>8463</v>
      </c>
      <c r="F77" s="11">
        <f>data3[[#This Row],[Amount]]</f>
        <v>8463</v>
      </c>
      <c r="G77" s="12">
        <v>492</v>
      </c>
    </row>
    <row r="78" spans="2:7" x14ac:dyDescent="0.3">
      <c r="B78" s="9" t="s">
        <v>28</v>
      </c>
      <c r="C78" s="10" t="s">
        <v>33</v>
      </c>
      <c r="D78" s="10" t="s">
        <v>35</v>
      </c>
      <c r="E78" s="11">
        <v>2891</v>
      </c>
      <c r="F78" s="11">
        <f>data3[[#This Row],[Amount]]</f>
        <v>2891</v>
      </c>
      <c r="G78" s="12">
        <v>102</v>
      </c>
    </row>
    <row r="79" spans="2:7" x14ac:dyDescent="0.3">
      <c r="B79" s="9" t="s">
        <v>30</v>
      </c>
      <c r="C79" s="10" t="s">
        <v>17</v>
      </c>
      <c r="D79" s="10" t="s">
        <v>37</v>
      </c>
      <c r="E79" s="11">
        <v>3773</v>
      </c>
      <c r="F79" s="11">
        <f>data3[[#This Row],[Amount]]</f>
        <v>3773</v>
      </c>
      <c r="G79" s="12">
        <v>165</v>
      </c>
    </row>
    <row r="80" spans="2:7" x14ac:dyDescent="0.3">
      <c r="B80" s="9" t="s">
        <v>16</v>
      </c>
      <c r="C80" s="10" t="s">
        <v>17</v>
      </c>
      <c r="D80" s="10" t="s">
        <v>43</v>
      </c>
      <c r="E80" s="11">
        <v>854</v>
      </c>
      <c r="F80" s="11">
        <f>data3[[#This Row],[Amount]]</f>
        <v>854</v>
      </c>
      <c r="G80" s="12">
        <v>309</v>
      </c>
    </row>
    <row r="81" spans="2:7" x14ac:dyDescent="0.3">
      <c r="B81" s="9" t="s">
        <v>19</v>
      </c>
      <c r="C81" s="10" t="s">
        <v>17</v>
      </c>
      <c r="D81" s="10" t="s">
        <v>31</v>
      </c>
      <c r="E81" s="11">
        <v>4970</v>
      </c>
      <c r="F81" s="11">
        <f>data3[[#This Row],[Amount]]</f>
        <v>4970</v>
      </c>
      <c r="G81" s="12">
        <v>156</v>
      </c>
    </row>
    <row r="82" spans="2:7" x14ac:dyDescent="0.3">
      <c r="B82" s="9" t="s">
        <v>14</v>
      </c>
      <c r="C82" s="10" t="s">
        <v>12</v>
      </c>
      <c r="D82" s="10" t="s">
        <v>45</v>
      </c>
      <c r="E82" s="11">
        <v>98</v>
      </c>
      <c r="F82" s="11">
        <f>data3[[#This Row],[Amount]]</f>
        <v>98</v>
      </c>
      <c r="G82" s="12">
        <v>159</v>
      </c>
    </row>
    <row r="83" spans="2:7" x14ac:dyDescent="0.3">
      <c r="B83" s="9" t="s">
        <v>28</v>
      </c>
      <c r="C83" s="10" t="s">
        <v>12</v>
      </c>
      <c r="D83" s="10" t="s">
        <v>40</v>
      </c>
      <c r="E83" s="11">
        <v>13391</v>
      </c>
      <c r="F83" s="11">
        <f>data3[[#This Row],[Amount]]</f>
        <v>13391</v>
      </c>
      <c r="G83" s="12">
        <v>201</v>
      </c>
    </row>
    <row r="84" spans="2:7" x14ac:dyDescent="0.3">
      <c r="B84" s="9" t="s">
        <v>11</v>
      </c>
      <c r="C84" s="10" t="s">
        <v>20</v>
      </c>
      <c r="D84" s="10" t="s">
        <v>24</v>
      </c>
      <c r="E84" s="11">
        <v>8890</v>
      </c>
      <c r="F84" s="11">
        <f>data3[[#This Row],[Amount]]</f>
        <v>8890</v>
      </c>
      <c r="G84" s="12">
        <v>210</v>
      </c>
    </row>
    <row r="85" spans="2:7" x14ac:dyDescent="0.3">
      <c r="B85" s="9" t="s">
        <v>29</v>
      </c>
      <c r="C85" s="10" t="s">
        <v>23</v>
      </c>
      <c r="D85" s="10" t="s">
        <v>34</v>
      </c>
      <c r="E85" s="11">
        <v>56</v>
      </c>
      <c r="F85" s="11">
        <f>data3[[#This Row],[Amount]]</f>
        <v>56</v>
      </c>
      <c r="G85" s="12">
        <v>51</v>
      </c>
    </row>
    <row r="86" spans="2:7" x14ac:dyDescent="0.3">
      <c r="B86" s="9" t="s">
        <v>30</v>
      </c>
      <c r="C86" s="10" t="s">
        <v>17</v>
      </c>
      <c r="D86" s="10" t="s">
        <v>21</v>
      </c>
      <c r="E86" s="11">
        <v>3339</v>
      </c>
      <c r="F86" s="11">
        <f>data3[[#This Row],[Amount]]</f>
        <v>3339</v>
      </c>
      <c r="G86" s="12">
        <v>39</v>
      </c>
    </row>
    <row r="87" spans="2:7" x14ac:dyDescent="0.3">
      <c r="B87" s="9" t="s">
        <v>38</v>
      </c>
      <c r="C87" s="10" t="s">
        <v>12</v>
      </c>
      <c r="D87" s="10" t="s">
        <v>18</v>
      </c>
      <c r="E87" s="11">
        <v>3808</v>
      </c>
      <c r="F87" s="11">
        <f>data3[[#This Row],[Amount]]</f>
        <v>3808</v>
      </c>
      <c r="G87" s="12">
        <v>279</v>
      </c>
    </row>
    <row r="88" spans="2:7" x14ac:dyDescent="0.3">
      <c r="B88" s="9" t="s">
        <v>38</v>
      </c>
      <c r="C88" s="10" t="s">
        <v>23</v>
      </c>
      <c r="D88" s="10" t="s">
        <v>34</v>
      </c>
      <c r="E88" s="11">
        <v>63</v>
      </c>
      <c r="F88" s="11">
        <f>data3[[#This Row],[Amount]]</f>
        <v>63</v>
      </c>
      <c r="G88" s="12">
        <v>123</v>
      </c>
    </row>
    <row r="89" spans="2:7" x14ac:dyDescent="0.3">
      <c r="B89" s="9" t="s">
        <v>29</v>
      </c>
      <c r="C89" s="10" t="s">
        <v>20</v>
      </c>
      <c r="D89" s="10" t="s">
        <v>42</v>
      </c>
      <c r="E89" s="11">
        <v>7812</v>
      </c>
      <c r="F89" s="11">
        <f>data3[[#This Row],[Amount]]</f>
        <v>7812</v>
      </c>
      <c r="G89" s="12">
        <v>81</v>
      </c>
    </row>
    <row r="90" spans="2:7" x14ac:dyDescent="0.3">
      <c r="B90" s="9" t="s">
        <v>8</v>
      </c>
      <c r="C90" s="10" t="s">
        <v>9</v>
      </c>
      <c r="D90" s="10" t="s">
        <v>39</v>
      </c>
      <c r="E90" s="11">
        <v>7693</v>
      </c>
      <c r="F90" s="11">
        <f>data3[[#This Row],[Amount]]</f>
        <v>7693</v>
      </c>
      <c r="G90" s="12">
        <v>21</v>
      </c>
    </row>
    <row r="91" spans="2:7" x14ac:dyDescent="0.3">
      <c r="B91" s="9" t="s">
        <v>30</v>
      </c>
      <c r="C91" s="10" t="s">
        <v>17</v>
      </c>
      <c r="D91" s="10" t="s">
        <v>43</v>
      </c>
      <c r="E91" s="11">
        <v>973</v>
      </c>
      <c r="F91" s="11">
        <f>data3[[#This Row],[Amount]]</f>
        <v>973</v>
      </c>
      <c r="G91" s="12">
        <v>162</v>
      </c>
    </row>
    <row r="92" spans="2:7" x14ac:dyDescent="0.3">
      <c r="B92" s="9" t="s">
        <v>38</v>
      </c>
      <c r="C92" s="10" t="s">
        <v>12</v>
      </c>
      <c r="D92" s="10" t="s">
        <v>44</v>
      </c>
      <c r="E92" s="11">
        <v>567</v>
      </c>
      <c r="F92" s="11">
        <f>data3[[#This Row],[Amount]]</f>
        <v>567</v>
      </c>
      <c r="G92" s="12">
        <v>228</v>
      </c>
    </row>
    <row r="93" spans="2:7" x14ac:dyDescent="0.3">
      <c r="B93" s="9" t="s">
        <v>38</v>
      </c>
      <c r="C93" s="10" t="s">
        <v>17</v>
      </c>
      <c r="D93" s="10" t="s">
        <v>35</v>
      </c>
      <c r="E93" s="11">
        <v>2471</v>
      </c>
      <c r="F93" s="11">
        <f>data3[[#This Row],[Amount]]</f>
        <v>2471</v>
      </c>
      <c r="G93" s="12">
        <v>342</v>
      </c>
    </row>
    <row r="94" spans="2:7" x14ac:dyDescent="0.3">
      <c r="B94" s="9" t="s">
        <v>28</v>
      </c>
      <c r="C94" s="10" t="s">
        <v>23</v>
      </c>
      <c r="D94" s="10" t="s">
        <v>34</v>
      </c>
      <c r="E94" s="11">
        <v>7189</v>
      </c>
      <c r="F94" s="11">
        <f>data3[[#This Row],[Amount]]</f>
        <v>7189</v>
      </c>
      <c r="G94" s="12">
        <v>54</v>
      </c>
    </row>
    <row r="95" spans="2:7" x14ac:dyDescent="0.3">
      <c r="B95" s="9" t="s">
        <v>16</v>
      </c>
      <c r="C95" s="10" t="s">
        <v>12</v>
      </c>
      <c r="D95" s="10" t="s">
        <v>43</v>
      </c>
      <c r="E95" s="11">
        <v>7455</v>
      </c>
      <c r="F95" s="11">
        <f>data3[[#This Row],[Amount]]</f>
        <v>7455</v>
      </c>
      <c r="G95" s="12">
        <v>216</v>
      </c>
    </row>
    <row r="96" spans="2:7" x14ac:dyDescent="0.3">
      <c r="B96" s="9" t="s">
        <v>30</v>
      </c>
      <c r="C96" s="10" t="s">
        <v>33</v>
      </c>
      <c r="D96" s="10" t="s">
        <v>45</v>
      </c>
      <c r="E96" s="11">
        <v>3108</v>
      </c>
      <c r="F96" s="11">
        <f>data3[[#This Row],[Amount]]</f>
        <v>3108</v>
      </c>
      <c r="G96" s="12">
        <v>54</v>
      </c>
    </row>
    <row r="97" spans="2:7" x14ac:dyDescent="0.3">
      <c r="B97" s="9" t="s">
        <v>19</v>
      </c>
      <c r="C97" s="10" t="s">
        <v>23</v>
      </c>
      <c r="D97" s="10" t="s">
        <v>21</v>
      </c>
      <c r="E97" s="11">
        <v>469</v>
      </c>
      <c r="F97" s="11">
        <f>data3[[#This Row],[Amount]]</f>
        <v>469</v>
      </c>
      <c r="G97" s="12">
        <v>75</v>
      </c>
    </row>
    <row r="98" spans="2:7" x14ac:dyDescent="0.3">
      <c r="B98" s="9" t="s">
        <v>14</v>
      </c>
      <c r="C98" s="10" t="s">
        <v>9</v>
      </c>
      <c r="D98" s="10" t="s">
        <v>37</v>
      </c>
      <c r="E98" s="11">
        <v>2737</v>
      </c>
      <c r="F98" s="11">
        <f>data3[[#This Row],[Amount]]</f>
        <v>2737</v>
      </c>
      <c r="G98" s="12">
        <v>93</v>
      </c>
    </row>
    <row r="99" spans="2:7" x14ac:dyDescent="0.3">
      <c r="B99" s="9" t="s">
        <v>14</v>
      </c>
      <c r="C99" s="10" t="s">
        <v>9</v>
      </c>
      <c r="D99" s="10" t="s">
        <v>21</v>
      </c>
      <c r="E99" s="11">
        <v>4305</v>
      </c>
      <c r="F99" s="11">
        <f>data3[[#This Row],[Amount]]</f>
        <v>4305</v>
      </c>
      <c r="G99" s="12">
        <v>156</v>
      </c>
    </row>
    <row r="100" spans="2:7" x14ac:dyDescent="0.3">
      <c r="B100" s="9" t="s">
        <v>14</v>
      </c>
      <c r="C100" s="10" t="s">
        <v>23</v>
      </c>
      <c r="D100" s="10" t="s">
        <v>31</v>
      </c>
      <c r="E100" s="11">
        <v>2408</v>
      </c>
      <c r="F100" s="11">
        <f>data3[[#This Row],[Amount]]</f>
        <v>2408</v>
      </c>
      <c r="G100" s="12">
        <v>9</v>
      </c>
    </row>
    <row r="101" spans="2:7" x14ac:dyDescent="0.3">
      <c r="B101" s="9" t="s">
        <v>30</v>
      </c>
      <c r="C101" s="10" t="s">
        <v>17</v>
      </c>
      <c r="D101" s="10" t="s">
        <v>39</v>
      </c>
      <c r="E101" s="11">
        <v>1281</v>
      </c>
      <c r="F101" s="11">
        <f>data3[[#This Row],[Amount]]</f>
        <v>1281</v>
      </c>
      <c r="G101" s="12">
        <v>18</v>
      </c>
    </row>
    <row r="102" spans="2:7" x14ac:dyDescent="0.3">
      <c r="B102" s="9" t="s">
        <v>8</v>
      </c>
      <c r="C102" s="10" t="s">
        <v>12</v>
      </c>
      <c r="D102" s="10" t="s">
        <v>13</v>
      </c>
      <c r="E102" s="11">
        <v>12348</v>
      </c>
      <c r="F102" s="11">
        <f>data3[[#This Row],[Amount]]</f>
        <v>12348</v>
      </c>
      <c r="G102" s="12">
        <v>234</v>
      </c>
    </row>
    <row r="103" spans="2:7" x14ac:dyDescent="0.3">
      <c r="B103" s="9" t="s">
        <v>30</v>
      </c>
      <c r="C103" s="10" t="s">
        <v>33</v>
      </c>
      <c r="D103" s="10" t="s">
        <v>43</v>
      </c>
      <c r="E103" s="11">
        <v>3689</v>
      </c>
      <c r="F103" s="11">
        <f>data3[[#This Row],[Amount]]</f>
        <v>3689</v>
      </c>
      <c r="G103" s="12">
        <v>312</v>
      </c>
    </row>
    <row r="104" spans="2:7" x14ac:dyDescent="0.3">
      <c r="B104" s="9" t="s">
        <v>26</v>
      </c>
      <c r="C104" s="10" t="s">
        <v>17</v>
      </c>
      <c r="D104" s="10" t="s">
        <v>39</v>
      </c>
      <c r="E104" s="11">
        <v>2870</v>
      </c>
      <c r="F104" s="11">
        <f>data3[[#This Row],[Amount]]</f>
        <v>2870</v>
      </c>
      <c r="G104" s="12">
        <v>300</v>
      </c>
    </row>
    <row r="105" spans="2:7" x14ac:dyDescent="0.3">
      <c r="B105" s="9" t="s">
        <v>29</v>
      </c>
      <c r="C105" s="10" t="s">
        <v>17</v>
      </c>
      <c r="D105" s="10" t="s">
        <v>42</v>
      </c>
      <c r="E105" s="11">
        <v>798</v>
      </c>
      <c r="F105" s="11">
        <f>data3[[#This Row],[Amount]]</f>
        <v>798</v>
      </c>
      <c r="G105" s="12">
        <v>519</v>
      </c>
    </row>
    <row r="106" spans="2:7" x14ac:dyDescent="0.3">
      <c r="B106" s="9" t="s">
        <v>16</v>
      </c>
      <c r="C106" s="10" t="s">
        <v>9</v>
      </c>
      <c r="D106" s="10" t="s">
        <v>44</v>
      </c>
      <c r="E106" s="11">
        <v>2933</v>
      </c>
      <c r="F106" s="11">
        <f>data3[[#This Row],[Amount]]</f>
        <v>2933</v>
      </c>
      <c r="G106" s="12">
        <v>9</v>
      </c>
    </row>
    <row r="107" spans="2:7" x14ac:dyDescent="0.3">
      <c r="B107" s="9" t="s">
        <v>28</v>
      </c>
      <c r="C107" s="10" t="s">
        <v>12</v>
      </c>
      <c r="D107" s="10" t="s">
        <v>15</v>
      </c>
      <c r="E107" s="11">
        <v>2744</v>
      </c>
      <c r="F107" s="11">
        <f>data3[[#This Row],[Amount]]</f>
        <v>2744</v>
      </c>
      <c r="G107" s="12">
        <v>9</v>
      </c>
    </row>
    <row r="108" spans="2:7" x14ac:dyDescent="0.3">
      <c r="B108" s="9" t="s">
        <v>8</v>
      </c>
      <c r="C108" s="10" t="s">
        <v>17</v>
      </c>
      <c r="D108" s="10" t="s">
        <v>22</v>
      </c>
      <c r="E108" s="11">
        <v>9772</v>
      </c>
      <c r="F108" s="11">
        <f>data3[[#This Row],[Amount]]</f>
        <v>9772</v>
      </c>
      <c r="G108" s="12">
        <v>90</v>
      </c>
    </row>
    <row r="109" spans="2:7" x14ac:dyDescent="0.3">
      <c r="B109" s="9" t="s">
        <v>26</v>
      </c>
      <c r="C109" s="10" t="s">
        <v>33</v>
      </c>
      <c r="D109" s="10" t="s">
        <v>21</v>
      </c>
      <c r="E109" s="11">
        <v>1568</v>
      </c>
      <c r="F109" s="11">
        <f>data3[[#This Row],[Amount]]</f>
        <v>1568</v>
      </c>
      <c r="G109" s="12">
        <v>96</v>
      </c>
    </row>
    <row r="110" spans="2:7" x14ac:dyDescent="0.3">
      <c r="B110" s="9" t="s">
        <v>29</v>
      </c>
      <c r="C110" s="10" t="s">
        <v>17</v>
      </c>
      <c r="D110" s="10" t="s">
        <v>32</v>
      </c>
      <c r="E110" s="11">
        <v>11417</v>
      </c>
      <c r="F110" s="11">
        <f>data3[[#This Row],[Amount]]</f>
        <v>11417</v>
      </c>
      <c r="G110" s="12">
        <v>21</v>
      </c>
    </row>
    <row r="111" spans="2:7" x14ac:dyDescent="0.3">
      <c r="B111" s="9" t="s">
        <v>8</v>
      </c>
      <c r="C111" s="10" t="s">
        <v>33</v>
      </c>
      <c r="D111" s="10" t="s">
        <v>45</v>
      </c>
      <c r="E111" s="11">
        <v>6748</v>
      </c>
      <c r="F111" s="11">
        <f>data3[[#This Row],[Amount]]</f>
        <v>6748</v>
      </c>
      <c r="G111" s="12">
        <v>48</v>
      </c>
    </row>
    <row r="112" spans="2:7" x14ac:dyDescent="0.3">
      <c r="B112" s="9" t="s">
        <v>38</v>
      </c>
      <c r="C112" s="10" t="s">
        <v>17</v>
      </c>
      <c r="D112" s="10" t="s">
        <v>42</v>
      </c>
      <c r="E112" s="11">
        <v>1407</v>
      </c>
      <c r="F112" s="11">
        <f>data3[[#This Row],[Amount]]</f>
        <v>1407</v>
      </c>
      <c r="G112" s="12">
        <v>72</v>
      </c>
    </row>
    <row r="113" spans="2:7" x14ac:dyDescent="0.3">
      <c r="B113" s="9" t="s">
        <v>11</v>
      </c>
      <c r="C113" s="10" t="s">
        <v>12</v>
      </c>
      <c r="D113" s="10" t="s">
        <v>35</v>
      </c>
      <c r="E113" s="11">
        <v>2023</v>
      </c>
      <c r="F113" s="11">
        <f>data3[[#This Row],[Amount]]</f>
        <v>2023</v>
      </c>
      <c r="G113" s="12">
        <v>168</v>
      </c>
    </row>
    <row r="114" spans="2:7" x14ac:dyDescent="0.3">
      <c r="B114" s="9" t="s">
        <v>28</v>
      </c>
      <c r="C114" s="10" t="s">
        <v>20</v>
      </c>
      <c r="D114" s="10" t="s">
        <v>45</v>
      </c>
      <c r="E114" s="11">
        <v>5236</v>
      </c>
      <c r="F114" s="11">
        <f>data3[[#This Row],[Amount]]</f>
        <v>5236</v>
      </c>
      <c r="G114" s="12">
        <v>51</v>
      </c>
    </row>
    <row r="115" spans="2:7" x14ac:dyDescent="0.3">
      <c r="B115" s="9" t="s">
        <v>16</v>
      </c>
      <c r="C115" s="10" t="s">
        <v>17</v>
      </c>
      <c r="D115" s="10" t="s">
        <v>39</v>
      </c>
      <c r="E115" s="11">
        <v>1925</v>
      </c>
      <c r="F115" s="11">
        <f>data3[[#This Row],[Amount]]</f>
        <v>1925</v>
      </c>
      <c r="G115" s="12">
        <v>192</v>
      </c>
    </row>
    <row r="116" spans="2:7" x14ac:dyDescent="0.3">
      <c r="B116" s="9" t="s">
        <v>26</v>
      </c>
      <c r="C116" s="10" t="s">
        <v>9</v>
      </c>
      <c r="D116" s="10" t="s">
        <v>27</v>
      </c>
      <c r="E116" s="11">
        <v>6608</v>
      </c>
      <c r="F116" s="11">
        <f>data3[[#This Row],[Amount]]</f>
        <v>6608</v>
      </c>
      <c r="G116" s="12">
        <v>225</v>
      </c>
    </row>
    <row r="117" spans="2:7" x14ac:dyDescent="0.3">
      <c r="B117" s="9" t="s">
        <v>19</v>
      </c>
      <c r="C117" s="10" t="s">
        <v>33</v>
      </c>
      <c r="D117" s="10" t="s">
        <v>45</v>
      </c>
      <c r="E117" s="11">
        <v>8008</v>
      </c>
      <c r="F117" s="11">
        <f>data3[[#This Row],[Amount]]</f>
        <v>8008</v>
      </c>
      <c r="G117" s="12">
        <v>456</v>
      </c>
    </row>
    <row r="118" spans="2:7" x14ac:dyDescent="0.3">
      <c r="B118" s="9" t="s">
        <v>38</v>
      </c>
      <c r="C118" s="10" t="s">
        <v>33</v>
      </c>
      <c r="D118" s="10" t="s">
        <v>21</v>
      </c>
      <c r="E118" s="11">
        <v>1428</v>
      </c>
      <c r="F118" s="11">
        <f>data3[[#This Row],[Amount]]</f>
        <v>1428</v>
      </c>
      <c r="G118" s="12">
        <v>93</v>
      </c>
    </row>
    <row r="119" spans="2:7" x14ac:dyDescent="0.3">
      <c r="B119" s="9" t="s">
        <v>19</v>
      </c>
      <c r="C119" s="10" t="s">
        <v>33</v>
      </c>
      <c r="D119" s="10" t="s">
        <v>15</v>
      </c>
      <c r="E119" s="11">
        <v>525</v>
      </c>
      <c r="F119" s="11">
        <f>data3[[#This Row],[Amount]]</f>
        <v>525</v>
      </c>
      <c r="G119" s="12">
        <v>48</v>
      </c>
    </row>
    <row r="120" spans="2:7" x14ac:dyDescent="0.3">
      <c r="B120" s="9" t="s">
        <v>19</v>
      </c>
      <c r="C120" s="10" t="s">
        <v>9</v>
      </c>
      <c r="D120" s="10" t="s">
        <v>18</v>
      </c>
      <c r="E120" s="11">
        <v>1505</v>
      </c>
      <c r="F120" s="11">
        <f>data3[[#This Row],[Amount]]</f>
        <v>1505</v>
      </c>
      <c r="G120" s="12">
        <v>102</v>
      </c>
    </row>
    <row r="121" spans="2:7" x14ac:dyDescent="0.3">
      <c r="B121" s="9" t="s">
        <v>26</v>
      </c>
      <c r="C121" s="10" t="s">
        <v>12</v>
      </c>
      <c r="D121" s="10" t="s">
        <v>10</v>
      </c>
      <c r="E121" s="11">
        <v>6755</v>
      </c>
      <c r="F121" s="11">
        <f>data3[[#This Row],[Amount]]</f>
        <v>6755</v>
      </c>
      <c r="G121" s="12">
        <v>252</v>
      </c>
    </row>
    <row r="122" spans="2:7" x14ac:dyDescent="0.3">
      <c r="B122" s="9" t="s">
        <v>29</v>
      </c>
      <c r="C122" s="10" t="s">
        <v>9</v>
      </c>
      <c r="D122" s="10" t="s">
        <v>18</v>
      </c>
      <c r="E122" s="11">
        <v>11571</v>
      </c>
      <c r="F122" s="11">
        <f>data3[[#This Row],[Amount]]</f>
        <v>11571</v>
      </c>
      <c r="G122" s="12">
        <v>138</v>
      </c>
    </row>
    <row r="123" spans="2:7" x14ac:dyDescent="0.3">
      <c r="B123" s="9" t="s">
        <v>8</v>
      </c>
      <c r="C123" s="10" t="s">
        <v>23</v>
      </c>
      <c r="D123" s="10" t="s">
        <v>21</v>
      </c>
      <c r="E123" s="11">
        <v>2541</v>
      </c>
      <c r="F123" s="11">
        <f>data3[[#This Row],[Amount]]</f>
        <v>2541</v>
      </c>
      <c r="G123" s="12">
        <v>90</v>
      </c>
    </row>
    <row r="124" spans="2:7" x14ac:dyDescent="0.3">
      <c r="B124" s="9" t="s">
        <v>16</v>
      </c>
      <c r="C124" s="10" t="s">
        <v>9</v>
      </c>
      <c r="D124" s="10" t="s">
        <v>10</v>
      </c>
      <c r="E124" s="11">
        <v>1526</v>
      </c>
      <c r="F124" s="11">
        <f>data3[[#This Row],[Amount]]</f>
        <v>1526</v>
      </c>
      <c r="G124" s="12">
        <v>240</v>
      </c>
    </row>
    <row r="125" spans="2:7" x14ac:dyDescent="0.3">
      <c r="B125" s="9" t="s">
        <v>8</v>
      </c>
      <c r="C125" s="10" t="s">
        <v>23</v>
      </c>
      <c r="D125" s="10" t="s">
        <v>15</v>
      </c>
      <c r="E125" s="11">
        <v>6125</v>
      </c>
      <c r="F125" s="11">
        <f>data3[[#This Row],[Amount]]</f>
        <v>6125</v>
      </c>
      <c r="G125" s="12">
        <v>102</v>
      </c>
    </row>
    <row r="126" spans="2:7" x14ac:dyDescent="0.3">
      <c r="B126" s="9" t="s">
        <v>16</v>
      </c>
      <c r="C126" s="10" t="s">
        <v>12</v>
      </c>
      <c r="D126" s="10" t="s">
        <v>42</v>
      </c>
      <c r="E126" s="11">
        <v>847</v>
      </c>
      <c r="F126" s="11">
        <f>data3[[#This Row],[Amount]]</f>
        <v>847</v>
      </c>
      <c r="G126" s="12">
        <v>129</v>
      </c>
    </row>
    <row r="127" spans="2:7" x14ac:dyDescent="0.3">
      <c r="B127" s="9" t="s">
        <v>11</v>
      </c>
      <c r="C127" s="10" t="s">
        <v>12</v>
      </c>
      <c r="D127" s="10" t="s">
        <v>42</v>
      </c>
      <c r="E127" s="11">
        <v>4753</v>
      </c>
      <c r="F127" s="11">
        <f>data3[[#This Row],[Amount]]</f>
        <v>4753</v>
      </c>
      <c r="G127" s="12">
        <v>300</v>
      </c>
    </row>
    <row r="128" spans="2:7" x14ac:dyDescent="0.3">
      <c r="B128" s="9" t="s">
        <v>19</v>
      </c>
      <c r="C128" s="10" t="s">
        <v>23</v>
      </c>
      <c r="D128" s="10" t="s">
        <v>22</v>
      </c>
      <c r="E128" s="11">
        <v>959</v>
      </c>
      <c r="F128" s="11">
        <f>data3[[#This Row],[Amount]]</f>
        <v>959</v>
      </c>
      <c r="G128" s="12">
        <v>135</v>
      </c>
    </row>
    <row r="129" spans="2:7" x14ac:dyDescent="0.3">
      <c r="B129" s="9" t="s">
        <v>26</v>
      </c>
      <c r="C129" s="10" t="s">
        <v>12</v>
      </c>
      <c r="D129" s="10" t="s">
        <v>41</v>
      </c>
      <c r="E129" s="11">
        <v>2793</v>
      </c>
      <c r="F129" s="11">
        <f>data3[[#This Row],[Amount]]</f>
        <v>2793</v>
      </c>
      <c r="G129" s="12">
        <v>114</v>
      </c>
    </row>
    <row r="130" spans="2:7" x14ac:dyDescent="0.3">
      <c r="B130" s="9" t="s">
        <v>26</v>
      </c>
      <c r="C130" s="10" t="s">
        <v>12</v>
      </c>
      <c r="D130" s="10" t="s">
        <v>27</v>
      </c>
      <c r="E130" s="11">
        <v>4606</v>
      </c>
      <c r="F130" s="11">
        <f>data3[[#This Row],[Amount]]</f>
        <v>4606</v>
      </c>
      <c r="G130" s="12">
        <v>63</v>
      </c>
    </row>
    <row r="131" spans="2:7" x14ac:dyDescent="0.3">
      <c r="B131" s="9" t="s">
        <v>26</v>
      </c>
      <c r="C131" s="10" t="s">
        <v>17</v>
      </c>
      <c r="D131" s="10" t="s">
        <v>35</v>
      </c>
      <c r="E131" s="11">
        <v>5551</v>
      </c>
      <c r="F131" s="11">
        <f>data3[[#This Row],[Amount]]</f>
        <v>5551</v>
      </c>
      <c r="G131" s="12">
        <v>252</v>
      </c>
    </row>
    <row r="132" spans="2:7" x14ac:dyDescent="0.3">
      <c r="B132" s="9" t="s">
        <v>38</v>
      </c>
      <c r="C132" s="10" t="s">
        <v>17</v>
      </c>
      <c r="D132" s="10" t="s">
        <v>13</v>
      </c>
      <c r="E132" s="11">
        <v>6657</v>
      </c>
      <c r="F132" s="11">
        <f>data3[[#This Row],[Amount]]</f>
        <v>6657</v>
      </c>
      <c r="G132" s="12">
        <v>303</v>
      </c>
    </row>
    <row r="133" spans="2:7" x14ac:dyDescent="0.3">
      <c r="B133" s="9" t="s">
        <v>26</v>
      </c>
      <c r="C133" s="10" t="s">
        <v>20</v>
      </c>
      <c r="D133" s="10" t="s">
        <v>31</v>
      </c>
      <c r="E133" s="11">
        <v>4438</v>
      </c>
      <c r="F133" s="11">
        <f>data3[[#This Row],[Amount]]</f>
        <v>4438</v>
      </c>
      <c r="G133" s="12">
        <v>246</v>
      </c>
    </row>
    <row r="134" spans="2:7" x14ac:dyDescent="0.3">
      <c r="B134" s="9" t="s">
        <v>11</v>
      </c>
      <c r="C134" s="10" t="s">
        <v>23</v>
      </c>
      <c r="D134" s="10" t="s">
        <v>25</v>
      </c>
      <c r="E134" s="11">
        <v>168</v>
      </c>
      <c r="F134" s="11">
        <f>data3[[#This Row],[Amount]]</f>
        <v>168</v>
      </c>
      <c r="G134" s="12">
        <v>84</v>
      </c>
    </row>
    <row r="135" spans="2:7" x14ac:dyDescent="0.3">
      <c r="B135" s="9" t="s">
        <v>26</v>
      </c>
      <c r="C135" s="10" t="s">
        <v>33</v>
      </c>
      <c r="D135" s="10" t="s">
        <v>31</v>
      </c>
      <c r="E135" s="11">
        <v>7777</v>
      </c>
      <c r="F135" s="11">
        <f>data3[[#This Row],[Amount]]</f>
        <v>7777</v>
      </c>
      <c r="G135" s="12">
        <v>39</v>
      </c>
    </row>
    <row r="136" spans="2:7" x14ac:dyDescent="0.3">
      <c r="B136" s="9" t="s">
        <v>28</v>
      </c>
      <c r="C136" s="10" t="s">
        <v>17</v>
      </c>
      <c r="D136" s="10" t="s">
        <v>31</v>
      </c>
      <c r="E136" s="11">
        <v>3339</v>
      </c>
      <c r="F136" s="11">
        <f>data3[[#This Row],[Amount]]</f>
        <v>3339</v>
      </c>
      <c r="G136" s="12">
        <v>348</v>
      </c>
    </row>
    <row r="137" spans="2:7" x14ac:dyDescent="0.3">
      <c r="B137" s="9" t="s">
        <v>26</v>
      </c>
      <c r="C137" s="10" t="s">
        <v>9</v>
      </c>
      <c r="D137" s="10" t="s">
        <v>22</v>
      </c>
      <c r="E137" s="11">
        <v>6391</v>
      </c>
      <c r="F137" s="11">
        <f>data3[[#This Row],[Amount]]</f>
        <v>6391</v>
      </c>
      <c r="G137" s="12">
        <v>48</v>
      </c>
    </row>
    <row r="138" spans="2:7" x14ac:dyDescent="0.3">
      <c r="B138" s="9" t="s">
        <v>28</v>
      </c>
      <c r="C138" s="10" t="s">
        <v>9</v>
      </c>
      <c r="D138" s="10" t="s">
        <v>25</v>
      </c>
      <c r="E138" s="11">
        <v>518</v>
      </c>
      <c r="F138" s="11">
        <f>data3[[#This Row],[Amount]]</f>
        <v>518</v>
      </c>
      <c r="G138" s="12">
        <v>75</v>
      </c>
    </row>
    <row r="139" spans="2:7" x14ac:dyDescent="0.3">
      <c r="B139" s="9" t="s">
        <v>26</v>
      </c>
      <c r="C139" s="10" t="s">
        <v>23</v>
      </c>
      <c r="D139" s="10" t="s">
        <v>43</v>
      </c>
      <c r="E139" s="11">
        <v>5677</v>
      </c>
      <c r="F139" s="11">
        <f>data3[[#This Row],[Amount]]</f>
        <v>5677</v>
      </c>
      <c r="G139" s="12">
        <v>258</v>
      </c>
    </row>
    <row r="140" spans="2:7" x14ac:dyDescent="0.3">
      <c r="B140" s="9" t="s">
        <v>19</v>
      </c>
      <c r="C140" s="10" t="s">
        <v>20</v>
      </c>
      <c r="D140" s="10" t="s">
        <v>31</v>
      </c>
      <c r="E140" s="11">
        <v>6048</v>
      </c>
      <c r="F140" s="11">
        <f>data3[[#This Row],[Amount]]</f>
        <v>6048</v>
      </c>
      <c r="G140" s="12">
        <v>27</v>
      </c>
    </row>
    <row r="141" spans="2:7" x14ac:dyDescent="0.3">
      <c r="B141" s="9" t="s">
        <v>11</v>
      </c>
      <c r="C141" s="10" t="s">
        <v>23</v>
      </c>
      <c r="D141" s="10" t="s">
        <v>13</v>
      </c>
      <c r="E141" s="11">
        <v>3752</v>
      </c>
      <c r="F141" s="11">
        <f>data3[[#This Row],[Amount]]</f>
        <v>3752</v>
      </c>
      <c r="G141" s="12">
        <v>213</v>
      </c>
    </row>
    <row r="142" spans="2:7" x14ac:dyDescent="0.3">
      <c r="B142" s="9" t="s">
        <v>28</v>
      </c>
      <c r="C142" s="10" t="s">
        <v>12</v>
      </c>
      <c r="D142" s="10" t="s">
        <v>35</v>
      </c>
      <c r="E142" s="11">
        <v>4480</v>
      </c>
      <c r="F142" s="11">
        <f>data3[[#This Row],[Amount]]</f>
        <v>4480</v>
      </c>
      <c r="G142" s="12">
        <v>357</v>
      </c>
    </row>
    <row r="143" spans="2:7" x14ac:dyDescent="0.3">
      <c r="B143" s="9" t="s">
        <v>14</v>
      </c>
      <c r="C143" s="10" t="s">
        <v>9</v>
      </c>
      <c r="D143" s="10" t="s">
        <v>15</v>
      </c>
      <c r="E143" s="11">
        <v>259</v>
      </c>
      <c r="F143" s="11">
        <f>data3[[#This Row],[Amount]]</f>
        <v>259</v>
      </c>
      <c r="G143" s="12">
        <v>207</v>
      </c>
    </row>
    <row r="144" spans="2:7" x14ac:dyDescent="0.3">
      <c r="B144" s="9" t="s">
        <v>11</v>
      </c>
      <c r="C144" s="10" t="s">
        <v>9</v>
      </c>
      <c r="D144" s="10" t="s">
        <v>10</v>
      </c>
      <c r="E144" s="11">
        <v>42</v>
      </c>
      <c r="F144" s="11">
        <f>data3[[#This Row],[Amount]]</f>
        <v>42</v>
      </c>
      <c r="G144" s="12">
        <v>150</v>
      </c>
    </row>
    <row r="145" spans="2:7" x14ac:dyDescent="0.3">
      <c r="B145" s="9" t="s">
        <v>16</v>
      </c>
      <c r="C145" s="10" t="s">
        <v>17</v>
      </c>
      <c r="D145" s="10" t="s">
        <v>45</v>
      </c>
      <c r="E145" s="11">
        <v>98</v>
      </c>
      <c r="F145" s="11">
        <f>data3[[#This Row],[Amount]]</f>
        <v>98</v>
      </c>
      <c r="G145" s="12">
        <v>204</v>
      </c>
    </row>
    <row r="146" spans="2:7" x14ac:dyDescent="0.3">
      <c r="B146" s="9" t="s">
        <v>26</v>
      </c>
      <c r="C146" s="10" t="s">
        <v>12</v>
      </c>
      <c r="D146" s="10" t="s">
        <v>42</v>
      </c>
      <c r="E146" s="11">
        <v>2478</v>
      </c>
      <c r="F146" s="11">
        <f>data3[[#This Row],[Amount]]</f>
        <v>2478</v>
      </c>
      <c r="G146" s="12">
        <v>21</v>
      </c>
    </row>
    <row r="147" spans="2:7" x14ac:dyDescent="0.3">
      <c r="B147" s="9" t="s">
        <v>16</v>
      </c>
      <c r="C147" s="10" t="s">
        <v>33</v>
      </c>
      <c r="D147" s="10" t="s">
        <v>22</v>
      </c>
      <c r="E147" s="11">
        <v>7847</v>
      </c>
      <c r="F147" s="11">
        <f>data3[[#This Row],[Amount]]</f>
        <v>7847</v>
      </c>
      <c r="G147" s="12">
        <v>174</v>
      </c>
    </row>
    <row r="148" spans="2:7" x14ac:dyDescent="0.3">
      <c r="B148" s="9" t="s">
        <v>29</v>
      </c>
      <c r="C148" s="10" t="s">
        <v>9</v>
      </c>
      <c r="D148" s="10" t="s">
        <v>31</v>
      </c>
      <c r="E148" s="11">
        <v>9926</v>
      </c>
      <c r="F148" s="11">
        <f>data3[[#This Row],[Amount]]</f>
        <v>9926</v>
      </c>
      <c r="G148" s="12">
        <v>201</v>
      </c>
    </row>
    <row r="149" spans="2:7" x14ac:dyDescent="0.3">
      <c r="B149" s="9" t="s">
        <v>11</v>
      </c>
      <c r="C149" s="10" t="s">
        <v>23</v>
      </c>
      <c r="D149" s="10" t="s">
        <v>34</v>
      </c>
      <c r="E149" s="11">
        <v>819</v>
      </c>
      <c r="F149" s="11">
        <f>data3[[#This Row],[Amount]]</f>
        <v>819</v>
      </c>
      <c r="G149" s="12">
        <v>510</v>
      </c>
    </row>
    <row r="150" spans="2:7" x14ac:dyDescent="0.3">
      <c r="B150" s="9" t="s">
        <v>19</v>
      </c>
      <c r="C150" s="10" t="s">
        <v>20</v>
      </c>
      <c r="D150" s="10" t="s">
        <v>35</v>
      </c>
      <c r="E150" s="11">
        <v>3052</v>
      </c>
      <c r="F150" s="11">
        <f>data3[[#This Row],[Amount]]</f>
        <v>3052</v>
      </c>
      <c r="G150" s="12">
        <v>378</v>
      </c>
    </row>
    <row r="151" spans="2:7" x14ac:dyDescent="0.3">
      <c r="B151" s="9" t="s">
        <v>14</v>
      </c>
      <c r="C151" s="10" t="s">
        <v>33</v>
      </c>
      <c r="D151" s="10" t="s">
        <v>44</v>
      </c>
      <c r="E151" s="11">
        <v>6832</v>
      </c>
      <c r="F151" s="11">
        <f>data3[[#This Row],[Amount]]</f>
        <v>6832</v>
      </c>
      <c r="G151" s="12">
        <v>27</v>
      </c>
    </row>
    <row r="152" spans="2:7" x14ac:dyDescent="0.3">
      <c r="B152" s="9" t="s">
        <v>29</v>
      </c>
      <c r="C152" s="10" t="s">
        <v>20</v>
      </c>
      <c r="D152" s="10" t="s">
        <v>32</v>
      </c>
      <c r="E152" s="11">
        <v>2016</v>
      </c>
      <c r="F152" s="11">
        <f>data3[[#This Row],[Amount]]</f>
        <v>2016</v>
      </c>
      <c r="G152" s="12">
        <v>117</v>
      </c>
    </row>
    <row r="153" spans="2:7" x14ac:dyDescent="0.3">
      <c r="B153" s="9" t="s">
        <v>19</v>
      </c>
      <c r="C153" s="10" t="s">
        <v>23</v>
      </c>
      <c r="D153" s="10" t="s">
        <v>44</v>
      </c>
      <c r="E153" s="11">
        <v>7322</v>
      </c>
      <c r="F153" s="11">
        <f>data3[[#This Row],[Amount]]</f>
        <v>7322</v>
      </c>
      <c r="G153" s="12">
        <v>36</v>
      </c>
    </row>
    <row r="154" spans="2:7" x14ac:dyDescent="0.3">
      <c r="B154" s="9" t="s">
        <v>11</v>
      </c>
      <c r="C154" s="10" t="s">
        <v>12</v>
      </c>
      <c r="D154" s="10" t="s">
        <v>22</v>
      </c>
      <c r="E154" s="11">
        <v>357</v>
      </c>
      <c r="F154" s="11">
        <f>data3[[#This Row],[Amount]]</f>
        <v>357</v>
      </c>
      <c r="G154" s="12">
        <v>126</v>
      </c>
    </row>
    <row r="155" spans="2:7" x14ac:dyDescent="0.3">
      <c r="B155" s="9" t="s">
        <v>14</v>
      </c>
      <c r="C155" s="10" t="s">
        <v>20</v>
      </c>
      <c r="D155" s="10" t="s">
        <v>21</v>
      </c>
      <c r="E155" s="11">
        <v>3192</v>
      </c>
      <c r="F155" s="11">
        <f>data3[[#This Row],[Amount]]</f>
        <v>3192</v>
      </c>
      <c r="G155" s="12">
        <v>72</v>
      </c>
    </row>
    <row r="156" spans="2:7" x14ac:dyDescent="0.3">
      <c r="B156" s="9" t="s">
        <v>26</v>
      </c>
      <c r="C156" s="10" t="s">
        <v>17</v>
      </c>
      <c r="D156" s="10" t="s">
        <v>25</v>
      </c>
      <c r="E156" s="11">
        <v>8435</v>
      </c>
      <c r="F156" s="11">
        <f>data3[[#This Row],[Amount]]</f>
        <v>8435</v>
      </c>
      <c r="G156" s="12">
        <v>42</v>
      </c>
    </row>
    <row r="157" spans="2:7" x14ac:dyDescent="0.3">
      <c r="B157" s="9" t="s">
        <v>8</v>
      </c>
      <c r="C157" s="10" t="s">
        <v>20</v>
      </c>
      <c r="D157" s="10" t="s">
        <v>35</v>
      </c>
      <c r="E157" s="11">
        <v>0</v>
      </c>
      <c r="F157" s="11">
        <f>data3[[#This Row],[Amount]]</f>
        <v>0</v>
      </c>
      <c r="G157" s="12">
        <v>135</v>
      </c>
    </row>
    <row r="158" spans="2:7" x14ac:dyDescent="0.3">
      <c r="B158" s="9" t="s">
        <v>26</v>
      </c>
      <c r="C158" s="10" t="s">
        <v>33</v>
      </c>
      <c r="D158" s="10" t="s">
        <v>41</v>
      </c>
      <c r="E158" s="11">
        <v>8862</v>
      </c>
      <c r="F158" s="11">
        <f>data3[[#This Row],[Amount]]</f>
        <v>8862</v>
      </c>
      <c r="G158" s="12">
        <v>189</v>
      </c>
    </row>
    <row r="159" spans="2:7" x14ac:dyDescent="0.3">
      <c r="B159" s="9" t="s">
        <v>19</v>
      </c>
      <c r="C159" s="10" t="s">
        <v>9</v>
      </c>
      <c r="D159" s="10" t="s">
        <v>43</v>
      </c>
      <c r="E159" s="11">
        <v>3556</v>
      </c>
      <c r="F159" s="11">
        <f>data3[[#This Row],[Amount]]</f>
        <v>3556</v>
      </c>
      <c r="G159" s="12">
        <v>459</v>
      </c>
    </row>
    <row r="160" spans="2:7" x14ac:dyDescent="0.3">
      <c r="B160" s="9" t="s">
        <v>28</v>
      </c>
      <c r="C160" s="10" t="s">
        <v>33</v>
      </c>
      <c r="D160" s="10" t="s">
        <v>40</v>
      </c>
      <c r="E160" s="11">
        <v>7280</v>
      </c>
      <c r="F160" s="11">
        <f>data3[[#This Row],[Amount]]</f>
        <v>7280</v>
      </c>
      <c r="G160" s="12">
        <v>201</v>
      </c>
    </row>
    <row r="161" spans="2:7" x14ac:dyDescent="0.3">
      <c r="B161" s="9" t="s">
        <v>19</v>
      </c>
      <c r="C161" s="10" t="s">
        <v>33</v>
      </c>
      <c r="D161" s="10" t="s">
        <v>10</v>
      </c>
      <c r="E161" s="11">
        <v>3402</v>
      </c>
      <c r="F161" s="11">
        <f>data3[[#This Row],[Amount]]</f>
        <v>3402</v>
      </c>
      <c r="G161" s="12">
        <v>366</v>
      </c>
    </row>
    <row r="162" spans="2:7" x14ac:dyDescent="0.3">
      <c r="B162" s="9" t="s">
        <v>30</v>
      </c>
      <c r="C162" s="10" t="s">
        <v>9</v>
      </c>
      <c r="D162" s="10" t="s">
        <v>35</v>
      </c>
      <c r="E162" s="11">
        <v>4592</v>
      </c>
      <c r="F162" s="11">
        <f>data3[[#This Row],[Amount]]</f>
        <v>4592</v>
      </c>
      <c r="G162" s="12">
        <v>324</v>
      </c>
    </row>
    <row r="163" spans="2:7" x14ac:dyDescent="0.3">
      <c r="B163" s="9" t="s">
        <v>14</v>
      </c>
      <c r="C163" s="10" t="s">
        <v>12</v>
      </c>
      <c r="D163" s="10" t="s">
        <v>40</v>
      </c>
      <c r="E163" s="11">
        <v>7833</v>
      </c>
      <c r="F163" s="11">
        <f>data3[[#This Row],[Amount]]</f>
        <v>7833</v>
      </c>
      <c r="G163" s="12">
        <v>243</v>
      </c>
    </row>
    <row r="164" spans="2:7" x14ac:dyDescent="0.3">
      <c r="B164" s="9" t="s">
        <v>29</v>
      </c>
      <c r="C164" s="10" t="s">
        <v>20</v>
      </c>
      <c r="D164" s="10" t="s">
        <v>44</v>
      </c>
      <c r="E164" s="11">
        <v>7651</v>
      </c>
      <c r="F164" s="11">
        <f>data3[[#This Row],[Amount]]</f>
        <v>7651</v>
      </c>
      <c r="G164" s="12">
        <v>213</v>
      </c>
    </row>
    <row r="165" spans="2:7" x14ac:dyDescent="0.3">
      <c r="B165" s="9" t="s">
        <v>8</v>
      </c>
      <c r="C165" s="10" t="s">
        <v>12</v>
      </c>
      <c r="D165" s="10" t="s">
        <v>10</v>
      </c>
      <c r="E165" s="11">
        <v>2275</v>
      </c>
      <c r="F165" s="11">
        <f>data3[[#This Row],[Amount]]</f>
        <v>2275</v>
      </c>
      <c r="G165" s="12">
        <v>447</v>
      </c>
    </row>
    <row r="166" spans="2:7" x14ac:dyDescent="0.3">
      <c r="B166" s="9" t="s">
        <v>8</v>
      </c>
      <c r="C166" s="10" t="s">
        <v>23</v>
      </c>
      <c r="D166" s="10" t="s">
        <v>34</v>
      </c>
      <c r="E166" s="11">
        <v>5670</v>
      </c>
      <c r="F166" s="11">
        <f>data3[[#This Row],[Amount]]</f>
        <v>5670</v>
      </c>
      <c r="G166" s="12">
        <v>297</v>
      </c>
    </row>
    <row r="167" spans="2:7" x14ac:dyDescent="0.3">
      <c r="B167" s="9" t="s">
        <v>26</v>
      </c>
      <c r="C167" s="10" t="s">
        <v>12</v>
      </c>
      <c r="D167" s="10" t="s">
        <v>32</v>
      </c>
      <c r="E167" s="11">
        <v>2135</v>
      </c>
      <c r="F167" s="11">
        <f>data3[[#This Row],[Amount]]</f>
        <v>2135</v>
      </c>
      <c r="G167" s="12">
        <v>27</v>
      </c>
    </row>
    <row r="168" spans="2:7" x14ac:dyDescent="0.3">
      <c r="B168" s="9" t="s">
        <v>8</v>
      </c>
      <c r="C168" s="10" t="s">
        <v>33</v>
      </c>
      <c r="D168" s="10" t="s">
        <v>37</v>
      </c>
      <c r="E168" s="11">
        <v>2779</v>
      </c>
      <c r="F168" s="11">
        <f>data3[[#This Row],[Amount]]</f>
        <v>2779</v>
      </c>
      <c r="G168" s="12">
        <v>75</v>
      </c>
    </row>
    <row r="169" spans="2:7" x14ac:dyDescent="0.3">
      <c r="B169" s="9" t="s">
        <v>38</v>
      </c>
      <c r="C169" s="10" t="s">
        <v>20</v>
      </c>
      <c r="D169" s="10" t="s">
        <v>22</v>
      </c>
      <c r="E169" s="11">
        <v>12950</v>
      </c>
      <c r="F169" s="11">
        <f>data3[[#This Row],[Amount]]</f>
        <v>12950</v>
      </c>
      <c r="G169" s="12">
        <v>30</v>
      </c>
    </row>
    <row r="170" spans="2:7" x14ac:dyDescent="0.3">
      <c r="B170" s="9" t="s">
        <v>26</v>
      </c>
      <c r="C170" s="10" t="s">
        <v>17</v>
      </c>
      <c r="D170" s="10" t="s">
        <v>18</v>
      </c>
      <c r="E170" s="11">
        <v>2646</v>
      </c>
      <c r="F170" s="11">
        <f>data3[[#This Row],[Amount]]</f>
        <v>2646</v>
      </c>
      <c r="G170" s="12">
        <v>177</v>
      </c>
    </row>
    <row r="171" spans="2:7" x14ac:dyDescent="0.3">
      <c r="B171" s="9" t="s">
        <v>8</v>
      </c>
      <c r="C171" s="10" t="s">
        <v>33</v>
      </c>
      <c r="D171" s="10" t="s">
        <v>22</v>
      </c>
      <c r="E171" s="11">
        <v>3794</v>
      </c>
      <c r="F171" s="11">
        <f>data3[[#This Row],[Amount]]</f>
        <v>3794</v>
      </c>
      <c r="G171" s="12">
        <v>159</v>
      </c>
    </row>
    <row r="172" spans="2:7" x14ac:dyDescent="0.3">
      <c r="B172" s="9" t="s">
        <v>30</v>
      </c>
      <c r="C172" s="10" t="s">
        <v>12</v>
      </c>
      <c r="D172" s="10" t="s">
        <v>22</v>
      </c>
      <c r="E172" s="11">
        <v>819</v>
      </c>
      <c r="F172" s="11">
        <f>data3[[#This Row],[Amount]]</f>
        <v>819</v>
      </c>
      <c r="G172" s="12">
        <v>306</v>
      </c>
    </row>
    <row r="173" spans="2:7" x14ac:dyDescent="0.3">
      <c r="B173" s="9" t="s">
        <v>30</v>
      </c>
      <c r="C173" s="10" t="s">
        <v>33</v>
      </c>
      <c r="D173" s="10" t="s">
        <v>36</v>
      </c>
      <c r="E173" s="11">
        <v>2583</v>
      </c>
      <c r="F173" s="11">
        <f>data3[[#This Row],[Amount]]</f>
        <v>2583</v>
      </c>
      <c r="G173" s="12">
        <v>18</v>
      </c>
    </row>
    <row r="174" spans="2:7" x14ac:dyDescent="0.3">
      <c r="B174" s="9" t="s">
        <v>26</v>
      </c>
      <c r="C174" s="10" t="s">
        <v>12</v>
      </c>
      <c r="D174" s="10" t="s">
        <v>39</v>
      </c>
      <c r="E174" s="11">
        <v>4585</v>
      </c>
      <c r="F174" s="11">
        <f>data3[[#This Row],[Amount]]</f>
        <v>4585</v>
      </c>
      <c r="G174" s="12">
        <v>240</v>
      </c>
    </row>
    <row r="175" spans="2:7" x14ac:dyDescent="0.3">
      <c r="B175" s="9" t="s">
        <v>28</v>
      </c>
      <c r="C175" s="10" t="s">
        <v>33</v>
      </c>
      <c r="D175" s="10" t="s">
        <v>22</v>
      </c>
      <c r="E175" s="11">
        <v>1652</v>
      </c>
      <c r="F175" s="11">
        <f>data3[[#This Row],[Amount]]</f>
        <v>1652</v>
      </c>
      <c r="G175" s="12">
        <v>93</v>
      </c>
    </row>
    <row r="176" spans="2:7" x14ac:dyDescent="0.3">
      <c r="B176" s="9" t="s">
        <v>38</v>
      </c>
      <c r="C176" s="10" t="s">
        <v>33</v>
      </c>
      <c r="D176" s="10" t="s">
        <v>45</v>
      </c>
      <c r="E176" s="11">
        <v>4991</v>
      </c>
      <c r="F176" s="11">
        <f>data3[[#This Row],[Amount]]</f>
        <v>4991</v>
      </c>
      <c r="G176" s="12">
        <v>9</v>
      </c>
    </row>
    <row r="177" spans="2:7" x14ac:dyDescent="0.3">
      <c r="B177" s="9" t="s">
        <v>11</v>
      </c>
      <c r="C177" s="10" t="s">
        <v>33</v>
      </c>
      <c r="D177" s="10" t="s">
        <v>32</v>
      </c>
      <c r="E177" s="11">
        <v>2009</v>
      </c>
      <c r="F177" s="11">
        <f>data3[[#This Row],[Amount]]</f>
        <v>2009</v>
      </c>
      <c r="G177" s="12">
        <v>219</v>
      </c>
    </row>
    <row r="178" spans="2:7" x14ac:dyDescent="0.3">
      <c r="B178" s="9" t="s">
        <v>29</v>
      </c>
      <c r="C178" s="10" t="s">
        <v>20</v>
      </c>
      <c r="D178" s="10" t="s">
        <v>25</v>
      </c>
      <c r="E178" s="11">
        <v>1568</v>
      </c>
      <c r="F178" s="11">
        <f>data3[[#This Row],[Amount]]</f>
        <v>1568</v>
      </c>
      <c r="G178" s="12">
        <v>141</v>
      </c>
    </row>
    <row r="179" spans="2:7" x14ac:dyDescent="0.3">
      <c r="B179" s="9" t="s">
        <v>16</v>
      </c>
      <c r="C179" s="10" t="s">
        <v>9</v>
      </c>
      <c r="D179" s="10" t="s">
        <v>36</v>
      </c>
      <c r="E179" s="11">
        <v>3388</v>
      </c>
      <c r="F179" s="11">
        <f>data3[[#This Row],[Amount]]</f>
        <v>3388</v>
      </c>
      <c r="G179" s="12">
        <v>123</v>
      </c>
    </row>
    <row r="180" spans="2:7" x14ac:dyDescent="0.3">
      <c r="B180" s="9" t="s">
        <v>8</v>
      </c>
      <c r="C180" s="10" t="s">
        <v>23</v>
      </c>
      <c r="D180" s="10" t="s">
        <v>41</v>
      </c>
      <c r="E180" s="11">
        <v>623</v>
      </c>
      <c r="F180" s="11">
        <f>data3[[#This Row],[Amount]]</f>
        <v>623</v>
      </c>
      <c r="G180" s="12">
        <v>51</v>
      </c>
    </row>
    <row r="181" spans="2:7" x14ac:dyDescent="0.3">
      <c r="B181" s="9" t="s">
        <v>19</v>
      </c>
      <c r="C181" s="10" t="s">
        <v>17</v>
      </c>
      <c r="D181" s="10" t="s">
        <v>15</v>
      </c>
      <c r="E181" s="11">
        <v>10073</v>
      </c>
      <c r="F181" s="11">
        <f>data3[[#This Row],[Amount]]</f>
        <v>10073</v>
      </c>
      <c r="G181" s="12">
        <v>120</v>
      </c>
    </row>
    <row r="182" spans="2:7" x14ac:dyDescent="0.3">
      <c r="B182" s="9" t="s">
        <v>11</v>
      </c>
      <c r="C182" s="10" t="s">
        <v>20</v>
      </c>
      <c r="D182" s="10" t="s">
        <v>45</v>
      </c>
      <c r="E182" s="11">
        <v>1561</v>
      </c>
      <c r="F182" s="11">
        <f>data3[[#This Row],[Amount]]</f>
        <v>1561</v>
      </c>
      <c r="G182" s="12">
        <v>27</v>
      </c>
    </row>
    <row r="183" spans="2:7" x14ac:dyDescent="0.3">
      <c r="B183" s="9" t="s">
        <v>14</v>
      </c>
      <c r="C183" s="10" t="s">
        <v>17</v>
      </c>
      <c r="D183" s="10" t="s">
        <v>42</v>
      </c>
      <c r="E183" s="11">
        <v>11522</v>
      </c>
      <c r="F183" s="11">
        <f>data3[[#This Row],[Amount]]</f>
        <v>11522</v>
      </c>
      <c r="G183" s="12">
        <v>204</v>
      </c>
    </row>
    <row r="184" spans="2:7" x14ac:dyDescent="0.3">
      <c r="B184" s="9" t="s">
        <v>19</v>
      </c>
      <c r="C184" s="10" t="s">
        <v>23</v>
      </c>
      <c r="D184" s="10" t="s">
        <v>34</v>
      </c>
      <c r="E184" s="11">
        <v>2317</v>
      </c>
      <c r="F184" s="11">
        <f>data3[[#This Row],[Amount]]</f>
        <v>2317</v>
      </c>
      <c r="G184" s="12">
        <v>123</v>
      </c>
    </row>
    <row r="185" spans="2:7" x14ac:dyDescent="0.3">
      <c r="B185" s="9" t="s">
        <v>38</v>
      </c>
      <c r="C185" s="10" t="s">
        <v>9</v>
      </c>
      <c r="D185" s="10" t="s">
        <v>43</v>
      </c>
      <c r="E185" s="11">
        <v>3059</v>
      </c>
      <c r="F185" s="11">
        <f>data3[[#This Row],[Amount]]</f>
        <v>3059</v>
      </c>
      <c r="G185" s="12">
        <v>27</v>
      </c>
    </row>
    <row r="186" spans="2:7" x14ac:dyDescent="0.3">
      <c r="B186" s="9" t="s">
        <v>16</v>
      </c>
      <c r="C186" s="10" t="s">
        <v>9</v>
      </c>
      <c r="D186" s="10" t="s">
        <v>45</v>
      </c>
      <c r="E186" s="11">
        <v>2324</v>
      </c>
      <c r="F186" s="11">
        <f>data3[[#This Row],[Amount]]</f>
        <v>2324</v>
      </c>
      <c r="G186" s="12">
        <v>177</v>
      </c>
    </row>
    <row r="187" spans="2:7" x14ac:dyDescent="0.3">
      <c r="B187" s="9" t="s">
        <v>30</v>
      </c>
      <c r="C187" s="10" t="s">
        <v>20</v>
      </c>
      <c r="D187" s="10" t="s">
        <v>45</v>
      </c>
      <c r="E187" s="11">
        <v>4956</v>
      </c>
      <c r="F187" s="11">
        <f>data3[[#This Row],[Amount]]</f>
        <v>4956</v>
      </c>
      <c r="G187" s="12">
        <v>171</v>
      </c>
    </row>
    <row r="188" spans="2:7" x14ac:dyDescent="0.3">
      <c r="B188" s="9" t="s">
        <v>38</v>
      </c>
      <c r="C188" s="10" t="s">
        <v>33</v>
      </c>
      <c r="D188" s="10" t="s">
        <v>39</v>
      </c>
      <c r="E188" s="11">
        <v>5355</v>
      </c>
      <c r="F188" s="11">
        <f>data3[[#This Row],[Amount]]</f>
        <v>5355</v>
      </c>
      <c r="G188" s="12">
        <v>204</v>
      </c>
    </row>
    <row r="189" spans="2:7" x14ac:dyDescent="0.3">
      <c r="B189" s="9" t="s">
        <v>30</v>
      </c>
      <c r="C189" s="10" t="s">
        <v>33</v>
      </c>
      <c r="D189" s="10" t="s">
        <v>27</v>
      </c>
      <c r="E189" s="11">
        <v>7259</v>
      </c>
      <c r="F189" s="11">
        <f>data3[[#This Row],[Amount]]</f>
        <v>7259</v>
      </c>
      <c r="G189" s="12">
        <v>276</v>
      </c>
    </row>
    <row r="190" spans="2:7" x14ac:dyDescent="0.3">
      <c r="B190" s="9" t="s">
        <v>11</v>
      </c>
      <c r="C190" s="10" t="s">
        <v>9</v>
      </c>
      <c r="D190" s="10" t="s">
        <v>45</v>
      </c>
      <c r="E190" s="11">
        <v>6279</v>
      </c>
      <c r="F190" s="11">
        <f>data3[[#This Row],[Amount]]</f>
        <v>6279</v>
      </c>
      <c r="G190" s="12">
        <v>45</v>
      </c>
    </row>
    <row r="191" spans="2:7" x14ac:dyDescent="0.3">
      <c r="B191" s="9" t="s">
        <v>8</v>
      </c>
      <c r="C191" s="10" t="s">
        <v>23</v>
      </c>
      <c r="D191" s="10" t="s">
        <v>35</v>
      </c>
      <c r="E191" s="11">
        <v>2541</v>
      </c>
      <c r="F191" s="11">
        <f>data3[[#This Row],[Amount]]</f>
        <v>2541</v>
      </c>
      <c r="G191" s="12">
        <v>45</v>
      </c>
    </row>
    <row r="192" spans="2:7" x14ac:dyDescent="0.3">
      <c r="B192" s="9" t="s">
        <v>19</v>
      </c>
      <c r="C192" s="10" t="s">
        <v>12</v>
      </c>
      <c r="D192" s="10" t="s">
        <v>42</v>
      </c>
      <c r="E192" s="11">
        <v>3864</v>
      </c>
      <c r="F192" s="11">
        <f>data3[[#This Row],[Amount]]</f>
        <v>3864</v>
      </c>
      <c r="G192" s="12">
        <v>177</v>
      </c>
    </row>
    <row r="193" spans="2:7" x14ac:dyDescent="0.3">
      <c r="B193" s="9" t="s">
        <v>28</v>
      </c>
      <c r="C193" s="10" t="s">
        <v>17</v>
      </c>
      <c r="D193" s="10" t="s">
        <v>34</v>
      </c>
      <c r="E193" s="11">
        <v>6146</v>
      </c>
      <c r="F193" s="11">
        <f>data3[[#This Row],[Amount]]</f>
        <v>6146</v>
      </c>
      <c r="G193" s="12">
        <v>63</v>
      </c>
    </row>
    <row r="194" spans="2:7" x14ac:dyDescent="0.3">
      <c r="B194" s="9" t="s">
        <v>14</v>
      </c>
      <c r="C194" s="10" t="s">
        <v>20</v>
      </c>
      <c r="D194" s="10" t="s">
        <v>18</v>
      </c>
      <c r="E194" s="11">
        <v>2639</v>
      </c>
      <c r="F194" s="11">
        <f>data3[[#This Row],[Amount]]</f>
        <v>2639</v>
      </c>
      <c r="G194" s="12">
        <v>204</v>
      </c>
    </row>
    <row r="195" spans="2:7" x14ac:dyDescent="0.3">
      <c r="B195" s="9" t="s">
        <v>11</v>
      </c>
      <c r="C195" s="10" t="s">
        <v>9</v>
      </c>
      <c r="D195" s="10" t="s">
        <v>25</v>
      </c>
      <c r="E195" s="11">
        <v>1890</v>
      </c>
      <c r="F195" s="11">
        <f>data3[[#This Row],[Amount]]</f>
        <v>1890</v>
      </c>
      <c r="G195" s="12">
        <v>195</v>
      </c>
    </row>
    <row r="196" spans="2:7" x14ac:dyDescent="0.3">
      <c r="B196" s="9" t="s">
        <v>26</v>
      </c>
      <c r="C196" s="10" t="s">
        <v>33</v>
      </c>
      <c r="D196" s="10" t="s">
        <v>27</v>
      </c>
      <c r="E196" s="11">
        <v>1932</v>
      </c>
      <c r="F196" s="11">
        <f>data3[[#This Row],[Amount]]</f>
        <v>1932</v>
      </c>
      <c r="G196" s="12">
        <v>369</v>
      </c>
    </row>
    <row r="197" spans="2:7" x14ac:dyDescent="0.3">
      <c r="B197" s="9" t="s">
        <v>30</v>
      </c>
      <c r="C197" s="10" t="s">
        <v>33</v>
      </c>
      <c r="D197" s="10" t="s">
        <v>21</v>
      </c>
      <c r="E197" s="11">
        <v>6300</v>
      </c>
      <c r="F197" s="11">
        <f>data3[[#This Row],[Amount]]</f>
        <v>6300</v>
      </c>
      <c r="G197" s="12">
        <v>42</v>
      </c>
    </row>
    <row r="198" spans="2:7" x14ac:dyDescent="0.3">
      <c r="B198" s="9" t="s">
        <v>19</v>
      </c>
      <c r="C198" s="10" t="s">
        <v>9</v>
      </c>
      <c r="D198" s="10" t="s">
        <v>10</v>
      </c>
      <c r="E198" s="11">
        <v>560</v>
      </c>
      <c r="F198" s="11">
        <f>data3[[#This Row],[Amount]]</f>
        <v>560</v>
      </c>
      <c r="G198" s="12">
        <v>81</v>
      </c>
    </row>
    <row r="199" spans="2:7" x14ac:dyDescent="0.3">
      <c r="B199" s="9" t="s">
        <v>14</v>
      </c>
      <c r="C199" s="10" t="s">
        <v>9</v>
      </c>
      <c r="D199" s="10" t="s">
        <v>45</v>
      </c>
      <c r="E199" s="11">
        <v>2856</v>
      </c>
      <c r="F199" s="11">
        <f>data3[[#This Row],[Amount]]</f>
        <v>2856</v>
      </c>
      <c r="G199" s="12">
        <v>246</v>
      </c>
    </row>
    <row r="200" spans="2:7" x14ac:dyDescent="0.3">
      <c r="B200" s="9" t="s">
        <v>14</v>
      </c>
      <c r="C200" s="10" t="s">
        <v>33</v>
      </c>
      <c r="D200" s="10" t="s">
        <v>31</v>
      </c>
      <c r="E200" s="11">
        <v>707</v>
      </c>
      <c r="F200" s="11">
        <f>data3[[#This Row],[Amount]]</f>
        <v>707</v>
      </c>
      <c r="G200" s="12">
        <v>174</v>
      </c>
    </row>
    <row r="201" spans="2:7" x14ac:dyDescent="0.3">
      <c r="B201" s="9" t="s">
        <v>11</v>
      </c>
      <c r="C201" s="10" t="s">
        <v>12</v>
      </c>
      <c r="D201" s="10" t="s">
        <v>10</v>
      </c>
      <c r="E201" s="11">
        <v>3598</v>
      </c>
      <c r="F201" s="11">
        <f>data3[[#This Row],[Amount]]</f>
        <v>3598</v>
      </c>
      <c r="G201" s="12">
        <v>81</v>
      </c>
    </row>
    <row r="202" spans="2:7" x14ac:dyDescent="0.3">
      <c r="B202" s="9" t="s">
        <v>8</v>
      </c>
      <c r="C202" s="10" t="s">
        <v>12</v>
      </c>
      <c r="D202" s="10" t="s">
        <v>25</v>
      </c>
      <c r="E202" s="11">
        <v>6853</v>
      </c>
      <c r="F202" s="11">
        <f>data3[[#This Row],[Amount]]</f>
        <v>6853</v>
      </c>
      <c r="G202" s="12">
        <v>372</v>
      </c>
    </row>
    <row r="203" spans="2:7" x14ac:dyDescent="0.3">
      <c r="B203" s="9" t="s">
        <v>8</v>
      </c>
      <c r="C203" s="10" t="s">
        <v>12</v>
      </c>
      <c r="D203" s="10" t="s">
        <v>32</v>
      </c>
      <c r="E203" s="11">
        <v>4725</v>
      </c>
      <c r="F203" s="11">
        <f>data3[[#This Row],[Amount]]</f>
        <v>4725</v>
      </c>
      <c r="G203" s="12">
        <v>174</v>
      </c>
    </row>
    <row r="204" spans="2:7" x14ac:dyDescent="0.3">
      <c r="B204" s="9" t="s">
        <v>16</v>
      </c>
      <c r="C204" s="10" t="s">
        <v>17</v>
      </c>
      <c r="D204" s="10" t="s">
        <v>13</v>
      </c>
      <c r="E204" s="11">
        <v>10304</v>
      </c>
      <c r="F204" s="11">
        <f>data3[[#This Row],[Amount]]</f>
        <v>10304</v>
      </c>
      <c r="G204" s="12">
        <v>84</v>
      </c>
    </row>
    <row r="205" spans="2:7" x14ac:dyDescent="0.3">
      <c r="B205" s="9" t="s">
        <v>16</v>
      </c>
      <c r="C205" s="10" t="s">
        <v>33</v>
      </c>
      <c r="D205" s="10" t="s">
        <v>32</v>
      </c>
      <c r="E205" s="11">
        <v>1274</v>
      </c>
      <c r="F205" s="11">
        <f>data3[[#This Row],[Amount]]</f>
        <v>1274</v>
      </c>
      <c r="G205" s="12">
        <v>225</v>
      </c>
    </row>
    <row r="206" spans="2:7" x14ac:dyDescent="0.3">
      <c r="B206" s="9" t="s">
        <v>28</v>
      </c>
      <c r="C206" s="10" t="s">
        <v>17</v>
      </c>
      <c r="D206" s="10" t="s">
        <v>10</v>
      </c>
      <c r="E206" s="11">
        <v>1526</v>
      </c>
      <c r="F206" s="11">
        <f>data3[[#This Row],[Amount]]</f>
        <v>1526</v>
      </c>
      <c r="G206" s="12">
        <v>105</v>
      </c>
    </row>
    <row r="207" spans="2:7" x14ac:dyDescent="0.3">
      <c r="B207" s="9" t="s">
        <v>8</v>
      </c>
      <c r="C207" s="10" t="s">
        <v>20</v>
      </c>
      <c r="D207" s="10" t="s">
        <v>43</v>
      </c>
      <c r="E207" s="11">
        <v>3101</v>
      </c>
      <c r="F207" s="11">
        <f>data3[[#This Row],[Amount]]</f>
        <v>3101</v>
      </c>
      <c r="G207" s="12">
        <v>225</v>
      </c>
    </row>
    <row r="208" spans="2:7" x14ac:dyDescent="0.3">
      <c r="B208" s="9" t="s">
        <v>29</v>
      </c>
      <c r="C208" s="10" t="s">
        <v>9</v>
      </c>
      <c r="D208" s="10" t="s">
        <v>27</v>
      </c>
      <c r="E208" s="11">
        <v>1057</v>
      </c>
      <c r="F208" s="11">
        <f>data3[[#This Row],[Amount]]</f>
        <v>1057</v>
      </c>
      <c r="G208" s="12">
        <v>54</v>
      </c>
    </row>
    <row r="209" spans="2:7" x14ac:dyDescent="0.3">
      <c r="B209" s="9" t="s">
        <v>26</v>
      </c>
      <c r="C209" s="10" t="s">
        <v>9</v>
      </c>
      <c r="D209" s="10" t="s">
        <v>45</v>
      </c>
      <c r="E209" s="11">
        <v>5306</v>
      </c>
      <c r="F209" s="11">
        <f>data3[[#This Row],[Amount]]</f>
        <v>5306</v>
      </c>
      <c r="G209" s="12">
        <v>0</v>
      </c>
    </row>
    <row r="210" spans="2:7" x14ac:dyDescent="0.3">
      <c r="B210" s="9" t="s">
        <v>28</v>
      </c>
      <c r="C210" s="10" t="s">
        <v>20</v>
      </c>
      <c r="D210" s="10" t="s">
        <v>41</v>
      </c>
      <c r="E210" s="11">
        <v>4018</v>
      </c>
      <c r="F210" s="11">
        <f>data3[[#This Row],[Amount]]</f>
        <v>4018</v>
      </c>
      <c r="G210" s="12">
        <v>171</v>
      </c>
    </row>
    <row r="211" spans="2:7" x14ac:dyDescent="0.3">
      <c r="B211" s="9" t="s">
        <v>14</v>
      </c>
      <c r="C211" s="10" t="s">
        <v>33</v>
      </c>
      <c r="D211" s="10" t="s">
        <v>32</v>
      </c>
      <c r="E211" s="11">
        <v>938</v>
      </c>
      <c r="F211" s="11">
        <f>data3[[#This Row],[Amount]]</f>
        <v>938</v>
      </c>
      <c r="G211" s="12">
        <v>189</v>
      </c>
    </row>
    <row r="212" spans="2:7" x14ac:dyDescent="0.3">
      <c r="B212" s="9" t="s">
        <v>26</v>
      </c>
      <c r="C212" s="10" t="s">
        <v>23</v>
      </c>
      <c r="D212" s="10" t="s">
        <v>18</v>
      </c>
      <c r="E212" s="11">
        <v>1778</v>
      </c>
      <c r="F212" s="11">
        <f>data3[[#This Row],[Amount]]</f>
        <v>1778</v>
      </c>
      <c r="G212" s="12">
        <v>270</v>
      </c>
    </row>
    <row r="213" spans="2:7" x14ac:dyDescent="0.3">
      <c r="B213" s="9" t="s">
        <v>19</v>
      </c>
      <c r="C213" s="10" t="s">
        <v>20</v>
      </c>
      <c r="D213" s="10" t="s">
        <v>10</v>
      </c>
      <c r="E213" s="11">
        <v>1638</v>
      </c>
      <c r="F213" s="11">
        <f>data3[[#This Row],[Amount]]</f>
        <v>1638</v>
      </c>
      <c r="G213" s="12">
        <v>63</v>
      </c>
    </row>
    <row r="214" spans="2:7" x14ac:dyDescent="0.3">
      <c r="B214" s="9" t="s">
        <v>16</v>
      </c>
      <c r="C214" s="10" t="s">
        <v>23</v>
      </c>
      <c r="D214" s="10" t="s">
        <v>21</v>
      </c>
      <c r="E214" s="11">
        <v>154</v>
      </c>
      <c r="F214" s="11">
        <f>data3[[#This Row],[Amount]]</f>
        <v>154</v>
      </c>
      <c r="G214" s="12">
        <v>21</v>
      </c>
    </row>
    <row r="215" spans="2:7" x14ac:dyDescent="0.3">
      <c r="B215" s="9" t="s">
        <v>26</v>
      </c>
      <c r="C215" s="10" t="s">
        <v>9</v>
      </c>
      <c r="D215" s="10" t="s">
        <v>25</v>
      </c>
      <c r="E215" s="11">
        <v>9835</v>
      </c>
      <c r="F215" s="11">
        <f>data3[[#This Row],[Amount]]</f>
        <v>9835</v>
      </c>
      <c r="G215" s="12">
        <v>207</v>
      </c>
    </row>
    <row r="216" spans="2:7" x14ac:dyDescent="0.3">
      <c r="B216" s="9" t="s">
        <v>14</v>
      </c>
      <c r="C216" s="10" t="s">
        <v>9</v>
      </c>
      <c r="D216" s="10" t="s">
        <v>36</v>
      </c>
      <c r="E216" s="11">
        <v>7273</v>
      </c>
      <c r="F216" s="11">
        <f>data3[[#This Row],[Amount]]</f>
        <v>7273</v>
      </c>
      <c r="G216" s="12">
        <v>96</v>
      </c>
    </row>
    <row r="217" spans="2:7" x14ac:dyDescent="0.3">
      <c r="B217" s="9" t="s">
        <v>28</v>
      </c>
      <c r="C217" s="10" t="s">
        <v>20</v>
      </c>
      <c r="D217" s="10" t="s">
        <v>25</v>
      </c>
      <c r="E217" s="11">
        <v>6909</v>
      </c>
      <c r="F217" s="11">
        <f>data3[[#This Row],[Amount]]</f>
        <v>6909</v>
      </c>
      <c r="G217" s="12">
        <v>81</v>
      </c>
    </row>
    <row r="218" spans="2:7" x14ac:dyDescent="0.3">
      <c r="B218" s="9" t="s">
        <v>14</v>
      </c>
      <c r="C218" s="10" t="s">
        <v>20</v>
      </c>
      <c r="D218" s="10" t="s">
        <v>41</v>
      </c>
      <c r="E218" s="11">
        <v>3920</v>
      </c>
      <c r="F218" s="11">
        <f>data3[[#This Row],[Amount]]</f>
        <v>3920</v>
      </c>
      <c r="G218" s="12">
        <v>306</v>
      </c>
    </row>
    <row r="219" spans="2:7" x14ac:dyDescent="0.3">
      <c r="B219" s="9" t="s">
        <v>38</v>
      </c>
      <c r="C219" s="10" t="s">
        <v>20</v>
      </c>
      <c r="D219" s="10" t="s">
        <v>44</v>
      </c>
      <c r="E219" s="11">
        <v>4858</v>
      </c>
      <c r="F219" s="11">
        <f>data3[[#This Row],[Amount]]</f>
        <v>4858</v>
      </c>
      <c r="G219" s="12">
        <v>279</v>
      </c>
    </row>
    <row r="220" spans="2:7" x14ac:dyDescent="0.3">
      <c r="B220" s="9" t="s">
        <v>29</v>
      </c>
      <c r="C220" s="10" t="s">
        <v>23</v>
      </c>
      <c r="D220" s="10" t="s">
        <v>15</v>
      </c>
      <c r="E220" s="11">
        <v>3549</v>
      </c>
      <c r="F220" s="11">
        <f>data3[[#This Row],[Amount]]</f>
        <v>3549</v>
      </c>
      <c r="G220" s="12">
        <v>3</v>
      </c>
    </row>
    <row r="221" spans="2:7" x14ac:dyDescent="0.3">
      <c r="B221" s="9" t="s">
        <v>26</v>
      </c>
      <c r="C221" s="10" t="s">
        <v>20</v>
      </c>
      <c r="D221" s="10" t="s">
        <v>42</v>
      </c>
      <c r="E221" s="11">
        <v>966</v>
      </c>
      <c r="F221" s="11">
        <f>data3[[#This Row],[Amount]]</f>
        <v>966</v>
      </c>
      <c r="G221" s="12">
        <v>198</v>
      </c>
    </row>
    <row r="222" spans="2:7" x14ac:dyDescent="0.3">
      <c r="B222" s="9" t="s">
        <v>28</v>
      </c>
      <c r="C222" s="10" t="s">
        <v>20</v>
      </c>
      <c r="D222" s="10" t="s">
        <v>18</v>
      </c>
      <c r="E222" s="11">
        <v>385</v>
      </c>
      <c r="F222" s="11">
        <f>data3[[#This Row],[Amount]]</f>
        <v>385</v>
      </c>
      <c r="G222" s="12">
        <v>249</v>
      </c>
    </row>
    <row r="223" spans="2:7" x14ac:dyDescent="0.3">
      <c r="B223" s="9" t="s">
        <v>19</v>
      </c>
      <c r="C223" s="10" t="s">
        <v>33</v>
      </c>
      <c r="D223" s="10" t="s">
        <v>32</v>
      </c>
      <c r="E223" s="11">
        <v>2219</v>
      </c>
      <c r="F223" s="11">
        <f>data3[[#This Row],[Amount]]</f>
        <v>2219</v>
      </c>
      <c r="G223" s="12">
        <v>75</v>
      </c>
    </row>
    <row r="224" spans="2:7" x14ac:dyDescent="0.3">
      <c r="B224" s="9" t="s">
        <v>14</v>
      </c>
      <c r="C224" s="10" t="s">
        <v>17</v>
      </c>
      <c r="D224" s="10" t="s">
        <v>13</v>
      </c>
      <c r="E224" s="11">
        <v>2954</v>
      </c>
      <c r="F224" s="11">
        <f>data3[[#This Row],[Amount]]</f>
        <v>2954</v>
      </c>
      <c r="G224" s="12">
        <v>189</v>
      </c>
    </row>
    <row r="225" spans="2:7" x14ac:dyDescent="0.3">
      <c r="B225" s="9" t="s">
        <v>26</v>
      </c>
      <c r="C225" s="10" t="s">
        <v>17</v>
      </c>
      <c r="D225" s="10" t="s">
        <v>13</v>
      </c>
      <c r="E225" s="11">
        <v>280</v>
      </c>
      <c r="F225" s="11">
        <f>data3[[#This Row],[Amount]]</f>
        <v>280</v>
      </c>
      <c r="G225" s="12">
        <v>87</v>
      </c>
    </row>
    <row r="226" spans="2:7" x14ac:dyDescent="0.3">
      <c r="B226" s="9" t="s">
        <v>16</v>
      </c>
      <c r="C226" s="10" t="s">
        <v>17</v>
      </c>
      <c r="D226" s="10" t="s">
        <v>10</v>
      </c>
      <c r="E226" s="11">
        <v>6118</v>
      </c>
      <c r="F226" s="11">
        <f>data3[[#This Row],[Amount]]</f>
        <v>6118</v>
      </c>
      <c r="G226" s="12">
        <v>174</v>
      </c>
    </row>
    <row r="227" spans="2:7" x14ac:dyDescent="0.3">
      <c r="B227" s="9" t="s">
        <v>29</v>
      </c>
      <c r="C227" s="10" t="s">
        <v>20</v>
      </c>
      <c r="D227" s="10" t="s">
        <v>40</v>
      </c>
      <c r="E227" s="11">
        <v>4802</v>
      </c>
      <c r="F227" s="11">
        <f>data3[[#This Row],[Amount]]</f>
        <v>4802</v>
      </c>
      <c r="G227" s="12">
        <v>36</v>
      </c>
    </row>
    <row r="228" spans="2:7" x14ac:dyDescent="0.3">
      <c r="B228" s="9" t="s">
        <v>14</v>
      </c>
      <c r="C228" s="10" t="s">
        <v>23</v>
      </c>
      <c r="D228" s="10" t="s">
        <v>41</v>
      </c>
      <c r="E228" s="11">
        <v>4137</v>
      </c>
      <c r="F228" s="11">
        <f>data3[[#This Row],[Amount]]</f>
        <v>4137</v>
      </c>
      <c r="G228" s="12">
        <v>60</v>
      </c>
    </row>
    <row r="229" spans="2:7" x14ac:dyDescent="0.3">
      <c r="B229" s="9" t="s">
        <v>30</v>
      </c>
      <c r="C229" s="10" t="s">
        <v>12</v>
      </c>
      <c r="D229" s="10" t="s">
        <v>37</v>
      </c>
      <c r="E229" s="11">
        <v>2023</v>
      </c>
      <c r="F229" s="11">
        <f>data3[[#This Row],[Amount]]</f>
        <v>2023</v>
      </c>
      <c r="G229" s="12">
        <v>78</v>
      </c>
    </row>
    <row r="230" spans="2:7" x14ac:dyDescent="0.3">
      <c r="B230" s="9" t="s">
        <v>14</v>
      </c>
      <c r="C230" s="10" t="s">
        <v>17</v>
      </c>
      <c r="D230" s="10" t="s">
        <v>10</v>
      </c>
      <c r="E230" s="11">
        <v>9051</v>
      </c>
      <c r="F230" s="11">
        <f>data3[[#This Row],[Amount]]</f>
        <v>9051</v>
      </c>
      <c r="G230" s="12">
        <v>57</v>
      </c>
    </row>
    <row r="231" spans="2:7" x14ac:dyDescent="0.3">
      <c r="B231" s="9" t="s">
        <v>14</v>
      </c>
      <c r="C231" s="10" t="s">
        <v>9</v>
      </c>
      <c r="D231" s="10" t="s">
        <v>43</v>
      </c>
      <c r="E231" s="11">
        <v>2919</v>
      </c>
      <c r="F231" s="11">
        <f>data3[[#This Row],[Amount]]</f>
        <v>2919</v>
      </c>
      <c r="G231" s="12">
        <v>45</v>
      </c>
    </row>
    <row r="232" spans="2:7" x14ac:dyDescent="0.3">
      <c r="B232" s="9" t="s">
        <v>16</v>
      </c>
      <c r="C232" s="10" t="s">
        <v>23</v>
      </c>
      <c r="D232" s="10" t="s">
        <v>25</v>
      </c>
      <c r="E232" s="11">
        <v>5915</v>
      </c>
      <c r="F232" s="11">
        <f>data3[[#This Row],[Amount]]</f>
        <v>5915</v>
      </c>
      <c r="G232" s="12">
        <v>3</v>
      </c>
    </row>
    <row r="233" spans="2:7" x14ac:dyDescent="0.3">
      <c r="B233" s="9" t="s">
        <v>38</v>
      </c>
      <c r="C233" s="10" t="s">
        <v>12</v>
      </c>
      <c r="D233" s="10" t="s">
        <v>40</v>
      </c>
      <c r="E233" s="11">
        <v>2562</v>
      </c>
      <c r="F233" s="11">
        <f>data3[[#This Row],[Amount]]</f>
        <v>2562</v>
      </c>
      <c r="G233" s="12">
        <v>6</v>
      </c>
    </row>
    <row r="234" spans="2:7" x14ac:dyDescent="0.3">
      <c r="B234" s="9" t="s">
        <v>28</v>
      </c>
      <c r="C234" s="10" t="s">
        <v>9</v>
      </c>
      <c r="D234" s="10" t="s">
        <v>21</v>
      </c>
      <c r="E234" s="11">
        <v>8813</v>
      </c>
      <c r="F234" s="11">
        <f>data3[[#This Row],[Amount]]</f>
        <v>8813</v>
      </c>
      <c r="G234" s="12">
        <v>21</v>
      </c>
    </row>
    <row r="235" spans="2:7" x14ac:dyDescent="0.3">
      <c r="B235" s="9" t="s">
        <v>28</v>
      </c>
      <c r="C235" s="10" t="s">
        <v>17</v>
      </c>
      <c r="D235" s="10" t="s">
        <v>18</v>
      </c>
      <c r="E235" s="11">
        <v>6111</v>
      </c>
      <c r="F235" s="11">
        <f>data3[[#This Row],[Amount]]</f>
        <v>6111</v>
      </c>
      <c r="G235" s="12">
        <v>3</v>
      </c>
    </row>
    <row r="236" spans="2:7" x14ac:dyDescent="0.3">
      <c r="B236" s="9" t="s">
        <v>11</v>
      </c>
      <c r="C236" s="10" t="s">
        <v>33</v>
      </c>
      <c r="D236" s="10" t="s">
        <v>24</v>
      </c>
      <c r="E236" s="11">
        <v>3507</v>
      </c>
      <c r="F236" s="11">
        <f>data3[[#This Row],[Amount]]</f>
        <v>3507</v>
      </c>
      <c r="G236" s="12">
        <v>288</v>
      </c>
    </row>
    <row r="237" spans="2:7" x14ac:dyDescent="0.3">
      <c r="B237" s="9" t="s">
        <v>19</v>
      </c>
      <c r="C237" s="10" t="s">
        <v>17</v>
      </c>
      <c r="D237" s="10" t="s">
        <v>34</v>
      </c>
      <c r="E237" s="11">
        <v>4319</v>
      </c>
      <c r="F237" s="11">
        <f>data3[[#This Row],[Amount]]</f>
        <v>4319</v>
      </c>
      <c r="G237" s="12">
        <v>30</v>
      </c>
    </row>
    <row r="238" spans="2:7" x14ac:dyDescent="0.3">
      <c r="B238" s="9" t="s">
        <v>8</v>
      </c>
      <c r="C238" s="10" t="s">
        <v>23</v>
      </c>
      <c r="D238" s="10" t="s">
        <v>45</v>
      </c>
      <c r="E238" s="11">
        <v>609</v>
      </c>
      <c r="F238" s="11">
        <f>data3[[#This Row],[Amount]]</f>
        <v>609</v>
      </c>
      <c r="G238" s="12">
        <v>87</v>
      </c>
    </row>
    <row r="239" spans="2:7" x14ac:dyDescent="0.3">
      <c r="B239" s="9" t="s">
        <v>8</v>
      </c>
      <c r="C239" s="10" t="s">
        <v>20</v>
      </c>
      <c r="D239" s="10" t="s">
        <v>42</v>
      </c>
      <c r="E239" s="11">
        <v>6370</v>
      </c>
      <c r="F239" s="11">
        <f>data3[[#This Row],[Amount]]</f>
        <v>6370</v>
      </c>
      <c r="G239" s="12">
        <v>30</v>
      </c>
    </row>
    <row r="240" spans="2:7" x14ac:dyDescent="0.3">
      <c r="B240" s="9" t="s">
        <v>28</v>
      </c>
      <c r="C240" s="10" t="s">
        <v>23</v>
      </c>
      <c r="D240" s="10" t="s">
        <v>39</v>
      </c>
      <c r="E240" s="11">
        <v>5474</v>
      </c>
      <c r="F240" s="11">
        <f>data3[[#This Row],[Amount]]</f>
        <v>5474</v>
      </c>
      <c r="G240" s="12">
        <v>168</v>
      </c>
    </row>
    <row r="241" spans="2:7" x14ac:dyDescent="0.3">
      <c r="B241" s="9" t="s">
        <v>8</v>
      </c>
      <c r="C241" s="10" t="s">
        <v>17</v>
      </c>
      <c r="D241" s="10" t="s">
        <v>42</v>
      </c>
      <c r="E241" s="11">
        <v>3164</v>
      </c>
      <c r="F241" s="11">
        <f>data3[[#This Row],[Amount]]</f>
        <v>3164</v>
      </c>
      <c r="G241" s="12">
        <v>306</v>
      </c>
    </row>
    <row r="242" spans="2:7" x14ac:dyDescent="0.3">
      <c r="B242" s="9" t="s">
        <v>19</v>
      </c>
      <c r="C242" s="10" t="s">
        <v>12</v>
      </c>
      <c r="D242" s="10" t="s">
        <v>15</v>
      </c>
      <c r="E242" s="11">
        <v>1302</v>
      </c>
      <c r="F242" s="11">
        <f>data3[[#This Row],[Amount]]</f>
        <v>1302</v>
      </c>
      <c r="G242" s="12">
        <v>402</v>
      </c>
    </row>
    <row r="243" spans="2:7" x14ac:dyDescent="0.3">
      <c r="B243" s="9" t="s">
        <v>30</v>
      </c>
      <c r="C243" s="10" t="s">
        <v>9</v>
      </c>
      <c r="D243" s="10" t="s">
        <v>43</v>
      </c>
      <c r="E243" s="11">
        <v>7308</v>
      </c>
      <c r="F243" s="11">
        <f>data3[[#This Row],[Amount]]</f>
        <v>7308</v>
      </c>
      <c r="G243" s="12">
        <v>327</v>
      </c>
    </row>
    <row r="244" spans="2:7" x14ac:dyDescent="0.3">
      <c r="B244" s="9" t="s">
        <v>8</v>
      </c>
      <c r="C244" s="10" t="s">
        <v>9</v>
      </c>
      <c r="D244" s="10" t="s">
        <v>42</v>
      </c>
      <c r="E244" s="11">
        <v>6132</v>
      </c>
      <c r="F244" s="11">
        <f>data3[[#This Row],[Amount]]</f>
        <v>6132</v>
      </c>
      <c r="G244" s="12">
        <v>93</v>
      </c>
    </row>
    <row r="245" spans="2:7" x14ac:dyDescent="0.3">
      <c r="B245" s="9" t="s">
        <v>38</v>
      </c>
      <c r="C245" s="10" t="s">
        <v>12</v>
      </c>
      <c r="D245" s="10" t="s">
        <v>27</v>
      </c>
      <c r="E245" s="11">
        <v>3472</v>
      </c>
      <c r="F245" s="11">
        <f>data3[[#This Row],[Amount]]</f>
        <v>3472</v>
      </c>
      <c r="G245" s="12">
        <v>96</v>
      </c>
    </row>
    <row r="246" spans="2:7" x14ac:dyDescent="0.3">
      <c r="B246" s="9" t="s">
        <v>11</v>
      </c>
      <c r="C246" s="10" t="s">
        <v>20</v>
      </c>
      <c r="D246" s="10" t="s">
        <v>18</v>
      </c>
      <c r="E246" s="11">
        <v>9660</v>
      </c>
      <c r="F246" s="11">
        <f>data3[[#This Row],[Amount]]</f>
        <v>9660</v>
      </c>
      <c r="G246" s="12">
        <v>27</v>
      </c>
    </row>
    <row r="247" spans="2:7" x14ac:dyDescent="0.3">
      <c r="B247" s="9" t="s">
        <v>14</v>
      </c>
      <c r="C247" s="10" t="s">
        <v>23</v>
      </c>
      <c r="D247" s="10" t="s">
        <v>45</v>
      </c>
      <c r="E247" s="11">
        <v>2436</v>
      </c>
      <c r="F247" s="11">
        <f>data3[[#This Row],[Amount]]</f>
        <v>2436</v>
      </c>
      <c r="G247" s="12">
        <v>99</v>
      </c>
    </row>
    <row r="248" spans="2:7" x14ac:dyDescent="0.3">
      <c r="B248" s="9" t="s">
        <v>14</v>
      </c>
      <c r="C248" s="10" t="s">
        <v>23</v>
      </c>
      <c r="D248" s="10" t="s">
        <v>22</v>
      </c>
      <c r="E248" s="11">
        <v>9506</v>
      </c>
      <c r="F248" s="11">
        <f>data3[[#This Row],[Amount]]</f>
        <v>9506</v>
      </c>
      <c r="G248" s="12">
        <v>87</v>
      </c>
    </row>
    <row r="249" spans="2:7" x14ac:dyDescent="0.3">
      <c r="B249" s="9" t="s">
        <v>38</v>
      </c>
      <c r="C249" s="10" t="s">
        <v>9</v>
      </c>
      <c r="D249" s="10" t="s">
        <v>44</v>
      </c>
      <c r="E249" s="11">
        <v>245</v>
      </c>
      <c r="F249" s="11">
        <f>data3[[#This Row],[Amount]]</f>
        <v>245</v>
      </c>
      <c r="G249" s="12">
        <v>288</v>
      </c>
    </row>
    <row r="250" spans="2:7" x14ac:dyDescent="0.3">
      <c r="B250" s="9" t="s">
        <v>11</v>
      </c>
      <c r="C250" s="10" t="s">
        <v>12</v>
      </c>
      <c r="D250" s="10" t="s">
        <v>36</v>
      </c>
      <c r="E250" s="11">
        <v>2702</v>
      </c>
      <c r="F250" s="11">
        <f>data3[[#This Row],[Amount]]</f>
        <v>2702</v>
      </c>
      <c r="G250" s="12">
        <v>363</v>
      </c>
    </row>
    <row r="251" spans="2:7" x14ac:dyDescent="0.3">
      <c r="B251" s="9" t="s">
        <v>38</v>
      </c>
      <c r="C251" s="10" t="s">
        <v>33</v>
      </c>
      <c r="D251" s="10" t="s">
        <v>31</v>
      </c>
      <c r="E251" s="11">
        <v>700</v>
      </c>
      <c r="F251" s="11">
        <f>data3[[#This Row],[Amount]]</f>
        <v>700</v>
      </c>
      <c r="G251" s="12">
        <v>87</v>
      </c>
    </row>
    <row r="252" spans="2:7" x14ac:dyDescent="0.3">
      <c r="B252" s="9" t="s">
        <v>19</v>
      </c>
      <c r="C252" s="10" t="s">
        <v>33</v>
      </c>
      <c r="D252" s="10" t="s">
        <v>31</v>
      </c>
      <c r="E252" s="11">
        <v>3759</v>
      </c>
      <c r="F252" s="11">
        <f>data3[[#This Row],[Amount]]</f>
        <v>3759</v>
      </c>
      <c r="G252" s="12">
        <v>150</v>
      </c>
    </row>
    <row r="253" spans="2:7" x14ac:dyDescent="0.3">
      <c r="B253" s="9" t="s">
        <v>29</v>
      </c>
      <c r="C253" s="10" t="s">
        <v>12</v>
      </c>
      <c r="D253" s="10" t="s">
        <v>31</v>
      </c>
      <c r="E253" s="11">
        <v>1589</v>
      </c>
      <c r="F253" s="11">
        <f>data3[[#This Row],[Amount]]</f>
        <v>1589</v>
      </c>
      <c r="G253" s="12">
        <v>303</v>
      </c>
    </row>
    <row r="254" spans="2:7" x14ac:dyDescent="0.3">
      <c r="B254" s="9" t="s">
        <v>26</v>
      </c>
      <c r="C254" s="10" t="s">
        <v>12</v>
      </c>
      <c r="D254" s="10" t="s">
        <v>43</v>
      </c>
      <c r="E254" s="11">
        <v>5194</v>
      </c>
      <c r="F254" s="11">
        <f>data3[[#This Row],[Amount]]</f>
        <v>5194</v>
      </c>
      <c r="G254" s="12">
        <v>288</v>
      </c>
    </row>
    <row r="255" spans="2:7" x14ac:dyDescent="0.3">
      <c r="B255" s="9" t="s">
        <v>38</v>
      </c>
      <c r="C255" s="10" t="s">
        <v>17</v>
      </c>
      <c r="D255" s="10" t="s">
        <v>34</v>
      </c>
      <c r="E255" s="11">
        <v>945</v>
      </c>
      <c r="F255" s="11">
        <f>data3[[#This Row],[Amount]]</f>
        <v>945</v>
      </c>
      <c r="G255" s="12">
        <v>75</v>
      </c>
    </row>
    <row r="256" spans="2:7" x14ac:dyDescent="0.3">
      <c r="B256" s="9" t="s">
        <v>8</v>
      </c>
      <c r="C256" s="10" t="s">
        <v>23</v>
      </c>
      <c r="D256" s="10" t="s">
        <v>24</v>
      </c>
      <c r="E256" s="11">
        <v>1988</v>
      </c>
      <c r="F256" s="11">
        <f>data3[[#This Row],[Amount]]</f>
        <v>1988</v>
      </c>
      <c r="G256" s="12">
        <v>39</v>
      </c>
    </row>
    <row r="257" spans="2:7" x14ac:dyDescent="0.3">
      <c r="B257" s="9" t="s">
        <v>19</v>
      </c>
      <c r="C257" s="10" t="s">
        <v>33</v>
      </c>
      <c r="D257" s="10" t="s">
        <v>13</v>
      </c>
      <c r="E257" s="11">
        <v>6734</v>
      </c>
      <c r="F257" s="11">
        <f>data3[[#This Row],[Amount]]</f>
        <v>6734</v>
      </c>
      <c r="G257" s="12">
        <v>123</v>
      </c>
    </row>
    <row r="258" spans="2:7" x14ac:dyDescent="0.3">
      <c r="B258" s="9" t="s">
        <v>8</v>
      </c>
      <c r="C258" s="10" t="s">
        <v>17</v>
      </c>
      <c r="D258" s="10" t="s">
        <v>15</v>
      </c>
      <c r="E258" s="11">
        <v>217</v>
      </c>
      <c r="F258" s="11">
        <f>data3[[#This Row],[Amount]]</f>
        <v>217</v>
      </c>
      <c r="G258" s="12">
        <v>36</v>
      </c>
    </row>
    <row r="259" spans="2:7" x14ac:dyDescent="0.3">
      <c r="B259" s="9" t="s">
        <v>28</v>
      </c>
      <c r="C259" s="10" t="s">
        <v>33</v>
      </c>
      <c r="D259" s="10" t="s">
        <v>25</v>
      </c>
      <c r="E259" s="11">
        <v>6279</v>
      </c>
      <c r="F259" s="11">
        <f>data3[[#This Row],[Amount]]</f>
        <v>6279</v>
      </c>
      <c r="G259" s="12">
        <v>237</v>
      </c>
    </row>
    <row r="260" spans="2:7" x14ac:dyDescent="0.3">
      <c r="B260" s="9" t="s">
        <v>8</v>
      </c>
      <c r="C260" s="10" t="s">
        <v>17</v>
      </c>
      <c r="D260" s="10" t="s">
        <v>34</v>
      </c>
      <c r="E260" s="11">
        <v>4424</v>
      </c>
      <c r="F260" s="11">
        <f>data3[[#This Row],[Amount]]</f>
        <v>4424</v>
      </c>
      <c r="G260" s="12">
        <v>201</v>
      </c>
    </row>
    <row r="261" spans="2:7" x14ac:dyDescent="0.3">
      <c r="B261" s="9" t="s">
        <v>29</v>
      </c>
      <c r="C261" s="10" t="s">
        <v>17</v>
      </c>
      <c r="D261" s="10" t="s">
        <v>31</v>
      </c>
      <c r="E261" s="11">
        <v>189</v>
      </c>
      <c r="F261" s="11">
        <f>data3[[#This Row],[Amount]]</f>
        <v>189</v>
      </c>
      <c r="G261" s="12">
        <v>48</v>
      </c>
    </row>
    <row r="262" spans="2:7" x14ac:dyDescent="0.3">
      <c r="B262" s="9" t="s">
        <v>28</v>
      </c>
      <c r="C262" s="10" t="s">
        <v>12</v>
      </c>
      <c r="D262" s="10" t="s">
        <v>25</v>
      </c>
      <c r="E262" s="11">
        <v>490</v>
      </c>
      <c r="F262" s="11">
        <f>data3[[#This Row],[Amount]]</f>
        <v>490</v>
      </c>
      <c r="G262" s="12">
        <v>84</v>
      </c>
    </row>
    <row r="263" spans="2:7" x14ac:dyDescent="0.3">
      <c r="B263" s="9" t="s">
        <v>11</v>
      </c>
      <c r="C263" s="10" t="s">
        <v>9</v>
      </c>
      <c r="D263" s="10" t="s">
        <v>44</v>
      </c>
      <c r="E263" s="11">
        <v>434</v>
      </c>
      <c r="F263" s="11">
        <f>data3[[#This Row],[Amount]]</f>
        <v>434</v>
      </c>
      <c r="G263" s="12">
        <v>87</v>
      </c>
    </row>
    <row r="264" spans="2:7" x14ac:dyDescent="0.3">
      <c r="B264" s="9" t="s">
        <v>26</v>
      </c>
      <c r="C264" s="10" t="s">
        <v>23</v>
      </c>
      <c r="D264" s="10" t="s">
        <v>10</v>
      </c>
      <c r="E264" s="11">
        <v>10129</v>
      </c>
      <c r="F264" s="11">
        <f>data3[[#This Row],[Amount]]</f>
        <v>10129</v>
      </c>
      <c r="G264" s="12">
        <v>312</v>
      </c>
    </row>
    <row r="265" spans="2:7" x14ac:dyDescent="0.3">
      <c r="B265" s="9" t="s">
        <v>30</v>
      </c>
      <c r="C265" s="10" t="s">
        <v>20</v>
      </c>
      <c r="D265" s="10" t="s">
        <v>43</v>
      </c>
      <c r="E265" s="11">
        <v>1652</v>
      </c>
      <c r="F265" s="11">
        <f>data3[[#This Row],[Amount]]</f>
        <v>1652</v>
      </c>
      <c r="G265" s="12">
        <v>102</v>
      </c>
    </row>
    <row r="266" spans="2:7" x14ac:dyDescent="0.3">
      <c r="B266" s="9" t="s">
        <v>11</v>
      </c>
      <c r="C266" s="10" t="s">
        <v>23</v>
      </c>
      <c r="D266" s="10" t="s">
        <v>44</v>
      </c>
      <c r="E266" s="11">
        <v>6433</v>
      </c>
      <c r="F266" s="11">
        <f>data3[[#This Row],[Amount]]</f>
        <v>6433</v>
      </c>
      <c r="G266" s="12">
        <v>78</v>
      </c>
    </row>
    <row r="267" spans="2:7" x14ac:dyDescent="0.3">
      <c r="B267" s="9" t="s">
        <v>30</v>
      </c>
      <c r="C267" s="10" t="s">
        <v>33</v>
      </c>
      <c r="D267" s="10" t="s">
        <v>37</v>
      </c>
      <c r="E267" s="11">
        <v>2212</v>
      </c>
      <c r="F267" s="11">
        <f>data3[[#This Row],[Amount]]</f>
        <v>2212</v>
      </c>
      <c r="G267" s="12">
        <v>117</v>
      </c>
    </row>
    <row r="268" spans="2:7" x14ac:dyDescent="0.3">
      <c r="B268" s="9" t="s">
        <v>16</v>
      </c>
      <c r="C268" s="10" t="s">
        <v>12</v>
      </c>
      <c r="D268" s="10" t="s">
        <v>39</v>
      </c>
      <c r="E268" s="11">
        <v>609</v>
      </c>
      <c r="F268" s="11">
        <f>data3[[#This Row],[Amount]]</f>
        <v>609</v>
      </c>
      <c r="G268" s="12">
        <v>99</v>
      </c>
    </row>
    <row r="269" spans="2:7" x14ac:dyDescent="0.3">
      <c r="B269" s="9" t="s">
        <v>8</v>
      </c>
      <c r="C269" s="10" t="s">
        <v>12</v>
      </c>
      <c r="D269" s="10" t="s">
        <v>41</v>
      </c>
      <c r="E269" s="11">
        <v>1638</v>
      </c>
      <c r="F269" s="11">
        <f>data3[[#This Row],[Amount]]</f>
        <v>1638</v>
      </c>
      <c r="G269" s="12">
        <v>48</v>
      </c>
    </row>
    <row r="270" spans="2:7" x14ac:dyDescent="0.3">
      <c r="B270" s="9" t="s">
        <v>26</v>
      </c>
      <c r="C270" s="10" t="s">
        <v>33</v>
      </c>
      <c r="D270" s="10" t="s">
        <v>40</v>
      </c>
      <c r="E270" s="11">
        <v>3829</v>
      </c>
      <c r="F270" s="11">
        <f>data3[[#This Row],[Amount]]</f>
        <v>3829</v>
      </c>
      <c r="G270" s="12">
        <v>24</v>
      </c>
    </row>
    <row r="271" spans="2:7" x14ac:dyDescent="0.3">
      <c r="B271" s="9" t="s">
        <v>8</v>
      </c>
      <c r="C271" s="10" t="s">
        <v>20</v>
      </c>
      <c r="D271" s="10" t="s">
        <v>40</v>
      </c>
      <c r="E271" s="11">
        <v>5775</v>
      </c>
      <c r="F271" s="11">
        <f>data3[[#This Row],[Amount]]</f>
        <v>5775</v>
      </c>
      <c r="G271" s="12">
        <v>42</v>
      </c>
    </row>
    <row r="272" spans="2:7" x14ac:dyDescent="0.3">
      <c r="B272" s="9" t="s">
        <v>19</v>
      </c>
      <c r="C272" s="10" t="s">
        <v>12</v>
      </c>
      <c r="D272" s="10" t="s">
        <v>36</v>
      </c>
      <c r="E272" s="11">
        <v>1071</v>
      </c>
      <c r="F272" s="11">
        <f>data3[[#This Row],[Amount]]</f>
        <v>1071</v>
      </c>
      <c r="G272" s="12">
        <v>270</v>
      </c>
    </row>
    <row r="273" spans="2:7" x14ac:dyDescent="0.3">
      <c r="B273" s="9" t="s">
        <v>11</v>
      </c>
      <c r="C273" s="10" t="s">
        <v>17</v>
      </c>
      <c r="D273" s="10" t="s">
        <v>37</v>
      </c>
      <c r="E273" s="11">
        <v>5019</v>
      </c>
      <c r="F273" s="11">
        <f>data3[[#This Row],[Amount]]</f>
        <v>5019</v>
      </c>
      <c r="G273" s="12">
        <v>150</v>
      </c>
    </row>
    <row r="274" spans="2:7" x14ac:dyDescent="0.3">
      <c r="B274" s="9" t="s">
        <v>29</v>
      </c>
      <c r="C274" s="10" t="s">
        <v>9</v>
      </c>
      <c r="D274" s="10" t="s">
        <v>40</v>
      </c>
      <c r="E274" s="11">
        <v>2863</v>
      </c>
      <c r="F274" s="11">
        <f>data3[[#This Row],[Amount]]</f>
        <v>2863</v>
      </c>
      <c r="G274" s="12">
        <v>42</v>
      </c>
    </row>
    <row r="275" spans="2:7" x14ac:dyDescent="0.3">
      <c r="B275" s="9" t="s">
        <v>8</v>
      </c>
      <c r="C275" s="10" t="s">
        <v>12</v>
      </c>
      <c r="D275" s="10" t="s">
        <v>35</v>
      </c>
      <c r="E275" s="11">
        <v>1617</v>
      </c>
      <c r="F275" s="11">
        <f>data3[[#This Row],[Amount]]</f>
        <v>1617</v>
      </c>
      <c r="G275" s="12">
        <v>126</v>
      </c>
    </row>
    <row r="276" spans="2:7" x14ac:dyDescent="0.3">
      <c r="B276" s="9" t="s">
        <v>19</v>
      </c>
      <c r="C276" s="10" t="s">
        <v>9</v>
      </c>
      <c r="D276" s="10" t="s">
        <v>45</v>
      </c>
      <c r="E276" s="11">
        <v>6818</v>
      </c>
      <c r="F276" s="11">
        <f>data3[[#This Row],[Amount]]</f>
        <v>6818</v>
      </c>
      <c r="G276" s="12">
        <v>6</v>
      </c>
    </row>
    <row r="277" spans="2:7" x14ac:dyDescent="0.3">
      <c r="B277" s="9" t="s">
        <v>30</v>
      </c>
      <c r="C277" s="10" t="s">
        <v>12</v>
      </c>
      <c r="D277" s="10" t="s">
        <v>40</v>
      </c>
      <c r="E277" s="11">
        <v>6657</v>
      </c>
      <c r="F277" s="11">
        <f>data3[[#This Row],[Amount]]</f>
        <v>6657</v>
      </c>
      <c r="G277" s="12">
        <v>276</v>
      </c>
    </row>
    <row r="278" spans="2:7" x14ac:dyDescent="0.3">
      <c r="B278" s="9" t="s">
        <v>30</v>
      </c>
      <c r="C278" s="10" t="s">
        <v>33</v>
      </c>
      <c r="D278" s="10" t="s">
        <v>31</v>
      </c>
      <c r="E278" s="11">
        <v>2919</v>
      </c>
      <c r="F278" s="11">
        <f>data3[[#This Row],[Amount]]</f>
        <v>2919</v>
      </c>
      <c r="G278" s="12">
        <v>93</v>
      </c>
    </row>
    <row r="279" spans="2:7" x14ac:dyDescent="0.3">
      <c r="B279" s="9" t="s">
        <v>29</v>
      </c>
      <c r="C279" s="10" t="s">
        <v>17</v>
      </c>
      <c r="D279" s="10" t="s">
        <v>24</v>
      </c>
      <c r="E279" s="11">
        <v>3094</v>
      </c>
      <c r="F279" s="11">
        <f>data3[[#This Row],[Amount]]</f>
        <v>3094</v>
      </c>
      <c r="G279" s="12">
        <v>246</v>
      </c>
    </row>
    <row r="280" spans="2:7" x14ac:dyDescent="0.3">
      <c r="B280" s="9" t="s">
        <v>19</v>
      </c>
      <c r="C280" s="10" t="s">
        <v>20</v>
      </c>
      <c r="D280" s="10" t="s">
        <v>41</v>
      </c>
      <c r="E280" s="11">
        <v>2989</v>
      </c>
      <c r="F280" s="11">
        <f>data3[[#This Row],[Amount]]</f>
        <v>2989</v>
      </c>
      <c r="G280" s="12">
        <v>3</v>
      </c>
    </row>
    <row r="281" spans="2:7" x14ac:dyDescent="0.3">
      <c r="B281" s="9" t="s">
        <v>11</v>
      </c>
      <c r="C281" s="10" t="s">
        <v>23</v>
      </c>
      <c r="D281" s="10" t="s">
        <v>42</v>
      </c>
      <c r="E281" s="11">
        <v>2268</v>
      </c>
      <c r="F281" s="11">
        <f>data3[[#This Row],[Amount]]</f>
        <v>2268</v>
      </c>
      <c r="G281" s="12">
        <v>63</v>
      </c>
    </row>
    <row r="282" spans="2:7" x14ac:dyDescent="0.3">
      <c r="B282" s="9" t="s">
        <v>28</v>
      </c>
      <c r="C282" s="10" t="s">
        <v>12</v>
      </c>
      <c r="D282" s="10" t="s">
        <v>24</v>
      </c>
      <c r="E282" s="11">
        <v>4753</v>
      </c>
      <c r="F282" s="11">
        <f>data3[[#This Row],[Amount]]</f>
        <v>4753</v>
      </c>
      <c r="G282" s="12">
        <v>246</v>
      </c>
    </row>
    <row r="283" spans="2:7" x14ac:dyDescent="0.3">
      <c r="B283" s="9" t="s">
        <v>29</v>
      </c>
      <c r="C283" s="10" t="s">
        <v>33</v>
      </c>
      <c r="D283" s="10" t="s">
        <v>39</v>
      </c>
      <c r="E283" s="11">
        <v>7511</v>
      </c>
      <c r="F283" s="11">
        <f>data3[[#This Row],[Amount]]</f>
        <v>7511</v>
      </c>
      <c r="G283" s="12">
        <v>120</v>
      </c>
    </row>
    <row r="284" spans="2:7" x14ac:dyDescent="0.3">
      <c r="B284" s="9" t="s">
        <v>29</v>
      </c>
      <c r="C284" s="10" t="s">
        <v>23</v>
      </c>
      <c r="D284" s="10" t="s">
        <v>24</v>
      </c>
      <c r="E284" s="11">
        <v>4326</v>
      </c>
      <c r="F284" s="11">
        <f>data3[[#This Row],[Amount]]</f>
        <v>4326</v>
      </c>
      <c r="G284" s="12">
        <v>348</v>
      </c>
    </row>
    <row r="285" spans="2:7" x14ac:dyDescent="0.3">
      <c r="B285" s="9" t="s">
        <v>16</v>
      </c>
      <c r="C285" s="10" t="s">
        <v>33</v>
      </c>
      <c r="D285" s="10" t="s">
        <v>37</v>
      </c>
      <c r="E285" s="11">
        <v>4935</v>
      </c>
      <c r="F285" s="11">
        <f>data3[[#This Row],[Amount]]</f>
        <v>4935</v>
      </c>
      <c r="G285" s="12">
        <v>126</v>
      </c>
    </row>
    <row r="286" spans="2:7" x14ac:dyDescent="0.3">
      <c r="B286" s="9" t="s">
        <v>19</v>
      </c>
      <c r="C286" s="10" t="s">
        <v>12</v>
      </c>
      <c r="D286" s="10" t="s">
        <v>10</v>
      </c>
      <c r="E286" s="11">
        <v>4781</v>
      </c>
      <c r="F286" s="11">
        <f>data3[[#This Row],[Amount]]</f>
        <v>4781</v>
      </c>
      <c r="G286" s="12">
        <v>123</v>
      </c>
    </row>
    <row r="287" spans="2:7" x14ac:dyDescent="0.3">
      <c r="B287" s="9" t="s">
        <v>28</v>
      </c>
      <c r="C287" s="10" t="s">
        <v>23</v>
      </c>
      <c r="D287" s="10" t="s">
        <v>21</v>
      </c>
      <c r="E287" s="11">
        <v>7483</v>
      </c>
      <c r="F287" s="11">
        <f>data3[[#This Row],[Amount]]</f>
        <v>7483</v>
      </c>
      <c r="G287" s="12">
        <v>45</v>
      </c>
    </row>
    <row r="288" spans="2:7" x14ac:dyDescent="0.3">
      <c r="B288" s="9" t="s">
        <v>38</v>
      </c>
      <c r="C288" s="10" t="s">
        <v>23</v>
      </c>
      <c r="D288" s="10" t="s">
        <v>15</v>
      </c>
      <c r="E288" s="11">
        <v>6860</v>
      </c>
      <c r="F288" s="11">
        <f>data3[[#This Row],[Amount]]</f>
        <v>6860</v>
      </c>
      <c r="G288" s="12">
        <v>126</v>
      </c>
    </row>
    <row r="289" spans="2:7" x14ac:dyDescent="0.3">
      <c r="B289" s="9" t="s">
        <v>8</v>
      </c>
      <c r="C289" s="10" t="s">
        <v>9</v>
      </c>
      <c r="D289" s="10" t="s">
        <v>35</v>
      </c>
      <c r="E289" s="11">
        <v>9002</v>
      </c>
      <c r="F289" s="11">
        <f>data3[[#This Row],[Amount]]</f>
        <v>9002</v>
      </c>
      <c r="G289" s="12">
        <v>72</v>
      </c>
    </row>
    <row r="290" spans="2:7" x14ac:dyDescent="0.3">
      <c r="B290" s="9" t="s">
        <v>19</v>
      </c>
      <c r="C290" s="10" t="s">
        <v>17</v>
      </c>
      <c r="D290" s="10" t="s">
        <v>35</v>
      </c>
      <c r="E290" s="11">
        <v>1400</v>
      </c>
      <c r="F290" s="11">
        <f>data3[[#This Row],[Amount]]</f>
        <v>1400</v>
      </c>
      <c r="G290" s="12">
        <v>135</v>
      </c>
    </row>
    <row r="291" spans="2:7" x14ac:dyDescent="0.3">
      <c r="B291" s="9" t="s">
        <v>38</v>
      </c>
      <c r="C291" s="10" t="s">
        <v>33</v>
      </c>
      <c r="D291" s="10" t="s">
        <v>25</v>
      </c>
      <c r="E291" s="11">
        <v>4053</v>
      </c>
      <c r="F291" s="11">
        <f>data3[[#This Row],[Amount]]</f>
        <v>4053</v>
      </c>
      <c r="G291" s="12">
        <v>24</v>
      </c>
    </row>
    <row r="292" spans="2:7" x14ac:dyDescent="0.3">
      <c r="B292" s="9" t="s">
        <v>26</v>
      </c>
      <c r="C292" s="10" t="s">
        <v>17</v>
      </c>
      <c r="D292" s="10" t="s">
        <v>24</v>
      </c>
      <c r="E292" s="11">
        <v>2149</v>
      </c>
      <c r="F292" s="11">
        <f>data3[[#This Row],[Amount]]</f>
        <v>2149</v>
      </c>
      <c r="G292" s="12">
        <v>117</v>
      </c>
    </row>
    <row r="293" spans="2:7" x14ac:dyDescent="0.3">
      <c r="B293" s="9" t="s">
        <v>30</v>
      </c>
      <c r="C293" s="10" t="s">
        <v>20</v>
      </c>
      <c r="D293" s="10" t="s">
        <v>35</v>
      </c>
      <c r="E293" s="11">
        <v>3640</v>
      </c>
      <c r="F293" s="11">
        <f>data3[[#This Row],[Amount]]</f>
        <v>3640</v>
      </c>
      <c r="G293" s="12">
        <v>51</v>
      </c>
    </row>
    <row r="294" spans="2:7" x14ac:dyDescent="0.3">
      <c r="B294" s="9" t="s">
        <v>29</v>
      </c>
      <c r="C294" s="10" t="s">
        <v>20</v>
      </c>
      <c r="D294" s="10" t="s">
        <v>37</v>
      </c>
      <c r="E294" s="11">
        <v>630</v>
      </c>
      <c r="F294" s="11">
        <f>data3[[#This Row],[Amount]]</f>
        <v>630</v>
      </c>
      <c r="G294" s="12">
        <v>36</v>
      </c>
    </row>
    <row r="295" spans="2:7" x14ac:dyDescent="0.3">
      <c r="B295" s="9" t="s">
        <v>14</v>
      </c>
      <c r="C295" s="10" t="s">
        <v>12</v>
      </c>
      <c r="D295" s="10" t="s">
        <v>42</v>
      </c>
      <c r="E295" s="11">
        <v>2429</v>
      </c>
      <c r="F295" s="11">
        <f>data3[[#This Row],[Amount]]</f>
        <v>2429</v>
      </c>
      <c r="G295" s="12">
        <v>144</v>
      </c>
    </row>
    <row r="296" spans="2:7" x14ac:dyDescent="0.3">
      <c r="B296" s="9" t="s">
        <v>14</v>
      </c>
      <c r="C296" s="10" t="s">
        <v>17</v>
      </c>
      <c r="D296" s="10" t="s">
        <v>21</v>
      </c>
      <c r="E296" s="11">
        <v>2142</v>
      </c>
      <c r="F296" s="11">
        <f>data3[[#This Row],[Amount]]</f>
        <v>2142</v>
      </c>
      <c r="G296" s="12">
        <v>114</v>
      </c>
    </row>
    <row r="297" spans="2:7" x14ac:dyDescent="0.3">
      <c r="B297" s="9" t="s">
        <v>26</v>
      </c>
      <c r="C297" s="10" t="s">
        <v>9</v>
      </c>
      <c r="D297" s="10" t="s">
        <v>10</v>
      </c>
      <c r="E297" s="11">
        <v>6454</v>
      </c>
      <c r="F297" s="11">
        <f>data3[[#This Row],[Amount]]</f>
        <v>6454</v>
      </c>
      <c r="G297" s="12">
        <v>54</v>
      </c>
    </row>
    <row r="298" spans="2:7" x14ac:dyDescent="0.3">
      <c r="B298" s="9" t="s">
        <v>26</v>
      </c>
      <c r="C298" s="10" t="s">
        <v>9</v>
      </c>
      <c r="D298" s="10" t="s">
        <v>32</v>
      </c>
      <c r="E298" s="11">
        <v>4487</v>
      </c>
      <c r="F298" s="11">
        <f>data3[[#This Row],[Amount]]</f>
        <v>4487</v>
      </c>
      <c r="G298" s="12">
        <v>333</v>
      </c>
    </row>
    <row r="299" spans="2:7" x14ac:dyDescent="0.3">
      <c r="B299" s="9" t="s">
        <v>30</v>
      </c>
      <c r="C299" s="10" t="s">
        <v>9</v>
      </c>
      <c r="D299" s="10" t="s">
        <v>15</v>
      </c>
      <c r="E299" s="11">
        <v>938</v>
      </c>
      <c r="F299" s="11">
        <f>data3[[#This Row],[Amount]]</f>
        <v>938</v>
      </c>
      <c r="G299" s="12">
        <v>366</v>
      </c>
    </row>
    <row r="300" spans="2:7" x14ac:dyDescent="0.3">
      <c r="B300" s="9" t="s">
        <v>30</v>
      </c>
      <c r="C300" s="10" t="s">
        <v>23</v>
      </c>
      <c r="D300" s="10" t="s">
        <v>45</v>
      </c>
      <c r="E300" s="11">
        <v>8841</v>
      </c>
      <c r="F300" s="11">
        <f>data3[[#This Row],[Amount]]</f>
        <v>8841</v>
      </c>
      <c r="G300" s="12">
        <v>303</v>
      </c>
    </row>
    <row r="301" spans="2:7" x14ac:dyDescent="0.3">
      <c r="B301" s="9" t="s">
        <v>29</v>
      </c>
      <c r="C301" s="10" t="s">
        <v>20</v>
      </c>
      <c r="D301" s="10" t="s">
        <v>22</v>
      </c>
      <c r="E301" s="11">
        <v>4018</v>
      </c>
      <c r="F301" s="11">
        <f>data3[[#This Row],[Amount]]</f>
        <v>4018</v>
      </c>
      <c r="G301" s="12">
        <v>126</v>
      </c>
    </row>
    <row r="302" spans="2:7" x14ac:dyDescent="0.3">
      <c r="B302" s="9" t="s">
        <v>16</v>
      </c>
      <c r="C302" s="10" t="s">
        <v>9</v>
      </c>
      <c r="D302" s="10" t="s">
        <v>40</v>
      </c>
      <c r="E302" s="11">
        <v>714</v>
      </c>
      <c r="F302" s="11">
        <f>data3[[#This Row],[Amount]]</f>
        <v>714</v>
      </c>
      <c r="G302" s="12">
        <v>231</v>
      </c>
    </row>
    <row r="303" spans="2:7" x14ac:dyDescent="0.3">
      <c r="B303" s="14" t="s">
        <v>14</v>
      </c>
      <c r="C303" s="15" t="s">
        <v>23</v>
      </c>
      <c r="D303" s="15" t="s">
        <v>21</v>
      </c>
      <c r="E303" s="16">
        <v>3850</v>
      </c>
      <c r="F303" s="16">
        <f>data3[[#This Row],[Amount]]</f>
        <v>3850</v>
      </c>
      <c r="G303" s="17">
        <v>102</v>
      </c>
    </row>
  </sheetData>
  <conditionalFormatting sqref="F4:F303">
    <cfRule type="dataBar" priority="2">
      <dataBar showValue="0">
        <cfvo type="min"/>
        <cfvo type="max"/>
        <color rgb="FFD6007B"/>
      </dataBar>
      <extLst>
        <ext xmlns:x14="http://schemas.microsoft.com/office/spreadsheetml/2009/9/main" uri="{B025F937-C7B1-47D3-B67F-A62EFF666E3E}">
          <x14:id>{D00638CC-8A56-416A-A4F5-F6D042BC01C0}</x14:id>
        </ext>
      </extLst>
    </cfRule>
  </conditionalFormatting>
  <conditionalFormatting sqref="G4:G303">
    <cfRule type="colorScale" priority="1">
      <colorScale>
        <cfvo type="min"/>
        <cfvo type="max"/>
        <color rgb="FFFFEF9C"/>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00638CC-8A56-416A-A4F5-F6D042BC01C0}">
            <x14:dataBar minLength="0" maxLength="100" border="1" negativeBarBorderColorSameAsPositive="0">
              <x14:cfvo type="autoMin"/>
              <x14:cfvo type="autoMax"/>
              <x14:borderColor rgb="FFD6007B"/>
              <x14:negativeFillColor rgb="FFFF0000"/>
              <x14:negativeBorder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4" sqref="D14"/>
    </sheetView>
  </sheetViews>
  <sheetFormatPr defaultRowHeight="14.4" x14ac:dyDescent="0.3"/>
  <cols>
    <col min="1" max="1" width="1.88671875" customWidth="1"/>
    <col min="3" max="3" width="11.5546875" bestFit="1" customWidth="1"/>
    <col min="4" max="4" width="11" bestFit="1" customWidth="1"/>
  </cols>
  <sheetData>
    <row r="1" spans="1:6" s="3" customFormat="1" ht="43.8" customHeight="1" x14ac:dyDescent="0.55000000000000004">
      <c r="A1" s="31"/>
      <c r="B1" s="32" t="s">
        <v>74</v>
      </c>
      <c r="C1" s="30"/>
    </row>
    <row r="2" spans="1:6" x14ac:dyDescent="0.3">
      <c r="A2" s="29"/>
      <c r="B2" s="29"/>
      <c r="C2" s="29"/>
    </row>
    <row r="3" spans="1:6" x14ac:dyDescent="0.3">
      <c r="A3" s="29"/>
      <c r="B3" s="29"/>
      <c r="C3" s="29"/>
    </row>
    <row r="4" spans="1:6" x14ac:dyDescent="0.3">
      <c r="A4" s="29"/>
      <c r="B4" s="29"/>
      <c r="C4" s="35" t="s">
        <v>2</v>
      </c>
      <c r="D4" s="69" t="s">
        <v>4</v>
      </c>
      <c r="E4" s="70"/>
      <c r="F4" s="36" t="s">
        <v>5</v>
      </c>
    </row>
    <row r="5" spans="1:6" x14ac:dyDescent="0.3">
      <c r="C5" s="33" t="s">
        <v>9</v>
      </c>
      <c r="D5" s="37">
        <f>SUMIFS(data[Amount],data[Geography],C5)</f>
        <v>218813</v>
      </c>
      <c r="E5">
        <f>D5</f>
        <v>218813</v>
      </c>
      <c r="F5" s="39">
        <f>SUMIFS(data[Units],data[Geography],C5)</f>
        <v>7431</v>
      </c>
    </row>
    <row r="6" spans="1:6" x14ac:dyDescent="0.3">
      <c r="C6" s="34" t="s">
        <v>12</v>
      </c>
      <c r="D6" s="38">
        <f>SUMIFS(data[Amount],data[Geography],C6)</f>
        <v>189434</v>
      </c>
      <c r="E6" s="9">
        <f t="shared" ref="E6:E10" si="0">D6</f>
        <v>189434</v>
      </c>
      <c r="F6" s="39">
        <f>SUMIFS(data[Units],data[Geography],C6)</f>
        <v>10158</v>
      </c>
    </row>
    <row r="7" spans="1:6" x14ac:dyDescent="0.3">
      <c r="C7" s="34" t="s">
        <v>17</v>
      </c>
      <c r="D7" s="38">
        <f>SUMIFS(data[Amount],data[Geography],C7)</f>
        <v>237944</v>
      </c>
      <c r="E7" s="9">
        <f t="shared" si="0"/>
        <v>237944</v>
      </c>
      <c r="F7" s="39">
        <f>SUMIFS(data[Units],data[Geography],C7)</f>
        <v>7302</v>
      </c>
    </row>
    <row r="8" spans="1:6" x14ac:dyDescent="0.3">
      <c r="C8" s="33" t="s">
        <v>20</v>
      </c>
      <c r="D8" s="38">
        <f>SUMIFS(data[Amount],data[Geography],C8)</f>
        <v>173530</v>
      </c>
      <c r="E8" s="9">
        <f t="shared" si="0"/>
        <v>173530</v>
      </c>
      <c r="F8" s="39">
        <f>SUMIFS(data[Units],data[Geography],C8)</f>
        <v>5745</v>
      </c>
    </row>
    <row r="9" spans="1:6" x14ac:dyDescent="0.3">
      <c r="C9" s="33" t="s">
        <v>23</v>
      </c>
      <c r="D9" s="38">
        <f>SUMIFS(data[Amount],data[Geography],C9)</f>
        <v>168679</v>
      </c>
      <c r="E9" s="9">
        <f t="shared" si="0"/>
        <v>168679</v>
      </c>
      <c r="F9" s="39">
        <f>SUMIFS(data[Units],data[Geography],C9)</f>
        <v>6264</v>
      </c>
    </row>
    <row r="10" spans="1:6" x14ac:dyDescent="0.3">
      <c r="C10" s="34" t="s">
        <v>33</v>
      </c>
      <c r="D10" s="38">
        <f>SUMIFS(data[Amount],data[Geography],C10)</f>
        <v>252469</v>
      </c>
      <c r="E10" s="9">
        <f t="shared" si="0"/>
        <v>252469</v>
      </c>
      <c r="F10" s="39">
        <f>SUMIFS(data[Units],data[Geography],C10)</f>
        <v>8760</v>
      </c>
    </row>
  </sheetData>
  <mergeCells count="1">
    <mergeCell ref="D4:E4"/>
  </mergeCells>
  <conditionalFormatting sqref="E5:E10">
    <cfRule type="dataBar" priority="3">
      <dataBar showValue="0">
        <cfvo type="min"/>
        <cfvo type="max"/>
        <color rgb="FFD6007B"/>
      </dataBar>
      <extLst>
        <ext xmlns:x14="http://schemas.microsoft.com/office/spreadsheetml/2009/9/main" uri="{B025F937-C7B1-47D3-B67F-A62EFF666E3E}">
          <x14:id>{3E4C47B2-28FC-495B-A726-B23CC80B4700}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E4C47B2-28FC-495B-A726-B23CC80B4700}">
            <x14:dataBar minLength="0" maxLength="100" border="1" negativeBarBorderColorSameAsPositive="0">
              <x14:cfvo type="autoMin"/>
              <x14:cfvo type="autoMax"/>
              <x14:borderColor rgb="FFD6007B"/>
              <x14:negativeFillColor rgb="FFFF0000"/>
              <x14:negativeBorder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 sqref="B1"/>
    </sheetView>
  </sheetViews>
  <sheetFormatPr defaultRowHeight="14.4" x14ac:dyDescent="0.3"/>
  <cols>
    <col min="1" max="1" width="1.88671875" customWidth="1"/>
    <col min="3" max="3" width="12.5546875" bestFit="1" customWidth="1"/>
    <col min="4" max="4" width="14.44140625" bestFit="1" customWidth="1"/>
    <col min="5" max="5" width="7.6640625" bestFit="1" customWidth="1"/>
    <col min="6" max="6" width="11.77734375" bestFit="1" customWidth="1"/>
  </cols>
  <sheetData>
    <row r="1" spans="1:6" s="3" customFormat="1" ht="43.8" customHeight="1" x14ac:dyDescent="0.55000000000000004">
      <c r="A1" s="31"/>
      <c r="B1" s="32" t="s">
        <v>75</v>
      </c>
      <c r="C1" s="30"/>
    </row>
    <row r="2" spans="1:6" x14ac:dyDescent="0.3">
      <c r="A2" s="29"/>
      <c r="B2" s="29"/>
      <c r="C2" s="29"/>
    </row>
    <row r="3" spans="1:6" x14ac:dyDescent="0.3">
      <c r="A3" s="29"/>
    </row>
    <row r="4" spans="1:6" x14ac:dyDescent="0.3">
      <c r="A4" s="29"/>
      <c r="C4" s="40" t="s">
        <v>76</v>
      </c>
      <c r="D4" t="s">
        <v>78</v>
      </c>
      <c r="E4" t="s">
        <v>80</v>
      </c>
      <c r="F4" t="s">
        <v>79</v>
      </c>
    </row>
    <row r="5" spans="1:6" x14ac:dyDescent="0.3">
      <c r="C5" s="42" t="s">
        <v>23</v>
      </c>
      <c r="D5" s="43">
        <v>18928</v>
      </c>
      <c r="E5" s="44">
        <v>18928</v>
      </c>
      <c r="F5" s="44">
        <v>738</v>
      </c>
    </row>
    <row r="6" spans="1:6" x14ac:dyDescent="0.3">
      <c r="C6" s="42" t="s">
        <v>17</v>
      </c>
      <c r="D6" s="43">
        <v>23709</v>
      </c>
      <c r="E6" s="44">
        <v>23709</v>
      </c>
      <c r="F6" s="44">
        <v>909</v>
      </c>
    </row>
    <row r="7" spans="1:6" x14ac:dyDescent="0.3">
      <c r="C7" s="42" t="s">
        <v>33</v>
      </c>
      <c r="D7" s="43">
        <v>7763</v>
      </c>
      <c r="E7" s="44">
        <v>7763</v>
      </c>
      <c r="F7" s="44">
        <v>174</v>
      </c>
    </row>
    <row r="8" spans="1:6" x14ac:dyDescent="0.3">
      <c r="C8" s="42" t="s">
        <v>9</v>
      </c>
      <c r="D8" s="43">
        <v>25655</v>
      </c>
      <c r="E8" s="44">
        <v>25655</v>
      </c>
      <c r="F8" s="44">
        <v>453</v>
      </c>
    </row>
    <row r="9" spans="1:6" x14ac:dyDescent="0.3">
      <c r="C9" s="42" t="s">
        <v>20</v>
      </c>
      <c r="D9" s="43">
        <v>45752</v>
      </c>
      <c r="E9" s="44">
        <v>45752</v>
      </c>
      <c r="F9" s="44">
        <v>1518</v>
      </c>
    </row>
    <row r="10" spans="1:6" x14ac:dyDescent="0.3">
      <c r="C10" s="42" t="s">
        <v>12</v>
      </c>
      <c r="D10" s="43">
        <v>2142</v>
      </c>
      <c r="E10" s="44">
        <v>2142</v>
      </c>
      <c r="F10" s="44">
        <v>318</v>
      </c>
    </row>
  </sheetData>
  <conditionalFormatting pivot="1" sqref="E5:E10">
    <cfRule type="dataBar" priority="1">
      <dataBar showValue="0">
        <cfvo type="min"/>
        <cfvo type="max"/>
        <color rgb="FF63C384"/>
      </dataBar>
      <extLst>
        <ext xmlns:x14="http://schemas.microsoft.com/office/spreadsheetml/2009/9/main" uri="{B025F937-C7B1-47D3-B67F-A62EFF666E3E}">
          <x14:id>{0C1F2D61-CAA1-414B-AFF6-7C824AB2C8A5}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1F2D61-CAA1-414B-AFF6-7C824AB2C8A5}">
            <x14:dataBar minLength="0" maxLength="100" border="1" negativeBarBorderColorSameAsPositive="0">
              <x14:cfvo type="autoMin"/>
              <x14:cfvo type="autoMax"/>
              <x14:borderColor rgb="FF63C384"/>
              <x14:negativeFillColor rgb="FFFF0000"/>
              <x14:negativeBorder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 sqref="B1"/>
    </sheetView>
  </sheetViews>
  <sheetFormatPr defaultRowHeight="14.4" x14ac:dyDescent="0.3"/>
  <cols>
    <col min="1" max="1" width="1.88671875" customWidth="1"/>
    <col min="3" max="3" width="17.77734375" customWidth="1"/>
    <col min="4" max="4" width="12.21875" customWidth="1"/>
    <col min="5" max="6" width="12.21875" bestFit="1" customWidth="1"/>
  </cols>
  <sheetData>
    <row r="1" spans="1:4" s="46" customFormat="1" ht="40.799999999999997" customHeight="1" x14ac:dyDescent="0.55000000000000004">
      <c r="A1" s="48"/>
      <c r="B1" s="47" t="s">
        <v>51</v>
      </c>
    </row>
    <row r="4" spans="1:4" x14ac:dyDescent="0.3">
      <c r="C4" s="40" t="s">
        <v>76</v>
      </c>
      <c r="D4" t="s">
        <v>81</v>
      </c>
    </row>
    <row r="5" spans="1:4" x14ac:dyDescent="0.3">
      <c r="C5" s="41" t="s">
        <v>41</v>
      </c>
      <c r="D5" s="49">
        <v>33.88697318007663</v>
      </c>
    </row>
    <row r="6" spans="1:4" x14ac:dyDescent="0.3">
      <c r="C6" s="41" t="s">
        <v>25</v>
      </c>
      <c r="D6" s="49">
        <v>32.301656920077974</v>
      </c>
    </row>
    <row r="7" spans="1:4" x14ac:dyDescent="0.3">
      <c r="C7" s="41" t="s">
        <v>45</v>
      </c>
      <c r="D7" s="49">
        <v>32.807189542483663</v>
      </c>
    </row>
    <row r="8" spans="1:4" x14ac:dyDescent="0.3">
      <c r="C8" s="41" t="s">
        <v>22</v>
      </c>
      <c r="D8" s="49">
        <v>37.303128371089535</v>
      </c>
    </row>
    <row r="9" spans="1:4" x14ac:dyDescent="0.3">
      <c r="C9" s="41" t="s">
        <v>40</v>
      </c>
      <c r="D9" s="49">
        <v>44.990867579908674</v>
      </c>
    </row>
    <row r="10" spans="1:4" x14ac:dyDescent="0.3">
      <c r="C10" s="41" t="s">
        <v>77</v>
      </c>
      <c r="D10" s="49">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4"/>
  <sheetViews>
    <sheetView workbookViewId="0">
      <selection activeCell="B1" sqref="B1"/>
    </sheetView>
  </sheetViews>
  <sheetFormatPr defaultRowHeight="14.4" x14ac:dyDescent="0.3"/>
  <cols>
    <col min="1" max="1" width="2" customWidth="1"/>
  </cols>
  <sheetData>
    <row r="1" spans="1:17" s="3" customFormat="1" ht="42" customHeight="1" x14ac:dyDescent="0.55000000000000004">
      <c r="A1" s="50"/>
      <c r="B1" s="45" t="s">
        <v>82</v>
      </c>
    </row>
    <row r="4" spans="1:17" x14ac:dyDescent="0.3">
      <c r="M4" s="5" t="s">
        <v>1</v>
      </c>
      <c r="N4" s="6" t="s">
        <v>2</v>
      </c>
      <c r="O4" s="6" t="s">
        <v>3</v>
      </c>
      <c r="P4" s="7" t="s">
        <v>4</v>
      </c>
      <c r="Q4" s="7" t="s">
        <v>5</v>
      </c>
    </row>
    <row r="5" spans="1:17" x14ac:dyDescent="0.3">
      <c r="M5" s="9" t="s">
        <v>8</v>
      </c>
      <c r="N5" s="10" t="s">
        <v>9</v>
      </c>
      <c r="O5" s="10" t="s">
        <v>10</v>
      </c>
      <c r="P5" s="11">
        <v>1624</v>
      </c>
      <c r="Q5" s="12">
        <v>114</v>
      </c>
    </row>
    <row r="6" spans="1:17" x14ac:dyDescent="0.3">
      <c r="M6" s="9" t="s">
        <v>11</v>
      </c>
      <c r="N6" s="10" t="s">
        <v>12</v>
      </c>
      <c r="O6" s="10" t="s">
        <v>13</v>
      </c>
      <c r="P6" s="11">
        <v>6706</v>
      </c>
      <c r="Q6" s="12">
        <v>459</v>
      </c>
    </row>
    <row r="7" spans="1:17" x14ac:dyDescent="0.3">
      <c r="M7" s="9" t="s">
        <v>14</v>
      </c>
      <c r="N7" s="10" t="s">
        <v>12</v>
      </c>
      <c r="O7" s="10" t="s">
        <v>15</v>
      </c>
      <c r="P7" s="11">
        <v>959</v>
      </c>
      <c r="Q7" s="12">
        <v>147</v>
      </c>
    </row>
    <row r="8" spans="1:17" x14ac:dyDescent="0.3">
      <c r="M8" s="9" t="s">
        <v>16</v>
      </c>
      <c r="N8" s="10" t="s">
        <v>17</v>
      </c>
      <c r="O8" s="10" t="s">
        <v>18</v>
      </c>
      <c r="P8" s="11">
        <v>9632</v>
      </c>
      <c r="Q8" s="12">
        <v>288</v>
      </c>
    </row>
    <row r="9" spans="1:17" x14ac:dyDescent="0.3">
      <c r="M9" s="9" t="s">
        <v>19</v>
      </c>
      <c r="N9" s="10" t="s">
        <v>20</v>
      </c>
      <c r="O9" s="10" t="s">
        <v>21</v>
      </c>
      <c r="P9" s="11">
        <v>2100</v>
      </c>
      <c r="Q9" s="12">
        <v>414</v>
      </c>
    </row>
    <row r="10" spans="1:17" x14ac:dyDescent="0.3">
      <c r="M10" s="9" t="s">
        <v>8</v>
      </c>
      <c r="N10" s="10" t="s">
        <v>12</v>
      </c>
      <c r="O10" s="10" t="s">
        <v>22</v>
      </c>
      <c r="P10" s="11">
        <v>8869</v>
      </c>
      <c r="Q10" s="12">
        <v>432</v>
      </c>
    </row>
    <row r="11" spans="1:17" x14ac:dyDescent="0.3">
      <c r="M11" s="9" t="s">
        <v>19</v>
      </c>
      <c r="N11" s="10" t="s">
        <v>23</v>
      </c>
      <c r="O11" s="10" t="s">
        <v>24</v>
      </c>
      <c r="P11" s="11">
        <v>2681</v>
      </c>
      <c r="Q11" s="12">
        <v>54</v>
      </c>
    </row>
    <row r="12" spans="1:17" x14ac:dyDescent="0.3">
      <c r="M12" s="9" t="s">
        <v>11</v>
      </c>
      <c r="N12" s="10" t="s">
        <v>12</v>
      </c>
      <c r="O12" s="10" t="s">
        <v>25</v>
      </c>
      <c r="P12" s="11">
        <v>5012</v>
      </c>
      <c r="Q12" s="12">
        <v>210</v>
      </c>
    </row>
    <row r="13" spans="1:17" x14ac:dyDescent="0.3">
      <c r="M13" s="9" t="s">
        <v>26</v>
      </c>
      <c r="N13" s="10" t="s">
        <v>23</v>
      </c>
      <c r="O13" s="10" t="s">
        <v>27</v>
      </c>
      <c r="P13" s="11">
        <v>1281</v>
      </c>
      <c r="Q13" s="12">
        <v>75</v>
      </c>
    </row>
    <row r="14" spans="1:17" x14ac:dyDescent="0.3">
      <c r="M14" s="9" t="s">
        <v>28</v>
      </c>
      <c r="N14" s="10" t="s">
        <v>9</v>
      </c>
      <c r="O14" s="10" t="s">
        <v>27</v>
      </c>
      <c r="P14" s="11">
        <v>4991</v>
      </c>
      <c r="Q14" s="12">
        <v>12</v>
      </c>
    </row>
    <row r="15" spans="1:17" x14ac:dyDescent="0.3">
      <c r="M15" s="9" t="s">
        <v>29</v>
      </c>
      <c r="N15" s="10" t="s">
        <v>20</v>
      </c>
      <c r="O15" s="10" t="s">
        <v>21</v>
      </c>
      <c r="P15" s="11">
        <v>1785</v>
      </c>
      <c r="Q15" s="12">
        <v>462</v>
      </c>
    </row>
    <row r="16" spans="1:17" x14ac:dyDescent="0.3">
      <c r="M16" s="9" t="s">
        <v>30</v>
      </c>
      <c r="N16" s="10" t="s">
        <v>9</v>
      </c>
      <c r="O16" s="10" t="s">
        <v>31</v>
      </c>
      <c r="P16" s="11">
        <v>3983</v>
      </c>
      <c r="Q16" s="12">
        <v>144</v>
      </c>
    </row>
    <row r="17" spans="13:17" x14ac:dyDescent="0.3">
      <c r="M17" s="9" t="s">
        <v>14</v>
      </c>
      <c r="N17" s="10" t="s">
        <v>23</v>
      </c>
      <c r="O17" s="10" t="s">
        <v>32</v>
      </c>
      <c r="P17" s="11">
        <v>2646</v>
      </c>
      <c r="Q17" s="12">
        <v>120</v>
      </c>
    </row>
    <row r="18" spans="13:17" x14ac:dyDescent="0.3">
      <c r="M18" s="9" t="s">
        <v>29</v>
      </c>
      <c r="N18" s="10" t="s">
        <v>33</v>
      </c>
      <c r="O18" s="10" t="s">
        <v>34</v>
      </c>
      <c r="P18" s="11">
        <v>252</v>
      </c>
      <c r="Q18" s="12">
        <v>54</v>
      </c>
    </row>
    <row r="19" spans="13:17" x14ac:dyDescent="0.3">
      <c r="M19" s="9" t="s">
        <v>30</v>
      </c>
      <c r="N19" s="10" t="s">
        <v>12</v>
      </c>
      <c r="O19" s="10" t="s">
        <v>21</v>
      </c>
      <c r="P19" s="11">
        <v>2464</v>
      </c>
      <c r="Q19" s="12">
        <v>234</v>
      </c>
    </row>
    <row r="20" spans="13:17" x14ac:dyDescent="0.3">
      <c r="M20" s="9" t="s">
        <v>30</v>
      </c>
      <c r="N20" s="10" t="s">
        <v>12</v>
      </c>
      <c r="O20" s="10" t="s">
        <v>35</v>
      </c>
      <c r="P20" s="11">
        <v>2114</v>
      </c>
      <c r="Q20" s="12">
        <v>66</v>
      </c>
    </row>
    <row r="21" spans="13:17" x14ac:dyDescent="0.3">
      <c r="M21" s="9" t="s">
        <v>19</v>
      </c>
      <c r="N21" s="10" t="s">
        <v>9</v>
      </c>
      <c r="O21" s="10" t="s">
        <v>24</v>
      </c>
      <c r="P21" s="11">
        <v>7693</v>
      </c>
      <c r="Q21" s="12">
        <v>87</v>
      </c>
    </row>
    <row r="22" spans="13:17" x14ac:dyDescent="0.3">
      <c r="M22" s="9" t="s">
        <v>28</v>
      </c>
      <c r="N22" s="10" t="s">
        <v>33</v>
      </c>
      <c r="O22" s="10" t="s">
        <v>36</v>
      </c>
      <c r="P22" s="11">
        <v>15610</v>
      </c>
      <c r="Q22" s="12">
        <v>339</v>
      </c>
    </row>
    <row r="23" spans="13:17" x14ac:dyDescent="0.3">
      <c r="M23" s="9" t="s">
        <v>16</v>
      </c>
      <c r="N23" s="10" t="s">
        <v>33</v>
      </c>
      <c r="O23" s="10" t="s">
        <v>25</v>
      </c>
      <c r="P23" s="11">
        <v>336</v>
      </c>
      <c r="Q23" s="12">
        <v>144</v>
      </c>
    </row>
    <row r="24" spans="13:17" x14ac:dyDescent="0.3">
      <c r="M24" s="9" t="s">
        <v>29</v>
      </c>
      <c r="N24" s="10" t="s">
        <v>20</v>
      </c>
      <c r="O24" s="10" t="s">
        <v>36</v>
      </c>
      <c r="P24" s="11">
        <v>9443</v>
      </c>
      <c r="Q24" s="12">
        <v>162</v>
      </c>
    </row>
    <row r="25" spans="13:17" x14ac:dyDescent="0.3">
      <c r="M25" s="9" t="s">
        <v>14</v>
      </c>
      <c r="N25" s="10" t="s">
        <v>33</v>
      </c>
      <c r="O25" s="10" t="s">
        <v>37</v>
      </c>
      <c r="P25" s="11">
        <v>8155</v>
      </c>
      <c r="Q25" s="12">
        <v>90</v>
      </c>
    </row>
    <row r="26" spans="13:17" x14ac:dyDescent="0.3">
      <c r="M26" s="9" t="s">
        <v>11</v>
      </c>
      <c r="N26" s="10" t="s">
        <v>23</v>
      </c>
      <c r="O26" s="10" t="s">
        <v>37</v>
      </c>
      <c r="P26" s="11">
        <v>1701</v>
      </c>
      <c r="Q26" s="12">
        <v>234</v>
      </c>
    </row>
    <row r="27" spans="13:17" x14ac:dyDescent="0.3">
      <c r="M27" s="9" t="s">
        <v>38</v>
      </c>
      <c r="N27" s="10" t="s">
        <v>23</v>
      </c>
      <c r="O27" s="10" t="s">
        <v>25</v>
      </c>
      <c r="P27" s="11">
        <v>2205</v>
      </c>
      <c r="Q27" s="12">
        <v>141</v>
      </c>
    </row>
    <row r="28" spans="13:17" x14ac:dyDescent="0.3">
      <c r="M28" s="9" t="s">
        <v>11</v>
      </c>
      <c r="N28" s="10" t="s">
        <v>9</v>
      </c>
      <c r="O28" s="10" t="s">
        <v>39</v>
      </c>
      <c r="P28" s="11">
        <v>1771</v>
      </c>
      <c r="Q28" s="12">
        <v>204</v>
      </c>
    </row>
    <row r="29" spans="13:17" x14ac:dyDescent="0.3">
      <c r="M29" s="9" t="s">
        <v>16</v>
      </c>
      <c r="N29" s="10" t="s">
        <v>12</v>
      </c>
      <c r="O29" s="10" t="s">
        <v>40</v>
      </c>
      <c r="P29" s="11">
        <v>2114</v>
      </c>
      <c r="Q29" s="12">
        <v>186</v>
      </c>
    </row>
    <row r="30" spans="13:17" x14ac:dyDescent="0.3">
      <c r="M30" s="9" t="s">
        <v>16</v>
      </c>
      <c r="N30" s="10" t="s">
        <v>17</v>
      </c>
      <c r="O30" s="10" t="s">
        <v>34</v>
      </c>
      <c r="P30" s="11">
        <v>10311</v>
      </c>
      <c r="Q30" s="12">
        <v>231</v>
      </c>
    </row>
    <row r="31" spans="13:17" x14ac:dyDescent="0.3">
      <c r="M31" s="9" t="s">
        <v>30</v>
      </c>
      <c r="N31" s="10" t="s">
        <v>20</v>
      </c>
      <c r="O31" s="10" t="s">
        <v>32</v>
      </c>
      <c r="P31" s="11">
        <v>21</v>
      </c>
      <c r="Q31" s="12">
        <v>168</v>
      </c>
    </row>
    <row r="32" spans="13:17" x14ac:dyDescent="0.3">
      <c r="M32" s="9" t="s">
        <v>38</v>
      </c>
      <c r="N32" s="10" t="s">
        <v>12</v>
      </c>
      <c r="O32" s="10" t="s">
        <v>36</v>
      </c>
      <c r="P32" s="11">
        <v>1974</v>
      </c>
      <c r="Q32" s="12">
        <v>195</v>
      </c>
    </row>
    <row r="33" spans="13:17" x14ac:dyDescent="0.3">
      <c r="M33" s="9" t="s">
        <v>28</v>
      </c>
      <c r="N33" s="10" t="s">
        <v>17</v>
      </c>
      <c r="O33" s="10" t="s">
        <v>37</v>
      </c>
      <c r="P33" s="11">
        <v>6314</v>
      </c>
      <c r="Q33" s="12">
        <v>15</v>
      </c>
    </row>
    <row r="34" spans="13:17" x14ac:dyDescent="0.3">
      <c r="M34" s="9" t="s">
        <v>38</v>
      </c>
      <c r="N34" s="10" t="s">
        <v>9</v>
      </c>
      <c r="O34" s="10" t="s">
        <v>37</v>
      </c>
      <c r="P34" s="11">
        <v>4683</v>
      </c>
      <c r="Q34" s="12">
        <v>30</v>
      </c>
    </row>
    <row r="35" spans="13:17" x14ac:dyDescent="0.3">
      <c r="M35" s="9" t="s">
        <v>16</v>
      </c>
      <c r="N35" s="10" t="s">
        <v>9</v>
      </c>
      <c r="O35" s="10" t="s">
        <v>41</v>
      </c>
      <c r="P35" s="11">
        <v>6398</v>
      </c>
      <c r="Q35" s="12">
        <v>102</v>
      </c>
    </row>
    <row r="36" spans="13:17" x14ac:dyDescent="0.3">
      <c r="M36" s="9" t="s">
        <v>29</v>
      </c>
      <c r="N36" s="10" t="s">
        <v>12</v>
      </c>
      <c r="O36" s="10" t="s">
        <v>39</v>
      </c>
      <c r="P36" s="11">
        <v>553</v>
      </c>
      <c r="Q36" s="12">
        <v>15</v>
      </c>
    </row>
    <row r="37" spans="13:17" x14ac:dyDescent="0.3">
      <c r="M37" s="9" t="s">
        <v>11</v>
      </c>
      <c r="N37" s="10" t="s">
        <v>20</v>
      </c>
      <c r="O37" s="10" t="s">
        <v>10</v>
      </c>
      <c r="P37" s="11">
        <v>7021</v>
      </c>
      <c r="Q37" s="12">
        <v>183</v>
      </c>
    </row>
    <row r="38" spans="13:17" x14ac:dyDescent="0.3">
      <c r="M38" s="9" t="s">
        <v>8</v>
      </c>
      <c r="N38" s="10" t="s">
        <v>20</v>
      </c>
      <c r="O38" s="10" t="s">
        <v>25</v>
      </c>
      <c r="P38" s="11">
        <v>5817</v>
      </c>
      <c r="Q38" s="12">
        <v>12</v>
      </c>
    </row>
    <row r="39" spans="13:17" x14ac:dyDescent="0.3">
      <c r="M39" s="9" t="s">
        <v>16</v>
      </c>
      <c r="N39" s="10" t="s">
        <v>20</v>
      </c>
      <c r="O39" s="10" t="s">
        <v>27</v>
      </c>
      <c r="P39" s="11">
        <v>3976</v>
      </c>
      <c r="Q39" s="12">
        <v>72</v>
      </c>
    </row>
    <row r="40" spans="13:17" x14ac:dyDescent="0.3">
      <c r="M40" s="9" t="s">
        <v>19</v>
      </c>
      <c r="N40" s="10" t="s">
        <v>23</v>
      </c>
      <c r="O40" s="10" t="s">
        <v>42</v>
      </c>
      <c r="P40" s="11">
        <v>1134</v>
      </c>
      <c r="Q40" s="12">
        <v>282</v>
      </c>
    </row>
    <row r="41" spans="13:17" x14ac:dyDescent="0.3">
      <c r="M41" s="9" t="s">
        <v>29</v>
      </c>
      <c r="N41" s="10" t="s">
        <v>20</v>
      </c>
      <c r="O41" s="10" t="s">
        <v>43</v>
      </c>
      <c r="P41" s="11">
        <v>6027</v>
      </c>
      <c r="Q41" s="12">
        <v>144</v>
      </c>
    </row>
    <row r="42" spans="13:17" x14ac:dyDescent="0.3">
      <c r="M42" s="9" t="s">
        <v>19</v>
      </c>
      <c r="N42" s="10" t="s">
        <v>9</v>
      </c>
      <c r="O42" s="10" t="s">
        <v>32</v>
      </c>
      <c r="P42" s="11">
        <v>1904</v>
      </c>
      <c r="Q42" s="12">
        <v>405</v>
      </c>
    </row>
    <row r="43" spans="13:17" x14ac:dyDescent="0.3">
      <c r="M43" s="9" t="s">
        <v>26</v>
      </c>
      <c r="N43" s="10" t="s">
        <v>33</v>
      </c>
      <c r="O43" s="10" t="s">
        <v>13</v>
      </c>
      <c r="P43" s="11">
        <v>3262</v>
      </c>
      <c r="Q43" s="12">
        <v>75</v>
      </c>
    </row>
    <row r="44" spans="13:17" x14ac:dyDescent="0.3">
      <c r="M44" s="9" t="s">
        <v>8</v>
      </c>
      <c r="N44" s="10" t="s">
        <v>33</v>
      </c>
      <c r="O44" s="10" t="s">
        <v>42</v>
      </c>
      <c r="P44" s="11">
        <v>2289</v>
      </c>
      <c r="Q44" s="12">
        <v>135</v>
      </c>
    </row>
    <row r="45" spans="13:17" x14ac:dyDescent="0.3">
      <c r="M45" s="9" t="s">
        <v>28</v>
      </c>
      <c r="N45" s="10" t="s">
        <v>33</v>
      </c>
      <c r="O45" s="10" t="s">
        <v>42</v>
      </c>
      <c r="P45" s="11">
        <v>6986</v>
      </c>
      <c r="Q45" s="12">
        <v>21</v>
      </c>
    </row>
    <row r="46" spans="13:17" x14ac:dyDescent="0.3">
      <c r="M46" s="9" t="s">
        <v>29</v>
      </c>
      <c r="N46" s="10" t="s">
        <v>23</v>
      </c>
      <c r="O46" s="10" t="s">
        <v>37</v>
      </c>
      <c r="P46" s="11">
        <v>4417</v>
      </c>
      <c r="Q46" s="12">
        <v>153</v>
      </c>
    </row>
    <row r="47" spans="13:17" x14ac:dyDescent="0.3">
      <c r="M47" s="9" t="s">
        <v>19</v>
      </c>
      <c r="N47" s="10" t="s">
        <v>33</v>
      </c>
      <c r="O47" s="10" t="s">
        <v>40</v>
      </c>
      <c r="P47" s="11">
        <v>1442</v>
      </c>
      <c r="Q47" s="12">
        <v>15</v>
      </c>
    </row>
    <row r="48" spans="13:17" x14ac:dyDescent="0.3">
      <c r="M48" s="9" t="s">
        <v>30</v>
      </c>
      <c r="N48" s="10" t="s">
        <v>12</v>
      </c>
      <c r="O48" s="10" t="s">
        <v>27</v>
      </c>
      <c r="P48" s="11">
        <v>2415</v>
      </c>
      <c r="Q48" s="12">
        <v>255</v>
      </c>
    </row>
    <row r="49" spans="13:17" x14ac:dyDescent="0.3">
      <c r="M49" s="9" t="s">
        <v>29</v>
      </c>
      <c r="N49" s="10" t="s">
        <v>9</v>
      </c>
      <c r="O49" s="10" t="s">
        <v>39</v>
      </c>
      <c r="P49" s="11">
        <v>238</v>
      </c>
      <c r="Q49" s="12">
        <v>18</v>
      </c>
    </row>
    <row r="50" spans="13:17" x14ac:dyDescent="0.3">
      <c r="M50" s="9" t="s">
        <v>19</v>
      </c>
      <c r="N50" s="10" t="s">
        <v>9</v>
      </c>
      <c r="O50" s="10" t="s">
        <v>37</v>
      </c>
      <c r="P50" s="11">
        <v>4949</v>
      </c>
      <c r="Q50" s="12">
        <v>189</v>
      </c>
    </row>
    <row r="51" spans="13:17" x14ac:dyDescent="0.3">
      <c r="M51" s="9" t="s">
        <v>28</v>
      </c>
      <c r="N51" s="10" t="s">
        <v>23</v>
      </c>
      <c r="O51" s="10" t="s">
        <v>13</v>
      </c>
      <c r="P51" s="11">
        <v>5075</v>
      </c>
      <c r="Q51" s="12">
        <v>21</v>
      </c>
    </row>
    <row r="52" spans="13:17" x14ac:dyDescent="0.3">
      <c r="M52" s="9" t="s">
        <v>30</v>
      </c>
      <c r="N52" s="10" t="s">
        <v>17</v>
      </c>
      <c r="O52" s="10" t="s">
        <v>32</v>
      </c>
      <c r="P52" s="11">
        <v>9198</v>
      </c>
      <c r="Q52" s="12">
        <v>36</v>
      </c>
    </row>
    <row r="53" spans="13:17" x14ac:dyDescent="0.3">
      <c r="M53" s="9" t="s">
        <v>19</v>
      </c>
      <c r="N53" s="10" t="s">
        <v>33</v>
      </c>
      <c r="O53" s="10" t="s">
        <v>35</v>
      </c>
      <c r="P53" s="11">
        <v>3339</v>
      </c>
      <c r="Q53" s="12">
        <v>75</v>
      </c>
    </row>
    <row r="54" spans="13:17" x14ac:dyDescent="0.3">
      <c r="M54" s="9" t="s">
        <v>8</v>
      </c>
      <c r="N54" s="10" t="s">
        <v>33</v>
      </c>
      <c r="O54" s="10" t="s">
        <v>31</v>
      </c>
      <c r="P54" s="11">
        <v>5019</v>
      </c>
      <c r="Q54" s="12">
        <v>156</v>
      </c>
    </row>
    <row r="55" spans="13:17" x14ac:dyDescent="0.3">
      <c r="M55" s="9" t="s">
        <v>28</v>
      </c>
      <c r="N55" s="10" t="s">
        <v>17</v>
      </c>
      <c r="O55" s="10" t="s">
        <v>32</v>
      </c>
      <c r="P55" s="11">
        <v>16184</v>
      </c>
      <c r="Q55" s="12">
        <v>39</v>
      </c>
    </row>
    <row r="56" spans="13:17" x14ac:dyDescent="0.3">
      <c r="M56" s="9" t="s">
        <v>19</v>
      </c>
      <c r="N56" s="10" t="s">
        <v>17</v>
      </c>
      <c r="O56" s="10" t="s">
        <v>44</v>
      </c>
      <c r="P56" s="11">
        <v>497</v>
      </c>
      <c r="Q56" s="12">
        <v>63</v>
      </c>
    </row>
    <row r="57" spans="13:17" x14ac:dyDescent="0.3">
      <c r="M57" s="9" t="s">
        <v>29</v>
      </c>
      <c r="N57" s="10" t="s">
        <v>17</v>
      </c>
      <c r="O57" s="10" t="s">
        <v>35</v>
      </c>
      <c r="P57" s="11">
        <v>8211</v>
      </c>
      <c r="Q57" s="12">
        <v>75</v>
      </c>
    </row>
    <row r="58" spans="13:17" x14ac:dyDescent="0.3">
      <c r="M58" s="9" t="s">
        <v>29</v>
      </c>
      <c r="N58" s="10" t="s">
        <v>23</v>
      </c>
      <c r="O58" s="10" t="s">
        <v>43</v>
      </c>
      <c r="P58" s="11">
        <v>6580</v>
      </c>
      <c r="Q58" s="12">
        <v>183</v>
      </c>
    </row>
    <row r="59" spans="13:17" x14ac:dyDescent="0.3">
      <c r="M59" s="9" t="s">
        <v>16</v>
      </c>
      <c r="N59" s="10" t="s">
        <v>12</v>
      </c>
      <c r="O59" s="10" t="s">
        <v>34</v>
      </c>
      <c r="P59" s="11">
        <v>4760</v>
      </c>
      <c r="Q59" s="12">
        <v>69</v>
      </c>
    </row>
    <row r="60" spans="13:17" x14ac:dyDescent="0.3">
      <c r="M60" s="9" t="s">
        <v>8</v>
      </c>
      <c r="N60" s="10" t="s">
        <v>17</v>
      </c>
      <c r="O60" s="10" t="s">
        <v>21</v>
      </c>
      <c r="P60" s="11">
        <v>5439</v>
      </c>
      <c r="Q60" s="12">
        <v>30</v>
      </c>
    </row>
    <row r="61" spans="13:17" x14ac:dyDescent="0.3">
      <c r="M61" s="9" t="s">
        <v>16</v>
      </c>
      <c r="N61" s="10" t="s">
        <v>33</v>
      </c>
      <c r="O61" s="10" t="s">
        <v>31</v>
      </c>
      <c r="P61" s="11">
        <v>1463</v>
      </c>
      <c r="Q61" s="12">
        <v>39</v>
      </c>
    </row>
    <row r="62" spans="13:17" x14ac:dyDescent="0.3">
      <c r="M62" s="9" t="s">
        <v>30</v>
      </c>
      <c r="N62" s="10" t="s">
        <v>33</v>
      </c>
      <c r="O62" s="10" t="s">
        <v>13</v>
      </c>
      <c r="P62" s="11">
        <v>7777</v>
      </c>
      <c r="Q62" s="12">
        <v>504</v>
      </c>
    </row>
    <row r="63" spans="13:17" x14ac:dyDescent="0.3">
      <c r="M63" s="9" t="s">
        <v>14</v>
      </c>
      <c r="N63" s="10" t="s">
        <v>9</v>
      </c>
      <c r="O63" s="10" t="s">
        <v>35</v>
      </c>
      <c r="P63" s="11">
        <v>1085</v>
      </c>
      <c r="Q63" s="12">
        <v>273</v>
      </c>
    </row>
    <row r="64" spans="13:17" x14ac:dyDescent="0.3">
      <c r="M64" s="9" t="s">
        <v>28</v>
      </c>
      <c r="N64" s="10" t="s">
        <v>9</v>
      </c>
      <c r="O64" s="10" t="s">
        <v>24</v>
      </c>
      <c r="P64" s="11">
        <v>182</v>
      </c>
      <c r="Q64" s="12">
        <v>48</v>
      </c>
    </row>
    <row r="65" spans="13:17" x14ac:dyDescent="0.3">
      <c r="M65" s="9" t="s">
        <v>19</v>
      </c>
      <c r="N65" s="10" t="s">
        <v>33</v>
      </c>
      <c r="O65" s="10" t="s">
        <v>42</v>
      </c>
      <c r="P65" s="11">
        <v>4242</v>
      </c>
      <c r="Q65" s="12">
        <v>207</v>
      </c>
    </row>
    <row r="66" spans="13:17" x14ac:dyDescent="0.3">
      <c r="M66" s="9" t="s">
        <v>19</v>
      </c>
      <c r="N66" s="10" t="s">
        <v>17</v>
      </c>
      <c r="O66" s="10" t="s">
        <v>13</v>
      </c>
      <c r="P66" s="11">
        <v>6118</v>
      </c>
      <c r="Q66" s="12">
        <v>9</v>
      </c>
    </row>
    <row r="67" spans="13:17" x14ac:dyDescent="0.3">
      <c r="M67" s="9" t="s">
        <v>38</v>
      </c>
      <c r="N67" s="10" t="s">
        <v>17</v>
      </c>
      <c r="O67" s="10" t="s">
        <v>37</v>
      </c>
      <c r="P67" s="11">
        <v>2317</v>
      </c>
      <c r="Q67" s="12">
        <v>261</v>
      </c>
    </row>
    <row r="68" spans="13:17" x14ac:dyDescent="0.3">
      <c r="M68" s="9" t="s">
        <v>19</v>
      </c>
      <c r="N68" s="10" t="s">
        <v>23</v>
      </c>
      <c r="O68" s="10" t="s">
        <v>32</v>
      </c>
      <c r="P68" s="11">
        <v>938</v>
      </c>
      <c r="Q68" s="12">
        <v>6</v>
      </c>
    </row>
    <row r="69" spans="13:17" x14ac:dyDescent="0.3">
      <c r="M69" s="9" t="s">
        <v>11</v>
      </c>
      <c r="N69" s="10" t="s">
        <v>9</v>
      </c>
      <c r="O69" s="10" t="s">
        <v>40</v>
      </c>
      <c r="P69" s="11">
        <v>9709</v>
      </c>
      <c r="Q69" s="12">
        <v>30</v>
      </c>
    </row>
    <row r="70" spans="13:17" x14ac:dyDescent="0.3">
      <c r="M70" s="9" t="s">
        <v>26</v>
      </c>
      <c r="N70" s="10" t="s">
        <v>33</v>
      </c>
      <c r="O70" s="10" t="s">
        <v>36</v>
      </c>
      <c r="P70" s="11">
        <v>2205</v>
      </c>
      <c r="Q70" s="12">
        <v>138</v>
      </c>
    </row>
    <row r="71" spans="13:17" x14ac:dyDescent="0.3">
      <c r="M71" s="9" t="s">
        <v>26</v>
      </c>
      <c r="N71" s="10" t="s">
        <v>9</v>
      </c>
      <c r="O71" s="10" t="s">
        <v>31</v>
      </c>
      <c r="P71" s="11">
        <v>4487</v>
      </c>
      <c r="Q71" s="12">
        <v>111</v>
      </c>
    </row>
    <row r="72" spans="13:17" x14ac:dyDescent="0.3">
      <c r="M72" s="9" t="s">
        <v>28</v>
      </c>
      <c r="N72" s="10" t="s">
        <v>12</v>
      </c>
      <c r="O72" s="10" t="s">
        <v>18</v>
      </c>
      <c r="P72" s="11">
        <v>2415</v>
      </c>
      <c r="Q72" s="12">
        <v>15</v>
      </c>
    </row>
    <row r="73" spans="13:17" x14ac:dyDescent="0.3">
      <c r="M73" s="9" t="s">
        <v>8</v>
      </c>
      <c r="N73" s="10" t="s">
        <v>33</v>
      </c>
      <c r="O73" s="10" t="s">
        <v>39</v>
      </c>
      <c r="P73" s="11">
        <v>4018</v>
      </c>
      <c r="Q73" s="12">
        <v>162</v>
      </c>
    </row>
    <row r="74" spans="13:17" x14ac:dyDescent="0.3">
      <c r="M74" s="9" t="s">
        <v>28</v>
      </c>
      <c r="N74" s="10" t="s">
        <v>33</v>
      </c>
      <c r="O74" s="10" t="s">
        <v>39</v>
      </c>
      <c r="P74" s="11">
        <v>861</v>
      </c>
      <c r="Q74" s="12">
        <v>195</v>
      </c>
    </row>
    <row r="75" spans="13:17" x14ac:dyDescent="0.3">
      <c r="M75" s="9" t="s">
        <v>38</v>
      </c>
      <c r="N75" s="10" t="s">
        <v>23</v>
      </c>
      <c r="O75" s="10" t="s">
        <v>27</v>
      </c>
      <c r="P75" s="11">
        <v>5586</v>
      </c>
      <c r="Q75" s="12">
        <v>525</v>
      </c>
    </row>
    <row r="76" spans="13:17" x14ac:dyDescent="0.3">
      <c r="M76" s="9" t="s">
        <v>26</v>
      </c>
      <c r="N76" s="10" t="s">
        <v>33</v>
      </c>
      <c r="O76" s="10" t="s">
        <v>22</v>
      </c>
      <c r="P76" s="11">
        <v>2226</v>
      </c>
      <c r="Q76" s="12">
        <v>48</v>
      </c>
    </row>
    <row r="77" spans="13:17" x14ac:dyDescent="0.3">
      <c r="M77" s="9" t="s">
        <v>14</v>
      </c>
      <c r="N77" s="10" t="s">
        <v>33</v>
      </c>
      <c r="O77" s="10" t="s">
        <v>43</v>
      </c>
      <c r="P77" s="11">
        <v>14329</v>
      </c>
      <c r="Q77" s="12">
        <v>150</v>
      </c>
    </row>
    <row r="78" spans="13:17" x14ac:dyDescent="0.3">
      <c r="M78" s="9" t="s">
        <v>14</v>
      </c>
      <c r="N78" s="10" t="s">
        <v>33</v>
      </c>
      <c r="O78" s="10" t="s">
        <v>36</v>
      </c>
      <c r="P78" s="11">
        <v>8463</v>
      </c>
      <c r="Q78" s="12">
        <v>492</v>
      </c>
    </row>
    <row r="79" spans="13:17" x14ac:dyDescent="0.3">
      <c r="M79" s="9" t="s">
        <v>28</v>
      </c>
      <c r="N79" s="10" t="s">
        <v>33</v>
      </c>
      <c r="O79" s="10" t="s">
        <v>35</v>
      </c>
      <c r="P79" s="11">
        <v>2891</v>
      </c>
      <c r="Q79" s="12">
        <v>102</v>
      </c>
    </row>
    <row r="80" spans="13:17" x14ac:dyDescent="0.3">
      <c r="M80" s="9" t="s">
        <v>30</v>
      </c>
      <c r="N80" s="10" t="s">
        <v>17</v>
      </c>
      <c r="O80" s="10" t="s">
        <v>37</v>
      </c>
      <c r="P80" s="11">
        <v>3773</v>
      </c>
      <c r="Q80" s="12">
        <v>165</v>
      </c>
    </row>
    <row r="81" spans="13:17" x14ac:dyDescent="0.3">
      <c r="M81" s="9" t="s">
        <v>16</v>
      </c>
      <c r="N81" s="10" t="s">
        <v>17</v>
      </c>
      <c r="O81" s="10" t="s">
        <v>43</v>
      </c>
      <c r="P81" s="11">
        <v>854</v>
      </c>
      <c r="Q81" s="12">
        <v>309</v>
      </c>
    </row>
    <row r="82" spans="13:17" x14ac:dyDescent="0.3">
      <c r="M82" s="9" t="s">
        <v>19</v>
      </c>
      <c r="N82" s="10" t="s">
        <v>17</v>
      </c>
      <c r="O82" s="10" t="s">
        <v>31</v>
      </c>
      <c r="P82" s="11">
        <v>4970</v>
      </c>
      <c r="Q82" s="12">
        <v>156</v>
      </c>
    </row>
    <row r="83" spans="13:17" x14ac:dyDescent="0.3">
      <c r="M83" s="9" t="s">
        <v>14</v>
      </c>
      <c r="N83" s="10" t="s">
        <v>12</v>
      </c>
      <c r="O83" s="10" t="s">
        <v>45</v>
      </c>
      <c r="P83" s="11">
        <v>98</v>
      </c>
      <c r="Q83" s="12">
        <v>159</v>
      </c>
    </row>
    <row r="84" spans="13:17" x14ac:dyDescent="0.3">
      <c r="M84" s="9" t="s">
        <v>28</v>
      </c>
      <c r="N84" s="10" t="s">
        <v>12</v>
      </c>
      <c r="O84" s="10" t="s">
        <v>40</v>
      </c>
      <c r="P84" s="11">
        <v>13391</v>
      </c>
      <c r="Q84" s="12">
        <v>201</v>
      </c>
    </row>
    <row r="85" spans="13:17" x14ac:dyDescent="0.3">
      <c r="M85" s="9" t="s">
        <v>11</v>
      </c>
      <c r="N85" s="10" t="s">
        <v>20</v>
      </c>
      <c r="O85" s="10" t="s">
        <v>24</v>
      </c>
      <c r="P85" s="11">
        <v>8890</v>
      </c>
      <c r="Q85" s="12">
        <v>210</v>
      </c>
    </row>
    <row r="86" spans="13:17" x14ac:dyDescent="0.3">
      <c r="M86" s="9" t="s">
        <v>29</v>
      </c>
      <c r="N86" s="10" t="s">
        <v>23</v>
      </c>
      <c r="O86" s="10" t="s">
        <v>34</v>
      </c>
      <c r="P86" s="11">
        <v>56</v>
      </c>
      <c r="Q86" s="12">
        <v>51</v>
      </c>
    </row>
    <row r="87" spans="13:17" x14ac:dyDescent="0.3">
      <c r="M87" s="9" t="s">
        <v>30</v>
      </c>
      <c r="N87" s="10" t="s">
        <v>17</v>
      </c>
      <c r="O87" s="10" t="s">
        <v>21</v>
      </c>
      <c r="P87" s="11">
        <v>3339</v>
      </c>
      <c r="Q87" s="12">
        <v>39</v>
      </c>
    </row>
    <row r="88" spans="13:17" x14ac:dyDescent="0.3">
      <c r="M88" s="9" t="s">
        <v>38</v>
      </c>
      <c r="N88" s="10" t="s">
        <v>12</v>
      </c>
      <c r="O88" s="10" t="s">
        <v>18</v>
      </c>
      <c r="P88" s="11">
        <v>3808</v>
      </c>
      <c r="Q88" s="12">
        <v>279</v>
      </c>
    </row>
    <row r="89" spans="13:17" x14ac:dyDescent="0.3">
      <c r="M89" s="9" t="s">
        <v>38</v>
      </c>
      <c r="N89" s="10" t="s">
        <v>23</v>
      </c>
      <c r="O89" s="10" t="s">
        <v>34</v>
      </c>
      <c r="P89" s="11">
        <v>63</v>
      </c>
      <c r="Q89" s="12">
        <v>123</v>
      </c>
    </row>
    <row r="90" spans="13:17" x14ac:dyDescent="0.3">
      <c r="M90" s="9" t="s">
        <v>29</v>
      </c>
      <c r="N90" s="10" t="s">
        <v>20</v>
      </c>
      <c r="O90" s="10" t="s">
        <v>42</v>
      </c>
      <c r="P90" s="11">
        <v>7812</v>
      </c>
      <c r="Q90" s="12">
        <v>81</v>
      </c>
    </row>
    <row r="91" spans="13:17" x14ac:dyDescent="0.3">
      <c r="M91" s="9" t="s">
        <v>8</v>
      </c>
      <c r="N91" s="10" t="s">
        <v>9</v>
      </c>
      <c r="O91" s="10" t="s">
        <v>39</v>
      </c>
      <c r="P91" s="11">
        <v>7693</v>
      </c>
      <c r="Q91" s="12">
        <v>21</v>
      </c>
    </row>
    <row r="92" spans="13:17" x14ac:dyDescent="0.3">
      <c r="M92" s="9" t="s">
        <v>30</v>
      </c>
      <c r="N92" s="10" t="s">
        <v>17</v>
      </c>
      <c r="O92" s="10" t="s">
        <v>43</v>
      </c>
      <c r="P92" s="11">
        <v>973</v>
      </c>
      <c r="Q92" s="12">
        <v>162</v>
      </c>
    </row>
    <row r="93" spans="13:17" x14ac:dyDescent="0.3">
      <c r="M93" s="9" t="s">
        <v>38</v>
      </c>
      <c r="N93" s="10" t="s">
        <v>12</v>
      </c>
      <c r="O93" s="10" t="s">
        <v>44</v>
      </c>
      <c r="P93" s="11">
        <v>567</v>
      </c>
      <c r="Q93" s="12">
        <v>228</v>
      </c>
    </row>
    <row r="94" spans="13:17" x14ac:dyDescent="0.3">
      <c r="M94" s="9" t="s">
        <v>38</v>
      </c>
      <c r="N94" s="10" t="s">
        <v>17</v>
      </c>
      <c r="O94" s="10" t="s">
        <v>35</v>
      </c>
      <c r="P94" s="11">
        <v>2471</v>
      </c>
      <c r="Q94" s="12">
        <v>342</v>
      </c>
    </row>
    <row r="95" spans="13:17" x14ac:dyDescent="0.3">
      <c r="M95" s="9" t="s">
        <v>28</v>
      </c>
      <c r="N95" s="10" t="s">
        <v>23</v>
      </c>
      <c r="O95" s="10" t="s">
        <v>34</v>
      </c>
      <c r="P95" s="11">
        <v>7189</v>
      </c>
      <c r="Q95" s="12">
        <v>54</v>
      </c>
    </row>
    <row r="96" spans="13:17" x14ac:dyDescent="0.3">
      <c r="M96" s="9" t="s">
        <v>16</v>
      </c>
      <c r="N96" s="10" t="s">
        <v>12</v>
      </c>
      <c r="O96" s="10" t="s">
        <v>43</v>
      </c>
      <c r="P96" s="11">
        <v>7455</v>
      </c>
      <c r="Q96" s="12">
        <v>216</v>
      </c>
    </row>
    <row r="97" spans="13:17" x14ac:dyDescent="0.3">
      <c r="M97" s="9" t="s">
        <v>30</v>
      </c>
      <c r="N97" s="10" t="s">
        <v>33</v>
      </c>
      <c r="O97" s="10" t="s">
        <v>45</v>
      </c>
      <c r="P97" s="11">
        <v>3108</v>
      </c>
      <c r="Q97" s="12">
        <v>54</v>
      </c>
    </row>
    <row r="98" spans="13:17" x14ac:dyDescent="0.3">
      <c r="M98" s="9" t="s">
        <v>19</v>
      </c>
      <c r="N98" s="10" t="s">
        <v>23</v>
      </c>
      <c r="O98" s="10" t="s">
        <v>21</v>
      </c>
      <c r="P98" s="11">
        <v>469</v>
      </c>
      <c r="Q98" s="12">
        <v>75</v>
      </c>
    </row>
    <row r="99" spans="13:17" x14ac:dyDescent="0.3">
      <c r="M99" s="9" t="s">
        <v>14</v>
      </c>
      <c r="N99" s="10" t="s">
        <v>9</v>
      </c>
      <c r="O99" s="10" t="s">
        <v>37</v>
      </c>
      <c r="P99" s="11">
        <v>2737</v>
      </c>
      <c r="Q99" s="12">
        <v>93</v>
      </c>
    </row>
    <row r="100" spans="13:17" x14ac:dyDescent="0.3">
      <c r="M100" s="9" t="s">
        <v>14</v>
      </c>
      <c r="N100" s="10" t="s">
        <v>9</v>
      </c>
      <c r="O100" s="10" t="s">
        <v>21</v>
      </c>
      <c r="P100" s="11">
        <v>4305</v>
      </c>
      <c r="Q100" s="12">
        <v>156</v>
      </c>
    </row>
    <row r="101" spans="13:17" x14ac:dyDescent="0.3">
      <c r="M101" s="9" t="s">
        <v>14</v>
      </c>
      <c r="N101" s="10" t="s">
        <v>23</v>
      </c>
      <c r="O101" s="10" t="s">
        <v>31</v>
      </c>
      <c r="P101" s="11">
        <v>2408</v>
      </c>
      <c r="Q101" s="12">
        <v>9</v>
      </c>
    </row>
    <row r="102" spans="13:17" x14ac:dyDescent="0.3">
      <c r="M102" s="9" t="s">
        <v>30</v>
      </c>
      <c r="N102" s="10" t="s">
        <v>17</v>
      </c>
      <c r="O102" s="10" t="s">
        <v>39</v>
      </c>
      <c r="P102" s="11">
        <v>1281</v>
      </c>
      <c r="Q102" s="12">
        <v>18</v>
      </c>
    </row>
    <row r="103" spans="13:17" x14ac:dyDescent="0.3">
      <c r="M103" s="9" t="s">
        <v>8</v>
      </c>
      <c r="N103" s="10" t="s">
        <v>12</v>
      </c>
      <c r="O103" s="10" t="s">
        <v>13</v>
      </c>
      <c r="P103" s="11">
        <v>12348</v>
      </c>
      <c r="Q103" s="12">
        <v>234</v>
      </c>
    </row>
    <row r="104" spans="13:17" x14ac:dyDescent="0.3">
      <c r="M104" s="9" t="s">
        <v>30</v>
      </c>
      <c r="N104" s="10" t="s">
        <v>33</v>
      </c>
      <c r="O104" s="10" t="s">
        <v>43</v>
      </c>
      <c r="P104" s="11">
        <v>3689</v>
      </c>
      <c r="Q104" s="12">
        <v>312</v>
      </c>
    </row>
    <row r="105" spans="13:17" x14ac:dyDescent="0.3">
      <c r="M105" s="9" t="s">
        <v>26</v>
      </c>
      <c r="N105" s="10" t="s">
        <v>17</v>
      </c>
      <c r="O105" s="10" t="s">
        <v>39</v>
      </c>
      <c r="P105" s="11">
        <v>2870</v>
      </c>
      <c r="Q105" s="12">
        <v>300</v>
      </c>
    </row>
    <row r="106" spans="13:17" x14ac:dyDescent="0.3">
      <c r="M106" s="9" t="s">
        <v>29</v>
      </c>
      <c r="N106" s="10" t="s">
        <v>17</v>
      </c>
      <c r="O106" s="10" t="s">
        <v>42</v>
      </c>
      <c r="P106" s="11">
        <v>798</v>
      </c>
      <c r="Q106" s="12">
        <v>519</v>
      </c>
    </row>
    <row r="107" spans="13:17" x14ac:dyDescent="0.3">
      <c r="M107" s="9" t="s">
        <v>16</v>
      </c>
      <c r="N107" s="10" t="s">
        <v>9</v>
      </c>
      <c r="O107" s="10" t="s">
        <v>44</v>
      </c>
      <c r="P107" s="11">
        <v>2933</v>
      </c>
      <c r="Q107" s="12">
        <v>9</v>
      </c>
    </row>
    <row r="108" spans="13:17" x14ac:dyDescent="0.3">
      <c r="M108" s="9" t="s">
        <v>28</v>
      </c>
      <c r="N108" s="10" t="s">
        <v>12</v>
      </c>
      <c r="O108" s="10" t="s">
        <v>15</v>
      </c>
      <c r="P108" s="11">
        <v>2744</v>
      </c>
      <c r="Q108" s="12">
        <v>9</v>
      </c>
    </row>
    <row r="109" spans="13:17" x14ac:dyDescent="0.3">
      <c r="M109" s="9" t="s">
        <v>8</v>
      </c>
      <c r="N109" s="10" t="s">
        <v>17</v>
      </c>
      <c r="O109" s="10" t="s">
        <v>22</v>
      </c>
      <c r="P109" s="11">
        <v>9772</v>
      </c>
      <c r="Q109" s="12">
        <v>90</v>
      </c>
    </row>
    <row r="110" spans="13:17" x14ac:dyDescent="0.3">
      <c r="M110" s="9" t="s">
        <v>26</v>
      </c>
      <c r="N110" s="10" t="s">
        <v>33</v>
      </c>
      <c r="O110" s="10" t="s">
        <v>21</v>
      </c>
      <c r="P110" s="11">
        <v>1568</v>
      </c>
      <c r="Q110" s="12">
        <v>96</v>
      </c>
    </row>
    <row r="111" spans="13:17" x14ac:dyDescent="0.3">
      <c r="M111" s="9" t="s">
        <v>29</v>
      </c>
      <c r="N111" s="10" t="s">
        <v>17</v>
      </c>
      <c r="O111" s="10" t="s">
        <v>32</v>
      </c>
      <c r="P111" s="11">
        <v>11417</v>
      </c>
      <c r="Q111" s="12">
        <v>21</v>
      </c>
    </row>
    <row r="112" spans="13:17" x14ac:dyDescent="0.3">
      <c r="M112" s="9" t="s">
        <v>8</v>
      </c>
      <c r="N112" s="10" t="s">
        <v>33</v>
      </c>
      <c r="O112" s="10" t="s">
        <v>45</v>
      </c>
      <c r="P112" s="11">
        <v>6748</v>
      </c>
      <c r="Q112" s="12">
        <v>48</v>
      </c>
    </row>
    <row r="113" spans="13:17" x14ac:dyDescent="0.3">
      <c r="M113" s="9" t="s">
        <v>38</v>
      </c>
      <c r="N113" s="10" t="s">
        <v>17</v>
      </c>
      <c r="O113" s="10" t="s">
        <v>42</v>
      </c>
      <c r="P113" s="11">
        <v>1407</v>
      </c>
      <c r="Q113" s="12">
        <v>72</v>
      </c>
    </row>
    <row r="114" spans="13:17" x14ac:dyDescent="0.3">
      <c r="M114" s="9" t="s">
        <v>11</v>
      </c>
      <c r="N114" s="10" t="s">
        <v>12</v>
      </c>
      <c r="O114" s="10" t="s">
        <v>35</v>
      </c>
      <c r="P114" s="11">
        <v>2023</v>
      </c>
      <c r="Q114" s="12">
        <v>168</v>
      </c>
    </row>
    <row r="115" spans="13:17" x14ac:dyDescent="0.3">
      <c r="M115" s="9" t="s">
        <v>28</v>
      </c>
      <c r="N115" s="10" t="s">
        <v>20</v>
      </c>
      <c r="O115" s="10" t="s">
        <v>45</v>
      </c>
      <c r="P115" s="11">
        <v>5236</v>
      </c>
      <c r="Q115" s="12">
        <v>51</v>
      </c>
    </row>
    <row r="116" spans="13:17" x14ac:dyDescent="0.3">
      <c r="M116" s="9" t="s">
        <v>16</v>
      </c>
      <c r="N116" s="10" t="s">
        <v>17</v>
      </c>
      <c r="O116" s="10" t="s">
        <v>39</v>
      </c>
      <c r="P116" s="11">
        <v>1925</v>
      </c>
      <c r="Q116" s="12">
        <v>192</v>
      </c>
    </row>
    <row r="117" spans="13:17" x14ac:dyDescent="0.3">
      <c r="M117" s="9" t="s">
        <v>26</v>
      </c>
      <c r="N117" s="10" t="s">
        <v>9</v>
      </c>
      <c r="O117" s="10" t="s">
        <v>27</v>
      </c>
      <c r="P117" s="11">
        <v>6608</v>
      </c>
      <c r="Q117" s="12">
        <v>225</v>
      </c>
    </row>
    <row r="118" spans="13:17" x14ac:dyDescent="0.3">
      <c r="M118" s="9" t="s">
        <v>19</v>
      </c>
      <c r="N118" s="10" t="s">
        <v>33</v>
      </c>
      <c r="O118" s="10" t="s">
        <v>45</v>
      </c>
      <c r="P118" s="11">
        <v>8008</v>
      </c>
      <c r="Q118" s="12">
        <v>456</v>
      </c>
    </row>
    <row r="119" spans="13:17" x14ac:dyDescent="0.3">
      <c r="M119" s="9" t="s">
        <v>38</v>
      </c>
      <c r="N119" s="10" t="s">
        <v>33</v>
      </c>
      <c r="O119" s="10" t="s">
        <v>21</v>
      </c>
      <c r="P119" s="11">
        <v>1428</v>
      </c>
      <c r="Q119" s="12">
        <v>93</v>
      </c>
    </row>
    <row r="120" spans="13:17" x14ac:dyDescent="0.3">
      <c r="M120" s="9" t="s">
        <v>19</v>
      </c>
      <c r="N120" s="10" t="s">
        <v>33</v>
      </c>
      <c r="O120" s="10" t="s">
        <v>15</v>
      </c>
      <c r="P120" s="11">
        <v>525</v>
      </c>
      <c r="Q120" s="12">
        <v>48</v>
      </c>
    </row>
    <row r="121" spans="13:17" x14ac:dyDescent="0.3">
      <c r="M121" s="9" t="s">
        <v>19</v>
      </c>
      <c r="N121" s="10" t="s">
        <v>9</v>
      </c>
      <c r="O121" s="10" t="s">
        <v>18</v>
      </c>
      <c r="P121" s="11">
        <v>1505</v>
      </c>
      <c r="Q121" s="12">
        <v>102</v>
      </c>
    </row>
    <row r="122" spans="13:17" x14ac:dyDescent="0.3">
      <c r="M122" s="9" t="s">
        <v>26</v>
      </c>
      <c r="N122" s="10" t="s">
        <v>12</v>
      </c>
      <c r="O122" s="10" t="s">
        <v>10</v>
      </c>
      <c r="P122" s="11">
        <v>6755</v>
      </c>
      <c r="Q122" s="12">
        <v>252</v>
      </c>
    </row>
    <row r="123" spans="13:17" x14ac:dyDescent="0.3">
      <c r="M123" s="9" t="s">
        <v>29</v>
      </c>
      <c r="N123" s="10" t="s">
        <v>9</v>
      </c>
      <c r="O123" s="10" t="s">
        <v>18</v>
      </c>
      <c r="P123" s="11">
        <v>11571</v>
      </c>
      <c r="Q123" s="12">
        <v>138</v>
      </c>
    </row>
    <row r="124" spans="13:17" x14ac:dyDescent="0.3">
      <c r="M124" s="9" t="s">
        <v>8</v>
      </c>
      <c r="N124" s="10" t="s">
        <v>23</v>
      </c>
      <c r="O124" s="10" t="s">
        <v>21</v>
      </c>
      <c r="P124" s="11">
        <v>2541</v>
      </c>
      <c r="Q124" s="12">
        <v>90</v>
      </c>
    </row>
    <row r="125" spans="13:17" x14ac:dyDescent="0.3">
      <c r="M125" s="9" t="s">
        <v>16</v>
      </c>
      <c r="N125" s="10" t="s">
        <v>9</v>
      </c>
      <c r="O125" s="10" t="s">
        <v>10</v>
      </c>
      <c r="P125" s="11">
        <v>1526</v>
      </c>
      <c r="Q125" s="12">
        <v>240</v>
      </c>
    </row>
    <row r="126" spans="13:17" x14ac:dyDescent="0.3">
      <c r="M126" s="9" t="s">
        <v>8</v>
      </c>
      <c r="N126" s="10" t="s">
        <v>23</v>
      </c>
      <c r="O126" s="10" t="s">
        <v>15</v>
      </c>
      <c r="P126" s="11">
        <v>6125</v>
      </c>
      <c r="Q126" s="12">
        <v>102</v>
      </c>
    </row>
    <row r="127" spans="13:17" x14ac:dyDescent="0.3">
      <c r="M127" s="9" t="s">
        <v>16</v>
      </c>
      <c r="N127" s="10" t="s">
        <v>12</v>
      </c>
      <c r="O127" s="10" t="s">
        <v>42</v>
      </c>
      <c r="P127" s="11">
        <v>847</v>
      </c>
      <c r="Q127" s="12">
        <v>129</v>
      </c>
    </row>
    <row r="128" spans="13:17" x14ac:dyDescent="0.3">
      <c r="M128" s="9" t="s">
        <v>11</v>
      </c>
      <c r="N128" s="10" t="s">
        <v>12</v>
      </c>
      <c r="O128" s="10" t="s">
        <v>42</v>
      </c>
      <c r="P128" s="11">
        <v>4753</v>
      </c>
      <c r="Q128" s="12">
        <v>300</v>
      </c>
    </row>
    <row r="129" spans="13:17" x14ac:dyDescent="0.3">
      <c r="M129" s="9" t="s">
        <v>19</v>
      </c>
      <c r="N129" s="10" t="s">
        <v>23</v>
      </c>
      <c r="O129" s="10" t="s">
        <v>22</v>
      </c>
      <c r="P129" s="11">
        <v>959</v>
      </c>
      <c r="Q129" s="12">
        <v>135</v>
      </c>
    </row>
    <row r="130" spans="13:17" x14ac:dyDescent="0.3">
      <c r="M130" s="9" t="s">
        <v>26</v>
      </c>
      <c r="N130" s="10" t="s">
        <v>12</v>
      </c>
      <c r="O130" s="10" t="s">
        <v>41</v>
      </c>
      <c r="P130" s="11">
        <v>2793</v>
      </c>
      <c r="Q130" s="12">
        <v>114</v>
      </c>
    </row>
    <row r="131" spans="13:17" x14ac:dyDescent="0.3">
      <c r="M131" s="9" t="s">
        <v>26</v>
      </c>
      <c r="N131" s="10" t="s">
        <v>12</v>
      </c>
      <c r="O131" s="10" t="s">
        <v>27</v>
      </c>
      <c r="P131" s="11">
        <v>4606</v>
      </c>
      <c r="Q131" s="12">
        <v>63</v>
      </c>
    </row>
    <row r="132" spans="13:17" x14ac:dyDescent="0.3">
      <c r="M132" s="9" t="s">
        <v>26</v>
      </c>
      <c r="N132" s="10" t="s">
        <v>17</v>
      </c>
      <c r="O132" s="10" t="s">
        <v>35</v>
      </c>
      <c r="P132" s="11">
        <v>5551</v>
      </c>
      <c r="Q132" s="12">
        <v>252</v>
      </c>
    </row>
    <row r="133" spans="13:17" x14ac:dyDescent="0.3">
      <c r="M133" s="9" t="s">
        <v>38</v>
      </c>
      <c r="N133" s="10" t="s">
        <v>17</v>
      </c>
      <c r="O133" s="10" t="s">
        <v>13</v>
      </c>
      <c r="P133" s="11">
        <v>6657</v>
      </c>
      <c r="Q133" s="12">
        <v>303</v>
      </c>
    </row>
    <row r="134" spans="13:17" x14ac:dyDescent="0.3">
      <c r="M134" s="9" t="s">
        <v>26</v>
      </c>
      <c r="N134" s="10" t="s">
        <v>20</v>
      </c>
      <c r="O134" s="10" t="s">
        <v>31</v>
      </c>
      <c r="P134" s="11">
        <v>4438</v>
      </c>
      <c r="Q134" s="12">
        <v>246</v>
      </c>
    </row>
    <row r="135" spans="13:17" x14ac:dyDescent="0.3">
      <c r="M135" s="9" t="s">
        <v>11</v>
      </c>
      <c r="N135" s="10" t="s">
        <v>23</v>
      </c>
      <c r="O135" s="10" t="s">
        <v>25</v>
      </c>
      <c r="P135" s="11">
        <v>168</v>
      </c>
      <c r="Q135" s="12">
        <v>84</v>
      </c>
    </row>
    <row r="136" spans="13:17" x14ac:dyDescent="0.3">
      <c r="M136" s="9" t="s">
        <v>26</v>
      </c>
      <c r="N136" s="10" t="s">
        <v>33</v>
      </c>
      <c r="O136" s="10" t="s">
        <v>31</v>
      </c>
      <c r="P136" s="11">
        <v>7777</v>
      </c>
      <c r="Q136" s="12">
        <v>39</v>
      </c>
    </row>
    <row r="137" spans="13:17" x14ac:dyDescent="0.3">
      <c r="M137" s="9" t="s">
        <v>28</v>
      </c>
      <c r="N137" s="10" t="s">
        <v>17</v>
      </c>
      <c r="O137" s="10" t="s">
        <v>31</v>
      </c>
      <c r="P137" s="11">
        <v>3339</v>
      </c>
      <c r="Q137" s="12">
        <v>348</v>
      </c>
    </row>
    <row r="138" spans="13:17" x14ac:dyDescent="0.3">
      <c r="M138" s="9" t="s">
        <v>26</v>
      </c>
      <c r="N138" s="10" t="s">
        <v>9</v>
      </c>
      <c r="O138" s="10" t="s">
        <v>22</v>
      </c>
      <c r="P138" s="11">
        <v>6391</v>
      </c>
      <c r="Q138" s="12">
        <v>48</v>
      </c>
    </row>
    <row r="139" spans="13:17" x14ac:dyDescent="0.3">
      <c r="M139" s="9" t="s">
        <v>28</v>
      </c>
      <c r="N139" s="10" t="s">
        <v>9</v>
      </c>
      <c r="O139" s="10" t="s">
        <v>25</v>
      </c>
      <c r="P139" s="11">
        <v>518</v>
      </c>
      <c r="Q139" s="12">
        <v>75</v>
      </c>
    </row>
    <row r="140" spans="13:17" x14ac:dyDescent="0.3">
      <c r="M140" s="9" t="s">
        <v>26</v>
      </c>
      <c r="N140" s="10" t="s">
        <v>23</v>
      </c>
      <c r="O140" s="10" t="s">
        <v>43</v>
      </c>
      <c r="P140" s="11">
        <v>5677</v>
      </c>
      <c r="Q140" s="12">
        <v>258</v>
      </c>
    </row>
    <row r="141" spans="13:17" x14ac:dyDescent="0.3">
      <c r="M141" s="9" t="s">
        <v>19</v>
      </c>
      <c r="N141" s="10" t="s">
        <v>20</v>
      </c>
      <c r="O141" s="10" t="s">
        <v>31</v>
      </c>
      <c r="P141" s="11">
        <v>6048</v>
      </c>
      <c r="Q141" s="12">
        <v>27</v>
      </c>
    </row>
    <row r="142" spans="13:17" x14ac:dyDescent="0.3">
      <c r="M142" s="9" t="s">
        <v>11</v>
      </c>
      <c r="N142" s="10" t="s">
        <v>23</v>
      </c>
      <c r="O142" s="10" t="s">
        <v>13</v>
      </c>
      <c r="P142" s="11">
        <v>3752</v>
      </c>
      <c r="Q142" s="12">
        <v>213</v>
      </c>
    </row>
    <row r="143" spans="13:17" x14ac:dyDescent="0.3">
      <c r="M143" s="9" t="s">
        <v>28</v>
      </c>
      <c r="N143" s="10" t="s">
        <v>12</v>
      </c>
      <c r="O143" s="10" t="s">
        <v>35</v>
      </c>
      <c r="P143" s="11">
        <v>4480</v>
      </c>
      <c r="Q143" s="12">
        <v>357</v>
      </c>
    </row>
    <row r="144" spans="13:17" x14ac:dyDescent="0.3">
      <c r="M144" s="9" t="s">
        <v>14</v>
      </c>
      <c r="N144" s="10" t="s">
        <v>9</v>
      </c>
      <c r="O144" s="10" t="s">
        <v>15</v>
      </c>
      <c r="P144" s="11">
        <v>259</v>
      </c>
      <c r="Q144" s="12">
        <v>207</v>
      </c>
    </row>
    <row r="145" spans="13:17" x14ac:dyDescent="0.3">
      <c r="M145" s="9" t="s">
        <v>11</v>
      </c>
      <c r="N145" s="10" t="s">
        <v>9</v>
      </c>
      <c r="O145" s="10" t="s">
        <v>10</v>
      </c>
      <c r="P145" s="11">
        <v>42</v>
      </c>
      <c r="Q145" s="12">
        <v>150</v>
      </c>
    </row>
    <row r="146" spans="13:17" x14ac:dyDescent="0.3">
      <c r="M146" s="9" t="s">
        <v>16</v>
      </c>
      <c r="N146" s="10" t="s">
        <v>17</v>
      </c>
      <c r="O146" s="10" t="s">
        <v>45</v>
      </c>
      <c r="P146" s="11">
        <v>98</v>
      </c>
      <c r="Q146" s="12">
        <v>204</v>
      </c>
    </row>
    <row r="147" spans="13:17" x14ac:dyDescent="0.3">
      <c r="M147" s="9" t="s">
        <v>26</v>
      </c>
      <c r="N147" s="10" t="s">
        <v>12</v>
      </c>
      <c r="O147" s="10" t="s">
        <v>42</v>
      </c>
      <c r="P147" s="11">
        <v>2478</v>
      </c>
      <c r="Q147" s="12">
        <v>21</v>
      </c>
    </row>
    <row r="148" spans="13:17" x14ac:dyDescent="0.3">
      <c r="M148" s="9" t="s">
        <v>16</v>
      </c>
      <c r="N148" s="10" t="s">
        <v>33</v>
      </c>
      <c r="O148" s="10" t="s">
        <v>22</v>
      </c>
      <c r="P148" s="11">
        <v>7847</v>
      </c>
      <c r="Q148" s="12">
        <v>174</v>
      </c>
    </row>
    <row r="149" spans="13:17" x14ac:dyDescent="0.3">
      <c r="M149" s="9" t="s">
        <v>29</v>
      </c>
      <c r="N149" s="10" t="s">
        <v>9</v>
      </c>
      <c r="O149" s="10" t="s">
        <v>31</v>
      </c>
      <c r="P149" s="11">
        <v>9926</v>
      </c>
      <c r="Q149" s="12">
        <v>201</v>
      </c>
    </row>
    <row r="150" spans="13:17" x14ac:dyDescent="0.3">
      <c r="M150" s="9" t="s">
        <v>11</v>
      </c>
      <c r="N150" s="10" t="s">
        <v>23</v>
      </c>
      <c r="O150" s="10" t="s">
        <v>34</v>
      </c>
      <c r="P150" s="11">
        <v>819</v>
      </c>
      <c r="Q150" s="12">
        <v>510</v>
      </c>
    </row>
    <row r="151" spans="13:17" x14ac:dyDescent="0.3">
      <c r="M151" s="9" t="s">
        <v>19</v>
      </c>
      <c r="N151" s="10" t="s">
        <v>20</v>
      </c>
      <c r="O151" s="10" t="s">
        <v>35</v>
      </c>
      <c r="P151" s="11">
        <v>3052</v>
      </c>
      <c r="Q151" s="12">
        <v>378</v>
      </c>
    </row>
    <row r="152" spans="13:17" x14ac:dyDescent="0.3">
      <c r="M152" s="9" t="s">
        <v>14</v>
      </c>
      <c r="N152" s="10" t="s">
        <v>33</v>
      </c>
      <c r="O152" s="10" t="s">
        <v>44</v>
      </c>
      <c r="P152" s="11">
        <v>6832</v>
      </c>
      <c r="Q152" s="12">
        <v>27</v>
      </c>
    </row>
    <row r="153" spans="13:17" x14ac:dyDescent="0.3">
      <c r="M153" s="9" t="s">
        <v>29</v>
      </c>
      <c r="N153" s="10" t="s">
        <v>20</v>
      </c>
      <c r="O153" s="10" t="s">
        <v>32</v>
      </c>
      <c r="P153" s="11">
        <v>2016</v>
      </c>
      <c r="Q153" s="12">
        <v>117</v>
      </c>
    </row>
    <row r="154" spans="13:17" x14ac:dyDescent="0.3">
      <c r="M154" s="9" t="s">
        <v>19</v>
      </c>
      <c r="N154" s="10" t="s">
        <v>23</v>
      </c>
      <c r="O154" s="10" t="s">
        <v>44</v>
      </c>
      <c r="P154" s="11">
        <v>7322</v>
      </c>
      <c r="Q154" s="12">
        <v>36</v>
      </c>
    </row>
    <row r="155" spans="13:17" x14ac:dyDescent="0.3">
      <c r="M155" s="9" t="s">
        <v>11</v>
      </c>
      <c r="N155" s="10" t="s">
        <v>12</v>
      </c>
      <c r="O155" s="10" t="s">
        <v>22</v>
      </c>
      <c r="P155" s="11">
        <v>357</v>
      </c>
      <c r="Q155" s="12">
        <v>126</v>
      </c>
    </row>
    <row r="156" spans="13:17" x14ac:dyDescent="0.3">
      <c r="M156" s="9" t="s">
        <v>14</v>
      </c>
      <c r="N156" s="10" t="s">
        <v>20</v>
      </c>
      <c r="O156" s="10" t="s">
        <v>21</v>
      </c>
      <c r="P156" s="11">
        <v>3192</v>
      </c>
      <c r="Q156" s="12">
        <v>72</v>
      </c>
    </row>
    <row r="157" spans="13:17" x14ac:dyDescent="0.3">
      <c r="M157" s="9" t="s">
        <v>26</v>
      </c>
      <c r="N157" s="10" t="s">
        <v>17</v>
      </c>
      <c r="O157" s="10" t="s">
        <v>25</v>
      </c>
      <c r="P157" s="11">
        <v>8435</v>
      </c>
      <c r="Q157" s="12">
        <v>42</v>
      </c>
    </row>
    <row r="158" spans="13:17" x14ac:dyDescent="0.3">
      <c r="M158" s="9" t="s">
        <v>8</v>
      </c>
      <c r="N158" s="10" t="s">
        <v>20</v>
      </c>
      <c r="O158" s="10" t="s">
        <v>35</v>
      </c>
      <c r="P158" s="11">
        <v>0</v>
      </c>
      <c r="Q158" s="12">
        <v>135</v>
      </c>
    </row>
    <row r="159" spans="13:17" x14ac:dyDescent="0.3">
      <c r="M159" s="9" t="s">
        <v>26</v>
      </c>
      <c r="N159" s="10" t="s">
        <v>33</v>
      </c>
      <c r="O159" s="10" t="s">
        <v>41</v>
      </c>
      <c r="P159" s="11">
        <v>8862</v>
      </c>
      <c r="Q159" s="12">
        <v>189</v>
      </c>
    </row>
    <row r="160" spans="13:17" x14ac:dyDescent="0.3">
      <c r="M160" s="9" t="s">
        <v>19</v>
      </c>
      <c r="N160" s="10" t="s">
        <v>9</v>
      </c>
      <c r="O160" s="10" t="s">
        <v>43</v>
      </c>
      <c r="P160" s="11">
        <v>3556</v>
      </c>
      <c r="Q160" s="12">
        <v>459</v>
      </c>
    </row>
    <row r="161" spans="13:17" x14ac:dyDescent="0.3">
      <c r="M161" s="9" t="s">
        <v>28</v>
      </c>
      <c r="N161" s="10" t="s">
        <v>33</v>
      </c>
      <c r="O161" s="10" t="s">
        <v>40</v>
      </c>
      <c r="P161" s="11">
        <v>7280</v>
      </c>
      <c r="Q161" s="12">
        <v>201</v>
      </c>
    </row>
    <row r="162" spans="13:17" x14ac:dyDescent="0.3">
      <c r="M162" s="9" t="s">
        <v>19</v>
      </c>
      <c r="N162" s="10" t="s">
        <v>33</v>
      </c>
      <c r="O162" s="10" t="s">
        <v>10</v>
      </c>
      <c r="P162" s="11">
        <v>3402</v>
      </c>
      <c r="Q162" s="12">
        <v>366</v>
      </c>
    </row>
    <row r="163" spans="13:17" x14ac:dyDescent="0.3">
      <c r="M163" s="9" t="s">
        <v>30</v>
      </c>
      <c r="N163" s="10" t="s">
        <v>9</v>
      </c>
      <c r="O163" s="10" t="s">
        <v>35</v>
      </c>
      <c r="P163" s="11">
        <v>4592</v>
      </c>
      <c r="Q163" s="12">
        <v>324</v>
      </c>
    </row>
    <row r="164" spans="13:17" x14ac:dyDescent="0.3">
      <c r="M164" s="9" t="s">
        <v>14</v>
      </c>
      <c r="N164" s="10" t="s">
        <v>12</v>
      </c>
      <c r="O164" s="10" t="s">
        <v>40</v>
      </c>
      <c r="P164" s="11">
        <v>7833</v>
      </c>
      <c r="Q164" s="12">
        <v>243</v>
      </c>
    </row>
    <row r="165" spans="13:17" x14ac:dyDescent="0.3">
      <c r="M165" s="9" t="s">
        <v>29</v>
      </c>
      <c r="N165" s="10" t="s">
        <v>20</v>
      </c>
      <c r="O165" s="10" t="s">
        <v>44</v>
      </c>
      <c r="P165" s="11">
        <v>7651</v>
      </c>
      <c r="Q165" s="12">
        <v>213</v>
      </c>
    </row>
    <row r="166" spans="13:17" x14ac:dyDescent="0.3">
      <c r="M166" s="9" t="s">
        <v>8</v>
      </c>
      <c r="N166" s="10" t="s">
        <v>12</v>
      </c>
      <c r="O166" s="10" t="s">
        <v>10</v>
      </c>
      <c r="P166" s="11">
        <v>2275</v>
      </c>
      <c r="Q166" s="12">
        <v>447</v>
      </c>
    </row>
    <row r="167" spans="13:17" x14ac:dyDescent="0.3">
      <c r="M167" s="9" t="s">
        <v>8</v>
      </c>
      <c r="N167" s="10" t="s">
        <v>23</v>
      </c>
      <c r="O167" s="10" t="s">
        <v>34</v>
      </c>
      <c r="P167" s="11">
        <v>5670</v>
      </c>
      <c r="Q167" s="12">
        <v>297</v>
      </c>
    </row>
    <row r="168" spans="13:17" x14ac:dyDescent="0.3">
      <c r="M168" s="9" t="s">
        <v>26</v>
      </c>
      <c r="N168" s="10" t="s">
        <v>12</v>
      </c>
      <c r="O168" s="10" t="s">
        <v>32</v>
      </c>
      <c r="P168" s="11">
        <v>2135</v>
      </c>
      <c r="Q168" s="12">
        <v>27</v>
      </c>
    </row>
    <row r="169" spans="13:17" x14ac:dyDescent="0.3">
      <c r="M169" s="9" t="s">
        <v>8</v>
      </c>
      <c r="N169" s="10" t="s">
        <v>33</v>
      </c>
      <c r="O169" s="10" t="s">
        <v>37</v>
      </c>
      <c r="P169" s="11">
        <v>2779</v>
      </c>
      <c r="Q169" s="12">
        <v>75</v>
      </c>
    </row>
    <row r="170" spans="13:17" x14ac:dyDescent="0.3">
      <c r="M170" s="9" t="s">
        <v>38</v>
      </c>
      <c r="N170" s="10" t="s">
        <v>20</v>
      </c>
      <c r="O170" s="10" t="s">
        <v>22</v>
      </c>
      <c r="P170" s="11">
        <v>12950</v>
      </c>
      <c r="Q170" s="12">
        <v>30</v>
      </c>
    </row>
    <row r="171" spans="13:17" x14ac:dyDescent="0.3">
      <c r="M171" s="9" t="s">
        <v>26</v>
      </c>
      <c r="N171" s="10" t="s">
        <v>17</v>
      </c>
      <c r="O171" s="10" t="s">
        <v>18</v>
      </c>
      <c r="P171" s="11">
        <v>2646</v>
      </c>
      <c r="Q171" s="12">
        <v>177</v>
      </c>
    </row>
    <row r="172" spans="13:17" x14ac:dyDescent="0.3">
      <c r="M172" s="9" t="s">
        <v>8</v>
      </c>
      <c r="N172" s="10" t="s">
        <v>33</v>
      </c>
      <c r="O172" s="10" t="s">
        <v>22</v>
      </c>
      <c r="P172" s="11">
        <v>3794</v>
      </c>
      <c r="Q172" s="12">
        <v>159</v>
      </c>
    </row>
    <row r="173" spans="13:17" x14ac:dyDescent="0.3">
      <c r="M173" s="9" t="s">
        <v>30</v>
      </c>
      <c r="N173" s="10" t="s">
        <v>12</v>
      </c>
      <c r="O173" s="10" t="s">
        <v>22</v>
      </c>
      <c r="P173" s="11">
        <v>819</v>
      </c>
      <c r="Q173" s="12">
        <v>306</v>
      </c>
    </row>
    <row r="174" spans="13:17" x14ac:dyDescent="0.3">
      <c r="M174" s="9" t="s">
        <v>30</v>
      </c>
      <c r="N174" s="10" t="s">
        <v>33</v>
      </c>
      <c r="O174" s="10" t="s">
        <v>36</v>
      </c>
      <c r="P174" s="11">
        <v>2583</v>
      </c>
      <c r="Q174" s="12">
        <v>18</v>
      </c>
    </row>
    <row r="175" spans="13:17" x14ac:dyDescent="0.3">
      <c r="M175" s="9" t="s">
        <v>26</v>
      </c>
      <c r="N175" s="10" t="s">
        <v>12</v>
      </c>
      <c r="O175" s="10" t="s">
        <v>39</v>
      </c>
      <c r="P175" s="11">
        <v>4585</v>
      </c>
      <c r="Q175" s="12">
        <v>240</v>
      </c>
    </row>
    <row r="176" spans="13:17" x14ac:dyDescent="0.3">
      <c r="M176" s="9" t="s">
        <v>28</v>
      </c>
      <c r="N176" s="10" t="s">
        <v>33</v>
      </c>
      <c r="O176" s="10" t="s">
        <v>22</v>
      </c>
      <c r="P176" s="11">
        <v>1652</v>
      </c>
      <c r="Q176" s="12">
        <v>93</v>
      </c>
    </row>
    <row r="177" spans="13:17" x14ac:dyDescent="0.3">
      <c r="M177" s="9" t="s">
        <v>38</v>
      </c>
      <c r="N177" s="10" t="s">
        <v>33</v>
      </c>
      <c r="O177" s="10" t="s">
        <v>45</v>
      </c>
      <c r="P177" s="11">
        <v>4991</v>
      </c>
      <c r="Q177" s="12">
        <v>9</v>
      </c>
    </row>
    <row r="178" spans="13:17" x14ac:dyDescent="0.3">
      <c r="M178" s="9" t="s">
        <v>11</v>
      </c>
      <c r="N178" s="10" t="s">
        <v>33</v>
      </c>
      <c r="O178" s="10" t="s">
        <v>32</v>
      </c>
      <c r="P178" s="11">
        <v>2009</v>
      </c>
      <c r="Q178" s="12">
        <v>219</v>
      </c>
    </row>
    <row r="179" spans="13:17" x14ac:dyDescent="0.3">
      <c r="M179" s="9" t="s">
        <v>29</v>
      </c>
      <c r="N179" s="10" t="s">
        <v>20</v>
      </c>
      <c r="O179" s="10" t="s">
        <v>25</v>
      </c>
      <c r="P179" s="11">
        <v>1568</v>
      </c>
      <c r="Q179" s="12">
        <v>141</v>
      </c>
    </row>
    <row r="180" spans="13:17" x14ac:dyDescent="0.3">
      <c r="M180" s="9" t="s">
        <v>16</v>
      </c>
      <c r="N180" s="10" t="s">
        <v>9</v>
      </c>
      <c r="O180" s="10" t="s">
        <v>36</v>
      </c>
      <c r="P180" s="11">
        <v>3388</v>
      </c>
      <c r="Q180" s="12">
        <v>123</v>
      </c>
    </row>
    <row r="181" spans="13:17" x14ac:dyDescent="0.3">
      <c r="M181" s="9" t="s">
        <v>8</v>
      </c>
      <c r="N181" s="10" t="s">
        <v>23</v>
      </c>
      <c r="O181" s="10" t="s">
        <v>41</v>
      </c>
      <c r="P181" s="11">
        <v>623</v>
      </c>
      <c r="Q181" s="12">
        <v>51</v>
      </c>
    </row>
    <row r="182" spans="13:17" x14ac:dyDescent="0.3">
      <c r="M182" s="9" t="s">
        <v>19</v>
      </c>
      <c r="N182" s="10" t="s">
        <v>17</v>
      </c>
      <c r="O182" s="10" t="s">
        <v>15</v>
      </c>
      <c r="P182" s="11">
        <v>10073</v>
      </c>
      <c r="Q182" s="12">
        <v>120</v>
      </c>
    </row>
    <row r="183" spans="13:17" x14ac:dyDescent="0.3">
      <c r="M183" s="9" t="s">
        <v>11</v>
      </c>
      <c r="N183" s="10" t="s">
        <v>20</v>
      </c>
      <c r="O183" s="10" t="s">
        <v>45</v>
      </c>
      <c r="P183" s="11">
        <v>1561</v>
      </c>
      <c r="Q183" s="12">
        <v>27</v>
      </c>
    </row>
    <row r="184" spans="13:17" x14ac:dyDescent="0.3">
      <c r="M184" s="9" t="s">
        <v>14</v>
      </c>
      <c r="N184" s="10" t="s">
        <v>17</v>
      </c>
      <c r="O184" s="10" t="s">
        <v>42</v>
      </c>
      <c r="P184" s="11">
        <v>11522</v>
      </c>
      <c r="Q184" s="12">
        <v>204</v>
      </c>
    </row>
    <row r="185" spans="13:17" x14ac:dyDescent="0.3">
      <c r="M185" s="9" t="s">
        <v>19</v>
      </c>
      <c r="N185" s="10" t="s">
        <v>23</v>
      </c>
      <c r="O185" s="10" t="s">
        <v>34</v>
      </c>
      <c r="P185" s="11">
        <v>2317</v>
      </c>
      <c r="Q185" s="12">
        <v>123</v>
      </c>
    </row>
    <row r="186" spans="13:17" x14ac:dyDescent="0.3">
      <c r="M186" s="9" t="s">
        <v>38</v>
      </c>
      <c r="N186" s="10" t="s">
        <v>9</v>
      </c>
      <c r="O186" s="10" t="s">
        <v>43</v>
      </c>
      <c r="P186" s="11">
        <v>3059</v>
      </c>
      <c r="Q186" s="12">
        <v>27</v>
      </c>
    </row>
    <row r="187" spans="13:17" x14ac:dyDescent="0.3">
      <c r="M187" s="9" t="s">
        <v>16</v>
      </c>
      <c r="N187" s="10" t="s">
        <v>9</v>
      </c>
      <c r="O187" s="10" t="s">
        <v>45</v>
      </c>
      <c r="P187" s="11">
        <v>2324</v>
      </c>
      <c r="Q187" s="12">
        <v>177</v>
      </c>
    </row>
    <row r="188" spans="13:17" x14ac:dyDescent="0.3">
      <c r="M188" s="9" t="s">
        <v>30</v>
      </c>
      <c r="N188" s="10" t="s">
        <v>20</v>
      </c>
      <c r="O188" s="10" t="s">
        <v>45</v>
      </c>
      <c r="P188" s="11">
        <v>4956</v>
      </c>
      <c r="Q188" s="12">
        <v>171</v>
      </c>
    </row>
    <row r="189" spans="13:17" x14ac:dyDescent="0.3">
      <c r="M189" s="9" t="s">
        <v>38</v>
      </c>
      <c r="N189" s="10" t="s">
        <v>33</v>
      </c>
      <c r="O189" s="10" t="s">
        <v>39</v>
      </c>
      <c r="P189" s="11">
        <v>5355</v>
      </c>
      <c r="Q189" s="12">
        <v>204</v>
      </c>
    </row>
    <row r="190" spans="13:17" x14ac:dyDescent="0.3">
      <c r="M190" s="9" t="s">
        <v>30</v>
      </c>
      <c r="N190" s="10" t="s">
        <v>33</v>
      </c>
      <c r="O190" s="10" t="s">
        <v>27</v>
      </c>
      <c r="P190" s="11">
        <v>7259</v>
      </c>
      <c r="Q190" s="12">
        <v>276</v>
      </c>
    </row>
    <row r="191" spans="13:17" x14ac:dyDescent="0.3">
      <c r="M191" s="9" t="s">
        <v>11</v>
      </c>
      <c r="N191" s="10" t="s">
        <v>9</v>
      </c>
      <c r="O191" s="10" t="s">
        <v>45</v>
      </c>
      <c r="P191" s="11">
        <v>6279</v>
      </c>
      <c r="Q191" s="12">
        <v>45</v>
      </c>
    </row>
    <row r="192" spans="13:17" x14ac:dyDescent="0.3">
      <c r="M192" s="9" t="s">
        <v>8</v>
      </c>
      <c r="N192" s="10" t="s">
        <v>23</v>
      </c>
      <c r="O192" s="10" t="s">
        <v>35</v>
      </c>
      <c r="P192" s="11">
        <v>2541</v>
      </c>
      <c r="Q192" s="12">
        <v>45</v>
      </c>
    </row>
    <row r="193" spans="13:17" x14ac:dyDescent="0.3">
      <c r="M193" s="9" t="s">
        <v>19</v>
      </c>
      <c r="N193" s="10" t="s">
        <v>12</v>
      </c>
      <c r="O193" s="10" t="s">
        <v>42</v>
      </c>
      <c r="P193" s="11">
        <v>3864</v>
      </c>
      <c r="Q193" s="12">
        <v>177</v>
      </c>
    </row>
    <row r="194" spans="13:17" x14ac:dyDescent="0.3">
      <c r="M194" s="9" t="s">
        <v>28</v>
      </c>
      <c r="N194" s="10" t="s">
        <v>17</v>
      </c>
      <c r="O194" s="10" t="s">
        <v>34</v>
      </c>
      <c r="P194" s="11">
        <v>6146</v>
      </c>
      <c r="Q194" s="12">
        <v>63</v>
      </c>
    </row>
    <row r="195" spans="13:17" x14ac:dyDescent="0.3">
      <c r="M195" s="9" t="s">
        <v>14</v>
      </c>
      <c r="N195" s="10" t="s">
        <v>20</v>
      </c>
      <c r="O195" s="10" t="s">
        <v>18</v>
      </c>
      <c r="P195" s="11">
        <v>2639</v>
      </c>
      <c r="Q195" s="12">
        <v>204</v>
      </c>
    </row>
    <row r="196" spans="13:17" x14ac:dyDescent="0.3">
      <c r="M196" s="9" t="s">
        <v>11</v>
      </c>
      <c r="N196" s="10" t="s">
        <v>9</v>
      </c>
      <c r="O196" s="10" t="s">
        <v>25</v>
      </c>
      <c r="P196" s="11">
        <v>1890</v>
      </c>
      <c r="Q196" s="12">
        <v>195</v>
      </c>
    </row>
    <row r="197" spans="13:17" x14ac:dyDescent="0.3">
      <c r="M197" s="9" t="s">
        <v>26</v>
      </c>
      <c r="N197" s="10" t="s">
        <v>33</v>
      </c>
      <c r="O197" s="10" t="s">
        <v>27</v>
      </c>
      <c r="P197" s="11">
        <v>1932</v>
      </c>
      <c r="Q197" s="12">
        <v>369</v>
      </c>
    </row>
    <row r="198" spans="13:17" x14ac:dyDescent="0.3">
      <c r="M198" s="9" t="s">
        <v>30</v>
      </c>
      <c r="N198" s="10" t="s">
        <v>33</v>
      </c>
      <c r="O198" s="10" t="s">
        <v>21</v>
      </c>
      <c r="P198" s="11">
        <v>6300</v>
      </c>
      <c r="Q198" s="12">
        <v>42</v>
      </c>
    </row>
    <row r="199" spans="13:17" x14ac:dyDescent="0.3">
      <c r="M199" s="9" t="s">
        <v>19</v>
      </c>
      <c r="N199" s="10" t="s">
        <v>9</v>
      </c>
      <c r="O199" s="10" t="s">
        <v>10</v>
      </c>
      <c r="P199" s="11">
        <v>560</v>
      </c>
      <c r="Q199" s="12">
        <v>81</v>
      </c>
    </row>
    <row r="200" spans="13:17" x14ac:dyDescent="0.3">
      <c r="M200" s="9" t="s">
        <v>14</v>
      </c>
      <c r="N200" s="10" t="s">
        <v>9</v>
      </c>
      <c r="O200" s="10" t="s">
        <v>45</v>
      </c>
      <c r="P200" s="11">
        <v>2856</v>
      </c>
      <c r="Q200" s="12">
        <v>246</v>
      </c>
    </row>
    <row r="201" spans="13:17" x14ac:dyDescent="0.3">
      <c r="M201" s="9" t="s">
        <v>14</v>
      </c>
      <c r="N201" s="10" t="s">
        <v>33</v>
      </c>
      <c r="O201" s="10" t="s">
        <v>31</v>
      </c>
      <c r="P201" s="11">
        <v>707</v>
      </c>
      <c r="Q201" s="12">
        <v>174</v>
      </c>
    </row>
    <row r="202" spans="13:17" x14ac:dyDescent="0.3">
      <c r="M202" s="9" t="s">
        <v>11</v>
      </c>
      <c r="N202" s="10" t="s">
        <v>12</v>
      </c>
      <c r="O202" s="10" t="s">
        <v>10</v>
      </c>
      <c r="P202" s="11">
        <v>3598</v>
      </c>
      <c r="Q202" s="12">
        <v>81</v>
      </c>
    </row>
    <row r="203" spans="13:17" x14ac:dyDescent="0.3">
      <c r="M203" s="9" t="s">
        <v>8</v>
      </c>
      <c r="N203" s="10" t="s">
        <v>12</v>
      </c>
      <c r="O203" s="10" t="s">
        <v>25</v>
      </c>
      <c r="P203" s="11">
        <v>6853</v>
      </c>
      <c r="Q203" s="12">
        <v>372</v>
      </c>
    </row>
    <row r="204" spans="13:17" x14ac:dyDescent="0.3">
      <c r="M204" s="9" t="s">
        <v>8</v>
      </c>
      <c r="N204" s="10" t="s">
        <v>12</v>
      </c>
      <c r="O204" s="10" t="s">
        <v>32</v>
      </c>
      <c r="P204" s="11">
        <v>4725</v>
      </c>
      <c r="Q204" s="12">
        <v>174</v>
      </c>
    </row>
    <row r="205" spans="13:17" x14ac:dyDescent="0.3">
      <c r="M205" s="9" t="s">
        <v>16</v>
      </c>
      <c r="N205" s="10" t="s">
        <v>17</v>
      </c>
      <c r="O205" s="10" t="s">
        <v>13</v>
      </c>
      <c r="P205" s="11">
        <v>10304</v>
      </c>
      <c r="Q205" s="12">
        <v>84</v>
      </c>
    </row>
    <row r="206" spans="13:17" x14ac:dyDescent="0.3">
      <c r="M206" s="9" t="s">
        <v>16</v>
      </c>
      <c r="N206" s="10" t="s">
        <v>33</v>
      </c>
      <c r="O206" s="10" t="s">
        <v>32</v>
      </c>
      <c r="P206" s="11">
        <v>1274</v>
      </c>
      <c r="Q206" s="12">
        <v>225</v>
      </c>
    </row>
    <row r="207" spans="13:17" x14ac:dyDescent="0.3">
      <c r="M207" s="9" t="s">
        <v>28</v>
      </c>
      <c r="N207" s="10" t="s">
        <v>17</v>
      </c>
      <c r="O207" s="10" t="s">
        <v>10</v>
      </c>
      <c r="P207" s="11">
        <v>1526</v>
      </c>
      <c r="Q207" s="12">
        <v>105</v>
      </c>
    </row>
    <row r="208" spans="13:17" x14ac:dyDescent="0.3">
      <c r="M208" s="9" t="s">
        <v>8</v>
      </c>
      <c r="N208" s="10" t="s">
        <v>20</v>
      </c>
      <c r="O208" s="10" t="s">
        <v>43</v>
      </c>
      <c r="P208" s="11">
        <v>3101</v>
      </c>
      <c r="Q208" s="12">
        <v>225</v>
      </c>
    </row>
    <row r="209" spans="13:17" x14ac:dyDescent="0.3">
      <c r="M209" s="9" t="s">
        <v>29</v>
      </c>
      <c r="N209" s="10" t="s">
        <v>9</v>
      </c>
      <c r="O209" s="10" t="s">
        <v>27</v>
      </c>
      <c r="P209" s="11">
        <v>1057</v>
      </c>
      <c r="Q209" s="12">
        <v>54</v>
      </c>
    </row>
    <row r="210" spans="13:17" x14ac:dyDescent="0.3">
      <c r="M210" s="9" t="s">
        <v>26</v>
      </c>
      <c r="N210" s="10" t="s">
        <v>9</v>
      </c>
      <c r="O210" s="10" t="s">
        <v>45</v>
      </c>
      <c r="P210" s="11">
        <v>5306</v>
      </c>
      <c r="Q210" s="12">
        <v>0</v>
      </c>
    </row>
    <row r="211" spans="13:17" x14ac:dyDescent="0.3">
      <c r="M211" s="9" t="s">
        <v>28</v>
      </c>
      <c r="N211" s="10" t="s">
        <v>20</v>
      </c>
      <c r="O211" s="10" t="s">
        <v>41</v>
      </c>
      <c r="P211" s="11">
        <v>4018</v>
      </c>
      <c r="Q211" s="12">
        <v>171</v>
      </c>
    </row>
    <row r="212" spans="13:17" x14ac:dyDescent="0.3">
      <c r="M212" s="9" t="s">
        <v>14</v>
      </c>
      <c r="N212" s="10" t="s">
        <v>33</v>
      </c>
      <c r="O212" s="10" t="s">
        <v>32</v>
      </c>
      <c r="P212" s="11">
        <v>938</v>
      </c>
      <c r="Q212" s="12">
        <v>189</v>
      </c>
    </row>
    <row r="213" spans="13:17" x14ac:dyDescent="0.3">
      <c r="M213" s="9" t="s">
        <v>26</v>
      </c>
      <c r="N213" s="10" t="s">
        <v>23</v>
      </c>
      <c r="O213" s="10" t="s">
        <v>18</v>
      </c>
      <c r="P213" s="11">
        <v>1778</v>
      </c>
      <c r="Q213" s="12">
        <v>270</v>
      </c>
    </row>
    <row r="214" spans="13:17" x14ac:dyDescent="0.3">
      <c r="M214" s="9" t="s">
        <v>19</v>
      </c>
      <c r="N214" s="10" t="s">
        <v>20</v>
      </c>
      <c r="O214" s="10" t="s">
        <v>10</v>
      </c>
      <c r="P214" s="11">
        <v>1638</v>
      </c>
      <c r="Q214" s="12">
        <v>63</v>
      </c>
    </row>
    <row r="215" spans="13:17" x14ac:dyDescent="0.3">
      <c r="M215" s="9" t="s">
        <v>16</v>
      </c>
      <c r="N215" s="10" t="s">
        <v>23</v>
      </c>
      <c r="O215" s="10" t="s">
        <v>21</v>
      </c>
      <c r="P215" s="11">
        <v>154</v>
      </c>
      <c r="Q215" s="12">
        <v>21</v>
      </c>
    </row>
    <row r="216" spans="13:17" x14ac:dyDescent="0.3">
      <c r="M216" s="9" t="s">
        <v>26</v>
      </c>
      <c r="N216" s="10" t="s">
        <v>9</v>
      </c>
      <c r="O216" s="10" t="s">
        <v>25</v>
      </c>
      <c r="P216" s="11">
        <v>9835</v>
      </c>
      <c r="Q216" s="12">
        <v>207</v>
      </c>
    </row>
    <row r="217" spans="13:17" x14ac:dyDescent="0.3">
      <c r="M217" s="9" t="s">
        <v>14</v>
      </c>
      <c r="N217" s="10" t="s">
        <v>9</v>
      </c>
      <c r="O217" s="10" t="s">
        <v>36</v>
      </c>
      <c r="P217" s="11">
        <v>7273</v>
      </c>
      <c r="Q217" s="12">
        <v>96</v>
      </c>
    </row>
    <row r="218" spans="13:17" x14ac:dyDescent="0.3">
      <c r="M218" s="9" t="s">
        <v>28</v>
      </c>
      <c r="N218" s="10" t="s">
        <v>20</v>
      </c>
      <c r="O218" s="10" t="s">
        <v>25</v>
      </c>
      <c r="P218" s="11">
        <v>6909</v>
      </c>
      <c r="Q218" s="12">
        <v>81</v>
      </c>
    </row>
    <row r="219" spans="13:17" x14ac:dyDescent="0.3">
      <c r="M219" s="9" t="s">
        <v>14</v>
      </c>
      <c r="N219" s="10" t="s">
        <v>20</v>
      </c>
      <c r="O219" s="10" t="s">
        <v>41</v>
      </c>
      <c r="P219" s="11">
        <v>3920</v>
      </c>
      <c r="Q219" s="12">
        <v>306</v>
      </c>
    </row>
    <row r="220" spans="13:17" x14ac:dyDescent="0.3">
      <c r="M220" s="9" t="s">
        <v>38</v>
      </c>
      <c r="N220" s="10" t="s">
        <v>20</v>
      </c>
      <c r="O220" s="10" t="s">
        <v>44</v>
      </c>
      <c r="P220" s="11">
        <v>4858</v>
      </c>
      <c r="Q220" s="12">
        <v>279</v>
      </c>
    </row>
    <row r="221" spans="13:17" x14ac:dyDescent="0.3">
      <c r="M221" s="9" t="s">
        <v>29</v>
      </c>
      <c r="N221" s="10" t="s">
        <v>23</v>
      </c>
      <c r="O221" s="10" t="s">
        <v>15</v>
      </c>
      <c r="P221" s="11">
        <v>3549</v>
      </c>
      <c r="Q221" s="12">
        <v>3</v>
      </c>
    </row>
    <row r="222" spans="13:17" x14ac:dyDescent="0.3">
      <c r="M222" s="9" t="s">
        <v>26</v>
      </c>
      <c r="N222" s="10" t="s">
        <v>20</v>
      </c>
      <c r="O222" s="10" t="s">
        <v>42</v>
      </c>
      <c r="P222" s="11">
        <v>966</v>
      </c>
      <c r="Q222" s="12">
        <v>198</v>
      </c>
    </row>
    <row r="223" spans="13:17" x14ac:dyDescent="0.3">
      <c r="M223" s="9" t="s">
        <v>28</v>
      </c>
      <c r="N223" s="10" t="s">
        <v>20</v>
      </c>
      <c r="O223" s="10" t="s">
        <v>18</v>
      </c>
      <c r="P223" s="11">
        <v>385</v>
      </c>
      <c r="Q223" s="12">
        <v>249</v>
      </c>
    </row>
    <row r="224" spans="13:17" x14ac:dyDescent="0.3">
      <c r="M224" s="9" t="s">
        <v>19</v>
      </c>
      <c r="N224" s="10" t="s">
        <v>33</v>
      </c>
      <c r="O224" s="10" t="s">
        <v>32</v>
      </c>
      <c r="P224" s="11">
        <v>2219</v>
      </c>
      <c r="Q224" s="12">
        <v>75</v>
      </c>
    </row>
    <row r="225" spans="13:17" x14ac:dyDescent="0.3">
      <c r="M225" s="9" t="s">
        <v>14</v>
      </c>
      <c r="N225" s="10" t="s">
        <v>17</v>
      </c>
      <c r="O225" s="10" t="s">
        <v>13</v>
      </c>
      <c r="P225" s="11">
        <v>2954</v>
      </c>
      <c r="Q225" s="12">
        <v>189</v>
      </c>
    </row>
    <row r="226" spans="13:17" x14ac:dyDescent="0.3">
      <c r="M226" s="9" t="s">
        <v>26</v>
      </c>
      <c r="N226" s="10" t="s">
        <v>17</v>
      </c>
      <c r="O226" s="10" t="s">
        <v>13</v>
      </c>
      <c r="P226" s="11">
        <v>280</v>
      </c>
      <c r="Q226" s="12">
        <v>87</v>
      </c>
    </row>
    <row r="227" spans="13:17" x14ac:dyDescent="0.3">
      <c r="M227" s="9" t="s">
        <v>16</v>
      </c>
      <c r="N227" s="10" t="s">
        <v>17</v>
      </c>
      <c r="O227" s="10" t="s">
        <v>10</v>
      </c>
      <c r="P227" s="11">
        <v>6118</v>
      </c>
      <c r="Q227" s="12">
        <v>174</v>
      </c>
    </row>
    <row r="228" spans="13:17" x14ac:dyDescent="0.3">
      <c r="M228" s="9" t="s">
        <v>29</v>
      </c>
      <c r="N228" s="10" t="s">
        <v>20</v>
      </c>
      <c r="O228" s="10" t="s">
        <v>40</v>
      </c>
      <c r="P228" s="11">
        <v>4802</v>
      </c>
      <c r="Q228" s="12">
        <v>36</v>
      </c>
    </row>
    <row r="229" spans="13:17" x14ac:dyDescent="0.3">
      <c r="M229" s="9" t="s">
        <v>14</v>
      </c>
      <c r="N229" s="10" t="s">
        <v>23</v>
      </c>
      <c r="O229" s="10" t="s">
        <v>41</v>
      </c>
      <c r="P229" s="11">
        <v>4137</v>
      </c>
      <c r="Q229" s="12">
        <v>60</v>
      </c>
    </row>
    <row r="230" spans="13:17" x14ac:dyDescent="0.3">
      <c r="M230" s="9" t="s">
        <v>30</v>
      </c>
      <c r="N230" s="10" t="s">
        <v>12</v>
      </c>
      <c r="O230" s="10" t="s">
        <v>37</v>
      </c>
      <c r="P230" s="11">
        <v>2023</v>
      </c>
      <c r="Q230" s="12">
        <v>78</v>
      </c>
    </row>
    <row r="231" spans="13:17" x14ac:dyDescent="0.3">
      <c r="M231" s="9" t="s">
        <v>14</v>
      </c>
      <c r="N231" s="10" t="s">
        <v>17</v>
      </c>
      <c r="O231" s="10" t="s">
        <v>10</v>
      </c>
      <c r="P231" s="11">
        <v>9051</v>
      </c>
      <c r="Q231" s="12">
        <v>57</v>
      </c>
    </row>
    <row r="232" spans="13:17" x14ac:dyDescent="0.3">
      <c r="M232" s="9" t="s">
        <v>14</v>
      </c>
      <c r="N232" s="10" t="s">
        <v>9</v>
      </c>
      <c r="O232" s="10" t="s">
        <v>43</v>
      </c>
      <c r="P232" s="11">
        <v>2919</v>
      </c>
      <c r="Q232" s="12">
        <v>45</v>
      </c>
    </row>
    <row r="233" spans="13:17" x14ac:dyDescent="0.3">
      <c r="M233" s="9" t="s">
        <v>16</v>
      </c>
      <c r="N233" s="10" t="s">
        <v>23</v>
      </c>
      <c r="O233" s="10" t="s">
        <v>25</v>
      </c>
      <c r="P233" s="11">
        <v>5915</v>
      </c>
      <c r="Q233" s="12">
        <v>3</v>
      </c>
    </row>
    <row r="234" spans="13:17" x14ac:dyDescent="0.3">
      <c r="M234" s="9" t="s">
        <v>38</v>
      </c>
      <c r="N234" s="10" t="s">
        <v>12</v>
      </c>
      <c r="O234" s="10" t="s">
        <v>40</v>
      </c>
      <c r="P234" s="11">
        <v>2562</v>
      </c>
      <c r="Q234" s="12">
        <v>6</v>
      </c>
    </row>
    <row r="235" spans="13:17" x14ac:dyDescent="0.3">
      <c r="M235" s="9" t="s">
        <v>28</v>
      </c>
      <c r="N235" s="10" t="s">
        <v>9</v>
      </c>
      <c r="O235" s="10" t="s">
        <v>21</v>
      </c>
      <c r="P235" s="11">
        <v>8813</v>
      </c>
      <c r="Q235" s="12">
        <v>21</v>
      </c>
    </row>
    <row r="236" spans="13:17" x14ac:dyDescent="0.3">
      <c r="M236" s="9" t="s">
        <v>28</v>
      </c>
      <c r="N236" s="10" t="s">
        <v>17</v>
      </c>
      <c r="O236" s="10" t="s">
        <v>18</v>
      </c>
      <c r="P236" s="11">
        <v>6111</v>
      </c>
      <c r="Q236" s="12">
        <v>3</v>
      </c>
    </row>
    <row r="237" spans="13:17" x14ac:dyDescent="0.3">
      <c r="M237" s="9" t="s">
        <v>11</v>
      </c>
      <c r="N237" s="10" t="s">
        <v>33</v>
      </c>
      <c r="O237" s="10" t="s">
        <v>24</v>
      </c>
      <c r="P237" s="11">
        <v>3507</v>
      </c>
      <c r="Q237" s="12">
        <v>288</v>
      </c>
    </row>
    <row r="238" spans="13:17" x14ac:dyDescent="0.3">
      <c r="M238" s="9" t="s">
        <v>19</v>
      </c>
      <c r="N238" s="10" t="s">
        <v>17</v>
      </c>
      <c r="O238" s="10" t="s">
        <v>34</v>
      </c>
      <c r="P238" s="11">
        <v>4319</v>
      </c>
      <c r="Q238" s="12">
        <v>30</v>
      </c>
    </row>
    <row r="239" spans="13:17" x14ac:dyDescent="0.3">
      <c r="M239" s="9" t="s">
        <v>8</v>
      </c>
      <c r="N239" s="10" t="s">
        <v>23</v>
      </c>
      <c r="O239" s="10" t="s">
        <v>45</v>
      </c>
      <c r="P239" s="11">
        <v>609</v>
      </c>
      <c r="Q239" s="12">
        <v>87</v>
      </c>
    </row>
    <row r="240" spans="13:17" x14ac:dyDescent="0.3">
      <c r="M240" s="9" t="s">
        <v>8</v>
      </c>
      <c r="N240" s="10" t="s">
        <v>20</v>
      </c>
      <c r="O240" s="10" t="s">
        <v>42</v>
      </c>
      <c r="P240" s="11">
        <v>6370</v>
      </c>
      <c r="Q240" s="12">
        <v>30</v>
      </c>
    </row>
    <row r="241" spans="13:17" x14ac:dyDescent="0.3">
      <c r="M241" s="9" t="s">
        <v>28</v>
      </c>
      <c r="N241" s="10" t="s">
        <v>23</v>
      </c>
      <c r="O241" s="10" t="s">
        <v>39</v>
      </c>
      <c r="P241" s="11">
        <v>5474</v>
      </c>
      <c r="Q241" s="12">
        <v>168</v>
      </c>
    </row>
    <row r="242" spans="13:17" x14ac:dyDescent="0.3">
      <c r="M242" s="9" t="s">
        <v>8</v>
      </c>
      <c r="N242" s="10" t="s">
        <v>17</v>
      </c>
      <c r="O242" s="10" t="s">
        <v>42</v>
      </c>
      <c r="P242" s="11">
        <v>3164</v>
      </c>
      <c r="Q242" s="12">
        <v>306</v>
      </c>
    </row>
    <row r="243" spans="13:17" x14ac:dyDescent="0.3">
      <c r="M243" s="9" t="s">
        <v>19</v>
      </c>
      <c r="N243" s="10" t="s">
        <v>12</v>
      </c>
      <c r="O243" s="10" t="s">
        <v>15</v>
      </c>
      <c r="P243" s="11">
        <v>1302</v>
      </c>
      <c r="Q243" s="12">
        <v>402</v>
      </c>
    </row>
    <row r="244" spans="13:17" x14ac:dyDescent="0.3">
      <c r="M244" s="9" t="s">
        <v>30</v>
      </c>
      <c r="N244" s="10" t="s">
        <v>9</v>
      </c>
      <c r="O244" s="10" t="s">
        <v>43</v>
      </c>
      <c r="P244" s="11">
        <v>7308</v>
      </c>
      <c r="Q244" s="12">
        <v>327</v>
      </c>
    </row>
    <row r="245" spans="13:17" x14ac:dyDescent="0.3">
      <c r="M245" s="9" t="s">
        <v>8</v>
      </c>
      <c r="N245" s="10" t="s">
        <v>9</v>
      </c>
      <c r="O245" s="10" t="s">
        <v>42</v>
      </c>
      <c r="P245" s="11">
        <v>6132</v>
      </c>
      <c r="Q245" s="12">
        <v>93</v>
      </c>
    </row>
    <row r="246" spans="13:17" x14ac:dyDescent="0.3">
      <c r="M246" s="9" t="s">
        <v>38</v>
      </c>
      <c r="N246" s="10" t="s">
        <v>12</v>
      </c>
      <c r="O246" s="10" t="s">
        <v>27</v>
      </c>
      <c r="P246" s="11">
        <v>3472</v>
      </c>
      <c r="Q246" s="12">
        <v>96</v>
      </c>
    </row>
    <row r="247" spans="13:17" x14ac:dyDescent="0.3">
      <c r="M247" s="9" t="s">
        <v>11</v>
      </c>
      <c r="N247" s="10" t="s">
        <v>20</v>
      </c>
      <c r="O247" s="10" t="s">
        <v>18</v>
      </c>
      <c r="P247" s="11">
        <v>9660</v>
      </c>
      <c r="Q247" s="12">
        <v>27</v>
      </c>
    </row>
    <row r="248" spans="13:17" x14ac:dyDescent="0.3">
      <c r="M248" s="9" t="s">
        <v>14</v>
      </c>
      <c r="N248" s="10" t="s">
        <v>23</v>
      </c>
      <c r="O248" s="10" t="s">
        <v>45</v>
      </c>
      <c r="P248" s="11">
        <v>2436</v>
      </c>
      <c r="Q248" s="12">
        <v>99</v>
      </c>
    </row>
    <row r="249" spans="13:17" x14ac:dyDescent="0.3">
      <c r="M249" s="9" t="s">
        <v>14</v>
      </c>
      <c r="N249" s="10" t="s">
        <v>23</v>
      </c>
      <c r="O249" s="10" t="s">
        <v>22</v>
      </c>
      <c r="P249" s="11">
        <v>9506</v>
      </c>
      <c r="Q249" s="12">
        <v>87</v>
      </c>
    </row>
    <row r="250" spans="13:17" x14ac:dyDescent="0.3">
      <c r="M250" s="9" t="s">
        <v>38</v>
      </c>
      <c r="N250" s="10" t="s">
        <v>9</v>
      </c>
      <c r="O250" s="10" t="s">
        <v>44</v>
      </c>
      <c r="P250" s="11">
        <v>245</v>
      </c>
      <c r="Q250" s="12">
        <v>288</v>
      </c>
    </row>
    <row r="251" spans="13:17" x14ac:dyDescent="0.3">
      <c r="M251" s="9" t="s">
        <v>11</v>
      </c>
      <c r="N251" s="10" t="s">
        <v>12</v>
      </c>
      <c r="O251" s="10" t="s">
        <v>36</v>
      </c>
      <c r="P251" s="11">
        <v>2702</v>
      </c>
      <c r="Q251" s="12">
        <v>363</v>
      </c>
    </row>
    <row r="252" spans="13:17" x14ac:dyDescent="0.3">
      <c r="M252" s="9" t="s">
        <v>38</v>
      </c>
      <c r="N252" s="10" t="s">
        <v>33</v>
      </c>
      <c r="O252" s="10" t="s">
        <v>31</v>
      </c>
      <c r="P252" s="11">
        <v>700</v>
      </c>
      <c r="Q252" s="12">
        <v>87</v>
      </c>
    </row>
    <row r="253" spans="13:17" x14ac:dyDescent="0.3">
      <c r="M253" s="9" t="s">
        <v>19</v>
      </c>
      <c r="N253" s="10" t="s">
        <v>33</v>
      </c>
      <c r="O253" s="10" t="s">
        <v>31</v>
      </c>
      <c r="P253" s="11">
        <v>3759</v>
      </c>
      <c r="Q253" s="12">
        <v>150</v>
      </c>
    </row>
    <row r="254" spans="13:17" x14ac:dyDescent="0.3">
      <c r="M254" s="9" t="s">
        <v>29</v>
      </c>
      <c r="N254" s="10" t="s">
        <v>12</v>
      </c>
      <c r="O254" s="10" t="s">
        <v>31</v>
      </c>
      <c r="P254" s="11">
        <v>1589</v>
      </c>
      <c r="Q254" s="12">
        <v>303</v>
      </c>
    </row>
    <row r="255" spans="13:17" x14ac:dyDescent="0.3">
      <c r="M255" s="9" t="s">
        <v>26</v>
      </c>
      <c r="N255" s="10" t="s">
        <v>12</v>
      </c>
      <c r="O255" s="10" t="s">
        <v>43</v>
      </c>
      <c r="P255" s="11">
        <v>5194</v>
      </c>
      <c r="Q255" s="12">
        <v>288</v>
      </c>
    </row>
    <row r="256" spans="13:17" x14ac:dyDescent="0.3">
      <c r="M256" s="9" t="s">
        <v>38</v>
      </c>
      <c r="N256" s="10" t="s">
        <v>17</v>
      </c>
      <c r="O256" s="10" t="s">
        <v>34</v>
      </c>
      <c r="P256" s="11">
        <v>945</v>
      </c>
      <c r="Q256" s="12">
        <v>75</v>
      </c>
    </row>
    <row r="257" spans="13:17" x14ac:dyDescent="0.3">
      <c r="M257" s="9" t="s">
        <v>8</v>
      </c>
      <c r="N257" s="10" t="s">
        <v>23</v>
      </c>
      <c r="O257" s="10" t="s">
        <v>24</v>
      </c>
      <c r="P257" s="11">
        <v>1988</v>
      </c>
      <c r="Q257" s="12">
        <v>39</v>
      </c>
    </row>
    <row r="258" spans="13:17" x14ac:dyDescent="0.3">
      <c r="M258" s="9" t="s">
        <v>19</v>
      </c>
      <c r="N258" s="10" t="s">
        <v>33</v>
      </c>
      <c r="O258" s="10" t="s">
        <v>13</v>
      </c>
      <c r="P258" s="11">
        <v>6734</v>
      </c>
      <c r="Q258" s="12">
        <v>123</v>
      </c>
    </row>
    <row r="259" spans="13:17" x14ac:dyDescent="0.3">
      <c r="M259" s="9" t="s">
        <v>8</v>
      </c>
      <c r="N259" s="10" t="s">
        <v>17</v>
      </c>
      <c r="O259" s="10" t="s">
        <v>15</v>
      </c>
      <c r="P259" s="11">
        <v>217</v>
      </c>
      <c r="Q259" s="12">
        <v>36</v>
      </c>
    </row>
    <row r="260" spans="13:17" x14ac:dyDescent="0.3">
      <c r="M260" s="9" t="s">
        <v>28</v>
      </c>
      <c r="N260" s="10" t="s">
        <v>33</v>
      </c>
      <c r="O260" s="10" t="s">
        <v>25</v>
      </c>
      <c r="P260" s="11">
        <v>6279</v>
      </c>
      <c r="Q260" s="12">
        <v>237</v>
      </c>
    </row>
    <row r="261" spans="13:17" x14ac:dyDescent="0.3">
      <c r="M261" s="9" t="s">
        <v>8</v>
      </c>
      <c r="N261" s="10" t="s">
        <v>17</v>
      </c>
      <c r="O261" s="10" t="s">
        <v>34</v>
      </c>
      <c r="P261" s="11">
        <v>4424</v>
      </c>
      <c r="Q261" s="12">
        <v>201</v>
      </c>
    </row>
    <row r="262" spans="13:17" x14ac:dyDescent="0.3">
      <c r="M262" s="9" t="s">
        <v>29</v>
      </c>
      <c r="N262" s="10" t="s">
        <v>17</v>
      </c>
      <c r="O262" s="10" t="s">
        <v>31</v>
      </c>
      <c r="P262" s="11">
        <v>189</v>
      </c>
      <c r="Q262" s="12">
        <v>48</v>
      </c>
    </row>
    <row r="263" spans="13:17" x14ac:dyDescent="0.3">
      <c r="M263" s="9" t="s">
        <v>28</v>
      </c>
      <c r="N263" s="10" t="s">
        <v>12</v>
      </c>
      <c r="O263" s="10" t="s">
        <v>25</v>
      </c>
      <c r="P263" s="11">
        <v>490</v>
      </c>
      <c r="Q263" s="12">
        <v>84</v>
      </c>
    </row>
    <row r="264" spans="13:17" x14ac:dyDescent="0.3">
      <c r="M264" s="9" t="s">
        <v>11</v>
      </c>
      <c r="N264" s="10" t="s">
        <v>9</v>
      </c>
      <c r="O264" s="10" t="s">
        <v>44</v>
      </c>
      <c r="P264" s="11">
        <v>434</v>
      </c>
      <c r="Q264" s="12">
        <v>87</v>
      </c>
    </row>
    <row r="265" spans="13:17" x14ac:dyDescent="0.3">
      <c r="M265" s="9" t="s">
        <v>26</v>
      </c>
      <c r="N265" s="10" t="s">
        <v>23</v>
      </c>
      <c r="O265" s="10" t="s">
        <v>10</v>
      </c>
      <c r="P265" s="11">
        <v>10129</v>
      </c>
      <c r="Q265" s="12">
        <v>312</v>
      </c>
    </row>
    <row r="266" spans="13:17" x14ac:dyDescent="0.3">
      <c r="M266" s="9" t="s">
        <v>30</v>
      </c>
      <c r="N266" s="10" t="s">
        <v>20</v>
      </c>
      <c r="O266" s="10" t="s">
        <v>43</v>
      </c>
      <c r="P266" s="11">
        <v>1652</v>
      </c>
      <c r="Q266" s="12">
        <v>102</v>
      </c>
    </row>
    <row r="267" spans="13:17" x14ac:dyDescent="0.3">
      <c r="M267" s="9" t="s">
        <v>11</v>
      </c>
      <c r="N267" s="10" t="s">
        <v>23</v>
      </c>
      <c r="O267" s="10" t="s">
        <v>44</v>
      </c>
      <c r="P267" s="11">
        <v>6433</v>
      </c>
      <c r="Q267" s="12">
        <v>78</v>
      </c>
    </row>
    <row r="268" spans="13:17" x14ac:dyDescent="0.3">
      <c r="M268" s="9" t="s">
        <v>30</v>
      </c>
      <c r="N268" s="10" t="s">
        <v>33</v>
      </c>
      <c r="O268" s="10" t="s">
        <v>37</v>
      </c>
      <c r="P268" s="11">
        <v>2212</v>
      </c>
      <c r="Q268" s="12">
        <v>117</v>
      </c>
    </row>
    <row r="269" spans="13:17" x14ac:dyDescent="0.3">
      <c r="M269" s="9" t="s">
        <v>16</v>
      </c>
      <c r="N269" s="10" t="s">
        <v>12</v>
      </c>
      <c r="O269" s="10" t="s">
        <v>39</v>
      </c>
      <c r="P269" s="11">
        <v>609</v>
      </c>
      <c r="Q269" s="12">
        <v>99</v>
      </c>
    </row>
    <row r="270" spans="13:17" x14ac:dyDescent="0.3">
      <c r="M270" s="9" t="s">
        <v>8</v>
      </c>
      <c r="N270" s="10" t="s">
        <v>12</v>
      </c>
      <c r="O270" s="10" t="s">
        <v>41</v>
      </c>
      <c r="P270" s="11">
        <v>1638</v>
      </c>
      <c r="Q270" s="12">
        <v>48</v>
      </c>
    </row>
    <row r="271" spans="13:17" x14ac:dyDescent="0.3">
      <c r="M271" s="9" t="s">
        <v>26</v>
      </c>
      <c r="N271" s="10" t="s">
        <v>33</v>
      </c>
      <c r="O271" s="10" t="s">
        <v>40</v>
      </c>
      <c r="P271" s="11">
        <v>3829</v>
      </c>
      <c r="Q271" s="12">
        <v>24</v>
      </c>
    </row>
    <row r="272" spans="13:17" x14ac:dyDescent="0.3">
      <c r="M272" s="9" t="s">
        <v>8</v>
      </c>
      <c r="N272" s="10" t="s">
        <v>20</v>
      </c>
      <c r="O272" s="10" t="s">
        <v>40</v>
      </c>
      <c r="P272" s="11">
        <v>5775</v>
      </c>
      <c r="Q272" s="12">
        <v>42</v>
      </c>
    </row>
    <row r="273" spans="13:17" x14ac:dyDescent="0.3">
      <c r="M273" s="9" t="s">
        <v>19</v>
      </c>
      <c r="N273" s="10" t="s">
        <v>12</v>
      </c>
      <c r="O273" s="10" t="s">
        <v>36</v>
      </c>
      <c r="P273" s="11">
        <v>1071</v>
      </c>
      <c r="Q273" s="12">
        <v>270</v>
      </c>
    </row>
    <row r="274" spans="13:17" x14ac:dyDescent="0.3">
      <c r="M274" s="9" t="s">
        <v>11</v>
      </c>
      <c r="N274" s="10" t="s">
        <v>17</v>
      </c>
      <c r="O274" s="10" t="s">
        <v>37</v>
      </c>
      <c r="P274" s="11">
        <v>5019</v>
      </c>
      <c r="Q274" s="12">
        <v>150</v>
      </c>
    </row>
    <row r="275" spans="13:17" x14ac:dyDescent="0.3">
      <c r="M275" s="9" t="s">
        <v>29</v>
      </c>
      <c r="N275" s="10" t="s">
        <v>9</v>
      </c>
      <c r="O275" s="10" t="s">
        <v>40</v>
      </c>
      <c r="P275" s="11">
        <v>2863</v>
      </c>
      <c r="Q275" s="12">
        <v>42</v>
      </c>
    </row>
    <row r="276" spans="13:17" x14ac:dyDescent="0.3">
      <c r="M276" s="9" t="s">
        <v>8</v>
      </c>
      <c r="N276" s="10" t="s">
        <v>12</v>
      </c>
      <c r="O276" s="10" t="s">
        <v>35</v>
      </c>
      <c r="P276" s="11">
        <v>1617</v>
      </c>
      <c r="Q276" s="12">
        <v>126</v>
      </c>
    </row>
    <row r="277" spans="13:17" x14ac:dyDescent="0.3">
      <c r="M277" s="9" t="s">
        <v>19</v>
      </c>
      <c r="N277" s="10" t="s">
        <v>9</v>
      </c>
      <c r="O277" s="10" t="s">
        <v>45</v>
      </c>
      <c r="P277" s="11">
        <v>6818</v>
      </c>
      <c r="Q277" s="12">
        <v>6</v>
      </c>
    </row>
    <row r="278" spans="13:17" x14ac:dyDescent="0.3">
      <c r="M278" s="9" t="s">
        <v>30</v>
      </c>
      <c r="N278" s="10" t="s">
        <v>12</v>
      </c>
      <c r="O278" s="10" t="s">
        <v>40</v>
      </c>
      <c r="P278" s="11">
        <v>6657</v>
      </c>
      <c r="Q278" s="12">
        <v>276</v>
      </c>
    </row>
    <row r="279" spans="13:17" x14ac:dyDescent="0.3">
      <c r="M279" s="9" t="s">
        <v>30</v>
      </c>
      <c r="N279" s="10" t="s">
        <v>33</v>
      </c>
      <c r="O279" s="10" t="s">
        <v>31</v>
      </c>
      <c r="P279" s="11">
        <v>2919</v>
      </c>
      <c r="Q279" s="12">
        <v>93</v>
      </c>
    </row>
    <row r="280" spans="13:17" x14ac:dyDescent="0.3">
      <c r="M280" s="9" t="s">
        <v>29</v>
      </c>
      <c r="N280" s="10" t="s">
        <v>17</v>
      </c>
      <c r="O280" s="10" t="s">
        <v>24</v>
      </c>
      <c r="P280" s="11">
        <v>3094</v>
      </c>
      <c r="Q280" s="12">
        <v>246</v>
      </c>
    </row>
    <row r="281" spans="13:17" x14ac:dyDescent="0.3">
      <c r="M281" s="9" t="s">
        <v>19</v>
      </c>
      <c r="N281" s="10" t="s">
        <v>20</v>
      </c>
      <c r="O281" s="10" t="s">
        <v>41</v>
      </c>
      <c r="P281" s="11">
        <v>2989</v>
      </c>
      <c r="Q281" s="12">
        <v>3</v>
      </c>
    </row>
    <row r="282" spans="13:17" x14ac:dyDescent="0.3">
      <c r="M282" s="9" t="s">
        <v>11</v>
      </c>
      <c r="N282" s="10" t="s">
        <v>23</v>
      </c>
      <c r="O282" s="10" t="s">
        <v>42</v>
      </c>
      <c r="P282" s="11">
        <v>2268</v>
      </c>
      <c r="Q282" s="12">
        <v>63</v>
      </c>
    </row>
    <row r="283" spans="13:17" x14ac:dyDescent="0.3">
      <c r="M283" s="9" t="s">
        <v>28</v>
      </c>
      <c r="N283" s="10" t="s">
        <v>12</v>
      </c>
      <c r="O283" s="10" t="s">
        <v>24</v>
      </c>
      <c r="P283" s="11">
        <v>4753</v>
      </c>
      <c r="Q283" s="12">
        <v>246</v>
      </c>
    </row>
    <row r="284" spans="13:17" x14ac:dyDescent="0.3">
      <c r="M284" s="9" t="s">
        <v>29</v>
      </c>
      <c r="N284" s="10" t="s">
        <v>33</v>
      </c>
      <c r="O284" s="10" t="s">
        <v>39</v>
      </c>
      <c r="P284" s="11">
        <v>7511</v>
      </c>
      <c r="Q284" s="12">
        <v>120</v>
      </c>
    </row>
    <row r="285" spans="13:17" x14ac:dyDescent="0.3">
      <c r="M285" s="9" t="s">
        <v>29</v>
      </c>
      <c r="N285" s="10" t="s">
        <v>23</v>
      </c>
      <c r="O285" s="10" t="s">
        <v>24</v>
      </c>
      <c r="P285" s="11">
        <v>4326</v>
      </c>
      <c r="Q285" s="12">
        <v>348</v>
      </c>
    </row>
    <row r="286" spans="13:17" x14ac:dyDescent="0.3">
      <c r="M286" s="9" t="s">
        <v>16</v>
      </c>
      <c r="N286" s="10" t="s">
        <v>33</v>
      </c>
      <c r="O286" s="10" t="s">
        <v>37</v>
      </c>
      <c r="P286" s="11">
        <v>4935</v>
      </c>
      <c r="Q286" s="12">
        <v>126</v>
      </c>
    </row>
    <row r="287" spans="13:17" x14ac:dyDescent="0.3">
      <c r="M287" s="9" t="s">
        <v>19</v>
      </c>
      <c r="N287" s="10" t="s">
        <v>12</v>
      </c>
      <c r="O287" s="10" t="s">
        <v>10</v>
      </c>
      <c r="P287" s="11">
        <v>4781</v>
      </c>
      <c r="Q287" s="12">
        <v>123</v>
      </c>
    </row>
    <row r="288" spans="13:17" x14ac:dyDescent="0.3">
      <c r="M288" s="9" t="s">
        <v>28</v>
      </c>
      <c r="N288" s="10" t="s">
        <v>23</v>
      </c>
      <c r="O288" s="10" t="s">
        <v>21</v>
      </c>
      <c r="P288" s="11">
        <v>7483</v>
      </c>
      <c r="Q288" s="12">
        <v>45</v>
      </c>
    </row>
    <row r="289" spans="13:17" x14ac:dyDescent="0.3">
      <c r="M289" s="9" t="s">
        <v>38</v>
      </c>
      <c r="N289" s="10" t="s">
        <v>23</v>
      </c>
      <c r="O289" s="10" t="s">
        <v>15</v>
      </c>
      <c r="P289" s="11">
        <v>6860</v>
      </c>
      <c r="Q289" s="12">
        <v>126</v>
      </c>
    </row>
    <row r="290" spans="13:17" x14ac:dyDescent="0.3">
      <c r="M290" s="9" t="s">
        <v>8</v>
      </c>
      <c r="N290" s="10" t="s">
        <v>9</v>
      </c>
      <c r="O290" s="10" t="s">
        <v>35</v>
      </c>
      <c r="P290" s="11">
        <v>9002</v>
      </c>
      <c r="Q290" s="12">
        <v>72</v>
      </c>
    </row>
    <row r="291" spans="13:17" x14ac:dyDescent="0.3">
      <c r="M291" s="9" t="s">
        <v>19</v>
      </c>
      <c r="N291" s="10" t="s">
        <v>17</v>
      </c>
      <c r="O291" s="10" t="s">
        <v>35</v>
      </c>
      <c r="P291" s="11">
        <v>1400</v>
      </c>
      <c r="Q291" s="12">
        <v>135</v>
      </c>
    </row>
    <row r="292" spans="13:17" x14ac:dyDescent="0.3">
      <c r="M292" s="9" t="s">
        <v>38</v>
      </c>
      <c r="N292" s="10" t="s">
        <v>33</v>
      </c>
      <c r="O292" s="10" t="s">
        <v>25</v>
      </c>
      <c r="P292" s="11">
        <v>4053</v>
      </c>
      <c r="Q292" s="12">
        <v>24</v>
      </c>
    </row>
    <row r="293" spans="13:17" x14ac:dyDescent="0.3">
      <c r="M293" s="9" t="s">
        <v>26</v>
      </c>
      <c r="N293" s="10" t="s">
        <v>17</v>
      </c>
      <c r="O293" s="10" t="s">
        <v>24</v>
      </c>
      <c r="P293" s="11">
        <v>2149</v>
      </c>
      <c r="Q293" s="12">
        <v>117</v>
      </c>
    </row>
    <row r="294" spans="13:17" x14ac:dyDescent="0.3">
      <c r="M294" s="9" t="s">
        <v>30</v>
      </c>
      <c r="N294" s="10" t="s">
        <v>20</v>
      </c>
      <c r="O294" s="10" t="s">
        <v>35</v>
      </c>
      <c r="P294" s="11">
        <v>3640</v>
      </c>
      <c r="Q294" s="12">
        <v>51</v>
      </c>
    </row>
    <row r="295" spans="13:17" x14ac:dyDescent="0.3">
      <c r="M295" s="9" t="s">
        <v>29</v>
      </c>
      <c r="N295" s="10" t="s">
        <v>20</v>
      </c>
      <c r="O295" s="10" t="s">
        <v>37</v>
      </c>
      <c r="P295" s="11">
        <v>630</v>
      </c>
      <c r="Q295" s="12">
        <v>36</v>
      </c>
    </row>
    <row r="296" spans="13:17" x14ac:dyDescent="0.3">
      <c r="M296" s="9" t="s">
        <v>14</v>
      </c>
      <c r="N296" s="10" t="s">
        <v>12</v>
      </c>
      <c r="O296" s="10" t="s">
        <v>42</v>
      </c>
      <c r="P296" s="11">
        <v>2429</v>
      </c>
      <c r="Q296" s="12">
        <v>144</v>
      </c>
    </row>
    <row r="297" spans="13:17" x14ac:dyDescent="0.3">
      <c r="M297" s="9" t="s">
        <v>14</v>
      </c>
      <c r="N297" s="10" t="s">
        <v>17</v>
      </c>
      <c r="O297" s="10" t="s">
        <v>21</v>
      </c>
      <c r="P297" s="11">
        <v>2142</v>
      </c>
      <c r="Q297" s="12">
        <v>114</v>
      </c>
    </row>
    <row r="298" spans="13:17" x14ac:dyDescent="0.3">
      <c r="M298" s="9" t="s">
        <v>26</v>
      </c>
      <c r="N298" s="10" t="s">
        <v>9</v>
      </c>
      <c r="O298" s="10" t="s">
        <v>10</v>
      </c>
      <c r="P298" s="11">
        <v>6454</v>
      </c>
      <c r="Q298" s="12">
        <v>54</v>
      </c>
    </row>
    <row r="299" spans="13:17" x14ac:dyDescent="0.3">
      <c r="M299" s="9" t="s">
        <v>26</v>
      </c>
      <c r="N299" s="10" t="s">
        <v>9</v>
      </c>
      <c r="O299" s="10" t="s">
        <v>32</v>
      </c>
      <c r="P299" s="11">
        <v>4487</v>
      </c>
      <c r="Q299" s="12">
        <v>333</v>
      </c>
    </row>
    <row r="300" spans="13:17" x14ac:dyDescent="0.3">
      <c r="M300" s="9" t="s">
        <v>30</v>
      </c>
      <c r="N300" s="10" t="s">
        <v>9</v>
      </c>
      <c r="O300" s="10" t="s">
        <v>15</v>
      </c>
      <c r="P300" s="11">
        <v>938</v>
      </c>
      <c r="Q300" s="12">
        <v>366</v>
      </c>
    </row>
    <row r="301" spans="13:17" x14ac:dyDescent="0.3">
      <c r="M301" s="9" t="s">
        <v>30</v>
      </c>
      <c r="N301" s="10" t="s">
        <v>23</v>
      </c>
      <c r="O301" s="10" t="s">
        <v>45</v>
      </c>
      <c r="P301" s="11">
        <v>8841</v>
      </c>
      <c r="Q301" s="12">
        <v>303</v>
      </c>
    </row>
    <row r="302" spans="13:17" x14ac:dyDescent="0.3">
      <c r="M302" s="9" t="s">
        <v>29</v>
      </c>
      <c r="N302" s="10" t="s">
        <v>20</v>
      </c>
      <c r="O302" s="10" t="s">
        <v>22</v>
      </c>
      <c r="P302" s="11">
        <v>4018</v>
      </c>
      <c r="Q302" s="12">
        <v>126</v>
      </c>
    </row>
    <row r="303" spans="13:17" x14ac:dyDescent="0.3">
      <c r="M303" s="9" t="s">
        <v>16</v>
      </c>
      <c r="N303" s="10" t="s">
        <v>9</v>
      </c>
      <c r="O303" s="10" t="s">
        <v>40</v>
      </c>
      <c r="P303" s="11">
        <v>714</v>
      </c>
      <c r="Q303" s="12">
        <v>231</v>
      </c>
    </row>
    <row r="304" spans="13:17" x14ac:dyDescent="0.3">
      <c r="M304" s="14" t="s">
        <v>14</v>
      </c>
      <c r="N304" s="15" t="s">
        <v>23</v>
      </c>
      <c r="O304" s="15" t="s">
        <v>21</v>
      </c>
      <c r="P304" s="16">
        <v>3850</v>
      </c>
      <c r="Q304" s="17">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1" sqref="B1"/>
    </sheetView>
  </sheetViews>
  <sheetFormatPr defaultRowHeight="14.4" x14ac:dyDescent="0.3"/>
  <cols>
    <col min="1" max="1" width="2.109375" customWidth="1"/>
    <col min="3" max="3" width="15.5546875" customWidth="1"/>
    <col min="4" max="4" width="14.44140625" bestFit="1" customWidth="1"/>
    <col min="9" max="9" width="15.5546875" bestFit="1" customWidth="1"/>
    <col min="10" max="10" width="14.44140625" bestFit="1" customWidth="1"/>
  </cols>
  <sheetData>
    <row r="1" spans="1:10" s="3" customFormat="1" ht="47.4" customHeight="1" x14ac:dyDescent="0.55000000000000004">
      <c r="A1" s="51"/>
      <c r="B1" s="45" t="s">
        <v>84</v>
      </c>
    </row>
    <row r="4" spans="1:10" x14ac:dyDescent="0.3">
      <c r="C4" s="40" t="s">
        <v>76</v>
      </c>
      <c r="D4" t="s">
        <v>78</v>
      </c>
      <c r="I4" s="40" t="s">
        <v>76</v>
      </c>
      <c r="J4" t="s">
        <v>78</v>
      </c>
    </row>
    <row r="5" spans="1:10" x14ac:dyDescent="0.3">
      <c r="C5" s="41" t="s">
        <v>23</v>
      </c>
      <c r="D5" s="53">
        <v>25221</v>
      </c>
      <c r="I5" s="41" t="s">
        <v>23</v>
      </c>
      <c r="J5" s="53">
        <v>6069</v>
      </c>
    </row>
    <row r="6" spans="1:10" x14ac:dyDescent="0.3">
      <c r="C6" s="52" t="s">
        <v>28</v>
      </c>
      <c r="D6" s="53">
        <v>25221</v>
      </c>
      <c r="I6" s="52" t="s">
        <v>16</v>
      </c>
      <c r="J6" s="53">
        <v>6069</v>
      </c>
    </row>
    <row r="7" spans="1:10" x14ac:dyDescent="0.3">
      <c r="C7" s="41" t="s">
        <v>17</v>
      </c>
      <c r="D7" s="53">
        <v>39620</v>
      </c>
      <c r="I7" s="41" t="s">
        <v>17</v>
      </c>
      <c r="J7" s="53">
        <v>5019</v>
      </c>
    </row>
    <row r="8" spans="1:10" x14ac:dyDescent="0.3">
      <c r="C8" s="52" t="s">
        <v>28</v>
      </c>
      <c r="D8" s="53">
        <v>39620</v>
      </c>
      <c r="I8" s="52" t="s">
        <v>11</v>
      </c>
      <c r="J8" s="53">
        <v>5019</v>
      </c>
    </row>
    <row r="9" spans="1:10" x14ac:dyDescent="0.3">
      <c r="C9" s="41" t="s">
        <v>33</v>
      </c>
      <c r="D9" s="53">
        <v>41559</v>
      </c>
      <c r="I9" s="41" t="s">
        <v>33</v>
      </c>
      <c r="J9" s="53">
        <v>5516</v>
      </c>
    </row>
    <row r="10" spans="1:10" x14ac:dyDescent="0.3">
      <c r="C10" s="52" t="s">
        <v>28</v>
      </c>
      <c r="D10" s="53">
        <v>41559</v>
      </c>
      <c r="I10" s="52" t="s">
        <v>11</v>
      </c>
      <c r="J10" s="53">
        <v>5516</v>
      </c>
    </row>
    <row r="11" spans="1:10" x14ac:dyDescent="0.3">
      <c r="C11" s="41" t="s">
        <v>9</v>
      </c>
      <c r="D11" s="53">
        <v>43568</v>
      </c>
      <c r="I11" s="41" t="s">
        <v>9</v>
      </c>
      <c r="J11" s="53">
        <v>7987</v>
      </c>
    </row>
    <row r="12" spans="1:10" x14ac:dyDescent="0.3">
      <c r="C12" s="52" t="s">
        <v>26</v>
      </c>
      <c r="D12" s="53">
        <v>43568</v>
      </c>
      <c r="I12" s="52" t="s">
        <v>38</v>
      </c>
      <c r="J12" s="53">
        <v>7987</v>
      </c>
    </row>
    <row r="13" spans="1:10" x14ac:dyDescent="0.3">
      <c r="C13" s="41" t="s">
        <v>20</v>
      </c>
      <c r="D13" s="53">
        <v>45752</v>
      </c>
      <c r="I13" s="41" t="s">
        <v>20</v>
      </c>
      <c r="J13" s="53">
        <v>3976</v>
      </c>
    </row>
    <row r="14" spans="1:10" x14ac:dyDescent="0.3">
      <c r="C14" s="52" t="s">
        <v>29</v>
      </c>
      <c r="D14" s="53">
        <v>45752</v>
      </c>
      <c r="I14" s="52" t="s">
        <v>16</v>
      </c>
      <c r="J14" s="53">
        <v>3976</v>
      </c>
    </row>
    <row r="15" spans="1:10" x14ac:dyDescent="0.3">
      <c r="C15" s="41" t="s">
        <v>12</v>
      </c>
      <c r="D15" s="53">
        <v>38325</v>
      </c>
      <c r="I15" s="41" t="s">
        <v>12</v>
      </c>
      <c r="J15" s="53">
        <v>2142</v>
      </c>
    </row>
    <row r="16" spans="1:10" x14ac:dyDescent="0.3">
      <c r="C16" s="52" t="s">
        <v>8</v>
      </c>
      <c r="D16" s="53">
        <v>38325</v>
      </c>
      <c r="I16" s="52" t="s">
        <v>29</v>
      </c>
      <c r="J16" s="53">
        <v>2142</v>
      </c>
    </row>
    <row r="17" spans="3:10" x14ac:dyDescent="0.3">
      <c r="C17" s="41" t="s">
        <v>77</v>
      </c>
      <c r="D17" s="53">
        <v>234045</v>
      </c>
      <c r="I17" s="41" t="s">
        <v>77</v>
      </c>
      <c r="J17" s="53">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1" sqref="B1"/>
    </sheetView>
  </sheetViews>
  <sheetFormatPr defaultRowHeight="14.4" x14ac:dyDescent="0.3"/>
  <cols>
    <col min="1" max="1" width="2" customWidth="1"/>
    <col min="3" max="3" width="20.21875" customWidth="1"/>
    <col min="4" max="4" width="7.5546875" customWidth="1"/>
    <col min="5" max="6" width="8.5546875" customWidth="1"/>
  </cols>
  <sheetData>
    <row r="1" spans="1:4" s="3" customFormat="1" ht="41.4" customHeight="1" x14ac:dyDescent="0.55000000000000004">
      <c r="A1" s="54"/>
      <c r="B1" s="45" t="s">
        <v>86</v>
      </c>
    </row>
    <row r="4" spans="1:4" x14ac:dyDescent="0.3">
      <c r="C4" s="40" t="s">
        <v>76</v>
      </c>
      <c r="D4" t="s">
        <v>87</v>
      </c>
    </row>
    <row r="5" spans="1:4" x14ac:dyDescent="0.3">
      <c r="C5" s="41" t="s">
        <v>40</v>
      </c>
      <c r="D5" s="56">
        <v>19342.12</v>
      </c>
    </row>
    <row r="6" spans="1:4" x14ac:dyDescent="0.3">
      <c r="C6" s="41" t="s">
        <v>13</v>
      </c>
      <c r="D6" s="56">
        <v>11860.66</v>
      </c>
    </row>
    <row r="7" spans="1:4" x14ac:dyDescent="0.3">
      <c r="C7" s="41" t="s">
        <v>43</v>
      </c>
      <c r="D7" s="56">
        <v>7417.48</v>
      </c>
    </row>
    <row r="8" spans="1:4" x14ac:dyDescent="0.3">
      <c r="C8" s="41" t="s">
        <v>10</v>
      </c>
      <c r="D8" s="56">
        <v>6843.9</v>
      </c>
    </row>
    <row r="9" spans="1:4" x14ac:dyDescent="0.3">
      <c r="C9" s="41" t="s">
        <v>25</v>
      </c>
      <c r="D9" s="56">
        <v>5848.18</v>
      </c>
    </row>
    <row r="10" spans="1:4" x14ac:dyDescent="0.3">
      <c r="C10" s="41" t="s">
        <v>27</v>
      </c>
      <c r="D10" s="56">
        <v>5649.2000000000007</v>
      </c>
    </row>
    <row r="11" spans="1:4" x14ac:dyDescent="0.3">
      <c r="C11" s="41" t="s">
        <v>35</v>
      </c>
      <c r="D11" s="56">
        <v>5100.2800000000007</v>
      </c>
    </row>
    <row r="12" spans="1:4" x14ac:dyDescent="0.3">
      <c r="C12" s="41" t="s">
        <v>32</v>
      </c>
      <c r="D12" s="56">
        <v>3947.5099999999998</v>
      </c>
    </row>
    <row r="13" spans="1:4" x14ac:dyDescent="0.3">
      <c r="C13" s="41" t="s">
        <v>34</v>
      </c>
      <c r="D13" s="56">
        <v>3760.19</v>
      </c>
    </row>
    <row r="14" spans="1:4" x14ac:dyDescent="0.3">
      <c r="C14" s="41" t="s">
        <v>24</v>
      </c>
      <c r="D14" s="56">
        <v>3328.66</v>
      </c>
    </row>
    <row r="15" spans="1:4" x14ac:dyDescent="0.3">
      <c r="C15" s="41" t="s">
        <v>42</v>
      </c>
      <c r="D15" s="56">
        <v>3199.2100000000009</v>
      </c>
    </row>
    <row r="16" spans="1:4" x14ac:dyDescent="0.3">
      <c r="C16" s="41" t="s">
        <v>18</v>
      </c>
      <c r="D16" s="56">
        <v>3171.2799999999997</v>
      </c>
    </row>
    <row r="17" spans="3:4" x14ac:dyDescent="0.3">
      <c r="C17" s="41" t="s">
        <v>41</v>
      </c>
      <c r="D17" s="56">
        <v>2535.6000000000004</v>
      </c>
    </row>
    <row r="18" spans="3:4" x14ac:dyDescent="0.3">
      <c r="C18" s="41" t="s">
        <v>39</v>
      </c>
      <c r="D18" s="56">
        <v>1605.1999999999998</v>
      </c>
    </row>
    <row r="19" spans="3:4" x14ac:dyDescent="0.3">
      <c r="C19" s="41" t="s">
        <v>37</v>
      </c>
      <c r="D19" s="56">
        <v>1213.3599999999999</v>
      </c>
    </row>
    <row r="20" spans="3:4" x14ac:dyDescent="0.3">
      <c r="C20" s="41" t="s">
        <v>21</v>
      </c>
      <c r="D20" s="56">
        <v>-430.57999999999993</v>
      </c>
    </row>
    <row r="21" spans="3:4" x14ac:dyDescent="0.3">
      <c r="C21" s="41" t="s">
        <v>15</v>
      </c>
      <c r="D21" s="56">
        <v>-446.65999999999985</v>
      </c>
    </row>
    <row r="22" spans="3:4" x14ac:dyDescent="0.3">
      <c r="C22" s="41" t="s">
        <v>45</v>
      </c>
      <c r="D22" s="56">
        <v>-1455.4299999999998</v>
      </c>
    </row>
    <row r="23" spans="3:4" x14ac:dyDescent="0.3">
      <c r="C23" s="41" t="s">
        <v>31</v>
      </c>
      <c r="D23" s="56">
        <v>-1556.1400000000003</v>
      </c>
    </row>
    <row r="24" spans="3:4" x14ac:dyDescent="0.3">
      <c r="C24" s="41" t="s">
        <v>44</v>
      </c>
      <c r="D24" s="56">
        <v>-2253.3599999999997</v>
      </c>
    </row>
    <row r="25" spans="3:4" x14ac:dyDescent="0.3">
      <c r="C25" s="41" t="s">
        <v>22</v>
      </c>
      <c r="D25" s="56">
        <v>-2474.3600000000006</v>
      </c>
    </row>
    <row r="26" spans="3:4" x14ac:dyDescent="0.3">
      <c r="C26" s="41" t="s">
        <v>36</v>
      </c>
      <c r="D26" s="56">
        <v>-6250.7200000000012</v>
      </c>
    </row>
    <row r="27" spans="3:4" x14ac:dyDescent="0.3">
      <c r="C27" s="41" t="s">
        <v>77</v>
      </c>
      <c r="D27" s="56">
        <v>69955.58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2021-11-01T15:14:13Z</dcterms:modified>
</cp:coreProperties>
</file>