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8_{AA38DA6A-520A-49FF-AF74-02771DAEF0CE}" xr6:coauthVersionLast="44" xr6:coauthVersionMax="44" xr10:uidLastSave="{00000000-0000-0000-0000-000000000000}"/>
  <bookViews>
    <workbookView xWindow="-120" yWindow="-120" windowWidth="29040" windowHeight="15990" xr2:uid="{C1432846-0768-4491-A486-E26241DBB99B}"/>
  </bookViews>
  <sheets>
    <sheet name="Sheet1" sheetId="1" r:id="rId1"/>
    <sheet name="{AR}01" sheetId="2" state="hidden" r:id="rId2"/>
  </sheets>
  <definedNames>
    <definedName name="TM1REBUILDOPTION">0</definedName>
    <definedName name="TM1RPTDATARNG1" localSheetId="0">Sheet1!$18:$32</definedName>
    <definedName name="TM1RPTFMTIDCOL" localSheetId="0">Sheet1!$A$1:$A$8</definedName>
    <definedName name="TM1RPTFMTRNG" localSheetId="0">Sheet1!$B$1:$O$8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B9" i="1"/>
  <c r="C11" i="1"/>
  <c r="C12" i="1"/>
  <c r="C13" i="1"/>
  <c r="C14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<sst xmlns="http://schemas.openxmlformats.org/spreadsheetml/2006/main" count="50" uniqueCount="36">
  <si>
    <t>Version</t>
  </si>
  <si>
    <t>Year</t>
  </si>
  <si>
    <t>Store</t>
  </si>
  <si>
    <t>P&amp;L Measure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</si>
  <si>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</si>
  <si>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</si>
  <si>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</si>
  <si>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</si>
  <si>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</si>
  <si>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</si>
  <si>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</si>
  <si>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</si>
  <si>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</si>
  <si>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</si>
  <si>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</si>
  <si>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</si>
  <si>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Months</t>
  </si>
  <si>
    <t>Gross Margin</t>
  </si>
  <si>
    <t>Operating Profit</t>
  </si>
  <si>
    <t>Warehouse Costs Allocation</t>
  </si>
  <si>
    <t>Other Indirect Costs</t>
  </si>
  <si>
    <t>Rent and Rates</t>
  </si>
  <si>
    <t>Bonus</t>
  </si>
  <si>
    <t>Staff Costs</t>
  </si>
  <si>
    <t>Gross Profit</t>
  </si>
  <si>
    <t>Revenue</t>
  </si>
  <si>
    <t>Record Sales</t>
  </si>
  <si>
    <t>Merchandise</t>
  </si>
  <si>
    <t>Books</t>
  </si>
  <si>
    <t>Direct Costs</t>
  </si>
  <si>
    <t>Dist</t>
  </si>
  <si>
    <t>Cost of Sales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</si>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</sst>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+ &quot;@"/>
    <numFmt numFmtId="165" formatCode="&quot;- &quot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4" fontId="0" fillId="3" borderId="0" xfId="0" applyNumberFormat="1" applyFill="1" applyAlignment="1"/>
    <xf numFmtId="165" fontId="0" fillId="3" borderId="0" xfId="0" applyNumberFormat="1" applyFill="1" applyAlignment="1"/>
    <xf numFmtId="49" fontId="0" fillId="0" borderId="0" xfId="0" applyNumberFormat="1" applyAlignment="1">
      <alignment horizontal="left" indent="1"/>
    </xf>
    <xf numFmtId="165" fontId="0" fillId="4" borderId="0" xfId="0" applyNumberFormat="1" applyFill="1" applyAlignment="1">
      <alignment horizontal="left" indent="1"/>
    </xf>
    <xf numFmtId="165" fontId="0" fillId="4" borderId="0" xfId="0" applyNumberFormat="1" applyFill="1" applyAlignment="1">
      <alignment horizontal="left" indent="2"/>
    </xf>
    <xf numFmtId="49" fontId="0" fillId="0" borderId="0" xfId="0" applyNumberFormat="1" applyAlignment="1">
      <alignment horizontal="left" indent="3"/>
    </xf>
    <xf numFmtId="43" fontId="4" fillId="3" borderId="0" xfId="1" applyFont="1" applyFill="1"/>
    <xf numFmtId="43" fontId="4" fillId="4" borderId="0" xfId="1" applyFont="1" applyFill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EFE2-8E6B-4A6D-8820-C9A76AD6C040}">
  <dimension ref="A1:O32"/>
  <sheetViews>
    <sheetView showGridLines="0" tabSelected="1" topLeftCell="B9" workbookViewId="0">
      <selection activeCell="H37" sqref="H37"/>
    </sheetView>
  </sheetViews>
  <sheetFormatPr defaultRowHeight="15" x14ac:dyDescent="0.25"/>
  <cols>
    <col min="1" max="1" width="20.28515625" hidden="1" customWidth="1"/>
    <col min="2" max="2" width="27.5703125" bestFit="1" customWidth="1"/>
    <col min="3" max="13" width="11.140625" bestFit="1" customWidth="1"/>
    <col min="14" max="15" width="12" bestFit="1" customWidth="1"/>
  </cols>
  <sheetData>
    <row r="1" spans="1:15" hidden="1" x14ac:dyDescent="0.25">
      <c r="A1" t="s">
        <v>34</v>
      </c>
    </row>
    <row r="2" spans="1:15" hidden="1" x14ac:dyDescent="0.25">
      <c r="A2">
        <f>0</f>
        <v>0</v>
      </c>
      <c r="B2" s="3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idden="1" x14ac:dyDescent="0.25">
      <c r="A3">
        <f>1</f>
        <v>1</v>
      </c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idden="1" x14ac:dyDescent="0.25">
      <c r="A4">
        <f>2</f>
        <v>2</v>
      </c>
      <c r="B4" s="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idden="1" x14ac:dyDescent="0.25">
      <c r="A5">
        <f>3</f>
        <v>3</v>
      </c>
      <c r="B5" s="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idden="1" x14ac:dyDescent="0.25">
      <c r="A6" t="s">
        <v>32</v>
      </c>
      <c r="B6" s="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idden="1" x14ac:dyDescent="0.25">
      <c r="A7" t="s">
        <v>33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idden="1" x14ac:dyDescent="0.25">
      <c r="A8" t="s">
        <v>35</v>
      </c>
    </row>
    <row r="9" spans="1:15" x14ac:dyDescent="0.25">
      <c r="B9" t="str">
        <f ca="1">_xll.TM1RPTVIEW("CubewiseRecords:P&amp;L:1", 0, _xll.TM1RPTTITLE("CubewiseRecords:Version",$C$11), _xll.TM1RPTTITLE("CubewiseRecords:Year",$C$12), _xll.TM1RPTTITLE("CubewiseRecords:Store",$C$13), _xll.TM1RPTTITLE("CubewiseRecords:P&amp;L Measure",$C$14),TM1RPTFMTRNG,TM1RPTFMTIDCOL)</f>
        <v>CubewiseRecords:P&amp;L:1</v>
      </c>
    </row>
    <row r="11" spans="1:15" x14ac:dyDescent="0.25">
      <c r="B11" s="1" t="s">
        <v>0</v>
      </c>
      <c r="C11" t="str">
        <f ca="1">_xll.SUBNM("CubewiseRecords:Version","","Actual")</f>
        <v>Actual</v>
      </c>
    </row>
    <row r="12" spans="1:15" x14ac:dyDescent="0.25">
      <c r="B12" s="1" t="s">
        <v>1</v>
      </c>
      <c r="C12" t="str">
        <f ca="1">_xll.SUBNM("CubewiseRecords:Year","","2019")</f>
        <v>2019</v>
      </c>
    </row>
    <row r="13" spans="1:15" x14ac:dyDescent="0.25">
      <c r="B13" s="1" t="s">
        <v>2</v>
      </c>
      <c r="C13" t="str">
        <f ca="1">_xll.SUBNM("CubewiseRecords:Store","","All Stores")</f>
        <v>All Stores</v>
      </c>
    </row>
    <row r="14" spans="1:15" x14ac:dyDescent="0.25">
      <c r="B14" s="1" t="s">
        <v>3</v>
      </c>
      <c r="C14" t="str">
        <f ca="1">_xll.SUBNM("CubewiseRecords:P&amp;L Measure","","Value")</f>
        <v>Value</v>
      </c>
    </row>
    <row r="17" spans="1:15" x14ac:dyDescent="0.25"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</row>
    <row r="18" spans="1:15" x14ac:dyDescent="0.25">
      <c r="A18">
        <f ca="1">IF(_xll.TM1RPTELISCONSOLIDATED($B$18,$B18),IF(_xll.TM1RPTELLEV($B$18,$B18)&lt;=3,_xll.TM1RPTELLEV($B$18,$B18),"D"),"N")</f>
        <v>0</v>
      </c>
      <c r="B18" s="5" t="str">
        <f ca="1">_xll.TM1RPTROW($B$9,"CubewiseRecords:P&amp;L Account","",'{AR}01'!$B$18:$B$32,"Desc",0)</f>
        <v>Gross Margin</v>
      </c>
      <c r="C18" s="11">
        <f ca="1">_xll.DBRW($B$9,$C$11,$C$12,C$17,$C$13,$B18,$C$14)</f>
        <v>3.5600746661497302</v>
      </c>
      <c r="D18" s="11">
        <f ca="1">_xll.DBRW($B$9,$C$11,$C$12,D$17,$C$13,$B18,$C$14)</f>
        <v>3.5030663534184283</v>
      </c>
      <c r="E18" s="11">
        <f ca="1">_xll.DBRW($B$9,$C$11,$C$12,E$17,$C$13,$B18,$C$14)</f>
        <v>3.4835001190349142</v>
      </c>
      <c r="F18" s="11">
        <f ca="1">_xll.DBRW($B$9,$C$11,$C$12,F$17,$C$13,$B18,$C$14)</f>
        <v>3.5071968967326685</v>
      </c>
      <c r="G18" s="11">
        <f ca="1">_xll.DBRW($B$9,$C$11,$C$12,G$17,$C$13,$B18,$C$14)</f>
        <v>3.4245784772271071</v>
      </c>
      <c r="H18" s="11">
        <f ca="1">_xll.DBRW($B$9,$C$11,$C$12,H$17,$C$13,$B18,$C$14)</f>
        <v>3.4975316804228713</v>
      </c>
      <c r="I18" s="11">
        <f ca="1">_xll.DBRW($B$9,$C$11,$C$12,I$17,$C$13,$B18,$C$14)</f>
        <v>3.5473353891927912</v>
      </c>
      <c r="J18" s="11">
        <f ca="1">_xll.DBRW($B$9,$C$11,$C$12,J$17,$C$13,$B18,$C$14)</f>
        <v>3.5066404226665284</v>
      </c>
      <c r="K18" s="11">
        <f ca="1">_xll.DBRW($B$9,$C$11,$C$12,K$17,$C$13,$B18,$C$14)</f>
        <v>3.4829702293424143</v>
      </c>
      <c r="L18" s="11">
        <f ca="1">_xll.DBRW($B$9,$C$11,$C$12,L$17,$C$13,$B18,$C$14)</f>
        <v>3.4990390942931695</v>
      </c>
      <c r="M18" s="11">
        <f ca="1">_xll.DBRW($B$9,$C$11,$C$12,M$17,$C$13,$B18,$C$14)</f>
        <v>3.530562025233114</v>
      </c>
      <c r="N18" s="11">
        <f ca="1">_xll.DBRW($B$9,$C$11,$C$12,N$17,$C$13,$B18,$C$14)</f>
        <v>-0.79253945471551723</v>
      </c>
      <c r="O18" s="11">
        <f ca="1">_xll.DBRW($B$9,$C$11,$C$12,O$17,$C$13,$B18,$C$14)</f>
        <v>0.67787366888150158</v>
      </c>
    </row>
    <row r="19" spans="1:15" x14ac:dyDescent="0.25">
      <c r="A19">
        <f ca="1">IF(_xll.TM1RPTELISCONSOLIDATED($B$18,$B19),IF(_xll.TM1RPTELLEV($B$18,$B19)&lt;=3,_xll.TM1RPTELLEV($B$18,$B19),"D"),"N")</f>
        <v>0</v>
      </c>
      <c r="B19" s="6" t="s">
        <v>18</v>
      </c>
      <c r="C19" s="11">
        <f ca="1">_xll.DBRW($B$9,$C$11,$C$12,C$17,$C$13,$B19,$C$14)</f>
        <v>1319727.2774999996</v>
      </c>
      <c r="D19" s="11">
        <f ca="1">_xll.DBRW($B$9,$C$11,$C$12,D$17,$C$13,$B19,$C$14)</f>
        <v>1366474.0374999999</v>
      </c>
      <c r="E19" s="11">
        <f ca="1">_xll.DBRW($B$9,$C$11,$C$12,E$17,$C$13,$B19,$C$14)</f>
        <v>1343854.6625000001</v>
      </c>
      <c r="F19" s="11">
        <f ca="1">_xll.DBRW($B$9,$C$11,$C$12,F$17,$C$13,$B19,$C$14)</f>
        <v>1396639.3899999997</v>
      </c>
      <c r="G19" s="11">
        <f ca="1">_xll.DBRW($B$9,$C$11,$C$12,G$17,$C$13,$B19,$C$14)</f>
        <v>1341788.9899999998</v>
      </c>
      <c r="H19" s="11">
        <f ca="1">_xll.DBRW($B$9,$C$11,$C$12,H$17,$C$13,$B19,$C$14)</f>
        <v>1354590.0275000003</v>
      </c>
      <c r="I19" s="11">
        <f ca="1">_xll.DBRW($B$9,$C$11,$C$12,I$17,$C$13,$B19,$C$14)</f>
        <v>1502747.5374999999</v>
      </c>
      <c r="J19" s="11">
        <f ca="1">_xll.DBRW($B$9,$C$11,$C$12,J$17,$C$13,$B19,$C$14)</f>
        <v>1389586.7925</v>
      </c>
      <c r="K19" s="11">
        <f ca="1">_xll.DBRW($B$9,$C$11,$C$12,K$17,$C$13,$B19,$C$14)</f>
        <v>1342754.1874999998</v>
      </c>
      <c r="L19" s="11">
        <f ca="1">_xll.DBRW($B$9,$C$11,$C$12,L$17,$C$13,$B19,$C$14)</f>
        <v>1339233.1900000002</v>
      </c>
      <c r="M19" s="11">
        <f ca="1">_xll.DBRW($B$9,$C$11,$C$12,M$17,$C$13,$B19,$C$14)</f>
        <v>1320201.8175000001</v>
      </c>
      <c r="N19" s="11">
        <f ca="1">_xll.DBRW($B$9,$C$11,$C$12,N$17,$C$13,$B19,$C$14)</f>
        <v>-9738709.1070000008</v>
      </c>
      <c r="O19" s="11">
        <f ca="1">_xll.DBRW($B$9,$C$11,$C$12,O$17,$C$13,$B19,$C$14)</f>
        <v>5278888.8029999994</v>
      </c>
    </row>
    <row r="20" spans="1:15" x14ac:dyDescent="0.25">
      <c r="A20" t="str">
        <f ca="1">IF(_xll.TM1RPTELISCONSOLIDATED($B$18,$B20),IF(_xll.TM1RPTELLEV($B$18,$B20)&lt;=3,_xll.TM1RPTELLEV($B$18,$B20),"D"),"N")</f>
        <v>N</v>
      </c>
      <c r="B20" s="7" t="s">
        <v>19</v>
      </c>
      <c r="C20" s="13">
        <f ca="1">_xll.DBRW($B$9,$C$11,$C$12,C$17,$C$13,$B20,$C$14)</f>
        <v>23323.259999999995</v>
      </c>
      <c r="D20" s="13">
        <f ca="1">_xll.DBRW($B$9,$C$11,$C$12,D$17,$C$13,$B20,$C$14)</f>
        <v>22787.450000000004</v>
      </c>
      <c r="E20" s="13">
        <f ca="1">_xll.DBRW($B$9,$C$11,$C$12,E$17,$C$13,$B20,$C$14)</f>
        <v>23517.700000000004</v>
      </c>
      <c r="F20" s="13">
        <f ca="1">_xll.DBRW($B$9,$C$11,$C$12,F$17,$C$13,$B20,$C$14)</f>
        <v>23597.599999999999</v>
      </c>
      <c r="G20" s="13">
        <f ca="1">_xll.DBRW($B$9,$C$11,$C$12,G$17,$C$13,$B20,$C$14)</f>
        <v>22471.240000000005</v>
      </c>
      <c r="H20" s="13">
        <f ca="1">_xll.DBRW($B$9,$C$11,$C$12,H$17,$C$13,$B20,$C$14)</f>
        <v>23401.119999999999</v>
      </c>
      <c r="I20" s="13">
        <f ca="1">_xll.DBRW($B$9,$C$11,$C$12,I$17,$C$13,$B20,$C$14)</f>
        <v>23987.149999999998</v>
      </c>
      <c r="J20" s="13">
        <f ca="1">_xll.DBRW($B$9,$C$11,$C$12,J$17,$C$13,$B20,$C$14)</f>
        <v>25178.94</v>
      </c>
      <c r="K20" s="13">
        <f ca="1">_xll.DBRW($B$9,$C$11,$C$12,K$17,$C$13,$B20,$C$14)</f>
        <v>23428.33</v>
      </c>
      <c r="L20" s="13">
        <f ca="1">_xll.DBRW($B$9,$C$11,$C$12,L$17,$C$13,$B20,$C$14)</f>
        <v>23860.28</v>
      </c>
      <c r="M20" s="13">
        <f ca="1">_xll.DBRW($B$9,$C$11,$C$12,M$17,$C$13,$B20,$C$14)</f>
        <v>23840.970000000005</v>
      </c>
      <c r="N20" s="13">
        <f ca="1">_xll.DBRW($B$9,$C$11,$C$12,N$17,$C$13,$B20,$C$14)</f>
        <v>-46781.759999999995</v>
      </c>
      <c r="O20" s="13">
        <f ca="1">_xll.DBRW($B$9,$C$11,$C$12,O$17,$C$13,$B20,$C$14)</f>
        <v>212612.28000000003</v>
      </c>
    </row>
    <row r="21" spans="1:15" x14ac:dyDescent="0.25">
      <c r="A21" t="str">
        <f ca="1">IF(_xll.TM1RPTELISCONSOLIDATED($B$18,$B21),IF(_xll.TM1RPTELLEV($B$18,$B21)&lt;=3,_xll.TM1RPTELLEV($B$18,$B21),"D"),"N")</f>
        <v>N</v>
      </c>
      <c r="B21" s="7" t="s">
        <v>20</v>
      </c>
      <c r="C21" s="13">
        <f ca="1">_xll.DBRW($B$9,$C$11,$C$12,C$17,$C$13,$B21,$C$14)</f>
        <v>0</v>
      </c>
      <c r="D21" s="13">
        <f ca="1">_xll.DBRW($B$9,$C$11,$C$12,D$17,$C$13,$B21,$C$14)</f>
        <v>0</v>
      </c>
      <c r="E21" s="13">
        <f ca="1">_xll.DBRW($B$9,$C$11,$C$12,E$17,$C$13,$B21,$C$14)</f>
        <v>0</v>
      </c>
      <c r="F21" s="13">
        <f ca="1">_xll.DBRW($B$9,$C$11,$C$12,F$17,$C$13,$B21,$C$14)</f>
        <v>0</v>
      </c>
      <c r="G21" s="13">
        <f ca="1">_xll.DBRW($B$9,$C$11,$C$12,G$17,$C$13,$B21,$C$14)</f>
        <v>0</v>
      </c>
      <c r="H21" s="13">
        <f ca="1">_xll.DBRW($B$9,$C$11,$C$12,H$17,$C$13,$B21,$C$14)</f>
        <v>0</v>
      </c>
      <c r="I21" s="13">
        <f ca="1">_xll.DBRW($B$9,$C$11,$C$12,I$17,$C$13,$B21,$C$14)</f>
        <v>0</v>
      </c>
      <c r="J21" s="13">
        <f ca="1">_xll.DBRW($B$9,$C$11,$C$12,J$17,$C$13,$B21,$C$14)</f>
        <v>0</v>
      </c>
      <c r="K21" s="13">
        <f ca="1">_xll.DBRW($B$9,$C$11,$C$12,K$17,$C$13,$B21,$C$14)</f>
        <v>0</v>
      </c>
      <c r="L21" s="13">
        <f ca="1">_xll.DBRW($B$9,$C$11,$C$12,L$17,$C$13,$B21,$C$14)</f>
        <v>0</v>
      </c>
      <c r="M21" s="13">
        <f ca="1">_xll.DBRW($B$9,$C$11,$C$12,M$17,$C$13,$B21,$C$14)</f>
        <v>0</v>
      </c>
      <c r="N21" s="13">
        <f ca="1">_xll.DBRW($B$9,$C$11,$C$12,N$17,$C$13,$B21,$C$14)</f>
        <v>0</v>
      </c>
      <c r="O21" s="13">
        <f ca="1">_xll.DBRW($B$9,$C$11,$C$12,O$17,$C$13,$B21,$C$14)</f>
        <v>0</v>
      </c>
    </row>
    <row r="22" spans="1:15" x14ac:dyDescent="0.25">
      <c r="A22" t="str">
        <f ca="1">IF(_xll.TM1RPTELISCONSOLIDATED($B$18,$B22),IF(_xll.TM1RPTELLEV($B$18,$B22)&lt;=3,_xll.TM1RPTELLEV($B$18,$B22),"D"),"N")</f>
        <v>N</v>
      </c>
      <c r="B22" s="7" t="s">
        <v>21</v>
      </c>
      <c r="C22" s="13">
        <f ca="1">_xll.DBRW($B$9,$C$11,$C$12,C$17,$C$13,$B22,$C$14)</f>
        <v>64937.25</v>
      </c>
      <c r="D22" s="13">
        <f ca="1">_xll.DBRW($B$9,$C$11,$C$12,D$17,$C$13,$B22,$C$14)</f>
        <v>64937.25</v>
      </c>
      <c r="E22" s="13">
        <f ca="1">_xll.DBRW($B$9,$C$11,$C$12,E$17,$C$13,$B22,$C$14)</f>
        <v>64937.25</v>
      </c>
      <c r="F22" s="13">
        <f ca="1">_xll.DBRW($B$9,$C$11,$C$12,F$17,$C$13,$B22,$C$14)</f>
        <v>64937.25</v>
      </c>
      <c r="G22" s="13">
        <f ca="1">_xll.DBRW($B$9,$C$11,$C$12,G$17,$C$13,$B22,$C$14)</f>
        <v>64937.25</v>
      </c>
      <c r="H22" s="13">
        <f ca="1">_xll.DBRW($B$9,$C$11,$C$12,H$17,$C$13,$B22,$C$14)</f>
        <v>64937.25</v>
      </c>
      <c r="I22" s="13">
        <f ca="1">_xll.DBRW($B$9,$C$11,$C$12,I$17,$C$13,$B22,$C$14)</f>
        <v>64937.25</v>
      </c>
      <c r="J22" s="13">
        <f ca="1">_xll.DBRW($B$9,$C$11,$C$12,J$17,$C$13,$B22,$C$14)</f>
        <v>64937.25</v>
      </c>
      <c r="K22" s="13">
        <f ca="1">_xll.DBRW($B$9,$C$11,$C$12,K$17,$C$13,$B22,$C$14)</f>
        <v>64937.25</v>
      </c>
      <c r="L22" s="13">
        <f ca="1">_xll.DBRW($B$9,$C$11,$C$12,L$17,$C$13,$B22,$C$14)</f>
        <v>64937.25</v>
      </c>
      <c r="M22" s="13">
        <f ca="1">_xll.DBRW($B$9,$C$11,$C$12,M$17,$C$13,$B22,$C$14)</f>
        <v>64937.25</v>
      </c>
      <c r="N22" s="13">
        <f ca="1">_xll.DBRW($B$9,$C$11,$C$12,N$17,$C$13,$B22,$C$14)</f>
        <v>64937.25</v>
      </c>
      <c r="O22" s="13">
        <f ca="1">_xll.DBRW($B$9,$C$11,$C$12,O$17,$C$13,$B22,$C$14)</f>
        <v>779247</v>
      </c>
    </row>
    <row r="23" spans="1:15" x14ac:dyDescent="0.25">
      <c r="A23" t="str">
        <f ca="1">IF(_xll.TM1RPTELISCONSOLIDATED($B$18,$B23),IF(_xll.TM1RPTELLEV($B$18,$B23)&lt;=3,_xll.TM1RPTELLEV($B$18,$B23),"D"),"N")</f>
        <v>N</v>
      </c>
      <c r="B23" s="7" t="s">
        <v>22</v>
      </c>
      <c r="C23" s="13">
        <f ca="1">_xll.DBRW($B$9,$C$11,$C$12,C$17,$C$13,$B23,$C$14)</f>
        <v>213033.80000000002</v>
      </c>
      <c r="D23" s="13">
        <f ca="1">_xll.DBRW($B$9,$C$11,$C$12,D$17,$C$13,$B23,$C$14)</f>
        <v>212775.9</v>
      </c>
      <c r="E23" s="13">
        <f ca="1">_xll.DBRW($B$9,$C$11,$C$12,E$17,$C$13,$B23,$C$14)</f>
        <v>212167.80000000002</v>
      </c>
      <c r="F23" s="13">
        <f ca="1">_xll.DBRW($B$9,$C$11,$C$12,F$17,$C$13,$B23,$C$14)</f>
        <v>211204.80000000005</v>
      </c>
      <c r="G23" s="13">
        <f ca="1">_xll.DBRW($B$9,$C$11,$C$12,G$17,$C$13,$B23,$C$14)</f>
        <v>210358.5</v>
      </c>
      <c r="H23" s="13">
        <f ca="1">_xll.DBRW($B$9,$C$11,$C$12,H$17,$C$13,$B23,$C$14)</f>
        <v>215308.39999999997</v>
      </c>
      <c r="I23" s="13">
        <f ca="1">_xll.DBRW($B$9,$C$11,$C$12,I$17,$C$13,$B23,$C$14)</f>
        <v>228913.10000000003</v>
      </c>
      <c r="J23" s="13">
        <f ca="1">_xll.DBRW($B$9,$C$11,$C$12,J$17,$C$13,$B23,$C$14)</f>
        <v>220022.40000000002</v>
      </c>
      <c r="K23" s="13">
        <f ca="1">_xll.DBRW($B$9,$C$11,$C$12,K$17,$C$13,$B23,$C$14)</f>
        <v>216016.6</v>
      </c>
      <c r="L23" s="13">
        <f ca="1">_xll.DBRW($B$9,$C$11,$C$12,L$17,$C$13,$B23,$C$14)</f>
        <v>213750</v>
      </c>
      <c r="M23" s="13">
        <f ca="1">_xll.DBRW($B$9,$C$11,$C$12,M$17,$C$13,$B23,$C$14)</f>
        <v>214494.00000000003</v>
      </c>
      <c r="N23" s="13">
        <f ca="1">_xll.DBRW($B$9,$C$11,$C$12,N$17,$C$13,$B23,$C$14)</f>
        <v>-1029428.3430000001</v>
      </c>
      <c r="O23" s="13">
        <f ca="1">_xll.DBRW($B$9,$C$11,$C$12,O$17,$C$13,$B23,$C$14)</f>
        <v>1338616.9570000002</v>
      </c>
    </row>
    <row r="24" spans="1:15" x14ac:dyDescent="0.25">
      <c r="A24" t="str">
        <f ca="1">IF(_xll.TM1RPTELISCONSOLIDATED($B$18,$B24),IF(_xll.TM1RPTELLEV($B$18,$B24)&lt;=3,_xll.TM1RPTELLEV($B$18,$B24),"D"),"N")</f>
        <v>N</v>
      </c>
      <c r="B24" s="7" t="s">
        <v>23</v>
      </c>
      <c r="C24" s="13">
        <f ca="1">_xll.DBRW($B$9,$C$11,$C$12,C$17,$C$13,$B24,$C$14)</f>
        <v>509316.41250000003</v>
      </c>
      <c r="D24" s="13">
        <f ca="1">_xll.DBRW($B$9,$C$11,$C$12,D$17,$C$13,$B24,$C$14)</f>
        <v>460784.36250000005</v>
      </c>
      <c r="E24" s="13">
        <f ca="1">_xll.DBRW($B$9,$C$11,$C$12,E$17,$C$13,$B24,$C$14)</f>
        <v>477200.58750000014</v>
      </c>
      <c r="F24" s="13">
        <f ca="1">_xll.DBRW($B$9,$C$11,$C$12,F$17,$C$13,$B24,$C$14)</f>
        <v>415668.96</v>
      </c>
      <c r="G24" s="13">
        <f ca="1">_xll.DBRW($B$9,$C$11,$C$12,G$17,$C$13,$B24,$C$14)</f>
        <v>464029.02000000008</v>
      </c>
      <c r="H24" s="13">
        <f ca="1">_xll.DBRW($B$9,$C$11,$C$12,H$17,$C$13,$B24,$C$14)</f>
        <v>494847.20250000013</v>
      </c>
      <c r="I24" s="13">
        <f ca="1">_xll.DBRW($B$9,$C$11,$C$12,I$17,$C$13,$B24,$C$14)</f>
        <v>468545.96250000002</v>
      </c>
      <c r="J24" s="13">
        <f ca="1">_xll.DBRW($B$9,$C$11,$C$12,J$17,$C$13,$B24,$C$14)</f>
        <v>500498.61750000005</v>
      </c>
      <c r="K24" s="13">
        <f ca="1">_xll.DBRW($B$9,$C$11,$C$12,K$17,$C$13,$B24,$C$14)</f>
        <v>513029.63250000001</v>
      </c>
      <c r="L24" s="13">
        <f ca="1">_xll.DBRW($B$9,$C$11,$C$12,L$17,$C$13,$B24,$C$14)</f>
        <v>495719.28000000014</v>
      </c>
      <c r="M24" s="13">
        <f ca="1">_xll.DBRW($B$9,$C$11,$C$12,M$17,$C$13,$B24,$C$14)</f>
        <v>521465.96250000008</v>
      </c>
      <c r="N24" s="13">
        <f ca="1">_xll.DBRW($B$9,$C$11,$C$12,N$17,$C$13,$B24,$C$14)</f>
        <v>455698.53000000014</v>
      </c>
      <c r="O24" s="13">
        <f ca="1">_xll.DBRW($B$9,$C$11,$C$12,O$17,$C$13,$B24,$C$14)</f>
        <v>5776804.5300000012</v>
      </c>
    </row>
    <row r="25" spans="1:15" x14ac:dyDescent="0.25">
      <c r="A25">
        <f ca="1">IF(_xll.TM1RPTELISCONSOLIDATED($B$18,$B25),IF(_xll.TM1RPTELLEV($B$18,$B25)&lt;=3,_xll.TM1RPTELLEV($B$18,$B25),"D"),"N")</f>
        <v>1</v>
      </c>
      <c r="B25" s="8" t="s">
        <v>24</v>
      </c>
      <c r="C25" s="12">
        <f ca="1">_xll.DBRW($B$9,$C$11,$C$12,C$17,$C$13,$B25,$C$14)</f>
        <v>2130338</v>
      </c>
      <c r="D25" s="12">
        <f ca="1">_xll.DBRW($B$9,$C$11,$C$12,D$17,$C$13,$B25,$C$14)</f>
        <v>2127759</v>
      </c>
      <c r="E25" s="12">
        <f ca="1">_xll.DBRW($B$9,$C$11,$C$12,E$17,$C$13,$B25,$C$14)</f>
        <v>2121678</v>
      </c>
      <c r="F25" s="12">
        <f ca="1">_xll.DBRW($B$9,$C$11,$C$12,F$17,$C$13,$B25,$C$14)</f>
        <v>2112048</v>
      </c>
      <c r="G25" s="12">
        <f ca="1">_xll.DBRW($B$9,$C$11,$C$12,G$17,$C$13,$B25,$C$14)</f>
        <v>2103585</v>
      </c>
      <c r="H25" s="12">
        <f ca="1">_xll.DBRW($B$9,$C$11,$C$12,H$17,$C$13,$B25,$C$14)</f>
        <v>2153084</v>
      </c>
      <c r="I25" s="12">
        <f ca="1">_xll.DBRW($B$9,$C$11,$C$12,I$17,$C$13,$B25,$C$14)</f>
        <v>2289131</v>
      </c>
      <c r="J25" s="12">
        <f ca="1">_xll.DBRW($B$9,$C$11,$C$12,J$17,$C$13,$B25,$C$14)</f>
        <v>2200224</v>
      </c>
      <c r="K25" s="12">
        <f ca="1">_xll.DBRW($B$9,$C$11,$C$12,K$17,$C$13,$B25,$C$14)</f>
        <v>2160166</v>
      </c>
      <c r="L25" s="12">
        <f ca="1">_xll.DBRW($B$9,$C$11,$C$12,L$17,$C$13,$B25,$C$14)</f>
        <v>2137500</v>
      </c>
      <c r="M25" s="12">
        <f ca="1">_xll.DBRW($B$9,$C$11,$C$12,M$17,$C$13,$B25,$C$14)</f>
        <v>2144940</v>
      </c>
      <c r="N25" s="12">
        <f ca="1">_xll.DBRW($B$9,$C$11,$C$12,N$17,$C$13,$B25,$C$14)</f>
        <v>-10294283.429999998</v>
      </c>
      <c r="O25" s="12">
        <f ca="1">_xll.DBRW($B$9,$C$11,$C$12,O$17,$C$13,$B25,$C$14)</f>
        <v>13386169.570000002</v>
      </c>
    </row>
    <row r="26" spans="1:15" x14ac:dyDescent="0.25">
      <c r="A26">
        <f ca="1">IF(_xll.TM1RPTELISCONSOLIDATED($B$18,$B26),IF(_xll.TM1RPTELLEV($B$18,$B26)&lt;=3,_xll.TM1RPTELLEV($B$18,$B26),"D"),"N")</f>
        <v>2</v>
      </c>
      <c r="B26" s="9" t="s">
        <v>25</v>
      </c>
      <c r="C26" s="12">
        <f ca="1">_xll.DBRW($B$9,$C$11,$C$12,C$17,$C$13,$B26,$C$14)</f>
        <v>2728735</v>
      </c>
      <c r="D26" s="12">
        <f ca="1">_xll.DBRW($B$9,$C$11,$C$12,D$17,$C$13,$B26,$C$14)</f>
        <v>2735158</v>
      </c>
      <c r="E26" s="12">
        <f ca="1">_xll.DBRW($B$9,$C$11,$C$12,E$17,$C$13,$B26,$C$14)</f>
        <v>2730743</v>
      </c>
      <c r="F26" s="12">
        <f ca="1">_xll.DBRW($B$9,$C$11,$C$12,F$17,$C$13,$B26,$C$14)</f>
        <v>2714252</v>
      </c>
      <c r="G26" s="12">
        <f ca="1">_xll.DBRW($B$9,$C$11,$C$12,G$17,$C$13,$B26,$C$14)</f>
        <v>2717846</v>
      </c>
      <c r="H26" s="12">
        <f ca="1">_xll.DBRW($B$9,$C$11,$C$12,H$17,$C$13,$B26,$C$14)</f>
        <v>2768685</v>
      </c>
      <c r="I26" s="12">
        <f ca="1">_xll.DBRW($B$9,$C$11,$C$12,I$17,$C$13,$B26,$C$14)</f>
        <v>2934441</v>
      </c>
      <c r="J26" s="12">
        <f ca="1">_xll.DBRW($B$9,$C$11,$C$12,J$17,$C$13,$B26,$C$14)</f>
        <v>2827669</v>
      </c>
      <c r="K26" s="12">
        <f ca="1">_xll.DBRW($B$9,$C$11,$C$12,K$17,$C$13,$B26,$C$14)</f>
        <v>2780374</v>
      </c>
      <c r="L26" s="12">
        <f ca="1">_xll.DBRW($B$9,$C$11,$C$12,L$17,$C$13,$B26,$C$14)</f>
        <v>2748382</v>
      </c>
      <c r="M26" s="12">
        <f ca="1">_xll.DBRW($B$9,$C$11,$C$12,M$17,$C$13,$B26,$C$14)</f>
        <v>2752475</v>
      </c>
      <c r="N26" s="12">
        <f ca="1">_xll.DBRW($B$9,$C$11,$C$12,N$17,$C$13,$B26,$C$14)</f>
        <v>2694702</v>
      </c>
      <c r="O26" s="12">
        <f ca="1">_xll.DBRW($B$9,$C$11,$C$12,O$17,$C$13,$B26,$C$14)</f>
        <v>33133462</v>
      </c>
    </row>
    <row r="27" spans="1:15" x14ac:dyDescent="0.25">
      <c r="A27" t="str">
        <f ca="1">IF(_xll.TM1RPTELISCONSOLIDATED($B$18,$B27),IF(_xll.TM1RPTELLEV($B$18,$B27)&lt;=3,_xll.TM1RPTELLEV($B$18,$B27),"D"),"N")</f>
        <v>N</v>
      </c>
      <c r="B27" s="10" t="s">
        <v>26</v>
      </c>
      <c r="C27" s="13">
        <f ca="1">_xll.DBRW($B$9,$C$11,$C$12,C$17,$C$13,$B27,$C$14)</f>
        <v>2728735</v>
      </c>
      <c r="D27" s="13">
        <f ca="1">_xll.DBRW($B$9,$C$11,$C$12,D$17,$C$13,$B27,$C$14)</f>
        <v>2735158</v>
      </c>
      <c r="E27" s="13">
        <f ca="1">_xll.DBRW($B$9,$C$11,$C$12,E$17,$C$13,$B27,$C$14)</f>
        <v>2730743</v>
      </c>
      <c r="F27" s="13">
        <f ca="1">_xll.DBRW($B$9,$C$11,$C$12,F$17,$C$13,$B27,$C$14)</f>
        <v>2714252</v>
      </c>
      <c r="G27" s="13">
        <f ca="1">_xll.DBRW($B$9,$C$11,$C$12,G$17,$C$13,$B27,$C$14)</f>
        <v>2717846</v>
      </c>
      <c r="H27" s="13">
        <f ca="1">_xll.DBRW($B$9,$C$11,$C$12,H$17,$C$13,$B27,$C$14)</f>
        <v>2768685</v>
      </c>
      <c r="I27" s="13">
        <f ca="1">_xll.DBRW($B$9,$C$11,$C$12,I$17,$C$13,$B27,$C$14)</f>
        <v>2934441</v>
      </c>
      <c r="J27" s="13">
        <f ca="1">_xll.DBRW($B$9,$C$11,$C$12,J$17,$C$13,$B27,$C$14)</f>
        <v>2827669</v>
      </c>
      <c r="K27" s="13">
        <f ca="1">_xll.DBRW($B$9,$C$11,$C$12,K$17,$C$13,$B27,$C$14)</f>
        <v>2780374</v>
      </c>
      <c r="L27" s="13">
        <f ca="1">_xll.DBRW($B$9,$C$11,$C$12,L$17,$C$13,$B27,$C$14)</f>
        <v>2748382</v>
      </c>
      <c r="M27" s="13">
        <f ca="1">_xll.DBRW($B$9,$C$11,$C$12,M$17,$C$13,$B27,$C$14)</f>
        <v>2752475</v>
      </c>
      <c r="N27" s="13">
        <f ca="1">_xll.DBRW($B$9,$C$11,$C$12,N$17,$C$13,$B27,$C$14)</f>
        <v>2694702</v>
      </c>
      <c r="O27" s="13">
        <f ca="1">_xll.DBRW($B$9,$C$11,$C$12,O$17,$C$13,$B27,$C$14)</f>
        <v>33133462</v>
      </c>
    </row>
    <row r="28" spans="1:15" x14ac:dyDescent="0.25">
      <c r="A28" t="str">
        <f ca="1">IF(_xll.TM1RPTELISCONSOLIDATED($B$18,$B28),IF(_xll.TM1RPTELLEV($B$18,$B28)&lt;=3,_xll.TM1RPTELLEV($B$18,$B28),"D"),"N")</f>
        <v>N</v>
      </c>
      <c r="B28" s="10" t="s">
        <v>27</v>
      </c>
      <c r="C28" s="13">
        <f ca="1">_xll.DBRW($B$9,$C$11,$C$12,C$17,$C$13,$B28,$C$14)</f>
        <v>0</v>
      </c>
      <c r="D28" s="13">
        <f ca="1">_xll.DBRW($B$9,$C$11,$C$12,D$17,$C$13,$B28,$C$14)</f>
        <v>0</v>
      </c>
      <c r="E28" s="13">
        <f ca="1">_xll.DBRW($B$9,$C$11,$C$12,E$17,$C$13,$B28,$C$14)</f>
        <v>0</v>
      </c>
      <c r="F28" s="13">
        <f ca="1">_xll.DBRW($B$9,$C$11,$C$12,F$17,$C$13,$B28,$C$14)</f>
        <v>0</v>
      </c>
      <c r="G28" s="13">
        <f ca="1">_xll.DBRW($B$9,$C$11,$C$12,G$17,$C$13,$B28,$C$14)</f>
        <v>0</v>
      </c>
      <c r="H28" s="13">
        <f ca="1">_xll.DBRW($B$9,$C$11,$C$12,H$17,$C$13,$B28,$C$14)</f>
        <v>0</v>
      </c>
      <c r="I28" s="13">
        <f ca="1">_xll.DBRW($B$9,$C$11,$C$12,I$17,$C$13,$B28,$C$14)</f>
        <v>0</v>
      </c>
      <c r="J28" s="13">
        <f ca="1">_xll.DBRW($B$9,$C$11,$C$12,J$17,$C$13,$B28,$C$14)</f>
        <v>0</v>
      </c>
      <c r="K28" s="13">
        <f ca="1">_xll.DBRW($B$9,$C$11,$C$12,K$17,$C$13,$B28,$C$14)</f>
        <v>0</v>
      </c>
      <c r="L28" s="13">
        <f ca="1">_xll.DBRW($B$9,$C$11,$C$12,L$17,$C$13,$B28,$C$14)</f>
        <v>0</v>
      </c>
      <c r="M28" s="13">
        <f ca="1">_xll.DBRW($B$9,$C$11,$C$12,M$17,$C$13,$B28,$C$14)</f>
        <v>0</v>
      </c>
      <c r="N28" s="13">
        <f ca="1">_xll.DBRW($B$9,$C$11,$C$12,N$17,$C$13,$B28,$C$14)</f>
        <v>0</v>
      </c>
      <c r="O28" s="13">
        <f ca="1">_xll.DBRW($B$9,$C$11,$C$12,O$17,$C$13,$B28,$C$14)</f>
        <v>0</v>
      </c>
    </row>
    <row r="29" spans="1:15" x14ac:dyDescent="0.25">
      <c r="A29" t="str">
        <f ca="1">IF(_xll.TM1RPTELISCONSOLIDATED($B$18,$B29),IF(_xll.TM1RPTELLEV($B$18,$B29)&lt;=3,_xll.TM1RPTELLEV($B$18,$B29),"D"),"N")</f>
        <v>N</v>
      </c>
      <c r="B29" s="10" t="s">
        <v>28</v>
      </c>
      <c r="C29" s="13">
        <f ca="1">_xll.DBRW($B$9,$C$11,$C$12,C$17,$C$13,$B29,$C$14)</f>
        <v>0</v>
      </c>
      <c r="D29" s="13">
        <f ca="1">_xll.DBRW($B$9,$C$11,$C$12,D$17,$C$13,$B29,$C$14)</f>
        <v>0</v>
      </c>
      <c r="E29" s="13">
        <f ca="1">_xll.DBRW($B$9,$C$11,$C$12,E$17,$C$13,$B29,$C$14)</f>
        <v>0</v>
      </c>
      <c r="F29" s="13">
        <f ca="1">_xll.DBRW($B$9,$C$11,$C$12,F$17,$C$13,$B29,$C$14)</f>
        <v>0</v>
      </c>
      <c r="G29" s="13">
        <f ca="1">_xll.DBRW($B$9,$C$11,$C$12,G$17,$C$13,$B29,$C$14)</f>
        <v>0</v>
      </c>
      <c r="H29" s="13">
        <f ca="1">_xll.DBRW($B$9,$C$11,$C$12,H$17,$C$13,$B29,$C$14)</f>
        <v>0</v>
      </c>
      <c r="I29" s="13">
        <f ca="1">_xll.DBRW($B$9,$C$11,$C$12,I$17,$C$13,$B29,$C$14)</f>
        <v>0</v>
      </c>
      <c r="J29" s="13">
        <f ca="1">_xll.DBRW($B$9,$C$11,$C$12,J$17,$C$13,$B29,$C$14)</f>
        <v>0</v>
      </c>
      <c r="K29" s="13">
        <f ca="1">_xll.DBRW($B$9,$C$11,$C$12,K$17,$C$13,$B29,$C$14)</f>
        <v>0</v>
      </c>
      <c r="L29" s="13">
        <f ca="1">_xll.DBRW($B$9,$C$11,$C$12,L$17,$C$13,$B29,$C$14)</f>
        <v>0</v>
      </c>
      <c r="M29" s="13">
        <f ca="1">_xll.DBRW($B$9,$C$11,$C$12,M$17,$C$13,$B29,$C$14)</f>
        <v>0</v>
      </c>
      <c r="N29" s="13">
        <f ca="1">_xll.DBRW($B$9,$C$11,$C$12,N$17,$C$13,$B29,$C$14)</f>
        <v>0</v>
      </c>
      <c r="O29" s="13">
        <f ca="1">_xll.DBRW($B$9,$C$11,$C$12,O$17,$C$13,$B29,$C$14)</f>
        <v>0</v>
      </c>
    </row>
    <row r="30" spans="1:15" x14ac:dyDescent="0.25">
      <c r="A30">
        <f ca="1">IF(_xll.TM1RPTELISCONSOLIDATED($B$18,$B30),IF(_xll.TM1RPTELLEV($B$18,$B30)&lt;=3,_xll.TM1RPTELLEV($B$18,$B30),"D"),"N")</f>
        <v>2</v>
      </c>
      <c r="B30" s="9" t="s">
        <v>29</v>
      </c>
      <c r="C30" s="12">
        <f ca="1">_xll.DBRW($B$9,$C$11,$C$12,C$17,$C$13,$B30,$C$14)</f>
        <v>598397</v>
      </c>
      <c r="D30" s="12">
        <f ca="1">_xll.DBRW($B$9,$C$11,$C$12,D$17,$C$13,$B30,$C$14)</f>
        <v>607399</v>
      </c>
      <c r="E30" s="12">
        <f ca="1">_xll.DBRW($B$9,$C$11,$C$12,E$17,$C$13,$B30,$C$14)</f>
        <v>609065</v>
      </c>
      <c r="F30" s="12">
        <f ca="1">_xll.DBRW($B$9,$C$11,$C$12,F$17,$C$13,$B30,$C$14)</f>
        <v>602204</v>
      </c>
      <c r="G30" s="12">
        <f ca="1">_xll.DBRW($B$9,$C$11,$C$12,G$17,$C$13,$B30,$C$14)</f>
        <v>614261</v>
      </c>
      <c r="H30" s="12">
        <f ca="1">_xll.DBRW($B$9,$C$11,$C$12,H$17,$C$13,$B30,$C$14)</f>
        <v>615601</v>
      </c>
      <c r="I30" s="12">
        <f ca="1">_xll.DBRW($B$9,$C$11,$C$12,I$17,$C$13,$B30,$C$14)</f>
        <v>645310</v>
      </c>
      <c r="J30" s="12">
        <f ca="1">_xll.DBRW($B$9,$C$11,$C$12,J$17,$C$13,$B30,$C$14)</f>
        <v>627445</v>
      </c>
      <c r="K30" s="12">
        <f ca="1">_xll.DBRW($B$9,$C$11,$C$12,K$17,$C$13,$B30,$C$14)</f>
        <v>620208</v>
      </c>
      <c r="L30" s="12">
        <f ca="1">_xll.DBRW($B$9,$C$11,$C$12,L$17,$C$13,$B30,$C$14)</f>
        <v>610882</v>
      </c>
      <c r="M30" s="12">
        <f ca="1">_xll.DBRW($B$9,$C$11,$C$12,M$17,$C$13,$B30,$C$14)</f>
        <v>607535</v>
      </c>
      <c r="N30" s="12">
        <f ca="1">_xll.DBRW($B$9,$C$11,$C$12,N$17,$C$13,$B30,$C$14)</f>
        <v>12988985.43</v>
      </c>
      <c r="O30" s="12">
        <f ca="1">_xll.DBRW($B$9,$C$11,$C$12,O$17,$C$13,$B30,$C$14)</f>
        <v>19747292.43</v>
      </c>
    </row>
    <row r="31" spans="1:15" x14ac:dyDescent="0.25">
      <c r="A31" t="str">
        <f ca="1">IF(_xll.TM1RPTELISCONSOLIDATED($B$18,$B31),IF(_xll.TM1RPTELLEV($B$18,$B31)&lt;=3,_xll.TM1RPTELLEV($B$18,$B31),"D"),"N")</f>
        <v>N</v>
      </c>
      <c r="B31" s="10" t="s">
        <v>30</v>
      </c>
      <c r="C31" s="13">
        <f ca="1">_xll.DBRW($B$9,$C$11,$C$12,C$17,$C$13,$B31,$C$14)</f>
        <v>0</v>
      </c>
      <c r="D31" s="13">
        <f ca="1">_xll.DBRW($B$9,$C$11,$C$12,D$17,$C$13,$B31,$C$14)</f>
        <v>0</v>
      </c>
      <c r="E31" s="13">
        <f ca="1">_xll.DBRW($B$9,$C$11,$C$12,E$17,$C$13,$B31,$C$14)</f>
        <v>0</v>
      </c>
      <c r="F31" s="13">
        <f ca="1">_xll.DBRW($B$9,$C$11,$C$12,F$17,$C$13,$B31,$C$14)</f>
        <v>0</v>
      </c>
      <c r="G31" s="13">
        <f ca="1">_xll.DBRW($B$9,$C$11,$C$12,G$17,$C$13,$B31,$C$14)</f>
        <v>0</v>
      </c>
      <c r="H31" s="13">
        <f ca="1">_xll.DBRW($B$9,$C$11,$C$12,H$17,$C$13,$B31,$C$14)</f>
        <v>0</v>
      </c>
      <c r="I31" s="13">
        <f ca="1">_xll.DBRW($B$9,$C$11,$C$12,I$17,$C$13,$B31,$C$14)</f>
        <v>0</v>
      </c>
      <c r="J31" s="13">
        <f ca="1">_xll.DBRW($B$9,$C$11,$C$12,J$17,$C$13,$B31,$C$14)</f>
        <v>0</v>
      </c>
      <c r="K31" s="13">
        <f ca="1">_xll.DBRW($B$9,$C$11,$C$12,K$17,$C$13,$B31,$C$14)</f>
        <v>0</v>
      </c>
      <c r="L31" s="13">
        <f ca="1">_xll.DBRW($B$9,$C$11,$C$12,L$17,$C$13,$B31,$C$14)</f>
        <v>0</v>
      </c>
      <c r="M31" s="13">
        <f ca="1">_xll.DBRW($B$9,$C$11,$C$12,M$17,$C$13,$B31,$C$14)</f>
        <v>0</v>
      </c>
      <c r="N31" s="13">
        <f ca="1">_xll.DBRW($B$9,$C$11,$C$12,N$17,$C$13,$B31,$C$14)</f>
        <v>12376465.43</v>
      </c>
      <c r="O31" s="13">
        <f ca="1">_xll.DBRW($B$9,$C$11,$C$12,O$17,$C$13,$B31,$C$14)</f>
        <v>12376465.43</v>
      </c>
    </row>
    <row r="32" spans="1:15" x14ac:dyDescent="0.25">
      <c r="A32" t="str">
        <f ca="1">IF(_xll.TM1RPTELISCONSOLIDATED($B$18,$B32),IF(_xll.TM1RPTELLEV($B$18,$B32)&lt;=3,_xll.TM1RPTELLEV($B$18,$B32),"D"),"N")</f>
        <v>N</v>
      </c>
      <c r="B32" s="10" t="s">
        <v>31</v>
      </c>
      <c r="C32" s="13">
        <f ca="1">_xll.DBRW($B$9,$C$11,$C$12,C$17,$C$13,$B32,$C$14)</f>
        <v>598397</v>
      </c>
      <c r="D32" s="13">
        <f ca="1">_xll.DBRW($B$9,$C$11,$C$12,D$17,$C$13,$B32,$C$14)</f>
        <v>607399</v>
      </c>
      <c r="E32" s="13">
        <f ca="1">_xll.DBRW($B$9,$C$11,$C$12,E$17,$C$13,$B32,$C$14)</f>
        <v>609065</v>
      </c>
      <c r="F32" s="13">
        <f ca="1">_xll.DBRW($B$9,$C$11,$C$12,F$17,$C$13,$B32,$C$14)</f>
        <v>602204</v>
      </c>
      <c r="G32" s="13">
        <f ca="1">_xll.DBRW($B$9,$C$11,$C$12,G$17,$C$13,$B32,$C$14)</f>
        <v>614261</v>
      </c>
      <c r="H32" s="13">
        <f ca="1">_xll.DBRW($B$9,$C$11,$C$12,H$17,$C$13,$B32,$C$14)</f>
        <v>615601</v>
      </c>
      <c r="I32" s="13">
        <f ca="1">_xll.DBRW($B$9,$C$11,$C$12,I$17,$C$13,$B32,$C$14)</f>
        <v>645310</v>
      </c>
      <c r="J32" s="13">
        <f ca="1">_xll.DBRW($B$9,$C$11,$C$12,J$17,$C$13,$B32,$C$14)</f>
        <v>627445</v>
      </c>
      <c r="K32" s="13">
        <f ca="1">_xll.DBRW($B$9,$C$11,$C$12,K$17,$C$13,$B32,$C$14)</f>
        <v>620208</v>
      </c>
      <c r="L32" s="13">
        <f ca="1">_xll.DBRW($B$9,$C$11,$C$12,L$17,$C$13,$B32,$C$14)</f>
        <v>610882</v>
      </c>
      <c r="M32" s="13">
        <f ca="1">_xll.DBRW($B$9,$C$11,$C$12,M$17,$C$13,$B32,$C$14)</f>
        <v>607535</v>
      </c>
      <c r="N32" s="13">
        <f ca="1">_xll.DBRW($B$9,$C$11,$C$12,N$17,$C$13,$B32,$C$14)</f>
        <v>612520</v>
      </c>
      <c r="O32" s="13">
        <f ca="1">_xll.DBRW($B$9,$C$11,$C$12,O$17,$C$13,$B32,$C$14)</f>
        <v>7370827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B460-8703-4740-A316-BC23F3592CEC}">
  <dimension ref="B18:B32"/>
  <sheetViews>
    <sheetView workbookViewId="0"/>
  </sheetViews>
  <sheetFormatPr defaultRowHeight="15" x14ac:dyDescent="0.25"/>
  <sheetData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Sheet1!TM1RPTDATARNG1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Applications\Reports\P&amp;L by Month</category>
  <dcterms:created xsi:type="dcterms:W3CDTF">2019-09-27T12:02:58Z</dcterms:created>
  <dc:creator>iboltz</dc:creator>
  <lastModifiedBy>iboltz</lastModifiedBy>
  <dcterms:modified xsi:type="dcterms:W3CDTF">2019-09-27T12:03:56Z</dcterms:modified>
</coreProperties>
</file>