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Bureau\Cours 2A\S4\time series\"/>
    </mc:Choice>
  </mc:AlternateContent>
  <xr:revisionPtr revIDLastSave="0" documentId="13_ncr:1_{836DAA43-C250-4E84-A0EB-CB05CB1187E6}" xr6:coauthVersionLast="47" xr6:coauthVersionMax="47" xr10:uidLastSave="{00000000-0000-0000-0000-000000000000}"/>
  <bookViews>
    <workbookView xWindow="-110" yWindow="-110" windowWidth="19420" windowHeight="10300" activeTab="2" xr2:uid="{1F7D7EA5-25E8-46C5-AB94-5A99110344DD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6" i="1" l="1"/>
  <c r="V166" i="1"/>
  <c r="U166" i="1"/>
  <c r="T166" i="1"/>
  <c r="S166" i="1"/>
  <c r="R166" i="1"/>
  <c r="Q166" i="1"/>
  <c r="P166" i="1"/>
  <c r="O166" i="1"/>
  <c r="W25" i="1"/>
  <c r="V25" i="1"/>
  <c r="U25" i="1"/>
  <c r="T25" i="1"/>
  <c r="S25" i="1"/>
  <c r="R25" i="1"/>
  <c r="Q25" i="1"/>
  <c r="P25" i="1"/>
  <c r="O25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34" i="1"/>
  <c r="V34" i="1"/>
  <c r="W34" i="1"/>
  <c r="U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T34" i="1"/>
  <c r="S34" i="1"/>
  <c r="R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O62" i="1"/>
  <c r="Q62" i="1"/>
  <c r="O63" i="1"/>
  <c r="Q63" i="1"/>
  <c r="O64" i="1"/>
  <c r="Q64" i="1"/>
  <c r="O65" i="1"/>
  <c r="Q65" i="1"/>
  <c r="O66" i="1"/>
  <c r="Q66" i="1"/>
  <c r="O67" i="1"/>
  <c r="Q67" i="1"/>
  <c r="O68" i="1"/>
  <c r="Q68" i="1"/>
  <c r="O69" i="1"/>
  <c r="Q69" i="1"/>
  <c r="O70" i="1"/>
  <c r="Q70" i="1"/>
  <c r="O71" i="1"/>
  <c r="Q71" i="1"/>
  <c r="O72" i="1"/>
  <c r="Q72" i="1"/>
  <c r="O73" i="1"/>
  <c r="Q73" i="1"/>
  <c r="O74" i="1"/>
  <c r="Q74" i="1"/>
  <c r="O75" i="1"/>
  <c r="Q75" i="1"/>
  <c r="O76" i="1"/>
  <c r="Q76" i="1"/>
  <c r="O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5" i="1"/>
  <c r="Q85" i="1"/>
  <c r="O86" i="1"/>
  <c r="Q86" i="1"/>
  <c r="O87" i="1"/>
  <c r="Q87" i="1"/>
  <c r="O88" i="1"/>
  <c r="Q88" i="1"/>
  <c r="O89" i="1"/>
  <c r="Q89" i="1"/>
  <c r="O90" i="1"/>
  <c r="Q90" i="1"/>
  <c r="O91" i="1"/>
  <c r="Q91" i="1"/>
  <c r="O92" i="1"/>
  <c r="Q92" i="1"/>
  <c r="O93" i="1"/>
  <c r="Q93" i="1"/>
  <c r="O94" i="1"/>
  <c r="Q94" i="1"/>
  <c r="O95" i="1"/>
  <c r="Q95" i="1"/>
  <c r="O96" i="1"/>
  <c r="Q96" i="1"/>
  <c r="O97" i="1"/>
  <c r="Q97" i="1"/>
  <c r="O98" i="1"/>
  <c r="Q98" i="1"/>
  <c r="O99" i="1"/>
  <c r="Q99" i="1"/>
  <c r="O100" i="1"/>
  <c r="Q100" i="1"/>
  <c r="O101" i="1"/>
  <c r="Q101" i="1"/>
  <c r="O102" i="1"/>
  <c r="Q102" i="1"/>
  <c r="O103" i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23" i="1"/>
  <c r="Q123" i="1"/>
  <c r="O124" i="1"/>
  <c r="Q124" i="1"/>
  <c r="O125" i="1"/>
  <c r="Q125" i="1"/>
  <c r="O126" i="1"/>
  <c r="Q126" i="1"/>
  <c r="O127" i="1"/>
  <c r="Q127" i="1"/>
  <c r="O128" i="1"/>
  <c r="Q128" i="1"/>
  <c r="O129" i="1"/>
  <c r="Q129" i="1"/>
  <c r="O130" i="1"/>
  <c r="Q130" i="1"/>
  <c r="O131" i="1"/>
  <c r="Q131" i="1"/>
  <c r="O132" i="1"/>
  <c r="Q132" i="1"/>
  <c r="O133" i="1"/>
  <c r="Q133" i="1"/>
  <c r="O134" i="1"/>
  <c r="Q134" i="1"/>
  <c r="O135" i="1"/>
  <c r="Q135" i="1"/>
  <c r="O136" i="1"/>
  <c r="Q136" i="1"/>
  <c r="O137" i="1"/>
  <c r="Q137" i="1"/>
  <c r="O138" i="1"/>
  <c r="Q138" i="1"/>
  <c r="O139" i="1"/>
  <c r="Q139" i="1"/>
  <c r="O140" i="1"/>
  <c r="Q140" i="1"/>
  <c r="O141" i="1"/>
  <c r="Q141" i="1"/>
  <c r="O142" i="1"/>
  <c r="Q142" i="1"/>
  <c r="O143" i="1"/>
  <c r="Q143" i="1"/>
  <c r="O144" i="1"/>
  <c r="Q144" i="1"/>
  <c r="O145" i="1"/>
  <c r="Q145" i="1"/>
  <c r="O146" i="1"/>
  <c r="Q146" i="1"/>
  <c r="O147" i="1"/>
  <c r="Q147" i="1"/>
  <c r="O148" i="1"/>
  <c r="Q148" i="1"/>
  <c r="O149" i="1"/>
  <c r="Q149" i="1"/>
  <c r="O150" i="1"/>
  <c r="Q150" i="1"/>
  <c r="O151" i="1"/>
  <c r="Q151" i="1"/>
  <c r="O152" i="1"/>
  <c r="Q152" i="1"/>
  <c r="O153" i="1"/>
  <c r="Q153" i="1"/>
  <c r="O154" i="1"/>
  <c r="Q154" i="1"/>
  <c r="O155" i="1"/>
  <c r="Q155" i="1"/>
  <c r="O156" i="1"/>
  <c r="Q156" i="1"/>
  <c r="O157" i="1"/>
  <c r="Q157" i="1"/>
  <c r="O158" i="1"/>
  <c r="Q158" i="1"/>
  <c r="O159" i="1"/>
  <c r="Q159" i="1"/>
  <c r="O160" i="1"/>
  <c r="Q160" i="1"/>
  <c r="O161" i="1"/>
  <c r="Q161" i="1"/>
  <c r="O162" i="1"/>
  <c r="Q162" i="1"/>
  <c r="Q34" i="1"/>
  <c r="O3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N155" i="1"/>
  <c r="L154" i="1"/>
  <c r="L152" i="1"/>
  <c r="M151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51" i="1"/>
  <c r="N151" i="1"/>
  <c r="L153" i="1"/>
  <c r="M153" i="1"/>
  <c r="N153" i="1"/>
  <c r="M154" i="1"/>
  <c r="N154" i="1"/>
  <c r="L155" i="1"/>
  <c r="M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N34" i="1"/>
  <c r="M34" i="1"/>
  <c r="L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34" i="1"/>
  <c r="AF10" i="1"/>
  <c r="AF11" i="1"/>
  <c r="AF12" i="1"/>
  <c r="AF13" i="1"/>
  <c r="AF14" i="1"/>
  <c r="AF15" i="1"/>
  <c r="AF16" i="1"/>
  <c r="AF17" i="1"/>
  <c r="AF18" i="1"/>
  <c r="AF19" i="1"/>
  <c r="AF20" i="1"/>
  <c r="AF9" i="1"/>
  <c r="AE2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34" i="1"/>
  <c r="F34" i="1"/>
  <c r="AE10" i="1"/>
  <c r="AE11" i="1"/>
  <c r="AE12" i="1"/>
  <c r="AE13" i="1"/>
  <c r="AE14" i="1"/>
  <c r="AE15" i="1"/>
  <c r="AE16" i="1"/>
  <c r="AE17" i="1"/>
  <c r="AE18" i="1"/>
  <c r="AE19" i="1"/>
  <c r="AE20" i="1"/>
  <c r="AE9" i="1"/>
  <c r="F144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37" i="1"/>
  <c r="F35" i="1"/>
  <c r="F36" i="1"/>
  <c r="Q10" i="1"/>
  <c r="Q11" i="1"/>
  <c r="Q12" i="1"/>
  <c r="Q13" i="1"/>
  <c r="Q14" i="1"/>
  <c r="Q15" i="1"/>
  <c r="Q16" i="1"/>
  <c r="Q17" i="1"/>
  <c r="Q18" i="1"/>
  <c r="Q19" i="1"/>
  <c r="Q9" i="1"/>
  <c r="P19" i="1"/>
  <c r="P10" i="1"/>
  <c r="P11" i="1"/>
  <c r="P12" i="1"/>
  <c r="P13" i="1"/>
  <c r="P14" i="1"/>
  <c r="P15" i="1"/>
  <c r="P16" i="1"/>
  <c r="P17" i="1"/>
  <c r="P18" i="1"/>
  <c r="P9" i="1"/>
  <c r="N152" i="1" l="1"/>
  <c r="M152" i="1"/>
  <c r="AE21" i="1"/>
  <c r="D23" i="1"/>
  <c r="D24" i="1" s="1"/>
  <c r="G2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Q21" i="1"/>
  <c r="AF21" i="1" l="1"/>
</calcChain>
</file>

<file path=xl/sharedStrings.xml><?xml version="1.0" encoding="utf-8"?>
<sst xmlns="http://schemas.openxmlformats.org/spreadsheetml/2006/main" count="231" uniqueCount="56">
  <si>
    <t xml:space="preserve">affectation </t>
  </si>
  <si>
    <t xml:space="preserve">code série </t>
  </si>
  <si>
    <t>nbre d'observations</t>
  </si>
  <si>
    <t>année de la 1ère obs</t>
  </si>
  <si>
    <t>mois de la 1ère obs</t>
  </si>
  <si>
    <t>N2690</t>
  </si>
  <si>
    <t>observations</t>
  </si>
  <si>
    <t xml:space="preserve">janvier </t>
  </si>
  <si>
    <t>février</t>
  </si>
  <si>
    <t>mars</t>
  </si>
  <si>
    <t>avril</t>
  </si>
  <si>
    <t>mai</t>
  </si>
  <si>
    <t xml:space="preserve">juin </t>
  </si>
  <si>
    <t xml:space="preserve">juillet </t>
  </si>
  <si>
    <t>aout</t>
  </si>
  <si>
    <t>septembre</t>
  </si>
  <si>
    <t>octobre</t>
  </si>
  <si>
    <t xml:space="preserve">novembre </t>
  </si>
  <si>
    <t>décembre</t>
  </si>
  <si>
    <t xml:space="preserve">mois </t>
  </si>
  <si>
    <t xml:space="preserve">février </t>
  </si>
  <si>
    <t xml:space="preserve">mars </t>
  </si>
  <si>
    <t>juillet</t>
  </si>
  <si>
    <t xml:space="preserve">octobre </t>
  </si>
  <si>
    <t xml:space="preserve">décembre </t>
  </si>
  <si>
    <t>médiane</t>
  </si>
  <si>
    <t>comp.sais.corr</t>
  </si>
  <si>
    <t xml:space="preserve">stabilité </t>
  </si>
  <si>
    <t>somme</t>
  </si>
  <si>
    <t xml:space="preserve">moyenne </t>
  </si>
  <si>
    <t>écart type</t>
  </si>
  <si>
    <t>correlation</t>
  </si>
  <si>
    <t>t</t>
  </si>
  <si>
    <t>année</t>
  </si>
  <si>
    <t>série</t>
  </si>
  <si>
    <t>MMC12</t>
  </si>
  <si>
    <t>tend ann</t>
  </si>
  <si>
    <t>tend lin</t>
  </si>
  <si>
    <t>tend2</t>
  </si>
  <si>
    <t>comp sais corr</t>
  </si>
  <si>
    <t>mod ann</t>
  </si>
  <si>
    <t>mod lin</t>
  </si>
  <si>
    <t>mod2</t>
  </si>
  <si>
    <t>Ventes - mod ann</t>
  </si>
  <si>
    <t>Ventes - mod lin</t>
  </si>
  <si>
    <t>Ventes - mod2</t>
  </si>
  <si>
    <t>a</t>
  </si>
  <si>
    <t>b</t>
  </si>
  <si>
    <t xml:space="preserve">a+b </t>
  </si>
  <si>
    <t xml:space="preserve">comp sais </t>
  </si>
  <si>
    <t>facteur de correction</t>
  </si>
  <si>
    <t>instable</t>
  </si>
  <si>
    <t>assez stable</t>
  </si>
  <si>
    <t xml:space="preserve">              MAPE</t>
  </si>
  <si>
    <t xml:space="preserve">            MAE</t>
  </si>
  <si>
    <t xml:space="preserve">            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</si>
</sst>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0" xfId="0"/>
    <xf numFmtId="0" fontId="2" fillId="4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4" fillId="11" borderId="1" xfId="0" applyFont="1" applyFill="1" applyBorder="1"/>
    <xf numFmtId="0" fontId="4" fillId="8" borderId="1" xfId="0" applyFont="1" applyFill="1" applyBorder="1"/>
    <xf numFmtId="0" fontId="0" fillId="12" borderId="1" xfId="0" applyFill="1" applyBorder="1"/>
    <xf numFmtId="15" fontId="0" fillId="0" borderId="0" xfId="0" applyNumberFormat="1"/>
    <xf numFmtId="0" fontId="1" fillId="13" borderId="0" xfId="0" applyFont="1" applyFill="1"/>
    <xf numFmtId="0" fontId="2" fillId="3" borderId="1" xfId="0" applyFont="1" applyFill="1" applyBorder="1"/>
    <xf numFmtId="0" fontId="2" fillId="2" borderId="1" xfId="0" applyFont="1" applyFill="1" applyBorder="1"/>
    <xf numFmtId="0" fontId="0" fillId="1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0" fillId="0" borderId="2" xfId="0" applyBorder="1"/>
    <xf numFmtId="0" fontId="5" fillId="0" borderId="2" xfId="0" applyFont="1" applyBorder="1"/>
    <xf numFmtId="0" fontId="0" fillId="0" borderId="0" xfId="0" applyBorder="1"/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MMC12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série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Sheet1!$B$28:$B$150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Sheet1!$E$28:$E$150</c:f>
              <c:numCache>
                <c:formatCode>General</c:formatCode>
                <c:ptCount val="123"/>
                <c:pt idx="0">
                  <c:v>4985</c:v>
                </c:pt>
                <c:pt idx="1">
                  <c:v>4969</c:v>
                </c:pt>
                <c:pt idx="2">
                  <c:v>4980</c:v>
                </c:pt>
                <c:pt idx="3">
                  <c:v>4989</c:v>
                </c:pt>
                <c:pt idx="4">
                  <c:v>4993</c:v>
                </c:pt>
                <c:pt idx="5">
                  <c:v>4995</c:v>
                </c:pt>
                <c:pt idx="6">
                  <c:v>4997</c:v>
                </c:pt>
                <c:pt idx="7">
                  <c:v>4362</c:v>
                </c:pt>
                <c:pt idx="8">
                  <c:v>5047</c:v>
                </c:pt>
                <c:pt idx="9">
                  <c:v>5044</c:v>
                </c:pt>
                <c:pt idx="10">
                  <c:v>5032</c:v>
                </c:pt>
                <c:pt idx="11">
                  <c:v>5036</c:v>
                </c:pt>
                <c:pt idx="12">
                  <c:v>5091</c:v>
                </c:pt>
                <c:pt idx="13">
                  <c:v>5101</c:v>
                </c:pt>
                <c:pt idx="14">
                  <c:v>5122</c:v>
                </c:pt>
                <c:pt idx="15">
                  <c:v>5126</c:v>
                </c:pt>
                <c:pt idx="16">
                  <c:v>5144</c:v>
                </c:pt>
                <c:pt idx="17">
                  <c:v>5164</c:v>
                </c:pt>
                <c:pt idx="18">
                  <c:v>5164</c:v>
                </c:pt>
                <c:pt idx="19">
                  <c:v>5181</c:v>
                </c:pt>
                <c:pt idx="20">
                  <c:v>5187</c:v>
                </c:pt>
                <c:pt idx="21">
                  <c:v>5196</c:v>
                </c:pt>
                <c:pt idx="22">
                  <c:v>5192</c:v>
                </c:pt>
                <c:pt idx="23">
                  <c:v>5201</c:v>
                </c:pt>
                <c:pt idx="24">
                  <c:v>5215</c:v>
                </c:pt>
                <c:pt idx="25">
                  <c:v>5220</c:v>
                </c:pt>
                <c:pt idx="26">
                  <c:v>5210</c:v>
                </c:pt>
                <c:pt idx="27">
                  <c:v>5222</c:v>
                </c:pt>
                <c:pt idx="28">
                  <c:v>5229</c:v>
                </c:pt>
                <c:pt idx="29">
                  <c:v>5233</c:v>
                </c:pt>
                <c:pt idx="30">
                  <c:v>5237</c:v>
                </c:pt>
                <c:pt idx="31">
                  <c:v>5223</c:v>
                </c:pt>
                <c:pt idx="32">
                  <c:v>5244</c:v>
                </c:pt>
                <c:pt idx="33">
                  <c:v>5251</c:v>
                </c:pt>
                <c:pt idx="34">
                  <c:v>5251</c:v>
                </c:pt>
                <c:pt idx="35">
                  <c:v>5256</c:v>
                </c:pt>
                <c:pt idx="36">
                  <c:v>5261</c:v>
                </c:pt>
                <c:pt idx="37">
                  <c:v>5253</c:v>
                </c:pt>
                <c:pt idx="38">
                  <c:v>5251</c:v>
                </c:pt>
                <c:pt idx="39">
                  <c:v>5245</c:v>
                </c:pt>
                <c:pt idx="40">
                  <c:v>5249</c:v>
                </c:pt>
                <c:pt idx="41">
                  <c:v>5148</c:v>
                </c:pt>
                <c:pt idx="42">
                  <c:v>5245</c:v>
                </c:pt>
                <c:pt idx="43">
                  <c:v>5219</c:v>
                </c:pt>
                <c:pt idx="44">
                  <c:v>5262</c:v>
                </c:pt>
                <c:pt idx="45">
                  <c:v>5260</c:v>
                </c:pt>
                <c:pt idx="46">
                  <c:v>5283</c:v>
                </c:pt>
                <c:pt idx="47">
                  <c:v>5291</c:v>
                </c:pt>
                <c:pt idx="48">
                  <c:v>5299</c:v>
                </c:pt>
                <c:pt idx="49">
                  <c:v>5308</c:v>
                </c:pt>
                <c:pt idx="50">
                  <c:v>5319</c:v>
                </c:pt>
                <c:pt idx="51">
                  <c:v>5343</c:v>
                </c:pt>
                <c:pt idx="52">
                  <c:v>5341</c:v>
                </c:pt>
                <c:pt idx="53">
                  <c:v>5342</c:v>
                </c:pt>
                <c:pt idx="54">
                  <c:v>5349</c:v>
                </c:pt>
                <c:pt idx="55">
                  <c:v>5366</c:v>
                </c:pt>
                <c:pt idx="56">
                  <c:v>5394</c:v>
                </c:pt>
                <c:pt idx="57">
                  <c:v>5412</c:v>
                </c:pt>
                <c:pt idx="58">
                  <c:v>5428</c:v>
                </c:pt>
                <c:pt idx="59">
                  <c:v>5439</c:v>
                </c:pt>
                <c:pt idx="60">
                  <c:v>5445</c:v>
                </c:pt>
                <c:pt idx="61">
                  <c:v>5462</c:v>
                </c:pt>
                <c:pt idx="62">
                  <c:v>5482</c:v>
                </c:pt>
                <c:pt idx="63">
                  <c:v>5491</c:v>
                </c:pt>
                <c:pt idx="64">
                  <c:v>5497</c:v>
                </c:pt>
                <c:pt idx="65">
                  <c:v>5515</c:v>
                </c:pt>
                <c:pt idx="66">
                  <c:v>5526</c:v>
                </c:pt>
                <c:pt idx="67">
                  <c:v>5533</c:v>
                </c:pt>
                <c:pt idx="68">
                  <c:v>5536</c:v>
                </c:pt>
                <c:pt idx="69">
                  <c:v>5544</c:v>
                </c:pt>
                <c:pt idx="70">
                  <c:v>5559</c:v>
                </c:pt>
                <c:pt idx="71">
                  <c:v>5571</c:v>
                </c:pt>
                <c:pt idx="72">
                  <c:v>5588</c:v>
                </c:pt>
                <c:pt idx="73">
                  <c:v>5602</c:v>
                </c:pt>
                <c:pt idx="74">
                  <c:v>5587</c:v>
                </c:pt>
                <c:pt idx="75">
                  <c:v>5607</c:v>
                </c:pt>
                <c:pt idx="76">
                  <c:v>5621</c:v>
                </c:pt>
                <c:pt idx="77">
                  <c:v>5635</c:v>
                </c:pt>
                <c:pt idx="78">
                  <c:v>5651</c:v>
                </c:pt>
                <c:pt idx="79">
                  <c:v>5540</c:v>
                </c:pt>
                <c:pt idx="80">
                  <c:v>5625</c:v>
                </c:pt>
                <c:pt idx="81">
                  <c:v>5638</c:v>
                </c:pt>
                <c:pt idx="82">
                  <c:v>5661</c:v>
                </c:pt>
                <c:pt idx="83">
                  <c:v>5741</c:v>
                </c:pt>
                <c:pt idx="84">
                  <c:v>5754</c:v>
                </c:pt>
                <c:pt idx="85">
                  <c:v>5766</c:v>
                </c:pt>
                <c:pt idx="86">
                  <c:v>5772</c:v>
                </c:pt>
                <c:pt idx="87">
                  <c:v>5776</c:v>
                </c:pt>
                <c:pt idx="88">
                  <c:v>5794</c:v>
                </c:pt>
                <c:pt idx="89">
                  <c:v>5804</c:v>
                </c:pt>
                <c:pt idx="90">
                  <c:v>5799</c:v>
                </c:pt>
                <c:pt idx="91">
                  <c:v>5804</c:v>
                </c:pt>
                <c:pt idx="92">
                  <c:v>5811</c:v>
                </c:pt>
                <c:pt idx="93">
                  <c:v>5812</c:v>
                </c:pt>
                <c:pt idx="94">
                  <c:v>5805</c:v>
                </c:pt>
                <c:pt idx="95">
                  <c:v>5818</c:v>
                </c:pt>
                <c:pt idx="96">
                  <c:v>5813</c:v>
                </c:pt>
                <c:pt idx="97">
                  <c:v>5777</c:v>
                </c:pt>
                <c:pt idx="98">
                  <c:v>5768</c:v>
                </c:pt>
                <c:pt idx="99">
                  <c:v>5762</c:v>
                </c:pt>
                <c:pt idx="100">
                  <c:v>5763</c:v>
                </c:pt>
                <c:pt idx="101">
                  <c:v>5755</c:v>
                </c:pt>
                <c:pt idx="102">
                  <c:v>5757</c:v>
                </c:pt>
                <c:pt idx="103">
                  <c:v>5763</c:v>
                </c:pt>
                <c:pt idx="104">
                  <c:v>5754</c:v>
                </c:pt>
                <c:pt idx="105">
                  <c:v>5750</c:v>
                </c:pt>
                <c:pt idx="106">
                  <c:v>5745</c:v>
                </c:pt>
                <c:pt idx="107">
                  <c:v>5739</c:v>
                </c:pt>
                <c:pt idx="108">
                  <c:v>5717</c:v>
                </c:pt>
                <c:pt idx="109">
                  <c:v>5719</c:v>
                </c:pt>
                <c:pt idx="110">
                  <c:v>5716</c:v>
                </c:pt>
                <c:pt idx="111">
                  <c:v>5713</c:v>
                </c:pt>
                <c:pt idx="112">
                  <c:v>5711</c:v>
                </c:pt>
                <c:pt idx="113">
                  <c:v>5711</c:v>
                </c:pt>
                <c:pt idx="114">
                  <c:v>5707</c:v>
                </c:pt>
                <c:pt idx="115">
                  <c:v>5701</c:v>
                </c:pt>
                <c:pt idx="116">
                  <c:v>5704</c:v>
                </c:pt>
                <c:pt idx="117">
                  <c:v>5699</c:v>
                </c:pt>
                <c:pt idx="118">
                  <c:v>5699</c:v>
                </c:pt>
                <c:pt idx="119">
                  <c:v>5707</c:v>
                </c:pt>
                <c:pt idx="120">
                  <c:v>5719</c:v>
                </c:pt>
                <c:pt idx="121">
                  <c:v>5725</c:v>
                </c:pt>
                <c:pt idx="122">
                  <c:v>5724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5-4215-9B51-ED90ED7352FD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MMC12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8034038726638355E-4"/>
                  <c:y val="0.23563112883569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Sheet1!$B$34:$B$144</c:f>
              <c:numCache>
                <c:formatCode>General</c:formatCode>
                <c:ptCount val="1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</c:numCache>
            </c:numRef>
          </c:xVal>
          <c:yVal>
            <c:numRef>
              <c:f>Sheet1!$F$34:$F$144</c:f>
              <c:numCache>
                <c:formatCode>General</c:formatCode>
                <c:ptCount val="111"/>
                <c:pt idx="0">
                  <c:v>4956.833333333333</c:v>
                </c:pt>
                <c:pt idx="1">
                  <c:v>4966.75</c:v>
                </c:pt>
                <c:pt idx="2">
                  <c:v>4978.166666666667</c:v>
                </c:pt>
                <c:pt idx="3">
                  <c:v>4989.791666666667</c:v>
                </c:pt>
                <c:pt idx="4">
                  <c:v>5001.791666666667</c:v>
                </c:pt>
                <c:pt idx="5">
                  <c:v>5015.125</c:v>
                </c:pt>
                <c:pt idx="6">
                  <c:v>5029.125</c:v>
                </c:pt>
                <c:pt idx="7">
                  <c:v>5070.208333333333</c:v>
                </c:pt>
                <c:pt idx="8">
                  <c:v>5110.166666666667</c:v>
                </c:pt>
                <c:pt idx="9">
                  <c:v>5122.333333333333</c:v>
                </c:pt>
                <c:pt idx="10">
                  <c:v>5135.333333333333</c:v>
                </c:pt>
                <c:pt idx="11">
                  <c:v>5148.875</c:v>
                </c:pt>
                <c:pt idx="12">
                  <c:v>5160.916666666667</c:v>
                </c:pt>
                <c:pt idx="13">
                  <c:v>5171.041666666667</c:v>
                </c:pt>
                <c:pt idx="14">
                  <c:v>5179.666666666667</c:v>
                </c:pt>
                <c:pt idx="15">
                  <c:v>5187.333333333333</c:v>
                </c:pt>
                <c:pt idx="16">
                  <c:v>5194.875</c:v>
                </c:pt>
                <c:pt idx="17">
                  <c:v>5201.291666666667</c:v>
                </c:pt>
                <c:pt idx="18">
                  <c:v>5207.208333333333</c:v>
                </c:pt>
                <c:pt idx="19">
                  <c:v>5212</c:v>
                </c:pt>
                <c:pt idx="20">
                  <c:v>5216.125</c:v>
                </c:pt>
                <c:pt idx="21">
                  <c:v>5220.791666666667</c:v>
                </c:pt>
                <c:pt idx="22">
                  <c:v>5225.541666666667</c:v>
                </c:pt>
                <c:pt idx="23">
                  <c:v>5230.291666666667</c:v>
                </c:pt>
                <c:pt idx="24">
                  <c:v>5234.5</c:v>
                </c:pt>
                <c:pt idx="25">
                  <c:v>5237.791666666667</c:v>
                </c:pt>
                <c:pt idx="26">
                  <c:v>5240.875</c:v>
                </c:pt>
                <c:pt idx="27">
                  <c:v>5243.541666666667</c:v>
                </c:pt>
                <c:pt idx="28">
                  <c:v>5245.333333333333</c:v>
                </c:pt>
                <c:pt idx="29">
                  <c:v>5242.625</c:v>
                </c:pt>
                <c:pt idx="30">
                  <c:v>5239.416666666667</c:v>
                </c:pt>
                <c:pt idx="31">
                  <c:v>5239.583333333333</c:v>
                </c:pt>
                <c:pt idx="32">
                  <c:v>5240.166666666667</c:v>
                </c:pt>
                <c:pt idx="33">
                  <c:v>5241.291666666667</c:v>
                </c:pt>
                <c:pt idx="34">
                  <c:v>5243</c:v>
                </c:pt>
                <c:pt idx="35">
                  <c:v>5245.791666666667</c:v>
                </c:pt>
                <c:pt idx="36">
                  <c:v>5248.833333333333</c:v>
                </c:pt>
                <c:pt idx="37">
                  <c:v>5252.708333333333</c:v>
                </c:pt>
                <c:pt idx="38">
                  <c:v>5257.833333333333</c:v>
                </c:pt>
                <c:pt idx="39">
                  <c:v>5264.75</c:v>
                </c:pt>
                <c:pt idx="40">
                  <c:v>5272.666666666667</c:v>
                </c:pt>
                <c:pt idx="41">
                  <c:v>5284.583333333333</c:v>
                </c:pt>
                <c:pt idx="42">
                  <c:v>5297</c:v>
                </c:pt>
                <c:pt idx="43">
                  <c:v>5307.458333333333</c:v>
                </c:pt>
                <c:pt idx="44">
                  <c:v>5319.083333333333</c:v>
                </c:pt>
                <c:pt idx="45">
                  <c:v>5330.916666666667</c:v>
                </c:pt>
                <c:pt idx="46">
                  <c:v>5343.291666666667</c:v>
                </c:pt>
                <c:pt idx="47">
                  <c:v>5355.5</c:v>
                </c:pt>
                <c:pt idx="48">
                  <c:v>5367.75</c:v>
                </c:pt>
                <c:pt idx="49">
                  <c:v>5380.25</c:v>
                </c:pt>
                <c:pt idx="50">
                  <c:v>5393.458333333333</c:v>
                </c:pt>
                <c:pt idx="51">
                  <c:v>5406.416666666667</c:v>
                </c:pt>
                <c:pt idx="52">
                  <c:v>5419.083333333333</c:v>
                </c:pt>
                <c:pt idx="53">
                  <c:v>5432.791666666667</c:v>
                </c:pt>
                <c:pt idx="54">
                  <c:v>5447.375</c:v>
                </c:pt>
                <c:pt idx="55">
                  <c:v>5461.708333333333</c:v>
                </c:pt>
                <c:pt idx="56">
                  <c:v>5474.583333333333</c:v>
                </c:pt>
                <c:pt idx="57">
                  <c:v>5486</c:v>
                </c:pt>
                <c:pt idx="58">
                  <c:v>5496.958333333333</c:v>
                </c:pt>
                <c:pt idx="59">
                  <c:v>5507.916666666667</c:v>
                </c:pt>
                <c:pt idx="60">
                  <c:v>5519.375</c:v>
                </c:pt>
                <c:pt idx="61">
                  <c:v>5531.166666666667</c:v>
                </c:pt>
                <c:pt idx="62">
                  <c:v>5541.375</c:v>
                </c:pt>
                <c:pt idx="63">
                  <c:v>5550.583333333333</c:v>
                </c:pt>
                <c:pt idx="64">
                  <c:v>5560.583333333333</c:v>
                </c:pt>
                <c:pt idx="65">
                  <c:v>5570.75</c:v>
                </c:pt>
                <c:pt idx="66">
                  <c:v>5580.958333333333</c:v>
                </c:pt>
                <c:pt idx="67">
                  <c:v>5586.458333333333</c:v>
                </c:pt>
                <c:pt idx="68">
                  <c:v>5590.458333333333</c:v>
                </c:pt>
                <c:pt idx="69">
                  <c:v>5598.083333333333</c:v>
                </c:pt>
                <c:pt idx="70">
                  <c:v>5606.25</c:v>
                </c:pt>
                <c:pt idx="71">
                  <c:v>5617.583333333333</c:v>
                </c:pt>
                <c:pt idx="72">
                  <c:v>5631.583333333333</c:v>
                </c:pt>
                <c:pt idx="73">
                  <c:v>5645.333333333333</c:v>
                </c:pt>
                <c:pt idx="74">
                  <c:v>5659.875</c:v>
                </c:pt>
                <c:pt idx="75">
                  <c:v>5674.625</c:v>
                </c:pt>
                <c:pt idx="76">
                  <c:v>5688.875</c:v>
                </c:pt>
                <c:pt idx="77">
                  <c:v>5703.125</c:v>
                </c:pt>
                <c:pt idx="78">
                  <c:v>5716.333333333333</c:v>
                </c:pt>
                <c:pt idx="79">
                  <c:v>5733.5</c:v>
                </c:pt>
                <c:pt idx="80">
                  <c:v>5752.25</c:v>
                </c:pt>
                <c:pt idx="81">
                  <c:v>5767.25</c:v>
                </c:pt>
                <c:pt idx="82">
                  <c:v>5780.5</c:v>
                </c:pt>
                <c:pt idx="83">
                  <c:v>5789.708333333333</c:v>
                </c:pt>
                <c:pt idx="84">
                  <c:v>5795.375</c:v>
                </c:pt>
                <c:pt idx="85">
                  <c:v>5798.291666666667</c:v>
                </c:pt>
                <c:pt idx="86">
                  <c:v>5798.583333333333</c:v>
                </c:pt>
                <c:pt idx="87">
                  <c:v>5797.833333333333</c:v>
                </c:pt>
                <c:pt idx="88">
                  <c:v>5795.958333333333</c:v>
                </c:pt>
                <c:pt idx="89">
                  <c:v>5792.625</c:v>
                </c:pt>
                <c:pt idx="90">
                  <c:v>5788.833333333333</c:v>
                </c:pt>
                <c:pt idx="91">
                  <c:v>5785.375</c:v>
                </c:pt>
                <c:pt idx="92">
                  <c:v>5781.291666666667</c:v>
                </c:pt>
                <c:pt idx="93">
                  <c:v>5776.333333333333</c:v>
                </c:pt>
                <c:pt idx="94">
                  <c:v>5771.25</c:v>
                </c:pt>
                <c:pt idx="95">
                  <c:v>5765.458333333333</c:v>
                </c:pt>
                <c:pt idx="96">
                  <c:v>5758.166666666667</c:v>
                </c:pt>
                <c:pt idx="97">
                  <c:v>5751.75</c:v>
                </c:pt>
                <c:pt idx="98">
                  <c:v>5747.166666666667</c:v>
                </c:pt>
                <c:pt idx="99">
                  <c:v>5742.958333333333</c:v>
                </c:pt>
                <c:pt idx="100">
                  <c:v>5738.75</c:v>
                </c:pt>
                <c:pt idx="101">
                  <c:v>5734.75</c:v>
                </c:pt>
                <c:pt idx="102">
                  <c:v>5730.833333333333</c:v>
                </c:pt>
                <c:pt idx="103">
                  <c:v>5726.166666666667</c:v>
                </c:pt>
                <c:pt idx="104">
                  <c:v>5721.5</c:v>
                </c:pt>
                <c:pt idx="105">
                  <c:v>5717.291666666667</c:v>
                </c:pt>
                <c:pt idx="106">
                  <c:v>5713.25</c:v>
                </c:pt>
                <c:pt idx="107">
                  <c:v>5710</c:v>
                </c:pt>
                <c:pt idx="108">
                  <c:v>5708.75</c:v>
                </c:pt>
                <c:pt idx="109">
                  <c:v>5709.083333333333</c:v>
                </c:pt>
                <c:pt idx="110">
                  <c:v>5709.666666666667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5-4215-9B51-ED90ED73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95279"/>
        <c:axId val="399897743"/>
      </c:scatterChart>
      <c:valAx>
        <c:axId val="18504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897743"/>
        <c:crosses val="autoZero"/>
        <c:crossBetween val="midCat"/>
      </c:valAx>
      <c:valAx>
        <c:axId val="3998977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4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modeles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série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Sheet1!$B$34:$B$162</c:f>
              <c:numCache>
                <c:formatCode>General</c:formatCode>
                <c:ptCount val="1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</c:numCache>
            </c:numRef>
          </c:xVal>
          <c:yVal>
            <c:numRef>
              <c:f>Sheet1!$E$34:$E$162</c:f>
              <c:numCache>
                <c:formatCode>General</c:formatCode>
                <c:ptCount val="129"/>
                <c:pt idx="0">
                  <c:v>4997</c:v>
                </c:pt>
                <c:pt idx="1">
                  <c:v>4362</c:v>
                </c:pt>
                <c:pt idx="2">
                  <c:v>5047</c:v>
                </c:pt>
                <c:pt idx="3">
                  <c:v>5044</c:v>
                </c:pt>
                <c:pt idx="4">
                  <c:v>5032</c:v>
                </c:pt>
                <c:pt idx="5">
                  <c:v>5036</c:v>
                </c:pt>
                <c:pt idx="6">
                  <c:v>5091</c:v>
                </c:pt>
                <c:pt idx="7">
                  <c:v>5101</c:v>
                </c:pt>
                <c:pt idx="8">
                  <c:v>5122</c:v>
                </c:pt>
                <c:pt idx="9">
                  <c:v>5126</c:v>
                </c:pt>
                <c:pt idx="10">
                  <c:v>5144</c:v>
                </c:pt>
                <c:pt idx="11">
                  <c:v>5164</c:v>
                </c:pt>
                <c:pt idx="12">
                  <c:v>5164</c:v>
                </c:pt>
                <c:pt idx="13">
                  <c:v>5181</c:v>
                </c:pt>
                <c:pt idx="14">
                  <c:v>5187</c:v>
                </c:pt>
                <c:pt idx="15">
                  <c:v>5196</c:v>
                </c:pt>
                <c:pt idx="16">
                  <c:v>5192</c:v>
                </c:pt>
                <c:pt idx="17">
                  <c:v>5201</c:v>
                </c:pt>
                <c:pt idx="18">
                  <c:v>5215</c:v>
                </c:pt>
                <c:pt idx="19">
                  <c:v>5220</c:v>
                </c:pt>
                <c:pt idx="20">
                  <c:v>5210</c:v>
                </c:pt>
                <c:pt idx="21">
                  <c:v>5222</c:v>
                </c:pt>
                <c:pt idx="22">
                  <c:v>5229</c:v>
                </c:pt>
                <c:pt idx="23">
                  <c:v>5233</c:v>
                </c:pt>
                <c:pt idx="24">
                  <c:v>5237</c:v>
                </c:pt>
                <c:pt idx="25">
                  <c:v>5223</c:v>
                </c:pt>
                <c:pt idx="26">
                  <c:v>5244</c:v>
                </c:pt>
                <c:pt idx="27">
                  <c:v>5251</c:v>
                </c:pt>
                <c:pt idx="28">
                  <c:v>5251</c:v>
                </c:pt>
                <c:pt idx="29">
                  <c:v>5256</c:v>
                </c:pt>
                <c:pt idx="30">
                  <c:v>5261</c:v>
                </c:pt>
                <c:pt idx="31">
                  <c:v>5253</c:v>
                </c:pt>
                <c:pt idx="32">
                  <c:v>5251</c:v>
                </c:pt>
                <c:pt idx="33">
                  <c:v>5245</c:v>
                </c:pt>
                <c:pt idx="34">
                  <c:v>5249</c:v>
                </c:pt>
                <c:pt idx="35">
                  <c:v>5148</c:v>
                </c:pt>
                <c:pt idx="36">
                  <c:v>5245</c:v>
                </c:pt>
                <c:pt idx="37">
                  <c:v>5219</c:v>
                </c:pt>
                <c:pt idx="38">
                  <c:v>5262</c:v>
                </c:pt>
                <c:pt idx="39">
                  <c:v>5260</c:v>
                </c:pt>
                <c:pt idx="40">
                  <c:v>5283</c:v>
                </c:pt>
                <c:pt idx="41">
                  <c:v>5291</c:v>
                </c:pt>
                <c:pt idx="42">
                  <c:v>5299</c:v>
                </c:pt>
                <c:pt idx="43">
                  <c:v>5308</c:v>
                </c:pt>
                <c:pt idx="44">
                  <c:v>5319</c:v>
                </c:pt>
                <c:pt idx="45">
                  <c:v>5343</c:v>
                </c:pt>
                <c:pt idx="46">
                  <c:v>5341</c:v>
                </c:pt>
                <c:pt idx="47">
                  <c:v>5342</c:v>
                </c:pt>
                <c:pt idx="48">
                  <c:v>5349</c:v>
                </c:pt>
                <c:pt idx="49">
                  <c:v>5366</c:v>
                </c:pt>
                <c:pt idx="50">
                  <c:v>5394</c:v>
                </c:pt>
                <c:pt idx="51">
                  <c:v>5412</c:v>
                </c:pt>
                <c:pt idx="52">
                  <c:v>5428</c:v>
                </c:pt>
                <c:pt idx="53">
                  <c:v>5439</c:v>
                </c:pt>
                <c:pt idx="54">
                  <c:v>5445</c:v>
                </c:pt>
                <c:pt idx="55">
                  <c:v>5462</c:v>
                </c:pt>
                <c:pt idx="56">
                  <c:v>5482</c:v>
                </c:pt>
                <c:pt idx="57">
                  <c:v>5491</c:v>
                </c:pt>
                <c:pt idx="58">
                  <c:v>5497</c:v>
                </c:pt>
                <c:pt idx="59">
                  <c:v>5515</c:v>
                </c:pt>
                <c:pt idx="60">
                  <c:v>5526</c:v>
                </c:pt>
                <c:pt idx="61">
                  <c:v>5533</c:v>
                </c:pt>
                <c:pt idx="62">
                  <c:v>5536</c:v>
                </c:pt>
                <c:pt idx="63">
                  <c:v>5544</c:v>
                </c:pt>
                <c:pt idx="64">
                  <c:v>5559</c:v>
                </c:pt>
                <c:pt idx="65">
                  <c:v>5571</c:v>
                </c:pt>
                <c:pt idx="66">
                  <c:v>5588</c:v>
                </c:pt>
                <c:pt idx="67">
                  <c:v>5602</c:v>
                </c:pt>
                <c:pt idx="68">
                  <c:v>5587</c:v>
                </c:pt>
                <c:pt idx="69">
                  <c:v>5607</c:v>
                </c:pt>
                <c:pt idx="70">
                  <c:v>5621</c:v>
                </c:pt>
                <c:pt idx="71">
                  <c:v>5635</c:v>
                </c:pt>
                <c:pt idx="72">
                  <c:v>5651</c:v>
                </c:pt>
                <c:pt idx="73">
                  <c:v>5540</c:v>
                </c:pt>
                <c:pt idx="74">
                  <c:v>5625</c:v>
                </c:pt>
                <c:pt idx="75">
                  <c:v>5638</c:v>
                </c:pt>
                <c:pt idx="76">
                  <c:v>5661</c:v>
                </c:pt>
                <c:pt idx="77">
                  <c:v>5741</c:v>
                </c:pt>
                <c:pt idx="78">
                  <c:v>5754</c:v>
                </c:pt>
                <c:pt idx="79">
                  <c:v>5766</c:v>
                </c:pt>
                <c:pt idx="80">
                  <c:v>5772</c:v>
                </c:pt>
                <c:pt idx="81">
                  <c:v>5776</c:v>
                </c:pt>
                <c:pt idx="82">
                  <c:v>5794</c:v>
                </c:pt>
                <c:pt idx="83">
                  <c:v>5804</c:v>
                </c:pt>
                <c:pt idx="84">
                  <c:v>5799</c:v>
                </c:pt>
                <c:pt idx="85">
                  <c:v>5804</c:v>
                </c:pt>
                <c:pt idx="86">
                  <c:v>5811</c:v>
                </c:pt>
                <c:pt idx="87">
                  <c:v>5812</c:v>
                </c:pt>
                <c:pt idx="88">
                  <c:v>5805</c:v>
                </c:pt>
                <c:pt idx="89">
                  <c:v>5818</c:v>
                </c:pt>
                <c:pt idx="90">
                  <c:v>5813</c:v>
                </c:pt>
                <c:pt idx="91">
                  <c:v>5777</c:v>
                </c:pt>
                <c:pt idx="92">
                  <c:v>5768</c:v>
                </c:pt>
                <c:pt idx="93">
                  <c:v>5762</c:v>
                </c:pt>
                <c:pt idx="94">
                  <c:v>5763</c:v>
                </c:pt>
                <c:pt idx="95">
                  <c:v>5755</c:v>
                </c:pt>
                <c:pt idx="96">
                  <c:v>5757</c:v>
                </c:pt>
                <c:pt idx="97">
                  <c:v>5763</c:v>
                </c:pt>
                <c:pt idx="98">
                  <c:v>5754</c:v>
                </c:pt>
                <c:pt idx="99">
                  <c:v>5750</c:v>
                </c:pt>
                <c:pt idx="100">
                  <c:v>5745</c:v>
                </c:pt>
                <c:pt idx="101">
                  <c:v>5739</c:v>
                </c:pt>
                <c:pt idx="102">
                  <c:v>5717</c:v>
                </c:pt>
                <c:pt idx="103">
                  <c:v>5719</c:v>
                </c:pt>
                <c:pt idx="104">
                  <c:v>5716</c:v>
                </c:pt>
                <c:pt idx="105">
                  <c:v>5713</c:v>
                </c:pt>
                <c:pt idx="106">
                  <c:v>5711</c:v>
                </c:pt>
                <c:pt idx="107">
                  <c:v>5711</c:v>
                </c:pt>
                <c:pt idx="108">
                  <c:v>5707</c:v>
                </c:pt>
                <c:pt idx="109">
                  <c:v>5701</c:v>
                </c:pt>
                <c:pt idx="110">
                  <c:v>5704</c:v>
                </c:pt>
                <c:pt idx="111">
                  <c:v>5699</c:v>
                </c:pt>
                <c:pt idx="112">
                  <c:v>5699</c:v>
                </c:pt>
                <c:pt idx="113">
                  <c:v>5707</c:v>
                </c:pt>
                <c:pt idx="114">
                  <c:v>5719</c:v>
                </c:pt>
                <c:pt idx="115">
                  <c:v>5725</c:v>
                </c:pt>
                <c:pt idx="116">
                  <c:v>5724</c:v>
                </c:pt>
                <c:pt idx="117">
                  <c:v>5720</c:v>
                </c:pt>
                <c:pt idx="118">
                  <c:v>5719</c:v>
                </c:pt>
                <c:pt idx="119">
                  <c:v>5711</c:v>
                </c:pt>
                <c:pt idx="120">
                  <c:v>5709</c:v>
                </c:pt>
                <c:pt idx="121">
                  <c:v>5690</c:v>
                </c:pt>
                <c:pt idx="122">
                  <c:v>5692</c:v>
                </c:pt>
                <c:pt idx="123">
                  <c:v>5693</c:v>
                </c:pt>
                <c:pt idx="124">
                  <c:v>5700</c:v>
                </c:pt>
                <c:pt idx="125">
                  <c:v>5697</c:v>
                </c:pt>
                <c:pt idx="126">
                  <c:v>5708</c:v>
                </c:pt>
                <c:pt idx="127">
                  <c:v>5716</c:v>
                </c:pt>
                <c:pt idx="128">
                  <c:v>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4-46EB-8699-6A3625478CF0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mod ann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Sheet1!$B$34:$B$162</c:f>
              <c:numCache>
                <c:formatCode>General</c:formatCode>
                <c:ptCount val="1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</c:numCache>
            </c:numRef>
          </c:xVal>
          <c:yVal>
            <c:numRef>
              <c:f>Sheet1!$L$34:$L$162</c:f>
              <c:numCache>
                <c:formatCode>General</c:formatCode>
                <c:ptCount val="129"/>
                <c:pt idx="0">
                  <c:v>5025.651635598042</c:v>
                </c:pt>
                <c:pt idx="1">
                  <c:v>5020.3684110157028</c:v>
                </c:pt>
                <c:pt idx="2">
                  <c:v>5041.7301058886987</c:v>
                </c:pt>
                <c:pt idx="3">
                  <c:v>5052.0586442212261</c:v>
                </c:pt>
                <c:pt idx="4">
                  <c:v>5059.0154195763607</c:v>
                </c:pt>
                <c:pt idx="5">
                  <c:v>5067.29707570141</c:v>
                </c:pt>
                <c:pt idx="6">
                  <c:v>5076.3762567774811</c:v>
                </c:pt>
                <c:pt idx="7">
                  <c:v>5084.2236208119939</c:v>
                </c:pt>
                <c:pt idx="8">
                  <c:v>5083.9920568724465</c:v>
                </c:pt>
                <c:pt idx="9">
                  <c:v>5095.3564565139413</c:v>
                </c:pt>
                <c:pt idx="10">
                  <c:v>5102.7265296343303</c:v>
                </c:pt>
                <c:pt idx="11">
                  <c:v>5109.6361981304726</c:v>
                </c:pt>
                <c:pt idx="12">
                  <c:v>5117.3809285576826</c:v>
                </c:pt>
                <c:pt idx="13">
                  <c:v>5111.8621098209651</c:v>
                </c:pt>
                <c:pt idx="14">
                  <c:v>5133.4737790067938</c:v>
                </c:pt>
                <c:pt idx="15">
                  <c:v>5143.8510698208429</c:v>
                </c:pt>
                <c:pt idx="16">
                  <c:v>5150.7952802548216</c:v>
                </c:pt>
                <c:pt idx="17">
                  <c:v>5159.088408888435</c:v>
                </c:pt>
                <c:pt idx="18">
                  <c:v>5168.1934528450283</c:v>
                </c:pt>
                <c:pt idx="19">
                  <c:v>5176.0443553806654</c:v>
                </c:pt>
                <c:pt idx="20">
                  <c:v>5175.6706336709085</c:v>
                </c:pt>
                <c:pt idx="21">
                  <c:v>5187.1020960018886</c:v>
                </c:pt>
                <c:pt idx="22">
                  <c:v>5194.467217829043</c:v>
                </c:pt>
                <c:pt idx="23">
                  <c:v>5201.3636847255839</c:v>
                </c:pt>
                <c:pt idx="24">
                  <c:v>5209.1102215173223</c:v>
                </c:pt>
                <c:pt idx="25">
                  <c:v>5203.3558086262265</c:v>
                </c:pt>
                <c:pt idx="26">
                  <c:v>5225.217452124889</c:v>
                </c:pt>
                <c:pt idx="27">
                  <c:v>5235.6434954204597</c:v>
                </c:pt>
                <c:pt idx="28">
                  <c:v>5242.5751409332825</c:v>
                </c:pt>
                <c:pt idx="29">
                  <c:v>5250.8797420754599</c:v>
                </c:pt>
                <c:pt idx="30">
                  <c:v>5260.0106489125765</c:v>
                </c:pt>
                <c:pt idx="31">
                  <c:v>5267.8650899493368</c:v>
                </c:pt>
                <c:pt idx="32">
                  <c:v>5267.3492104693705</c:v>
                </c:pt>
                <c:pt idx="33">
                  <c:v>5278.8477354898359</c:v>
                </c:pt>
                <c:pt idx="34">
                  <c:v>5286.2079060237547</c:v>
                </c:pt>
                <c:pt idx="35">
                  <c:v>5293.0911713206951</c:v>
                </c:pt>
                <c:pt idx="36">
                  <c:v>5300.8395144769629</c:v>
                </c:pt>
                <c:pt idx="37">
                  <c:v>5294.8495074314878</c:v>
                </c:pt>
                <c:pt idx="38">
                  <c:v>5316.961125242985</c:v>
                </c:pt>
                <c:pt idx="39">
                  <c:v>5327.4359210200764</c:v>
                </c:pt>
                <c:pt idx="40">
                  <c:v>5334.3550016117433</c:v>
                </c:pt>
                <c:pt idx="41">
                  <c:v>5342.6710752624849</c:v>
                </c:pt>
                <c:pt idx="42">
                  <c:v>5351.8278449801237</c:v>
                </c:pt>
                <c:pt idx="43">
                  <c:v>5359.6858245180092</c:v>
                </c:pt>
                <c:pt idx="44">
                  <c:v>5359.0277872678325</c:v>
                </c:pt>
                <c:pt idx="45">
                  <c:v>5370.5933749777832</c:v>
                </c:pt>
                <c:pt idx="46">
                  <c:v>5377.9485942184674</c:v>
                </c:pt>
                <c:pt idx="47">
                  <c:v>5384.8186579158064</c:v>
                </c:pt>
                <c:pt idx="48">
                  <c:v>5392.5688074366026</c:v>
                </c:pt>
                <c:pt idx="49">
                  <c:v>5386.3432062367492</c:v>
                </c:pt>
                <c:pt idx="50">
                  <c:v>5408.7047983610801</c:v>
                </c:pt>
                <c:pt idx="51">
                  <c:v>5419.2283466196932</c:v>
                </c:pt>
                <c:pt idx="52">
                  <c:v>5426.1348622902042</c:v>
                </c:pt>
                <c:pt idx="53">
                  <c:v>5434.4624084495099</c:v>
                </c:pt>
                <c:pt idx="54">
                  <c:v>5443.6450410476718</c:v>
                </c:pt>
                <c:pt idx="55">
                  <c:v>5451.5065590866807</c:v>
                </c:pt>
                <c:pt idx="56">
                  <c:v>5450.7063640662936</c:v>
                </c:pt>
                <c:pt idx="57">
                  <c:v>5462.3390144657315</c:v>
                </c:pt>
                <c:pt idx="58">
                  <c:v>5469.6892824131792</c:v>
                </c:pt>
                <c:pt idx="59">
                  <c:v>5476.5461445109177</c:v>
                </c:pt>
                <c:pt idx="60">
                  <c:v>5484.2981003962432</c:v>
                </c:pt>
                <c:pt idx="61">
                  <c:v>5477.8369050420106</c:v>
                </c:pt>
                <c:pt idx="62">
                  <c:v>5500.4484714791761</c:v>
                </c:pt>
                <c:pt idx="63">
                  <c:v>5511.0207722193099</c:v>
                </c:pt>
                <c:pt idx="64">
                  <c:v>5517.914722968665</c:v>
                </c:pt>
                <c:pt idx="65">
                  <c:v>5526.2537416365358</c:v>
                </c:pt>
                <c:pt idx="66">
                  <c:v>5535.4622371152191</c:v>
                </c:pt>
                <c:pt idx="67">
                  <c:v>5543.3272936553522</c:v>
                </c:pt>
                <c:pt idx="68">
                  <c:v>5542.3849408647557</c:v>
                </c:pt>
                <c:pt idx="69">
                  <c:v>5554.0846539536788</c:v>
                </c:pt>
                <c:pt idx="70">
                  <c:v>5561.4299706078918</c:v>
                </c:pt>
                <c:pt idx="71">
                  <c:v>5568.2736311060298</c:v>
                </c:pt>
                <c:pt idx="72">
                  <c:v>5576.0273933558838</c:v>
                </c:pt>
                <c:pt idx="73">
                  <c:v>5569.330603847272</c:v>
                </c:pt>
                <c:pt idx="74">
                  <c:v>5592.1921445972712</c:v>
                </c:pt>
                <c:pt idx="75">
                  <c:v>5602.8131978189267</c:v>
                </c:pt>
                <c:pt idx="76">
                  <c:v>5609.6945836471259</c:v>
                </c:pt>
                <c:pt idx="77">
                  <c:v>5618.0450748235608</c:v>
                </c:pt>
                <c:pt idx="78">
                  <c:v>5627.2794331827663</c:v>
                </c:pt>
                <c:pt idx="79">
                  <c:v>5635.1480282240236</c:v>
                </c:pt>
                <c:pt idx="80">
                  <c:v>5634.0635176632177</c:v>
                </c:pt>
                <c:pt idx="81">
                  <c:v>5645.8302934416261</c:v>
                </c:pt>
                <c:pt idx="82">
                  <c:v>5653.1706588026045</c:v>
                </c:pt>
                <c:pt idx="83">
                  <c:v>5660.0011177011411</c:v>
                </c:pt>
                <c:pt idx="84">
                  <c:v>5667.7566863155234</c:v>
                </c:pt>
                <c:pt idx="85">
                  <c:v>5660.8243026525333</c:v>
                </c:pt>
                <c:pt idx="86">
                  <c:v>5683.9358177153663</c:v>
                </c:pt>
                <c:pt idx="87">
                  <c:v>5694.6056234185435</c:v>
                </c:pt>
                <c:pt idx="88">
                  <c:v>5701.4744443255868</c:v>
                </c:pt>
                <c:pt idx="89">
                  <c:v>5709.8364080105857</c:v>
                </c:pt>
                <c:pt idx="90">
                  <c:v>5719.0966292503144</c:v>
                </c:pt>
                <c:pt idx="91">
                  <c:v>5726.9687627926951</c:v>
                </c:pt>
                <c:pt idx="92">
                  <c:v>5725.7420944616797</c:v>
                </c:pt>
                <c:pt idx="93">
                  <c:v>5737.5759329295743</c:v>
                </c:pt>
                <c:pt idx="94">
                  <c:v>5744.9113469973163</c:v>
                </c:pt>
                <c:pt idx="95">
                  <c:v>5751.7286042962523</c:v>
                </c:pt>
                <c:pt idx="96">
                  <c:v>5759.485979275164</c:v>
                </c:pt>
                <c:pt idx="97">
                  <c:v>5752.3180014577956</c:v>
                </c:pt>
                <c:pt idx="98">
                  <c:v>5775.6794908334623</c:v>
                </c:pt>
                <c:pt idx="99">
                  <c:v>5786.3980490181611</c:v>
                </c:pt>
                <c:pt idx="100">
                  <c:v>5793.2543050040476</c:v>
                </c:pt>
                <c:pt idx="101">
                  <c:v>5801.6277411976107</c:v>
                </c:pt>
                <c:pt idx="102">
                  <c:v>5810.9138253178617</c:v>
                </c:pt>
                <c:pt idx="103">
                  <c:v>5818.7894973613675</c:v>
                </c:pt>
                <c:pt idx="104">
                  <c:v>5817.4206712601417</c:v>
                </c:pt>
                <c:pt idx="105">
                  <c:v>5829.3215724175216</c:v>
                </c:pt>
                <c:pt idx="106">
                  <c:v>5836.652035192029</c:v>
                </c:pt>
                <c:pt idx="107">
                  <c:v>5843.4560908913636</c:v>
                </c:pt>
                <c:pt idx="108">
                  <c:v>5851.2152722348037</c:v>
                </c:pt>
                <c:pt idx="109">
                  <c:v>5843.811700263057</c:v>
                </c:pt>
                <c:pt idx="110">
                  <c:v>5867.4231639515574</c:v>
                </c:pt>
                <c:pt idx="111">
                  <c:v>5878.1904746177779</c:v>
                </c:pt>
                <c:pt idx="112">
                  <c:v>5885.0341656825085</c:v>
                </c:pt>
                <c:pt idx="113">
                  <c:v>5893.4190743846357</c:v>
                </c:pt>
                <c:pt idx="114">
                  <c:v>5902.7310213854098</c:v>
                </c:pt>
                <c:pt idx="115">
                  <c:v>5910.6102319300389</c:v>
                </c:pt>
                <c:pt idx="116">
                  <c:v>5909.0992480586028</c:v>
                </c:pt>
                <c:pt idx="117">
                  <c:v>5921.0672119054689</c:v>
                </c:pt>
                <c:pt idx="118">
                  <c:v>5928.3927233867407</c:v>
                </c:pt>
                <c:pt idx="119">
                  <c:v>5935.1835774864749</c:v>
                </c:pt>
                <c:pt idx="120">
                  <c:v>5942.9445651944443</c:v>
                </c:pt>
                <c:pt idx="121">
                  <c:v>5935.3053990683184</c:v>
                </c:pt>
                <c:pt idx="122">
                  <c:v>5959.1668370696525</c:v>
                </c:pt>
                <c:pt idx="123">
                  <c:v>5969.9829002173947</c:v>
                </c:pt>
                <c:pt idx="124">
                  <c:v>5976.8140263609694</c:v>
                </c:pt>
                <c:pt idx="125">
                  <c:v>5985.2104075716607</c:v>
                </c:pt>
                <c:pt idx="126">
                  <c:v>5994.548217452957</c:v>
                </c:pt>
                <c:pt idx="127">
                  <c:v>6002.4309664987104</c:v>
                </c:pt>
                <c:pt idx="128">
                  <c:v>6000.7778248570648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4-46EB-8699-6A3625478CF0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mod 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Sheet1!$B$34:$B$162</c:f>
              <c:numCache>
                <c:formatCode>General</c:formatCode>
                <c:ptCount val="1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</c:numCache>
            </c:numRef>
          </c:xVal>
          <c:yVal>
            <c:numRef>
              <c:f>Sheet1!$M$34:$M$162</c:f>
              <c:numCache>
                <c:formatCode>General</c:formatCode>
                <c:ptCount val="129"/>
                <c:pt idx="0">
                  <c:v>5030.0000992541109</c:v>
                </c:pt>
                <c:pt idx="1">
                  <c:v>5024.7604943951856</c:v>
                </c:pt>
                <c:pt idx="2">
                  <c:v>5046.1891269368161</c:v>
                </c:pt>
                <c:pt idx="3">
                  <c:v>5056.5750018293229</c:v>
                </c:pt>
                <c:pt idx="4">
                  <c:v>5063.5861184842815</c:v>
                </c:pt>
                <c:pt idx="5">
                  <c:v>5071.9233123351951</c:v>
                </c:pt>
                <c:pt idx="6">
                  <c:v>5081.0587787617142</c:v>
                </c:pt>
                <c:pt idx="7">
                  <c:v>5088.961307247122</c:v>
                </c:pt>
                <c:pt idx="8">
                  <c:v>5088.7773072410846</c:v>
                </c:pt>
                <c:pt idx="9">
                  <c:v>5100.2001463082897</c:v>
                </c:pt>
                <c:pt idx="10">
                  <c:v>5107.624894086327</c:v>
                </c:pt>
                <c:pt idx="11">
                  <c:v>5114.5887858563674</c:v>
                </c:pt>
                <c:pt idx="12">
                  <c:v>5122.3885430498885</c:v>
                </c:pt>
                <c:pt idx="13">
                  <c:v>5116.9116510977337</c:v>
                </c:pt>
                <c:pt idx="14">
                  <c:v>5138.5920542243821</c:v>
                </c:pt>
                <c:pt idx="15">
                  <c:v>5149.0270319253104</c:v>
                </c:pt>
                <c:pt idx="16">
                  <c:v>5156.0254933697634</c:v>
                </c:pt>
                <c:pt idx="17">
                  <c:v>5164.3742421687029</c:v>
                </c:pt>
                <c:pt idx="18">
                  <c:v>5173.5357573219326</c:v>
                </c:pt>
                <c:pt idx="19">
                  <c:v>5181.4418497355209</c:v>
                </c:pt>
                <c:pt idx="20">
                  <c:v>5181.1146704381199</c:v>
                </c:pt>
                <c:pt idx="21">
                  <c:v>5192.6050540957012</c:v>
                </c:pt>
                <c:pt idx="22">
                  <c:v>5200.0248150013667</c:v>
                </c:pt>
                <c:pt idx="23">
                  <c:v>5206.9754103073928</c:v>
                </c:pt>
                <c:pt idx="24">
                  <c:v>5214.7769868456671</c:v>
                </c:pt>
                <c:pt idx="25">
                  <c:v>5209.0628078002828</c:v>
                </c:pt>
                <c:pt idx="26">
                  <c:v>5230.9949815119462</c:v>
                </c:pt>
                <c:pt idx="27">
                  <c:v>5241.4790620212989</c:v>
                </c:pt>
                <c:pt idx="28">
                  <c:v>5248.4648682552452</c:v>
                </c:pt>
                <c:pt idx="29">
                  <c:v>5256.8251720022108</c:v>
                </c:pt>
                <c:pt idx="30">
                  <c:v>5266.012735882151</c:v>
                </c:pt>
                <c:pt idx="31">
                  <c:v>5273.9223922239189</c:v>
                </c:pt>
                <c:pt idx="32">
                  <c:v>5273.452033635157</c:v>
                </c:pt>
                <c:pt idx="33">
                  <c:v>5285.0099618831127</c:v>
                </c:pt>
                <c:pt idx="34">
                  <c:v>5292.4247359164046</c:v>
                </c:pt>
                <c:pt idx="35">
                  <c:v>5299.3620347584192</c:v>
                </c:pt>
                <c:pt idx="36">
                  <c:v>5307.1654306414457</c:v>
                </c:pt>
                <c:pt idx="37">
                  <c:v>5301.2139645028301</c:v>
                </c:pt>
                <c:pt idx="38">
                  <c:v>5323.3979087995122</c:v>
                </c:pt>
                <c:pt idx="39">
                  <c:v>5333.9310921172873</c:v>
                </c:pt>
                <c:pt idx="40">
                  <c:v>5340.9042431407261</c:v>
                </c:pt>
                <c:pt idx="41">
                  <c:v>5349.2761018357196</c:v>
                </c:pt>
                <c:pt idx="42">
                  <c:v>5358.4897144423685</c:v>
                </c:pt>
                <c:pt idx="43">
                  <c:v>5366.4029347123187</c:v>
                </c:pt>
                <c:pt idx="44">
                  <c:v>5365.7893968321932</c:v>
                </c:pt>
                <c:pt idx="45">
                  <c:v>5377.4148696705242</c:v>
                </c:pt>
                <c:pt idx="46">
                  <c:v>5384.8246568314444</c:v>
                </c:pt>
                <c:pt idx="47">
                  <c:v>5391.7486592094465</c:v>
                </c:pt>
                <c:pt idx="48">
                  <c:v>5399.5538744372234</c:v>
                </c:pt>
                <c:pt idx="49">
                  <c:v>5393.3651212053792</c:v>
                </c:pt>
                <c:pt idx="50">
                  <c:v>5415.8008360870781</c:v>
                </c:pt>
                <c:pt idx="51">
                  <c:v>5426.3831222132749</c:v>
                </c:pt>
                <c:pt idx="52">
                  <c:v>5433.3436180262079</c:v>
                </c:pt>
                <c:pt idx="53">
                  <c:v>5441.7270316692284</c:v>
                </c:pt>
                <c:pt idx="54">
                  <c:v>5450.966693002586</c:v>
                </c:pt>
                <c:pt idx="55">
                  <c:v>5458.8834772007176</c:v>
                </c:pt>
                <c:pt idx="56">
                  <c:v>5458.1267600292294</c:v>
                </c:pt>
                <c:pt idx="57">
                  <c:v>5469.8197774579348</c:v>
                </c:pt>
                <c:pt idx="58">
                  <c:v>5477.2245777464832</c:v>
                </c:pt>
                <c:pt idx="59">
                  <c:v>5484.1352836604729</c:v>
                </c:pt>
                <c:pt idx="60">
                  <c:v>5491.942318233002</c:v>
                </c:pt>
                <c:pt idx="61">
                  <c:v>5485.5162779079274</c:v>
                </c:pt>
                <c:pt idx="62">
                  <c:v>5508.2037633746431</c:v>
                </c:pt>
                <c:pt idx="63">
                  <c:v>5518.8351523092633</c:v>
                </c:pt>
                <c:pt idx="64">
                  <c:v>5525.7829929116897</c:v>
                </c:pt>
                <c:pt idx="65">
                  <c:v>5534.1779615027363</c:v>
                </c:pt>
                <c:pt idx="66">
                  <c:v>5543.4436715628035</c:v>
                </c:pt>
                <c:pt idx="67">
                  <c:v>5551.3640196891165</c:v>
                </c:pt>
                <c:pt idx="68">
                  <c:v>5550.4641232262647</c:v>
                </c:pt>
                <c:pt idx="69">
                  <c:v>5562.2246852453463</c:v>
                </c:pt>
                <c:pt idx="70">
                  <c:v>5569.6244986615229</c:v>
                </c:pt>
                <c:pt idx="71">
                  <c:v>5576.5219081114983</c:v>
                </c:pt>
                <c:pt idx="72">
                  <c:v>5584.3307620287806</c:v>
                </c:pt>
                <c:pt idx="73">
                  <c:v>5577.6674346104764</c:v>
                </c:pt>
                <c:pt idx="74">
                  <c:v>5600.6066906622082</c:v>
                </c:pt>
                <c:pt idx="75">
                  <c:v>5611.2871824052518</c:v>
                </c:pt>
                <c:pt idx="76">
                  <c:v>5618.2223677971706</c:v>
                </c:pt>
                <c:pt idx="77">
                  <c:v>5626.628891336245</c:v>
                </c:pt>
                <c:pt idx="78">
                  <c:v>5635.9206501230219</c:v>
                </c:pt>
                <c:pt idx="79">
                  <c:v>5643.8445621775154</c:v>
                </c:pt>
                <c:pt idx="80">
                  <c:v>5642.8014864233019</c:v>
                </c:pt>
                <c:pt idx="81">
                  <c:v>5654.6295930327578</c:v>
                </c:pt>
                <c:pt idx="82">
                  <c:v>5662.0244195765608</c:v>
                </c:pt>
                <c:pt idx="83">
                  <c:v>5668.9085325625256</c:v>
                </c:pt>
                <c:pt idx="84">
                  <c:v>5676.7192058245591</c:v>
                </c:pt>
                <c:pt idx="85">
                  <c:v>5669.8185913130237</c:v>
                </c:pt>
                <c:pt idx="86">
                  <c:v>5693.0096179497741</c:v>
                </c:pt>
                <c:pt idx="87">
                  <c:v>5703.7392125012393</c:v>
                </c:pt>
                <c:pt idx="88">
                  <c:v>5710.6617426826524</c:v>
                </c:pt>
                <c:pt idx="89">
                  <c:v>5719.0798211697529</c:v>
                </c:pt>
                <c:pt idx="90">
                  <c:v>5728.3976286832394</c:v>
                </c:pt>
                <c:pt idx="91">
                  <c:v>5736.3251046659143</c:v>
                </c:pt>
                <c:pt idx="92">
                  <c:v>5735.1388496203381</c:v>
                </c:pt>
                <c:pt idx="93">
                  <c:v>5747.0345008201684</c:v>
                </c:pt>
                <c:pt idx="94">
                  <c:v>5754.4243404916006</c:v>
                </c:pt>
                <c:pt idx="95">
                  <c:v>5761.2951570135519</c:v>
                </c:pt>
                <c:pt idx="96">
                  <c:v>5769.1076496203368</c:v>
                </c:pt>
                <c:pt idx="97">
                  <c:v>5761.9697480155728</c:v>
                </c:pt>
                <c:pt idx="98">
                  <c:v>5785.4125452373391</c:v>
                </c:pt>
                <c:pt idx="99">
                  <c:v>5796.1912425972268</c:v>
                </c:pt>
                <c:pt idx="100">
                  <c:v>5803.1011175681342</c:v>
                </c:pt>
                <c:pt idx="101">
                  <c:v>5811.5307510032617</c:v>
                </c:pt>
                <c:pt idx="102">
                  <c:v>5820.8746072434569</c:v>
                </c:pt>
                <c:pt idx="103">
                  <c:v>5828.8056471543132</c:v>
                </c:pt>
                <c:pt idx="104">
                  <c:v>5827.4762128173734</c:v>
                </c:pt>
                <c:pt idx="105">
                  <c:v>5839.4394086075799</c:v>
                </c:pt>
                <c:pt idx="106">
                  <c:v>5846.8242614066394</c:v>
                </c:pt>
                <c:pt idx="107">
                  <c:v>5853.6817814645783</c:v>
                </c:pt>
                <c:pt idx="108">
                  <c:v>5861.4960934161154</c:v>
                </c:pt>
                <c:pt idx="109">
                  <c:v>5854.120904718121</c:v>
                </c:pt>
                <c:pt idx="110">
                  <c:v>5877.8154725249042</c:v>
                </c:pt>
                <c:pt idx="111">
                  <c:v>5888.6432726932153</c:v>
                </c:pt>
                <c:pt idx="112">
                  <c:v>5895.540492453616</c:v>
                </c:pt>
                <c:pt idx="113">
                  <c:v>5903.9816808367696</c:v>
                </c:pt>
                <c:pt idx="114">
                  <c:v>5913.3515858036753</c:v>
                </c:pt>
                <c:pt idx="115">
                  <c:v>5921.286189642713</c:v>
                </c:pt>
                <c:pt idx="116">
                  <c:v>5919.8135760144105</c:v>
                </c:pt>
                <c:pt idx="117">
                  <c:v>5931.8443163949914</c:v>
                </c:pt>
                <c:pt idx="118">
                  <c:v>5939.2241823216791</c:v>
                </c:pt>
                <c:pt idx="119">
                  <c:v>5946.0684059156038</c:v>
                </c:pt>
                <c:pt idx="120">
                  <c:v>5953.884537211894</c:v>
                </c:pt>
                <c:pt idx="121">
                  <c:v>5946.2720614206692</c:v>
                </c:pt>
                <c:pt idx="122">
                  <c:v>5970.2183998124701</c:v>
                </c:pt>
                <c:pt idx="123">
                  <c:v>5981.0953027892037</c:v>
                </c:pt>
                <c:pt idx="124">
                  <c:v>5987.9798673390969</c:v>
                </c:pt>
                <c:pt idx="125">
                  <c:v>5996.4326106702783</c:v>
                </c:pt>
                <c:pt idx="126">
                  <c:v>6005.8285643638928</c:v>
                </c:pt>
                <c:pt idx="127">
                  <c:v>6013.766732131111</c:v>
                </c:pt>
                <c:pt idx="128">
                  <c:v>6012.1509392114467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4-46EB-8699-6A3625478CF0}"/>
            </c:ext>
          </c:extLst>
        </c:ser>
        <c:ser>
          <c:idx val="3"/>
          <c:order val="3"/>
          <c:tx>
            <c:strRef>
              <c:f>Sheet1!$N$27</c:f>
              <c:strCache>
                <c:ptCount val="1"/>
                <c:pt idx="0">
                  <c:v>mod2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Sheet1!$B$34:$B$162</c:f>
              <c:numCache>
                <c:formatCode>General</c:formatCode>
                <c:ptCount val="1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</c:numCache>
            </c:numRef>
          </c:xVal>
          <c:yVal>
            <c:numRef>
              <c:f>Sheet1!$N$34:$N$162</c:f>
              <c:numCache>
                <c:formatCode>General</c:formatCode>
                <c:ptCount val="129"/>
                <c:pt idx="0">
                  <c:v>4971.011945305434</c:v>
                </c:pt>
                <c:pt idx="1">
                  <c:v>4969.1364518600985</c:v>
                </c:pt>
                <c:pt idx="2">
                  <c:v>4993.5752936019599</c:v>
                </c:pt>
                <c:pt idx="3">
                  <c:v>5007.0378373792473</c:v>
                </c:pt>
                <c:pt idx="4">
                  <c:v>5017.1007109582306</c:v>
                </c:pt>
                <c:pt idx="5">
                  <c:v>5028.4182166491482</c:v>
                </c:pt>
                <c:pt idx="6">
                  <c:v>5040.4691382286919</c:v>
                </c:pt>
                <c:pt idx="7">
                  <c:v>5051.2386751686172</c:v>
                </c:pt>
                <c:pt idx="8">
                  <c:v>5053.9180478767812</c:v>
                </c:pt>
                <c:pt idx="9">
                  <c:v>5068.0632047772997</c:v>
                </c:pt>
                <c:pt idx="10">
                  <c:v>5078.178154438714</c:v>
                </c:pt>
                <c:pt idx="11">
                  <c:v>5087.7751713189937</c:v>
                </c:pt>
                <c:pt idx="12">
                  <c:v>5098.1441458033414</c:v>
                </c:pt>
                <c:pt idx="13">
                  <c:v>5095.2336254554375</c:v>
                </c:pt>
                <c:pt idx="14">
                  <c:v>5119.3065423606058</c:v>
                </c:pt>
                <c:pt idx="15">
                  <c:v>5132.1250810912907</c:v>
                </c:pt>
                <c:pt idx="16">
                  <c:v>5141.4601110320964</c:v>
                </c:pt>
                <c:pt idx="17">
                  <c:v>5152.0823516561923</c:v>
                </c:pt>
                <c:pt idx="18">
                  <c:v>5163.4571062086843</c:v>
                </c:pt>
                <c:pt idx="19">
                  <c:v>5173.5203452216565</c:v>
                </c:pt>
                <c:pt idx="20">
                  <c:v>5175.3004633691016</c:v>
                </c:pt>
                <c:pt idx="21">
                  <c:v>5188.8239550697235</c:v>
                </c:pt>
                <c:pt idx="22">
                  <c:v>5198.2219697172277</c:v>
                </c:pt>
                <c:pt idx="23">
                  <c:v>5207.091396528207</c:v>
                </c:pt>
                <c:pt idx="24">
                  <c:v>5216.7523910722148</c:v>
                </c:pt>
                <c:pt idx="25">
                  <c:v>5212.8287364359694</c:v>
                </c:pt>
                <c:pt idx="26">
                  <c:v>5236.5124996123186</c:v>
                </c:pt>
                <c:pt idx="27">
                  <c:v>5248.6825029663769</c:v>
                </c:pt>
                <c:pt idx="28">
                  <c:v>5257.2908568657676</c:v>
                </c:pt>
                <c:pt idx="29">
                  <c:v>5267.2167663388482</c:v>
                </c:pt>
                <c:pt idx="30">
                  <c:v>5277.9129505531046</c:v>
                </c:pt>
                <c:pt idx="31">
                  <c:v>5287.2695628234942</c:v>
                </c:pt>
                <c:pt idx="32">
                  <c:v>5288.1636364375681</c:v>
                </c:pt>
                <c:pt idx="33">
                  <c:v>5301.0592311300661</c:v>
                </c:pt>
                <c:pt idx="34">
                  <c:v>5309.7407708631617</c:v>
                </c:pt>
                <c:pt idx="35">
                  <c:v>5317.8838343650195</c:v>
                </c:pt>
                <c:pt idx="36">
                  <c:v>5326.8366811120541</c:v>
                </c:pt>
                <c:pt idx="37">
                  <c:v>5321.9217848016942</c:v>
                </c:pt>
                <c:pt idx="38">
                  <c:v>5345.1931653570973</c:v>
                </c:pt>
                <c:pt idx="39">
                  <c:v>5356.7101030045087</c:v>
                </c:pt>
                <c:pt idx="40">
                  <c:v>5364.5929484592452</c:v>
                </c:pt>
                <c:pt idx="41">
                  <c:v>5373.821460697116</c:v>
                </c:pt>
                <c:pt idx="42">
                  <c:v>5383.8366712619518</c:v>
                </c:pt>
                <c:pt idx="43">
                  <c:v>5392.4863279741312</c:v>
                </c:pt>
                <c:pt idx="44">
                  <c:v>5392.5075670821843</c:v>
                </c:pt>
                <c:pt idx="45">
                  <c:v>5404.7690329583284</c:v>
                </c:pt>
                <c:pt idx="46">
                  <c:v>5412.7345578765135</c:v>
                </c:pt>
                <c:pt idx="47">
                  <c:v>5420.1524848294303</c:v>
                </c:pt>
                <c:pt idx="48">
                  <c:v>5428.3970159228575</c:v>
                </c:pt>
                <c:pt idx="49">
                  <c:v>5422.5127705526129</c:v>
                </c:pt>
                <c:pt idx="50">
                  <c:v>5445.3485395949438</c:v>
                </c:pt>
                <c:pt idx="51">
                  <c:v>5456.2078812056843</c:v>
                </c:pt>
                <c:pt idx="52">
                  <c:v>5463.3663858125283</c:v>
                </c:pt>
                <c:pt idx="53">
                  <c:v>5471.8964347309948</c:v>
                </c:pt>
                <c:pt idx="54">
                  <c:v>5481.2282683352278</c:v>
                </c:pt>
                <c:pt idx="55">
                  <c:v>5489.1706406735666</c:v>
                </c:pt>
                <c:pt idx="56">
                  <c:v>5488.3322553029484</c:v>
                </c:pt>
                <c:pt idx="57">
                  <c:v>5499.9533605545093</c:v>
                </c:pt>
                <c:pt idx="58">
                  <c:v>5507.2033307572865</c:v>
                </c:pt>
                <c:pt idx="59">
                  <c:v>5513.8973479214428</c:v>
                </c:pt>
                <c:pt idx="60">
                  <c:v>5521.4333955046268</c:v>
                </c:pt>
                <c:pt idx="61">
                  <c:v>5514.6016936887236</c:v>
                </c:pt>
                <c:pt idx="62">
                  <c:v>5536.9786223258552</c:v>
                </c:pt>
                <c:pt idx="63">
                  <c:v>5547.1758375699055</c:v>
                </c:pt>
                <c:pt idx="64">
                  <c:v>5553.6111689256177</c:v>
                </c:pt>
                <c:pt idx="65">
                  <c:v>5561.4416884404854</c:v>
                </c:pt>
                <c:pt idx="66">
                  <c:v>5570.0877417729307</c:v>
                </c:pt>
                <c:pt idx="67">
                  <c:v>5577.3225009218004</c:v>
                </c:pt>
                <c:pt idx="68">
                  <c:v>5575.6377010998604</c:v>
                </c:pt>
                <c:pt idx="69">
                  <c:v>5586.6122139186091</c:v>
                </c:pt>
                <c:pt idx="70">
                  <c:v>5593.1470895054781</c:v>
                </c:pt>
                <c:pt idx="71">
                  <c:v>5599.1184236410536</c:v>
                </c:pt>
                <c:pt idx="72">
                  <c:v>5605.9458198573602</c:v>
                </c:pt>
                <c:pt idx="73">
                  <c:v>5598.1885542100281</c:v>
                </c:pt>
                <c:pt idx="74">
                  <c:v>5620.0834135498344</c:v>
                </c:pt>
                <c:pt idx="75">
                  <c:v>5629.6139720971696</c:v>
                </c:pt>
                <c:pt idx="76">
                  <c:v>5635.3272977985134</c:v>
                </c:pt>
                <c:pt idx="77">
                  <c:v>5642.457221825588</c:v>
                </c:pt>
                <c:pt idx="78">
                  <c:v>5650.4150915750615</c:v>
                </c:pt>
                <c:pt idx="79">
                  <c:v>5656.9419087188335</c:v>
                </c:pt>
                <c:pt idx="80">
                  <c:v>5654.4239044729202</c:v>
                </c:pt>
                <c:pt idx="81">
                  <c:v>5664.7455930506285</c:v>
                </c:pt>
                <c:pt idx="82">
                  <c:v>5670.5658341210892</c:v>
                </c:pt>
                <c:pt idx="83">
                  <c:v>5675.8157119882635</c:v>
                </c:pt>
                <c:pt idx="84">
                  <c:v>5681.9342889810605</c:v>
                </c:pt>
                <c:pt idx="85">
                  <c:v>5673.2733521165246</c:v>
                </c:pt>
                <c:pt idx="86">
                  <c:v>5694.6629132668786</c:v>
                </c:pt>
                <c:pt idx="87">
                  <c:v>5703.5222847874793</c:v>
                </c:pt>
                <c:pt idx="88">
                  <c:v>5708.5147724312137</c:v>
                </c:pt>
                <c:pt idx="89">
                  <c:v>5714.9430348863034</c:v>
                </c:pt>
                <c:pt idx="90">
                  <c:v>5722.2103177416211</c:v>
                </c:pt>
                <c:pt idx="91">
                  <c:v>5728.0288640646668</c:v>
                </c:pt>
                <c:pt idx="92">
                  <c:v>5724.6908654221297</c:v>
                </c:pt>
                <c:pt idx="93">
                  <c:v>5734.3534979505657</c:v>
                </c:pt>
                <c:pt idx="94">
                  <c:v>5739.4595646041198</c:v>
                </c:pt>
                <c:pt idx="95">
                  <c:v>5743.9892129630734</c:v>
                </c:pt>
                <c:pt idx="96">
                  <c:v>5749.3988028757267</c:v>
                </c:pt>
                <c:pt idx="97">
                  <c:v>5739.856087408215</c:v>
                </c:pt>
                <c:pt idx="98">
                  <c:v>5760.7171214769905</c:v>
                </c:pt>
                <c:pt idx="99">
                  <c:v>5768.9007756408337</c:v>
                </c:pt>
                <c:pt idx="100">
                  <c:v>5773.1735928237213</c:v>
                </c:pt>
                <c:pt idx="101">
                  <c:v>5778.8991276226297</c:v>
                </c:pt>
                <c:pt idx="102">
                  <c:v>5785.4734202726067</c:v>
                </c:pt>
                <c:pt idx="103">
                  <c:v>5790.5833669592967</c:v>
                </c:pt>
                <c:pt idx="104">
                  <c:v>5786.4385839474853</c:v>
                </c:pt>
                <c:pt idx="105">
                  <c:v>5795.4359286184235</c:v>
                </c:pt>
                <c:pt idx="106">
                  <c:v>5799.8282809545699</c:v>
                </c:pt>
                <c:pt idx="107">
                  <c:v>5803.6389265654834</c:v>
                </c:pt>
                <c:pt idx="108">
                  <c:v>5808.339361541357</c:v>
                </c:pt>
                <c:pt idx="109">
                  <c:v>5797.9367600850992</c:v>
                </c:pt>
                <c:pt idx="110">
                  <c:v>5818.2460381801684</c:v>
                </c:pt>
                <c:pt idx="111">
                  <c:v>5825.7494446572327</c:v>
                </c:pt>
                <c:pt idx="112">
                  <c:v>5829.3037589760343</c:v>
                </c:pt>
                <c:pt idx="113">
                  <c:v>5834.3255000345671</c:v>
                </c:pt>
                <c:pt idx="114">
                  <c:v>5840.2043991680221</c:v>
                </c:pt>
                <c:pt idx="115">
                  <c:v>5844.6054174027267</c:v>
                </c:pt>
                <c:pt idx="116">
                  <c:v>5839.6670600489906</c:v>
                </c:pt>
                <c:pt idx="117">
                  <c:v>5847.9928850541992</c:v>
                </c:pt>
                <c:pt idx="118">
                  <c:v>5851.6719831724395</c:v>
                </c:pt>
                <c:pt idx="119">
                  <c:v>5854.7648527954925</c:v>
                </c:pt>
                <c:pt idx="120">
                  <c:v>5858.7559649779523</c:v>
                </c:pt>
                <c:pt idx="121">
                  <c:v>5847.5153701471754</c:v>
                </c:pt>
                <c:pt idx="122">
                  <c:v>5867.249663376414</c:v>
                </c:pt>
                <c:pt idx="123">
                  <c:v>5874.0682918366756</c:v>
                </c:pt>
                <c:pt idx="124">
                  <c:v>5876.9052708881536</c:v>
                </c:pt>
                <c:pt idx="125">
                  <c:v>5881.2221521221181</c:v>
                </c:pt>
                <c:pt idx="126">
                  <c:v>5886.4032544278643</c:v>
                </c:pt>
                <c:pt idx="127">
                  <c:v>5890.0950153949552</c:v>
                </c:pt>
                <c:pt idx="128">
                  <c:v>5884.3762937266429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84-46EB-8699-6A362547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84495"/>
        <c:axId val="605482415"/>
      </c:scatterChart>
      <c:valAx>
        <c:axId val="6054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482415"/>
        <c:crosses val="autoZero"/>
        <c:crossBetween val="midCat"/>
      </c:valAx>
      <c:valAx>
        <c:axId val="605482415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4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E50532-3B4B-495A-9085-C537FDA820AF}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A1ACF-FA80-4239-8C68-77DCDDD6F83F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8145-3A37-4D1D-AB6D-20F0FA65F4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BBFE3-24FD-495B-AD4C-8865710C5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3D93-D4F8-466A-BEB1-9B36892D47DE}">
  <dimension ref="B2:AJ171"/>
  <sheetViews>
    <sheetView tabSelected="1" zoomScale="58" workbookViewId="0">
      <selection activeCell="AG31" sqref="AG31"/>
    </sheetView>
  </sheetViews>
  <sheetFormatPr defaultRowHeight="14.5" x14ac:dyDescent="0.35"/>
  <cols>
    <col min="2" max="2" width="19.54296875" customWidth="1"/>
    <col min="4" max="4" width="10.26953125" customWidth="1"/>
    <col min="7" max="7" width="10.36328125" style="9" customWidth="1"/>
    <col min="8" max="8" width="13.54296875" style="9" customWidth="1"/>
    <col min="11" max="11" width="9.453125" customWidth="1"/>
    <col min="12" max="12" width="11" customWidth="1"/>
    <col min="13" max="13" width="12.90625" customWidth="1"/>
    <col min="14" max="14" width="10.26953125" customWidth="1"/>
    <col min="15" max="15" width="16.7265625" customWidth="1"/>
    <col min="16" max="16" width="15.7265625" customWidth="1"/>
    <col min="17" max="17" width="15" customWidth="1"/>
    <col min="18" max="18" width="17.90625" customWidth="1"/>
    <col min="19" max="19" width="16.6328125" customWidth="1"/>
    <col min="20" max="20" width="14.54296875" customWidth="1"/>
    <col min="21" max="21" width="16.81640625" customWidth="1"/>
    <col min="22" max="22" width="17" customWidth="1"/>
    <col min="23" max="23" width="15" customWidth="1"/>
    <col min="24" max="24" width="14.36328125" customWidth="1"/>
    <col min="25" max="25" width="13.54296875" customWidth="1"/>
    <col min="32" max="32" width="13" customWidth="1"/>
    <col min="33" max="33" width="14.7265625" customWidth="1"/>
    <col min="34" max="34" width="13" customWidth="1"/>
    <col min="35" max="35" width="9.90625" customWidth="1"/>
    <col min="36" max="36" width="16.1796875" customWidth="1"/>
  </cols>
  <sheetData>
    <row r="2" spans="2:36" x14ac:dyDescent="0.35">
      <c r="B2" s="1" t="s">
        <v>0</v>
      </c>
      <c r="C2" s="2">
        <v>24</v>
      </c>
    </row>
    <row r="3" spans="2:36" x14ac:dyDescent="0.35">
      <c r="B3" s="1" t="s">
        <v>1</v>
      </c>
      <c r="C3" s="2" t="s">
        <v>5</v>
      </c>
    </row>
    <row r="4" spans="2:36" x14ac:dyDescent="0.35">
      <c r="B4" s="1" t="s">
        <v>2</v>
      </c>
      <c r="C4" s="3">
        <v>135</v>
      </c>
    </row>
    <row r="5" spans="2:36" x14ac:dyDescent="0.35">
      <c r="B5" s="1" t="s">
        <v>3</v>
      </c>
      <c r="C5" s="4">
        <v>1983</v>
      </c>
    </row>
    <row r="6" spans="2:36" x14ac:dyDescent="0.35">
      <c r="B6" s="1" t="s">
        <v>4</v>
      </c>
      <c r="C6" s="4">
        <v>1</v>
      </c>
      <c r="E6" s="8"/>
    </row>
    <row r="8" spans="2:36" x14ac:dyDescent="0.35">
      <c r="B8" s="10" t="s">
        <v>6</v>
      </c>
      <c r="C8" s="7"/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2" t="s">
        <v>29</v>
      </c>
      <c r="Q8" s="12" t="s">
        <v>30</v>
      </c>
      <c r="T8" s="22" t="s">
        <v>19</v>
      </c>
      <c r="U8" s="23">
        <v>1983</v>
      </c>
      <c r="V8" s="23">
        <v>1984</v>
      </c>
      <c r="W8" s="23">
        <v>1985</v>
      </c>
      <c r="X8" s="23">
        <v>1986</v>
      </c>
      <c r="Y8" s="23">
        <v>1987</v>
      </c>
      <c r="Z8" s="23">
        <v>1988</v>
      </c>
      <c r="AA8" s="23">
        <v>1989</v>
      </c>
      <c r="AB8" s="23">
        <v>1990</v>
      </c>
      <c r="AC8" s="23">
        <v>1991</v>
      </c>
      <c r="AD8" s="23">
        <v>1992</v>
      </c>
      <c r="AE8" s="10" t="s">
        <v>25</v>
      </c>
      <c r="AF8" s="10" t="s">
        <v>26</v>
      </c>
      <c r="AI8" s="7" t="s">
        <v>19</v>
      </c>
      <c r="AJ8" s="7" t="s">
        <v>27</v>
      </c>
    </row>
    <row r="9" spans="2:36" x14ac:dyDescent="0.35">
      <c r="B9" s="2">
        <v>1</v>
      </c>
      <c r="C9" s="11">
        <v>1983</v>
      </c>
      <c r="D9" s="2">
        <v>4985</v>
      </c>
      <c r="E9" s="2">
        <v>4969</v>
      </c>
      <c r="F9" s="2">
        <v>4980</v>
      </c>
      <c r="G9" s="2">
        <v>4989</v>
      </c>
      <c r="H9" s="2">
        <v>4993</v>
      </c>
      <c r="I9" s="2">
        <v>4995</v>
      </c>
      <c r="J9" s="2">
        <v>4997</v>
      </c>
      <c r="K9" s="2">
        <v>4362</v>
      </c>
      <c r="L9" s="2">
        <v>5047</v>
      </c>
      <c r="M9" s="2">
        <v>5044</v>
      </c>
      <c r="N9" s="2">
        <v>5032</v>
      </c>
      <c r="O9" s="2">
        <v>5036</v>
      </c>
      <c r="P9" s="2">
        <f t="shared" ref="P9:P19" si="0">AVERAGE(D9:O9)</f>
        <v>4952.416666666667</v>
      </c>
      <c r="Q9" s="2">
        <f t="shared" ref="Q9:Q19" si="1">_xlfn.STDEV.P(D9:O9)</f>
        <v>179.8445895457767</v>
      </c>
      <c r="T9" s="22" t="s">
        <v>7</v>
      </c>
      <c r="U9" s="2"/>
      <c r="V9" s="2">
        <v>1.012303333084781</v>
      </c>
      <c r="W9" s="2">
        <v>1.0014963232058125</v>
      </c>
      <c r="X9" s="2">
        <v>1.0041194153293147</v>
      </c>
      <c r="Y9" s="2">
        <v>1.0003775722106854</v>
      </c>
      <c r="Z9" s="2">
        <v>0.99956401018839347</v>
      </c>
      <c r="AA9" s="2">
        <v>1.0012617307362088</v>
      </c>
      <c r="AB9" s="2">
        <v>1.0065893054988631</v>
      </c>
      <c r="AC9" s="2">
        <v>1.0041747041718252</v>
      </c>
      <c r="AD9" s="2">
        <v>0.99758615675439877</v>
      </c>
      <c r="AE9" s="2">
        <f>MEDIAN(U9:AD9)</f>
        <v>1.0014963232058125</v>
      </c>
      <c r="AF9" s="2">
        <f>AE9*$AE$22</f>
        <v>1.0008590976412568</v>
      </c>
      <c r="AI9" s="6" t="s">
        <v>7</v>
      </c>
      <c r="AJ9" s="2" t="s">
        <v>51</v>
      </c>
    </row>
    <row r="10" spans="2:36" x14ac:dyDescent="0.35">
      <c r="B10" s="2">
        <v>2</v>
      </c>
      <c r="C10" s="11">
        <v>1984</v>
      </c>
      <c r="D10" s="2">
        <v>5091</v>
      </c>
      <c r="E10" s="2">
        <v>5101</v>
      </c>
      <c r="F10" s="2">
        <v>5122</v>
      </c>
      <c r="G10" s="2">
        <v>5126</v>
      </c>
      <c r="H10" s="2">
        <v>5144</v>
      </c>
      <c r="I10" s="2">
        <v>5164</v>
      </c>
      <c r="J10" s="2">
        <v>5164</v>
      </c>
      <c r="K10" s="2">
        <v>5181</v>
      </c>
      <c r="L10" s="2">
        <v>5187</v>
      </c>
      <c r="M10" s="2">
        <v>5196</v>
      </c>
      <c r="N10" s="2">
        <v>5192</v>
      </c>
      <c r="O10" s="2">
        <v>5201</v>
      </c>
      <c r="P10" s="2">
        <f t="shared" si="0"/>
        <v>5155.75</v>
      </c>
      <c r="Q10" s="2">
        <f t="shared" si="1"/>
        <v>36.610847663864142</v>
      </c>
      <c r="T10" s="22" t="s">
        <v>20</v>
      </c>
      <c r="U10" s="2"/>
      <c r="V10" s="2">
        <v>1.0060730574844887</v>
      </c>
      <c r="W10" s="2">
        <v>1.0015349194167307</v>
      </c>
      <c r="X10" s="2">
        <v>1.0025606361829027</v>
      </c>
      <c r="Y10" s="2">
        <v>1.0001020576390143</v>
      </c>
      <c r="Z10" s="2">
        <v>1.0000534020948879</v>
      </c>
      <c r="AA10" s="2">
        <v>1.0027820249860153</v>
      </c>
      <c r="AB10" s="2">
        <v>1.0056684398709339</v>
      </c>
      <c r="AC10" s="2">
        <v>0.99855238424475512</v>
      </c>
      <c r="AD10" s="2">
        <v>0.99874843554443049</v>
      </c>
      <c r="AE10" s="2">
        <f t="shared" ref="AE10:AE20" si="2">MEDIAN(U10:AD10)</f>
        <v>1.0015349194167307</v>
      </c>
      <c r="AF10" s="2">
        <f t="shared" ref="AF10:AF20" si="3">AE10*$AE$22</f>
        <v>1.0008976692944291</v>
      </c>
      <c r="AI10" s="6" t="s">
        <v>20</v>
      </c>
      <c r="AJ10" s="2" t="s">
        <v>51</v>
      </c>
    </row>
    <row r="11" spans="2:36" x14ac:dyDescent="0.35">
      <c r="B11" s="2">
        <v>3</v>
      </c>
      <c r="C11" s="11">
        <v>1985</v>
      </c>
      <c r="D11" s="2">
        <v>5215</v>
      </c>
      <c r="E11" s="2">
        <v>5220</v>
      </c>
      <c r="F11" s="2">
        <v>5210</v>
      </c>
      <c r="G11" s="2">
        <v>5222</v>
      </c>
      <c r="H11" s="2">
        <v>5229</v>
      </c>
      <c r="I11" s="2">
        <v>5233</v>
      </c>
      <c r="J11" s="2">
        <v>5237</v>
      </c>
      <c r="K11" s="2">
        <v>5223</v>
      </c>
      <c r="L11" s="2">
        <v>5244</v>
      </c>
      <c r="M11" s="2">
        <v>5251</v>
      </c>
      <c r="N11" s="2">
        <v>5251</v>
      </c>
      <c r="O11" s="2">
        <v>5256</v>
      </c>
      <c r="P11" s="2">
        <f t="shared" si="0"/>
        <v>5232.583333333333</v>
      </c>
      <c r="Q11" s="2">
        <f t="shared" si="1"/>
        <v>14.637043948678828</v>
      </c>
      <c r="T11" s="22" t="s">
        <v>21</v>
      </c>
      <c r="U11" s="2"/>
      <c r="V11" s="2">
        <v>1.0023156452822803</v>
      </c>
      <c r="W11" s="2">
        <v>0.99882575666802464</v>
      </c>
      <c r="X11" s="2">
        <v>1.0020673642695843</v>
      </c>
      <c r="Y11" s="2">
        <v>0.99998433314010882</v>
      </c>
      <c r="Z11" s="2">
        <v>1.0013547454144152</v>
      </c>
      <c r="AA11" s="2">
        <v>0.99938138643969265</v>
      </c>
      <c r="AB11" s="2">
        <v>1.003433439089052</v>
      </c>
      <c r="AC11" s="2">
        <v>0.99770091747086498</v>
      </c>
      <c r="AD11" s="2">
        <v>0.99903871362404961</v>
      </c>
      <c r="AE11" s="2">
        <f t="shared" si="2"/>
        <v>0.99998433314010882</v>
      </c>
      <c r="AF11" s="2">
        <f t="shared" si="3"/>
        <v>0.99934806961475475</v>
      </c>
      <c r="AI11" s="6" t="s">
        <v>21</v>
      </c>
      <c r="AJ11" s="2" t="s">
        <v>51</v>
      </c>
    </row>
    <row r="12" spans="2:36" x14ac:dyDescent="0.35">
      <c r="B12" s="2">
        <v>4</v>
      </c>
      <c r="C12" s="11">
        <v>1986</v>
      </c>
      <c r="D12" s="2">
        <v>5261</v>
      </c>
      <c r="E12" s="2">
        <v>5253</v>
      </c>
      <c r="F12" s="2">
        <v>5251</v>
      </c>
      <c r="G12" s="2">
        <v>5245</v>
      </c>
      <c r="H12" s="2">
        <v>5249</v>
      </c>
      <c r="I12" s="2">
        <v>5148</v>
      </c>
      <c r="J12" s="2">
        <v>5245</v>
      </c>
      <c r="K12" s="2">
        <v>5219</v>
      </c>
      <c r="L12" s="2">
        <v>5262</v>
      </c>
      <c r="M12" s="2">
        <v>5260</v>
      </c>
      <c r="N12" s="2">
        <v>5283</v>
      </c>
      <c r="O12" s="2">
        <v>5291</v>
      </c>
      <c r="P12" s="2">
        <f t="shared" si="0"/>
        <v>5247.25</v>
      </c>
      <c r="Q12" s="2">
        <f t="shared" si="1"/>
        <v>34.725410964690781</v>
      </c>
      <c r="T12" s="22" t="s">
        <v>10</v>
      </c>
      <c r="U12" s="2"/>
      <c r="V12" s="2">
        <v>1.0007158196134576</v>
      </c>
      <c r="W12" s="2">
        <v>1.0002314463802584</v>
      </c>
      <c r="X12" s="2">
        <v>1.0007075227957485</v>
      </c>
      <c r="Y12" s="2">
        <v>1.0022666520767223</v>
      </c>
      <c r="Z12" s="2">
        <v>1.0009114108640176</v>
      </c>
      <c r="AA12" s="2">
        <v>1.0015928070619409</v>
      </c>
      <c r="AB12" s="2">
        <v>1.0015171875677316</v>
      </c>
      <c r="AC12" s="2">
        <v>0.99751861042183632</v>
      </c>
      <c r="AD12" s="2">
        <v>0.99924935320482444</v>
      </c>
      <c r="AE12" s="2">
        <f t="shared" si="2"/>
        <v>1.0007158196134576</v>
      </c>
      <c r="AF12" s="2">
        <f t="shared" si="3"/>
        <v>1.0000790906626496</v>
      </c>
      <c r="AI12" s="6" t="s">
        <v>10</v>
      </c>
      <c r="AJ12" s="2" t="s">
        <v>51</v>
      </c>
    </row>
    <row r="13" spans="2:36" x14ac:dyDescent="0.35">
      <c r="B13" s="2">
        <v>5</v>
      </c>
      <c r="C13" s="11">
        <v>1987</v>
      </c>
      <c r="D13" s="2">
        <v>5299</v>
      </c>
      <c r="E13" s="2">
        <v>5308</v>
      </c>
      <c r="F13" s="2">
        <v>5319</v>
      </c>
      <c r="G13" s="2">
        <v>5343</v>
      </c>
      <c r="H13" s="2">
        <v>5341</v>
      </c>
      <c r="I13" s="2">
        <v>5342</v>
      </c>
      <c r="J13" s="2">
        <v>5349</v>
      </c>
      <c r="K13" s="2">
        <v>5366</v>
      </c>
      <c r="L13" s="2">
        <v>5394</v>
      </c>
      <c r="M13" s="2">
        <v>5412</v>
      </c>
      <c r="N13" s="2">
        <v>5428</v>
      </c>
      <c r="O13" s="2">
        <v>5439</v>
      </c>
      <c r="P13" s="2">
        <f t="shared" si="0"/>
        <v>5361.666666666667</v>
      </c>
      <c r="Q13" s="2">
        <f t="shared" si="1"/>
        <v>44.6548491829897</v>
      </c>
      <c r="T13" s="22" t="s">
        <v>11</v>
      </c>
      <c r="U13" s="2"/>
      <c r="V13" s="2">
        <v>1.0016876541607167</v>
      </c>
      <c r="W13" s="2">
        <v>1.00066181336863</v>
      </c>
      <c r="X13" s="2">
        <v>1.0011443829868396</v>
      </c>
      <c r="Y13" s="2">
        <v>0.99957111331186299</v>
      </c>
      <c r="Z13" s="2">
        <v>1.0000075799495176</v>
      </c>
      <c r="AA13" s="2">
        <v>1.0026309921962095</v>
      </c>
      <c r="AB13" s="2">
        <v>1.00233543811089</v>
      </c>
      <c r="AC13" s="2">
        <v>0.99857050032488626</v>
      </c>
      <c r="AD13" s="2">
        <v>0.99960617861987489</v>
      </c>
      <c r="AE13" s="2">
        <f t="shared" si="2"/>
        <v>1.00066181336863</v>
      </c>
      <c r="AF13" s="2">
        <f t="shared" si="3"/>
        <v>1.000025118780564</v>
      </c>
      <c r="AI13" s="6" t="s">
        <v>11</v>
      </c>
      <c r="AJ13" s="2" t="s">
        <v>51</v>
      </c>
    </row>
    <row r="14" spans="2:36" x14ac:dyDescent="0.35">
      <c r="B14" s="2">
        <v>6</v>
      </c>
      <c r="C14" s="11">
        <v>1988</v>
      </c>
      <c r="D14" s="2">
        <v>5445</v>
      </c>
      <c r="E14" s="2">
        <v>5462</v>
      </c>
      <c r="F14" s="2">
        <v>5482</v>
      </c>
      <c r="G14" s="2">
        <v>5491</v>
      </c>
      <c r="H14" s="2">
        <v>5497</v>
      </c>
      <c r="I14" s="2">
        <v>5515</v>
      </c>
      <c r="J14" s="2">
        <v>5526</v>
      </c>
      <c r="K14" s="2">
        <v>5533</v>
      </c>
      <c r="L14" s="2">
        <v>5536</v>
      </c>
      <c r="M14" s="2">
        <v>5544</v>
      </c>
      <c r="N14" s="2">
        <v>5559</v>
      </c>
      <c r="O14" s="2">
        <v>5571</v>
      </c>
      <c r="P14" s="2">
        <f t="shared" si="0"/>
        <v>5513.416666666667</v>
      </c>
      <c r="Q14" s="2">
        <f t="shared" si="1"/>
        <v>37.043799151214976</v>
      </c>
      <c r="T14" s="22" t="s">
        <v>12</v>
      </c>
      <c r="U14" s="2"/>
      <c r="V14" s="2">
        <v>1.0029375348984002</v>
      </c>
      <c r="W14" s="2">
        <v>1.000517816884017</v>
      </c>
      <c r="X14" s="2">
        <v>0.98135807274084774</v>
      </c>
      <c r="Y14" s="2">
        <v>0.99747922696293534</v>
      </c>
      <c r="Z14" s="2">
        <v>1.0012860276874196</v>
      </c>
      <c r="AA14" s="2">
        <v>1.0031003842102921</v>
      </c>
      <c r="AB14" s="2">
        <v>1.0024684605586063</v>
      </c>
      <c r="AC14" s="2">
        <v>0.99818603609137757</v>
      </c>
      <c r="AD14" s="2">
        <v>1.0001751313485114</v>
      </c>
      <c r="AE14" s="2">
        <f t="shared" si="2"/>
        <v>1.000517816884017</v>
      </c>
      <c r="AF14" s="2">
        <f t="shared" si="3"/>
        <v>0.99988121391709739</v>
      </c>
      <c r="AI14" s="6" t="s">
        <v>12</v>
      </c>
      <c r="AJ14" s="2" t="s">
        <v>51</v>
      </c>
    </row>
    <row r="15" spans="2:36" x14ac:dyDescent="0.35">
      <c r="B15" s="2">
        <v>7</v>
      </c>
      <c r="C15" s="11">
        <v>1989</v>
      </c>
      <c r="D15" s="2">
        <v>5588</v>
      </c>
      <c r="E15" s="2">
        <v>5602</v>
      </c>
      <c r="F15" s="2">
        <v>5587</v>
      </c>
      <c r="G15" s="2">
        <v>5607</v>
      </c>
      <c r="H15" s="2">
        <v>5621</v>
      </c>
      <c r="I15" s="2">
        <v>5635</v>
      </c>
      <c r="J15" s="2">
        <v>5651</v>
      </c>
      <c r="K15" s="2">
        <v>5540</v>
      </c>
      <c r="L15" s="2">
        <v>5625</v>
      </c>
      <c r="M15" s="2">
        <v>5638</v>
      </c>
      <c r="N15" s="2">
        <v>5661</v>
      </c>
      <c r="O15" s="2">
        <v>5741</v>
      </c>
      <c r="P15" s="2">
        <f t="shared" si="0"/>
        <v>5624.666666666667</v>
      </c>
      <c r="Q15" s="2">
        <f t="shared" si="1"/>
        <v>47.0838495546922</v>
      </c>
      <c r="T15" s="22" t="s">
        <v>22</v>
      </c>
      <c r="U15" s="2">
        <v>1.0081032917521267</v>
      </c>
      <c r="V15" s="2">
        <v>1.0005974390854337</v>
      </c>
      <c r="W15" s="2">
        <v>1.0004776005349125</v>
      </c>
      <c r="X15" s="2">
        <v>0.9992696789762805</v>
      </c>
      <c r="Y15" s="2">
        <v>0.99650691630571464</v>
      </c>
      <c r="Z15" s="2">
        <v>1.0012003170648851</v>
      </c>
      <c r="AA15" s="2">
        <v>1.0034478166294263</v>
      </c>
      <c r="AB15" s="2">
        <v>1.0006254987813559</v>
      </c>
      <c r="AC15" s="2">
        <v>0.99979738921531736</v>
      </c>
      <c r="AD15" s="2">
        <v>0.99969345303262536</v>
      </c>
      <c r="AE15" s="2">
        <f t="shared" si="2"/>
        <v>1.0005375198101731</v>
      </c>
      <c r="AF15" s="2">
        <f t="shared" si="3"/>
        <v>0.99990090430680378</v>
      </c>
      <c r="AI15" s="6" t="s">
        <v>22</v>
      </c>
      <c r="AJ15" s="2" t="s">
        <v>51</v>
      </c>
    </row>
    <row r="16" spans="2:36" x14ac:dyDescent="0.35">
      <c r="B16" s="2">
        <v>8</v>
      </c>
      <c r="C16" s="11">
        <v>1990</v>
      </c>
      <c r="D16" s="2">
        <v>5754</v>
      </c>
      <c r="E16" s="2">
        <v>5766</v>
      </c>
      <c r="F16" s="2">
        <v>5772</v>
      </c>
      <c r="G16" s="2">
        <v>5776</v>
      </c>
      <c r="H16" s="2">
        <v>5794</v>
      </c>
      <c r="I16" s="2">
        <v>5804</v>
      </c>
      <c r="J16" s="2">
        <v>5799</v>
      </c>
      <c r="K16" s="2">
        <v>5804</v>
      </c>
      <c r="L16" s="2">
        <v>5811</v>
      </c>
      <c r="M16" s="2">
        <v>5812</v>
      </c>
      <c r="N16" s="2">
        <v>5805</v>
      </c>
      <c r="O16" s="2">
        <v>5818</v>
      </c>
      <c r="P16" s="2">
        <f t="shared" si="0"/>
        <v>5792.916666666667</v>
      </c>
      <c r="Q16" s="2">
        <f t="shared" si="1"/>
        <v>19.81774597565413</v>
      </c>
      <c r="T16" s="22" t="s">
        <v>14</v>
      </c>
      <c r="U16" s="2">
        <v>0.87824029798157754</v>
      </c>
      <c r="V16" s="2">
        <v>1.0019257886467103</v>
      </c>
      <c r="W16" s="2">
        <v>0.99717597269841773</v>
      </c>
      <c r="X16" s="2">
        <v>0.99358267560385516</v>
      </c>
      <c r="Y16" s="2">
        <v>0.99735142419032574</v>
      </c>
      <c r="Z16" s="2">
        <v>1.0003314550878355</v>
      </c>
      <c r="AA16" s="2">
        <v>0.9813415210203118</v>
      </c>
      <c r="AB16" s="2">
        <v>1.0009844853728469</v>
      </c>
      <c r="AC16" s="2">
        <v>1.0019559264571651</v>
      </c>
      <c r="AD16" s="2">
        <v>0.99858412763286586</v>
      </c>
      <c r="AE16" s="2">
        <f t="shared" si="2"/>
        <v>0.9979677759115958</v>
      </c>
      <c r="AF16" s="2">
        <f t="shared" si="3"/>
        <v>0.9973327954681549</v>
      </c>
      <c r="AI16" s="6" t="s">
        <v>14</v>
      </c>
      <c r="AJ16" s="2" t="s">
        <v>51</v>
      </c>
    </row>
    <row r="17" spans="2:36" x14ac:dyDescent="0.35">
      <c r="B17" s="2">
        <v>9</v>
      </c>
      <c r="C17" s="11">
        <v>1991</v>
      </c>
      <c r="D17" s="2">
        <v>5813</v>
      </c>
      <c r="E17" s="2">
        <v>5777</v>
      </c>
      <c r="F17" s="2">
        <v>5768</v>
      </c>
      <c r="G17" s="2">
        <v>5762</v>
      </c>
      <c r="H17" s="2">
        <v>5763</v>
      </c>
      <c r="I17" s="2">
        <v>5755</v>
      </c>
      <c r="J17" s="2">
        <v>5757</v>
      </c>
      <c r="K17" s="2">
        <v>5763</v>
      </c>
      <c r="L17" s="2">
        <v>5754</v>
      </c>
      <c r="M17" s="2">
        <v>5750</v>
      </c>
      <c r="N17" s="2">
        <v>5745</v>
      </c>
      <c r="O17" s="2">
        <v>5739</v>
      </c>
      <c r="P17" s="2">
        <f t="shared" si="0"/>
        <v>5762.166666666667</v>
      </c>
      <c r="Q17" s="2">
        <f t="shared" si="1"/>
        <v>18.174310318566576</v>
      </c>
      <c r="T17" s="22" t="s">
        <v>15</v>
      </c>
      <c r="U17" s="2">
        <v>1.0138270447621278</v>
      </c>
      <c r="V17" s="2">
        <v>1.0014157925220413</v>
      </c>
      <c r="W17" s="2">
        <v>1.0005962744770673</v>
      </c>
      <c r="X17" s="2">
        <v>1.0007924683805116</v>
      </c>
      <c r="Y17" s="2">
        <v>1.000100430305231</v>
      </c>
      <c r="Z17" s="2">
        <v>0.99903002413660869</v>
      </c>
      <c r="AA17" s="2">
        <v>0.99383820314052873</v>
      </c>
      <c r="AB17" s="2">
        <v>1.0021413276231264</v>
      </c>
      <c r="AC17" s="2">
        <v>1.0011889916770582</v>
      </c>
      <c r="AD17" s="2">
        <v>0.99900753108762907</v>
      </c>
      <c r="AE17" s="2">
        <f t="shared" si="2"/>
        <v>1.0006943714287895</v>
      </c>
      <c r="AF17" s="2">
        <f t="shared" si="3"/>
        <v>1.0000576561248928</v>
      </c>
      <c r="AI17" s="6" t="s">
        <v>15</v>
      </c>
      <c r="AJ17" s="2" t="s">
        <v>51</v>
      </c>
    </row>
    <row r="18" spans="2:36" x14ac:dyDescent="0.35">
      <c r="B18" s="2">
        <v>10</v>
      </c>
      <c r="C18" s="11">
        <v>1992</v>
      </c>
      <c r="D18" s="2">
        <v>5717</v>
      </c>
      <c r="E18" s="2">
        <v>5719</v>
      </c>
      <c r="F18" s="2">
        <v>5716</v>
      </c>
      <c r="G18" s="2">
        <v>5713</v>
      </c>
      <c r="H18" s="2">
        <v>5711</v>
      </c>
      <c r="I18" s="2">
        <v>5711</v>
      </c>
      <c r="J18" s="2">
        <v>5707</v>
      </c>
      <c r="K18" s="2">
        <v>5701</v>
      </c>
      <c r="L18" s="2">
        <v>5704</v>
      </c>
      <c r="M18" s="2">
        <v>5699</v>
      </c>
      <c r="N18" s="2">
        <v>5699</v>
      </c>
      <c r="O18" s="2">
        <v>5707</v>
      </c>
      <c r="P18" s="2">
        <f t="shared" si="0"/>
        <v>5708.666666666667</v>
      </c>
      <c r="Q18" s="2">
        <f t="shared" si="1"/>
        <v>6.6624986971022286</v>
      </c>
      <c r="T18" s="22" t="s">
        <v>23</v>
      </c>
      <c r="U18" s="2">
        <v>1.0108638470210012</v>
      </c>
      <c r="V18" s="2">
        <v>1.0016707364092019</v>
      </c>
      <c r="W18" s="2">
        <v>1.001422384679566</v>
      </c>
      <c r="X18" s="2">
        <v>0.99909777292369062</v>
      </c>
      <c r="Y18" s="2">
        <v>1.001032723461319</v>
      </c>
      <c r="Z18" s="2">
        <v>0.99881393847493516</v>
      </c>
      <c r="AA18" s="2">
        <v>0.9935458290195387</v>
      </c>
      <c r="AB18" s="2">
        <v>1.0024434415155088</v>
      </c>
      <c r="AC18" s="2">
        <v>1.0012261392574966</v>
      </c>
      <c r="AD18" s="2"/>
      <c r="AE18" s="2">
        <f t="shared" si="2"/>
        <v>1.0012261392574966</v>
      </c>
      <c r="AF18" s="2">
        <f t="shared" si="3"/>
        <v>1.0005890856038258</v>
      </c>
      <c r="AI18" s="6" t="s">
        <v>23</v>
      </c>
      <c r="AJ18" s="2" t="s">
        <v>51</v>
      </c>
    </row>
    <row r="19" spans="2:36" x14ac:dyDescent="0.35">
      <c r="B19" s="2">
        <v>11</v>
      </c>
      <c r="C19" s="11">
        <v>1993</v>
      </c>
      <c r="D19" s="2">
        <v>5719</v>
      </c>
      <c r="E19" s="2">
        <v>5725</v>
      </c>
      <c r="F19" s="2">
        <v>5724</v>
      </c>
      <c r="G19" s="13">
        <v>5720</v>
      </c>
      <c r="H19" s="13">
        <v>5719</v>
      </c>
      <c r="I19" s="13">
        <v>5711</v>
      </c>
      <c r="J19" s="13">
        <v>5709</v>
      </c>
      <c r="K19" s="13">
        <v>5690</v>
      </c>
      <c r="L19" s="13">
        <v>5692</v>
      </c>
      <c r="M19" s="13">
        <v>5693</v>
      </c>
      <c r="N19" s="13">
        <v>5700</v>
      </c>
      <c r="O19" s="13">
        <v>5697</v>
      </c>
      <c r="P19" s="2">
        <f t="shared" si="0"/>
        <v>5708.25</v>
      </c>
      <c r="Q19" s="2">
        <f t="shared" si="1"/>
        <v>12.682829600158895</v>
      </c>
      <c r="T19" s="22" t="s">
        <v>17</v>
      </c>
      <c r="U19" s="2">
        <v>1.0060395025116</v>
      </c>
      <c r="V19" s="2">
        <v>0.99944656993671643</v>
      </c>
      <c r="W19" s="2">
        <v>1.0010803253685816</v>
      </c>
      <c r="X19" s="2">
        <v>1.0019597926412946</v>
      </c>
      <c r="Y19" s="2">
        <v>1.0016454197358102</v>
      </c>
      <c r="Z19" s="2">
        <v>0.99971525769178904</v>
      </c>
      <c r="AA19" s="2">
        <v>0.99510008569356856</v>
      </c>
      <c r="AB19" s="2">
        <v>1.0015599951115361</v>
      </c>
      <c r="AC19" s="2">
        <v>1.0010890873448051</v>
      </c>
      <c r="AD19" s="2"/>
      <c r="AE19" s="2">
        <f t="shared" si="2"/>
        <v>1.0010890873448051</v>
      </c>
      <c r="AF19" s="2">
        <f t="shared" si="3"/>
        <v>1.0004521208936334</v>
      </c>
      <c r="AI19" s="6" t="s">
        <v>17</v>
      </c>
      <c r="AJ19" s="2" t="s">
        <v>51</v>
      </c>
    </row>
    <row r="20" spans="2:36" x14ac:dyDescent="0.35">
      <c r="B20" s="2">
        <v>12</v>
      </c>
      <c r="C20" s="11">
        <v>1994</v>
      </c>
      <c r="D20" s="13">
        <v>5708</v>
      </c>
      <c r="E20" s="13">
        <v>5716</v>
      </c>
      <c r="F20" s="13">
        <v>5737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T20" s="22" t="s">
        <v>24</v>
      </c>
      <c r="U20" s="2">
        <v>1.0041624087136412</v>
      </c>
      <c r="V20" s="2">
        <v>0.99994392418549871</v>
      </c>
      <c r="W20" s="2">
        <v>1.0025512028802366</v>
      </c>
      <c r="X20" s="2">
        <v>1.0012142237640937</v>
      </c>
      <c r="Y20" s="2">
        <v>1.0011427519614684</v>
      </c>
      <c r="Z20" s="2">
        <v>1.000044877260692</v>
      </c>
      <c r="AA20" s="2">
        <v>1.0066410958904111</v>
      </c>
      <c r="AB20" s="2">
        <v>1.0043805701214907</v>
      </c>
      <c r="AC20" s="2">
        <v>1.0007410959501286</v>
      </c>
      <c r="AD20" s="2"/>
      <c r="AE20" s="2">
        <f t="shared" si="2"/>
        <v>1.0012142237640937</v>
      </c>
      <c r="AF20" s="2">
        <f t="shared" si="3"/>
        <v>1.0005771776919354</v>
      </c>
      <c r="AI20" s="6" t="s">
        <v>24</v>
      </c>
      <c r="AJ20" s="2" t="s">
        <v>52</v>
      </c>
    </row>
    <row r="21" spans="2:36" x14ac:dyDescent="0.35">
      <c r="D21" s="5"/>
      <c r="G21"/>
      <c r="H21"/>
      <c r="P21" s="12" t="s">
        <v>31</v>
      </c>
      <c r="Q21" s="6">
        <f>CORREL(P9:P19,Q9:Q19)</f>
        <v>-0.66425412582472632</v>
      </c>
      <c r="AD21" s="21" t="s">
        <v>28</v>
      </c>
      <c r="AE21" s="2">
        <f>SUM(AE9:AE20)</f>
        <v>12.007640143145712</v>
      </c>
      <c r="AF21" s="2">
        <f>SUM(AF9:AF20)</f>
        <v>11.999999999999998</v>
      </c>
    </row>
    <row r="22" spans="2:36" x14ac:dyDescent="0.35">
      <c r="D22" s="5"/>
      <c r="G22"/>
      <c r="H22"/>
      <c r="AC22" s="21" t="s">
        <v>50</v>
      </c>
      <c r="AD22" s="21"/>
      <c r="AE22" s="2">
        <f>12/AE21</f>
        <v>0.99936372650623828</v>
      </c>
    </row>
    <row r="23" spans="2:36" x14ac:dyDescent="0.35">
      <c r="C23" s="19" t="s">
        <v>46</v>
      </c>
      <c r="D23" s="2">
        <f>_xlfn.COVARIANCE.P(P9:P18,B9:B18)/_xlfn.VAR.P(B9:B18)</f>
        <v>91.738383838383868</v>
      </c>
      <c r="F23" s="19" t="s">
        <v>48</v>
      </c>
      <c r="G23" s="2">
        <f>D23+D24</f>
        <v>5022.3272727272724</v>
      </c>
      <c r="H23" s="20">
        <v>30498</v>
      </c>
    </row>
    <row r="24" spans="2:36" x14ac:dyDescent="0.35">
      <c r="C24" s="19" t="s">
        <v>47</v>
      </c>
      <c r="D24" s="2">
        <f>AVERAGE(P9:P18)-D23*AVERAGE(B9:B18)</f>
        <v>4930.5888888888885</v>
      </c>
      <c r="P24" s="24" t="s">
        <v>55</v>
      </c>
      <c r="S24" s="24" t="s">
        <v>54</v>
      </c>
      <c r="V24" s="24" t="s">
        <v>53</v>
      </c>
    </row>
    <row r="25" spans="2:36" x14ac:dyDescent="0.35">
      <c r="O25" s="2">
        <f>AVERAGE(O34:O150)</f>
        <v>9913.4560388818609</v>
      </c>
      <c r="P25" s="2">
        <f>AVERAGE(P34:P150)</f>
        <v>10071.822313204109</v>
      </c>
      <c r="Q25" s="31">
        <f>AVERAGE(Q34:Q150)</f>
        <v>7923.1999852764166</v>
      </c>
      <c r="R25" s="2">
        <f>AVERAGE(R34:R150)</f>
        <v>66.508922519391518</v>
      </c>
      <c r="S25" s="2">
        <f>AVERAGE(S34:S150)</f>
        <v>65.803419402754443</v>
      </c>
      <c r="T25" s="31">
        <f>AVERAGE(T34:T150)</f>
        <v>61.617516204936244</v>
      </c>
      <c r="U25" s="2">
        <f>AVERAGE(U34:U150)</f>
        <v>1.2207953564379566</v>
      </c>
      <c r="V25" s="2">
        <f>AVERAGE(V34:V150)</f>
        <v>1.2084646577982012</v>
      </c>
      <c r="W25" s="31">
        <f>AVERAGE(W34:W150)</f>
        <v>1.1437273637256633</v>
      </c>
    </row>
    <row r="27" spans="2:36" x14ac:dyDescent="0.35">
      <c r="B27" s="14" t="s">
        <v>32</v>
      </c>
      <c r="C27" s="14" t="s">
        <v>33</v>
      </c>
      <c r="D27" s="14" t="s">
        <v>19</v>
      </c>
      <c r="E27" s="14" t="s">
        <v>34</v>
      </c>
      <c r="F27" s="18" t="s">
        <v>35</v>
      </c>
      <c r="G27" s="18" t="s">
        <v>49</v>
      </c>
      <c r="H27" s="18" t="s">
        <v>39</v>
      </c>
      <c r="I27" s="15" t="s">
        <v>36</v>
      </c>
      <c r="J27" s="15" t="s">
        <v>37</v>
      </c>
      <c r="K27" s="15" t="s">
        <v>38</v>
      </c>
      <c r="L27" s="16" t="s">
        <v>40</v>
      </c>
      <c r="M27" s="16" t="s">
        <v>41</v>
      </c>
      <c r="N27" s="16" t="s">
        <v>42</v>
      </c>
      <c r="O27" s="17" t="s">
        <v>43</v>
      </c>
      <c r="P27" s="17" t="s">
        <v>44</v>
      </c>
      <c r="Q27" s="17" t="s">
        <v>45</v>
      </c>
      <c r="R27" s="17" t="s">
        <v>43</v>
      </c>
      <c r="S27" s="17" t="s">
        <v>44</v>
      </c>
      <c r="T27" s="17" t="s">
        <v>45</v>
      </c>
      <c r="U27" s="17" t="s">
        <v>43</v>
      </c>
      <c r="V27" s="17" t="s">
        <v>44</v>
      </c>
      <c r="W27" s="17" t="s">
        <v>45</v>
      </c>
    </row>
    <row r="28" spans="2:36" x14ac:dyDescent="0.35">
      <c r="B28" s="2">
        <v>1</v>
      </c>
      <c r="C28" s="2">
        <v>1983</v>
      </c>
      <c r="D28" s="6" t="s">
        <v>7</v>
      </c>
      <c r="E28" s="2">
        <v>4985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8"/>
      <c r="X28" s="30"/>
      <c r="Y28" s="30"/>
    </row>
    <row r="29" spans="2:36" x14ac:dyDescent="0.35">
      <c r="B29" s="2">
        <v>2</v>
      </c>
      <c r="C29" s="2"/>
      <c r="D29" s="6" t="s">
        <v>20</v>
      </c>
      <c r="E29" s="2">
        <v>4969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8"/>
      <c r="X29" s="30"/>
      <c r="Y29" s="30"/>
    </row>
    <row r="30" spans="2:36" x14ac:dyDescent="0.35">
      <c r="B30" s="2">
        <v>3</v>
      </c>
      <c r="C30" s="2"/>
      <c r="D30" s="6" t="s">
        <v>21</v>
      </c>
      <c r="E30" s="2">
        <v>4980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30"/>
      <c r="Y30" s="30"/>
    </row>
    <row r="31" spans="2:36" x14ac:dyDescent="0.35">
      <c r="B31" s="2">
        <v>4</v>
      </c>
      <c r="C31" s="2"/>
      <c r="D31" s="6" t="s">
        <v>10</v>
      </c>
      <c r="E31" s="2">
        <v>4989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0"/>
      <c r="Y31" s="30"/>
    </row>
    <row r="32" spans="2:36" x14ac:dyDescent="0.35">
      <c r="B32" s="2">
        <v>5</v>
      </c>
      <c r="C32" s="2"/>
      <c r="D32" s="6" t="s">
        <v>11</v>
      </c>
      <c r="E32" s="2">
        <v>4993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0"/>
      <c r="Y32" s="30"/>
    </row>
    <row r="33" spans="2:25" x14ac:dyDescent="0.35">
      <c r="B33" s="2">
        <v>6</v>
      </c>
      <c r="C33" s="2"/>
      <c r="D33" s="6" t="s">
        <v>12</v>
      </c>
      <c r="E33" s="2">
        <v>4995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0"/>
      <c r="Y33" s="30"/>
    </row>
    <row r="34" spans="2:25" x14ac:dyDescent="0.35">
      <c r="B34" s="2">
        <v>7</v>
      </c>
      <c r="C34" s="2"/>
      <c r="D34" s="6" t="s">
        <v>22</v>
      </c>
      <c r="E34" s="2">
        <v>4997</v>
      </c>
      <c r="F34" s="2">
        <f>(0.5*E28+SUM(E29:E39)+0.5*E40)/12</f>
        <v>4956.833333333333</v>
      </c>
      <c r="G34" s="2">
        <f>E34/F34</f>
        <v>1.0081032917521267</v>
      </c>
      <c r="H34" s="2">
        <v>0.99990090430680378</v>
      </c>
      <c r="I34" s="2">
        <f>G23+$D$23/24</f>
        <v>5026.1497053872054</v>
      </c>
      <c r="J34" s="2">
        <f>7.6998*B34+ 4976.6</f>
        <v>5030.4986000000008</v>
      </c>
      <c r="K34" s="2">
        <f xml:space="preserve"> -0.0296*B34^2 + 11.365*B34 + 4893.4</f>
        <v>4971.5045999999993</v>
      </c>
      <c r="L34" s="2">
        <f>I34*H34</f>
        <v>5025.651635598042</v>
      </c>
      <c r="M34" s="2">
        <f>J34*H34</f>
        <v>5030.0000992541109</v>
      </c>
      <c r="N34" s="2">
        <f>K34*H34</f>
        <v>4971.011945305434</v>
      </c>
      <c r="O34" s="2">
        <f>(E34-L34)^2</f>
        <v>820.91622244299037</v>
      </c>
      <c r="P34" s="2">
        <f>(E34-M34)^2</f>
        <v>1089.0065507811685</v>
      </c>
      <c r="Q34" s="2">
        <f>(E34-N34)^2</f>
        <v>675.37898680775481</v>
      </c>
      <c r="R34" s="2">
        <f>ABS(E34-L34)</f>
        <v>28.651635598042049</v>
      </c>
      <c r="S34" s="2">
        <f>ABS(E34-M34)</f>
        <v>33.000099254110864</v>
      </c>
      <c r="T34" s="2">
        <f>ABS(E34-N34)</f>
        <v>25.988054694566017</v>
      </c>
      <c r="U34" s="2">
        <f>R34*100/E34</f>
        <v>0.57337673800364319</v>
      </c>
      <c r="V34" s="2">
        <f>S34*100/E34</f>
        <v>0.66039822401662729</v>
      </c>
      <c r="W34" s="28">
        <f>T34*100/E34</f>
        <v>0.52007313777398478</v>
      </c>
      <c r="X34" s="30"/>
      <c r="Y34" s="30"/>
    </row>
    <row r="35" spans="2:25" x14ac:dyDescent="0.35">
      <c r="B35" s="2">
        <v>8</v>
      </c>
      <c r="C35" s="2"/>
      <c r="D35" s="6" t="s">
        <v>14</v>
      </c>
      <c r="E35" s="2">
        <v>4362</v>
      </c>
      <c r="F35" s="2">
        <f>(0.5*E29+SUM(E30:E40)+0.5*E41)/12</f>
        <v>4966.75</v>
      </c>
      <c r="G35" s="2">
        <f t="shared" ref="G35:G98" si="4">E35/F35</f>
        <v>0.87824029798157754</v>
      </c>
      <c r="H35" s="2">
        <v>0.9973327954681549</v>
      </c>
      <c r="I35" s="2">
        <f>I34+$D$23/12</f>
        <v>5033.7945707070703</v>
      </c>
      <c r="J35" s="2">
        <f t="shared" ref="J35:J98" si="5">7.6998*B35+ 4976.6</f>
        <v>5038.1984000000002</v>
      </c>
      <c r="K35" s="2">
        <f t="shared" ref="K35:K98" si="6" xml:space="preserve"> -0.0296*B35^2 + 11.365*B35 + 4893.4</f>
        <v>4982.4255999999996</v>
      </c>
      <c r="L35" s="2">
        <f t="shared" ref="L35:L98" si="7">I35*H35</f>
        <v>5020.3684110157028</v>
      </c>
      <c r="M35" s="2">
        <f t="shared" ref="M35:M98" si="8">J35*H35</f>
        <v>5024.7604943951856</v>
      </c>
      <c r="N35" s="2">
        <f t="shared" ref="N35:N98" si="9">K35*H35</f>
        <v>4969.1364518600985</v>
      </c>
      <c r="O35" s="2">
        <f t="shared" ref="O35:O98" si="10">(E35-L35)^2</f>
        <v>433448.9646233414</v>
      </c>
      <c r="P35" s="2">
        <f t="shared" ref="P35:P98" si="11">(E35-M35)^2</f>
        <v>439251.47293095081</v>
      </c>
      <c r="Q35" s="2">
        <f t="shared" ref="Q35:Q98" si="12">(E35-N35)^2</f>
        <v>368614.67117726972</v>
      </c>
      <c r="R35" s="2">
        <f t="shared" ref="R35:R98" si="13">ABS(E35-L35)</f>
        <v>658.3684110157028</v>
      </c>
      <c r="S35" s="2">
        <f t="shared" ref="S35:S98" si="14">ABS(E35-M35)</f>
        <v>662.76049439518556</v>
      </c>
      <c r="T35" s="2">
        <f t="shared" ref="T35:T98" si="15">ABS(E35-N35)</f>
        <v>607.13645186009853</v>
      </c>
      <c r="U35" s="2">
        <f t="shared" ref="U35:U98" si="16">R35*100/E35</f>
        <v>15.093269395133033</v>
      </c>
      <c r="V35" s="2">
        <f t="shared" ref="V35:V98" si="17">S35*100/E35</f>
        <v>15.19395906453887</v>
      </c>
      <c r="W35" s="28">
        <f t="shared" ref="W35:W98" si="18">T35*100/E35</f>
        <v>13.918763224669842</v>
      </c>
      <c r="X35" s="30"/>
      <c r="Y35" s="30"/>
    </row>
    <row r="36" spans="2:25" x14ac:dyDescent="0.35">
      <c r="B36" s="2">
        <v>9</v>
      </c>
      <c r="C36" s="2"/>
      <c r="D36" s="6" t="s">
        <v>15</v>
      </c>
      <c r="E36" s="2">
        <v>5047</v>
      </c>
      <c r="F36" s="2">
        <f t="shared" ref="F36" si="19">(0.5*E30+SUM(E31:E41)+0.5*E42)/12</f>
        <v>4978.166666666667</v>
      </c>
      <c r="G36" s="2">
        <f t="shared" si="4"/>
        <v>1.0138270447621278</v>
      </c>
      <c r="H36" s="2">
        <v>1.0000576561248928</v>
      </c>
      <c r="I36" s="2">
        <f t="shared" ref="I36:I99" si="20">I35+$D$23/12</f>
        <v>5041.4394360269353</v>
      </c>
      <c r="J36" s="2">
        <f t="shared" si="5"/>
        <v>5045.8982000000005</v>
      </c>
      <c r="K36" s="2">
        <f t="shared" si="6"/>
        <v>4993.2873999999993</v>
      </c>
      <c r="L36" s="2">
        <f t="shared" si="7"/>
        <v>5041.7301058886987</v>
      </c>
      <c r="M36" s="2">
        <f t="shared" si="8"/>
        <v>5046.1891269368161</v>
      </c>
      <c r="N36" s="2">
        <f t="shared" si="9"/>
        <v>4993.5752936019599</v>
      </c>
      <c r="O36" s="2">
        <f t="shared" si="10"/>
        <v>27.771783944327645</v>
      </c>
      <c r="P36" s="2">
        <f t="shared" si="11"/>
        <v>0.65751512459718031</v>
      </c>
      <c r="Q36" s="2">
        <f t="shared" si="12"/>
        <v>2854.1992537167916</v>
      </c>
      <c r="R36" s="2">
        <f t="shared" si="13"/>
        <v>5.2698941113012552</v>
      </c>
      <c r="S36" s="2">
        <f t="shared" si="14"/>
        <v>0.81087306318386254</v>
      </c>
      <c r="T36" s="2">
        <f t="shared" si="15"/>
        <v>53.424706398040144</v>
      </c>
      <c r="U36" s="2">
        <f t="shared" si="16"/>
        <v>0.10441636836340906</v>
      </c>
      <c r="V36" s="2">
        <f t="shared" si="17"/>
        <v>1.6066436758150636E-2</v>
      </c>
      <c r="W36" s="28">
        <f t="shared" si="18"/>
        <v>1.0585438160895611</v>
      </c>
      <c r="X36" s="30"/>
      <c r="Y36" s="30"/>
    </row>
    <row r="37" spans="2:25" x14ac:dyDescent="0.35">
      <c r="B37" s="2">
        <v>10</v>
      </c>
      <c r="C37" s="2"/>
      <c r="D37" s="6" t="s">
        <v>23</v>
      </c>
      <c r="E37" s="2">
        <v>5044</v>
      </c>
      <c r="F37" s="2">
        <f>(0.5*E31+SUM(E32:E42)+0.5*E43)/12</f>
        <v>4989.791666666667</v>
      </c>
      <c r="G37" s="2">
        <f t="shared" si="4"/>
        <v>1.0108638470210012</v>
      </c>
      <c r="H37" s="2">
        <v>1.0005890856038258</v>
      </c>
      <c r="I37" s="2">
        <f t="shared" si="20"/>
        <v>5049.0843013468002</v>
      </c>
      <c r="J37" s="2">
        <f t="shared" si="5"/>
        <v>5053.598</v>
      </c>
      <c r="K37" s="2">
        <f t="shared" si="6"/>
        <v>5004.0899999999992</v>
      </c>
      <c r="L37" s="2">
        <f t="shared" si="7"/>
        <v>5052.0586442212261</v>
      </c>
      <c r="M37" s="2">
        <f t="shared" si="8"/>
        <v>5056.5750018293229</v>
      </c>
      <c r="N37" s="2">
        <f t="shared" si="9"/>
        <v>5007.0378373792473</v>
      </c>
      <c r="O37" s="2">
        <f t="shared" si="10"/>
        <v>64.941746684301322</v>
      </c>
      <c r="P37" s="2">
        <f t="shared" si="11"/>
        <v>158.13067100747429</v>
      </c>
      <c r="Q37" s="2">
        <f t="shared" si="12"/>
        <v>1366.2014656029664</v>
      </c>
      <c r="R37" s="2">
        <f t="shared" si="13"/>
        <v>8.0586442212261318</v>
      </c>
      <c r="S37" s="2">
        <f t="shared" si="14"/>
        <v>12.5750018293229</v>
      </c>
      <c r="T37" s="2">
        <f t="shared" si="15"/>
        <v>36.962162620752679</v>
      </c>
      <c r="U37" s="2">
        <f t="shared" si="16"/>
        <v>0.15976693539306366</v>
      </c>
      <c r="V37" s="2">
        <f t="shared" si="17"/>
        <v>0.24930614253217487</v>
      </c>
      <c r="W37" s="28">
        <f t="shared" si="18"/>
        <v>0.73279465941222599</v>
      </c>
      <c r="X37" s="30"/>
      <c r="Y37" s="30"/>
    </row>
    <row r="38" spans="2:25" x14ac:dyDescent="0.35">
      <c r="B38" s="2">
        <v>11</v>
      </c>
      <c r="C38" s="2"/>
      <c r="D38" s="6" t="s">
        <v>17</v>
      </c>
      <c r="E38" s="2">
        <v>5032</v>
      </c>
      <c r="F38" s="2">
        <f t="shared" ref="F38:F101" si="21">(0.5*E32+SUM(E33:E43)+0.5*E44)/12</f>
        <v>5001.791666666667</v>
      </c>
      <c r="G38" s="2">
        <f t="shared" si="4"/>
        <v>1.0060395025116</v>
      </c>
      <c r="H38" s="2">
        <v>1.0004521208936334</v>
      </c>
      <c r="I38" s="2">
        <f t="shared" si="20"/>
        <v>5056.7291666666652</v>
      </c>
      <c r="J38" s="2">
        <f t="shared" si="5"/>
        <v>5061.2978000000003</v>
      </c>
      <c r="K38" s="2">
        <f t="shared" si="6"/>
        <v>5014.8333999999995</v>
      </c>
      <c r="L38" s="2">
        <f t="shared" si="7"/>
        <v>5059.0154195763607</v>
      </c>
      <c r="M38" s="2">
        <f t="shared" si="8"/>
        <v>5063.5861184842815</v>
      </c>
      <c r="N38" s="2">
        <f t="shared" si="9"/>
        <v>5017.1007109582306</v>
      </c>
      <c r="O38" s="2">
        <f t="shared" si="10"/>
        <v>729.83289488681442</v>
      </c>
      <c r="P38" s="2">
        <f t="shared" si="11"/>
        <v>997.68288090307215</v>
      </c>
      <c r="Q38" s="2">
        <f t="shared" si="12"/>
        <v>221.98881395018992</v>
      </c>
      <c r="R38" s="2">
        <f t="shared" si="13"/>
        <v>27.015419576360728</v>
      </c>
      <c r="S38" s="2">
        <f t="shared" si="14"/>
        <v>31.586118484281542</v>
      </c>
      <c r="T38" s="2">
        <f t="shared" si="15"/>
        <v>14.899289041769407</v>
      </c>
      <c r="U38" s="2">
        <f t="shared" si="16"/>
        <v>0.53687240811527681</v>
      </c>
      <c r="V38" s="2">
        <f t="shared" si="17"/>
        <v>0.62770505731879056</v>
      </c>
      <c r="W38" s="28">
        <f t="shared" si="18"/>
        <v>0.29609079971719809</v>
      </c>
      <c r="X38" s="30"/>
      <c r="Y38" s="30"/>
    </row>
    <row r="39" spans="2:25" x14ac:dyDescent="0.35">
      <c r="B39" s="2">
        <v>12</v>
      </c>
      <c r="C39" s="2"/>
      <c r="D39" s="6" t="s">
        <v>24</v>
      </c>
      <c r="E39" s="2">
        <v>5036</v>
      </c>
      <c r="F39" s="2">
        <f t="shared" si="21"/>
        <v>5015.125</v>
      </c>
      <c r="G39" s="2">
        <f t="shared" si="4"/>
        <v>1.0041624087136412</v>
      </c>
      <c r="H39" s="2">
        <v>1.0005771776919354</v>
      </c>
      <c r="I39" s="2">
        <f t="shared" si="20"/>
        <v>5064.3740319865301</v>
      </c>
      <c r="J39" s="2">
        <f t="shared" si="5"/>
        <v>5068.9976000000006</v>
      </c>
      <c r="K39" s="2">
        <f t="shared" si="6"/>
        <v>5025.5175999999992</v>
      </c>
      <c r="L39" s="2">
        <f t="shared" si="7"/>
        <v>5067.29707570141</v>
      </c>
      <c r="M39" s="2">
        <f t="shared" si="8"/>
        <v>5071.9233123351951</v>
      </c>
      <c r="N39" s="2">
        <f t="shared" si="9"/>
        <v>5028.4182166491482</v>
      </c>
      <c r="O39" s="2">
        <f t="shared" si="10"/>
        <v>979.50694745978785</v>
      </c>
      <c r="P39" s="2">
        <f t="shared" si="11"/>
        <v>1290.4843691319788</v>
      </c>
      <c r="Q39" s="2">
        <f t="shared" si="12"/>
        <v>57.483438779253021</v>
      </c>
      <c r="R39" s="2">
        <f t="shared" si="13"/>
        <v>31.297075701409995</v>
      </c>
      <c r="S39" s="2">
        <f t="shared" si="14"/>
        <v>35.923312335195078</v>
      </c>
      <c r="T39" s="2">
        <f t="shared" si="15"/>
        <v>7.5817833508517651</v>
      </c>
      <c r="U39" s="2">
        <f t="shared" si="16"/>
        <v>0.62146695197398716</v>
      </c>
      <c r="V39" s="2">
        <f t="shared" si="17"/>
        <v>0.71333026876876648</v>
      </c>
      <c r="W39" s="28">
        <f t="shared" si="18"/>
        <v>0.15055169481437183</v>
      </c>
      <c r="X39" s="30"/>
      <c r="Y39" s="30"/>
    </row>
    <row r="40" spans="2:25" x14ac:dyDescent="0.35">
      <c r="B40" s="2">
        <v>13</v>
      </c>
      <c r="C40" s="2">
        <v>1984</v>
      </c>
      <c r="D40" s="6" t="s">
        <v>7</v>
      </c>
      <c r="E40" s="2">
        <v>5091</v>
      </c>
      <c r="F40" s="2">
        <f t="shared" si="21"/>
        <v>5029.125</v>
      </c>
      <c r="G40" s="2">
        <f t="shared" si="4"/>
        <v>1.012303333084781</v>
      </c>
      <c r="H40" s="2">
        <v>1.0008590976412568</v>
      </c>
      <c r="I40" s="2">
        <f t="shared" si="20"/>
        <v>5072.018897306395</v>
      </c>
      <c r="J40" s="2">
        <f t="shared" si="5"/>
        <v>5076.6974</v>
      </c>
      <c r="K40" s="2">
        <f t="shared" si="6"/>
        <v>5036.1425999999992</v>
      </c>
      <c r="L40" s="2">
        <f t="shared" si="7"/>
        <v>5076.3762567774811</v>
      </c>
      <c r="M40" s="2">
        <f t="shared" si="8"/>
        <v>5081.0587787617142</v>
      </c>
      <c r="N40" s="2">
        <f t="shared" si="9"/>
        <v>5040.4691382286919</v>
      </c>
      <c r="O40" s="2">
        <f t="shared" si="10"/>
        <v>213.85386583816737</v>
      </c>
      <c r="P40" s="2">
        <f t="shared" si="11"/>
        <v>98.827879708545339</v>
      </c>
      <c r="Q40" s="2">
        <f t="shared" si="12"/>
        <v>2553.3679913510446</v>
      </c>
      <c r="R40" s="2">
        <f t="shared" si="13"/>
        <v>14.623743222518897</v>
      </c>
      <c r="S40" s="2">
        <f t="shared" si="14"/>
        <v>9.9412212382858343</v>
      </c>
      <c r="T40" s="2">
        <f t="shared" si="15"/>
        <v>50.530861771308082</v>
      </c>
      <c r="U40" s="2">
        <f t="shared" si="16"/>
        <v>0.28724696960359253</v>
      </c>
      <c r="V40" s="2">
        <f t="shared" si="17"/>
        <v>0.19527050163594253</v>
      </c>
      <c r="W40" s="28">
        <f t="shared" si="18"/>
        <v>0.99255277492257088</v>
      </c>
      <c r="X40" s="30"/>
      <c r="Y40" s="30"/>
    </row>
    <row r="41" spans="2:25" x14ac:dyDescent="0.35">
      <c r="B41" s="2">
        <v>14</v>
      </c>
      <c r="C41" s="2"/>
      <c r="D41" s="6" t="s">
        <v>20</v>
      </c>
      <c r="E41" s="2">
        <v>5101</v>
      </c>
      <c r="F41" s="2">
        <f t="shared" si="21"/>
        <v>5070.208333333333</v>
      </c>
      <c r="G41" s="2">
        <f t="shared" si="4"/>
        <v>1.0060730574844887</v>
      </c>
      <c r="H41" s="2">
        <v>1.0008976692944291</v>
      </c>
      <c r="I41" s="2">
        <f t="shared" si="20"/>
        <v>5079.66376262626</v>
      </c>
      <c r="J41" s="2">
        <f t="shared" si="5"/>
        <v>5084.3972000000003</v>
      </c>
      <c r="K41" s="2">
        <f t="shared" si="6"/>
        <v>5046.7083999999995</v>
      </c>
      <c r="L41" s="2">
        <f t="shared" si="7"/>
        <v>5084.2236208119939</v>
      </c>
      <c r="M41" s="2">
        <f t="shared" si="8"/>
        <v>5088.961307247122</v>
      </c>
      <c r="N41" s="2">
        <f t="shared" si="9"/>
        <v>5051.2386751686172</v>
      </c>
      <c r="O41" s="2">
        <f t="shared" si="10"/>
        <v>281.44689865976432</v>
      </c>
      <c r="P41" s="2">
        <f t="shared" si="11"/>
        <v>144.93012319819675</v>
      </c>
      <c r="Q41" s="2">
        <f t="shared" si="12"/>
        <v>2476.1894489743954</v>
      </c>
      <c r="R41" s="2">
        <f t="shared" si="13"/>
        <v>16.776379188006104</v>
      </c>
      <c r="S41" s="2">
        <f t="shared" si="14"/>
        <v>12.038692752877978</v>
      </c>
      <c r="T41" s="2">
        <f t="shared" si="15"/>
        <v>49.761324831382808</v>
      </c>
      <c r="U41" s="2">
        <f t="shared" si="16"/>
        <v>0.32888412444630666</v>
      </c>
      <c r="V41" s="2">
        <f t="shared" si="17"/>
        <v>0.23600652328715896</v>
      </c>
      <c r="W41" s="28">
        <f t="shared" si="18"/>
        <v>0.97552097297358964</v>
      </c>
      <c r="X41" s="30"/>
      <c r="Y41" s="30"/>
    </row>
    <row r="42" spans="2:25" x14ac:dyDescent="0.35">
      <c r="B42" s="2">
        <v>15</v>
      </c>
      <c r="C42" s="2"/>
      <c r="D42" s="6" t="s">
        <v>21</v>
      </c>
      <c r="E42" s="2">
        <v>5122</v>
      </c>
      <c r="F42" s="2">
        <f t="shared" si="21"/>
        <v>5110.166666666667</v>
      </c>
      <c r="G42" s="2">
        <f t="shared" si="4"/>
        <v>1.0023156452822803</v>
      </c>
      <c r="H42" s="2">
        <v>0.99934806961475475</v>
      </c>
      <c r="I42" s="2">
        <f t="shared" si="20"/>
        <v>5087.3086279461249</v>
      </c>
      <c r="J42" s="2">
        <f t="shared" si="5"/>
        <v>5092.0970000000007</v>
      </c>
      <c r="K42" s="2">
        <f t="shared" si="6"/>
        <v>5057.2149999999992</v>
      </c>
      <c r="L42" s="2">
        <f t="shared" si="7"/>
        <v>5083.9920568724465</v>
      </c>
      <c r="M42" s="2">
        <f t="shared" si="8"/>
        <v>5088.7773072410846</v>
      </c>
      <c r="N42" s="2">
        <f t="shared" si="9"/>
        <v>5053.9180478767812</v>
      </c>
      <c r="O42" s="2">
        <f t="shared" si="10"/>
        <v>1444.6037407873425</v>
      </c>
      <c r="P42" s="2">
        <f t="shared" si="11"/>
        <v>1103.7473141532898</v>
      </c>
      <c r="Q42" s="2">
        <f t="shared" si="12"/>
        <v>4635.1522049082569</v>
      </c>
      <c r="R42" s="2">
        <f t="shared" si="13"/>
        <v>38.007943127553517</v>
      </c>
      <c r="S42" s="2">
        <f t="shared" si="14"/>
        <v>33.2226927589154</v>
      </c>
      <c r="T42" s="2">
        <f t="shared" si="15"/>
        <v>68.081952123218798</v>
      </c>
      <c r="U42" s="2">
        <f t="shared" si="16"/>
        <v>0.74205277484485588</v>
      </c>
      <c r="V42" s="2">
        <f t="shared" si="17"/>
        <v>0.64862734788979692</v>
      </c>
      <c r="W42" s="28">
        <f t="shared" si="18"/>
        <v>1.3292064061542133</v>
      </c>
      <c r="X42" s="30"/>
      <c r="Y42" s="30"/>
    </row>
    <row r="43" spans="2:25" x14ac:dyDescent="0.35">
      <c r="B43" s="2">
        <v>16</v>
      </c>
      <c r="C43" s="2"/>
      <c r="D43" s="6" t="s">
        <v>10</v>
      </c>
      <c r="E43" s="2">
        <v>5126</v>
      </c>
      <c r="F43" s="2">
        <f t="shared" si="21"/>
        <v>5122.333333333333</v>
      </c>
      <c r="G43" s="2">
        <f t="shared" si="4"/>
        <v>1.0007158196134576</v>
      </c>
      <c r="H43" s="2">
        <v>1.0000790906626496</v>
      </c>
      <c r="I43" s="2">
        <f t="shared" si="20"/>
        <v>5094.9534932659899</v>
      </c>
      <c r="J43" s="2">
        <f t="shared" si="5"/>
        <v>5099.7968000000001</v>
      </c>
      <c r="K43" s="2">
        <f t="shared" si="6"/>
        <v>5067.6623999999993</v>
      </c>
      <c r="L43" s="2">
        <f t="shared" si="7"/>
        <v>5095.3564565139413</v>
      </c>
      <c r="M43" s="2">
        <f t="shared" si="8"/>
        <v>5100.2001463082897</v>
      </c>
      <c r="N43" s="2">
        <f t="shared" si="9"/>
        <v>5068.0632047772997</v>
      </c>
      <c r="O43" s="2">
        <f t="shared" si="10"/>
        <v>939.0267573819682</v>
      </c>
      <c r="P43" s="2">
        <f t="shared" si="11"/>
        <v>665.63245051365595</v>
      </c>
      <c r="Q43" s="2">
        <f t="shared" si="12"/>
        <v>3356.6722406771096</v>
      </c>
      <c r="R43" s="2">
        <f t="shared" si="13"/>
        <v>30.643543486058661</v>
      </c>
      <c r="S43" s="2">
        <f t="shared" si="14"/>
        <v>25.799853691710268</v>
      </c>
      <c r="T43" s="2">
        <f t="shared" si="15"/>
        <v>57.936795222700312</v>
      </c>
      <c r="U43" s="2">
        <f t="shared" si="16"/>
        <v>0.59780615462463249</v>
      </c>
      <c r="V43" s="2">
        <f t="shared" si="17"/>
        <v>0.50331357182423464</v>
      </c>
      <c r="W43" s="28">
        <f t="shared" si="18"/>
        <v>1.1302535158544735</v>
      </c>
      <c r="X43" s="30"/>
      <c r="Y43" s="30"/>
    </row>
    <row r="44" spans="2:25" x14ac:dyDescent="0.35">
      <c r="B44" s="2">
        <v>17</v>
      </c>
      <c r="C44" s="2"/>
      <c r="D44" s="6" t="s">
        <v>11</v>
      </c>
      <c r="E44" s="2">
        <v>5144</v>
      </c>
      <c r="F44" s="2">
        <f t="shared" si="21"/>
        <v>5135.333333333333</v>
      </c>
      <c r="G44" s="2">
        <f t="shared" si="4"/>
        <v>1.0016876541607167</v>
      </c>
      <c r="H44" s="2">
        <v>1.000025118780564</v>
      </c>
      <c r="I44" s="2">
        <f t="shared" si="20"/>
        <v>5102.5983585858548</v>
      </c>
      <c r="J44" s="2">
        <f t="shared" si="5"/>
        <v>5107.4966000000004</v>
      </c>
      <c r="K44" s="2">
        <f t="shared" si="6"/>
        <v>5078.0505999999996</v>
      </c>
      <c r="L44" s="2">
        <f t="shared" si="7"/>
        <v>5102.7265296343303</v>
      </c>
      <c r="M44" s="2">
        <f t="shared" si="8"/>
        <v>5107.624894086327</v>
      </c>
      <c r="N44" s="2">
        <f t="shared" si="9"/>
        <v>5078.178154438714</v>
      </c>
      <c r="O44" s="2">
        <f t="shared" si="10"/>
        <v>1703.4993560258156</v>
      </c>
      <c r="P44" s="2">
        <f t="shared" si="11"/>
        <v>1323.1483302309282</v>
      </c>
      <c r="Q44" s="2">
        <f t="shared" si="12"/>
        <v>4332.5153530937796</v>
      </c>
      <c r="R44" s="2">
        <f t="shared" si="13"/>
        <v>41.273470365669709</v>
      </c>
      <c r="S44" s="2">
        <f t="shared" si="14"/>
        <v>36.375105913672996</v>
      </c>
      <c r="T44" s="2">
        <f t="shared" si="15"/>
        <v>65.821845561285954</v>
      </c>
      <c r="U44" s="2">
        <f t="shared" si="16"/>
        <v>0.80236139902157289</v>
      </c>
      <c r="V44" s="2">
        <f t="shared" si="17"/>
        <v>0.70713658463594475</v>
      </c>
      <c r="W44" s="28">
        <f t="shared" si="18"/>
        <v>1.279584867054548</v>
      </c>
      <c r="X44" s="30"/>
      <c r="Y44" s="30"/>
    </row>
    <row r="45" spans="2:25" x14ac:dyDescent="0.35">
      <c r="B45" s="2">
        <v>18</v>
      </c>
      <c r="C45" s="2"/>
      <c r="D45" s="6" t="s">
        <v>12</v>
      </c>
      <c r="E45" s="2">
        <v>5164</v>
      </c>
      <c r="F45" s="2">
        <f t="shared" si="21"/>
        <v>5148.875</v>
      </c>
      <c r="G45" s="2">
        <f t="shared" si="4"/>
        <v>1.0029375348984002</v>
      </c>
      <c r="H45" s="2">
        <v>0.99988121391709739</v>
      </c>
      <c r="I45" s="2">
        <f t="shared" si="20"/>
        <v>5110.2432239057198</v>
      </c>
      <c r="J45" s="2">
        <f t="shared" si="5"/>
        <v>5115.1964000000007</v>
      </c>
      <c r="K45" s="2">
        <f t="shared" si="6"/>
        <v>5088.3795999999993</v>
      </c>
      <c r="L45" s="2">
        <f t="shared" si="7"/>
        <v>5109.6361981304726</v>
      </c>
      <c r="M45" s="2">
        <f t="shared" si="8"/>
        <v>5114.5887858563674</v>
      </c>
      <c r="N45" s="2">
        <f t="shared" si="9"/>
        <v>5087.7751713189937</v>
      </c>
      <c r="O45" s="2">
        <f t="shared" si="10"/>
        <v>2955.4229537092283</v>
      </c>
      <c r="P45" s="2">
        <f t="shared" si="11"/>
        <v>2441.4680831479191</v>
      </c>
      <c r="Q45" s="2">
        <f t="shared" si="12"/>
        <v>5810.2245074487655</v>
      </c>
      <c r="R45" s="2">
        <f t="shared" si="13"/>
        <v>54.363801869527379</v>
      </c>
      <c r="S45" s="2">
        <f t="shared" si="14"/>
        <v>49.411214143632606</v>
      </c>
      <c r="T45" s="2">
        <f t="shared" si="15"/>
        <v>76.224828681006329</v>
      </c>
      <c r="U45" s="2">
        <f t="shared" si="16"/>
        <v>1.0527459695880592</v>
      </c>
      <c r="V45" s="2">
        <f t="shared" si="17"/>
        <v>0.95683993306802106</v>
      </c>
      <c r="W45" s="28">
        <f t="shared" si="18"/>
        <v>1.4760811131101148</v>
      </c>
      <c r="X45" s="30"/>
      <c r="Y45" s="30"/>
    </row>
    <row r="46" spans="2:25" x14ac:dyDescent="0.35">
      <c r="B46" s="2">
        <v>19</v>
      </c>
      <c r="C46" s="2"/>
      <c r="D46" s="6" t="s">
        <v>22</v>
      </c>
      <c r="E46" s="2">
        <v>5164</v>
      </c>
      <c r="F46" s="2">
        <f t="shared" si="21"/>
        <v>5160.916666666667</v>
      </c>
      <c r="G46" s="2">
        <f t="shared" si="4"/>
        <v>1.0005974390854337</v>
      </c>
      <c r="H46" s="2">
        <v>0.99990090430680378</v>
      </c>
      <c r="I46" s="2">
        <f t="shared" si="20"/>
        <v>5117.8880892255847</v>
      </c>
      <c r="J46" s="2">
        <f t="shared" si="5"/>
        <v>5122.8962000000001</v>
      </c>
      <c r="K46" s="2">
        <f t="shared" si="6"/>
        <v>5098.6493999999993</v>
      </c>
      <c r="L46" s="2">
        <f t="shared" si="7"/>
        <v>5117.3809285576826</v>
      </c>
      <c r="M46" s="2">
        <f t="shared" si="8"/>
        <v>5122.3885430498885</v>
      </c>
      <c r="N46" s="2">
        <f t="shared" si="9"/>
        <v>5098.1441458033414</v>
      </c>
      <c r="O46" s="2">
        <f t="shared" si="10"/>
        <v>2173.3378221438902</v>
      </c>
      <c r="P46" s="2">
        <f t="shared" si="11"/>
        <v>1731.5133495109794</v>
      </c>
      <c r="Q46" s="2">
        <f t="shared" si="12"/>
        <v>4336.9935319715541</v>
      </c>
      <c r="R46" s="2">
        <f t="shared" si="13"/>
        <v>46.619071442317363</v>
      </c>
      <c r="S46" s="2">
        <f t="shared" si="14"/>
        <v>41.61145695011146</v>
      </c>
      <c r="T46" s="2">
        <f t="shared" si="15"/>
        <v>65.855854196658584</v>
      </c>
      <c r="U46" s="2">
        <f t="shared" si="16"/>
        <v>0.9027705546537057</v>
      </c>
      <c r="V46" s="2">
        <f t="shared" si="17"/>
        <v>0.80579893396807634</v>
      </c>
      <c r="W46" s="28">
        <f t="shared" si="18"/>
        <v>1.2752876490445118</v>
      </c>
      <c r="X46" s="30"/>
      <c r="Y46" s="30"/>
    </row>
    <row r="47" spans="2:25" x14ac:dyDescent="0.35">
      <c r="B47" s="2">
        <v>20</v>
      </c>
      <c r="C47" s="2"/>
      <c r="D47" s="6" t="s">
        <v>14</v>
      </c>
      <c r="E47" s="2">
        <v>5181</v>
      </c>
      <c r="F47" s="2">
        <f t="shared" si="21"/>
        <v>5171.041666666667</v>
      </c>
      <c r="G47" s="2">
        <f t="shared" si="4"/>
        <v>1.0019257886467103</v>
      </c>
      <c r="H47" s="2">
        <v>0.9973327954681549</v>
      </c>
      <c r="I47" s="2">
        <f t="shared" si="20"/>
        <v>5125.5329545454497</v>
      </c>
      <c r="J47" s="2">
        <f t="shared" si="5"/>
        <v>5130.5960000000005</v>
      </c>
      <c r="K47" s="2">
        <f t="shared" si="6"/>
        <v>5108.8599999999997</v>
      </c>
      <c r="L47" s="2">
        <f t="shared" si="7"/>
        <v>5111.8621098209651</v>
      </c>
      <c r="M47" s="2">
        <f t="shared" si="8"/>
        <v>5116.9116510977337</v>
      </c>
      <c r="N47" s="2">
        <f t="shared" si="9"/>
        <v>5095.2336254554375</v>
      </c>
      <c r="O47" s="2">
        <f t="shared" si="10"/>
        <v>4780.0478584082921</v>
      </c>
      <c r="P47" s="2">
        <f t="shared" si="11"/>
        <v>4107.3164650186127</v>
      </c>
      <c r="Q47" s="2">
        <f t="shared" si="12"/>
        <v>7355.8710025181772</v>
      </c>
      <c r="R47" s="2">
        <f t="shared" si="13"/>
        <v>69.137890179034912</v>
      </c>
      <c r="S47" s="2">
        <f t="shared" si="14"/>
        <v>64.088348902266262</v>
      </c>
      <c r="T47" s="2">
        <f t="shared" si="15"/>
        <v>85.766374544562495</v>
      </c>
      <c r="U47" s="2">
        <f t="shared" si="16"/>
        <v>1.3344506886515135</v>
      </c>
      <c r="V47" s="2">
        <f t="shared" si="17"/>
        <v>1.2369880120105436</v>
      </c>
      <c r="W47" s="28">
        <f t="shared" si="18"/>
        <v>1.6554019406400791</v>
      </c>
      <c r="X47" s="30"/>
      <c r="Y47" s="30"/>
    </row>
    <row r="48" spans="2:25" x14ac:dyDescent="0.35">
      <c r="B48" s="2">
        <v>21</v>
      </c>
      <c r="C48" s="2"/>
      <c r="D48" s="6" t="s">
        <v>15</v>
      </c>
      <c r="E48" s="2">
        <v>5187</v>
      </c>
      <c r="F48" s="2">
        <f t="shared" si="21"/>
        <v>5179.666666666667</v>
      </c>
      <c r="G48" s="2">
        <f t="shared" si="4"/>
        <v>1.0014157925220413</v>
      </c>
      <c r="H48" s="2">
        <v>1.0000576561248928</v>
      </c>
      <c r="I48" s="2">
        <f t="shared" si="20"/>
        <v>5133.1778198653146</v>
      </c>
      <c r="J48" s="2">
        <f t="shared" si="5"/>
        <v>5138.2958000000008</v>
      </c>
      <c r="K48" s="2">
        <f t="shared" si="6"/>
        <v>5119.0113999999994</v>
      </c>
      <c r="L48" s="2">
        <f t="shared" si="7"/>
        <v>5133.4737790067938</v>
      </c>
      <c r="M48" s="2">
        <f t="shared" si="8"/>
        <v>5138.5920542243821</v>
      </c>
      <c r="N48" s="2">
        <f t="shared" si="9"/>
        <v>5119.3065423606058</v>
      </c>
      <c r="O48" s="2">
        <f t="shared" si="10"/>
        <v>2865.056333813543</v>
      </c>
      <c r="P48" s="2">
        <f t="shared" si="11"/>
        <v>2343.3292142151645</v>
      </c>
      <c r="Q48" s="2">
        <f t="shared" si="12"/>
        <v>4582.4042071764543</v>
      </c>
      <c r="R48" s="2">
        <f t="shared" si="13"/>
        <v>53.526220993206152</v>
      </c>
      <c r="S48" s="2">
        <f t="shared" si="14"/>
        <v>48.407945775617918</v>
      </c>
      <c r="T48" s="2">
        <f t="shared" si="15"/>
        <v>67.693457639394182</v>
      </c>
      <c r="U48" s="2">
        <f t="shared" si="16"/>
        <v>1.0319302292887247</v>
      </c>
      <c r="V48" s="2">
        <f t="shared" si="17"/>
        <v>0.93325517207669018</v>
      </c>
      <c r="W48" s="28">
        <f t="shared" si="18"/>
        <v>1.3050599120762325</v>
      </c>
      <c r="X48" s="30"/>
      <c r="Y48" s="30"/>
    </row>
    <row r="49" spans="2:25" x14ac:dyDescent="0.35">
      <c r="B49" s="2">
        <v>22</v>
      </c>
      <c r="C49" s="2"/>
      <c r="D49" s="6" t="s">
        <v>23</v>
      </c>
      <c r="E49" s="2">
        <v>5196</v>
      </c>
      <c r="F49" s="2">
        <f t="shared" si="21"/>
        <v>5187.333333333333</v>
      </c>
      <c r="G49" s="2">
        <f t="shared" si="4"/>
        <v>1.0016707364092019</v>
      </c>
      <c r="H49" s="2">
        <v>1.0005890856038258</v>
      </c>
      <c r="I49" s="2">
        <f t="shared" si="20"/>
        <v>5140.8226851851796</v>
      </c>
      <c r="J49" s="2">
        <f t="shared" si="5"/>
        <v>5145.9956000000002</v>
      </c>
      <c r="K49" s="2">
        <f t="shared" si="6"/>
        <v>5129.1035999999995</v>
      </c>
      <c r="L49" s="2">
        <f t="shared" si="7"/>
        <v>5143.8510698208429</v>
      </c>
      <c r="M49" s="2">
        <f t="shared" si="8"/>
        <v>5149.0270319253104</v>
      </c>
      <c r="N49" s="2">
        <f t="shared" si="9"/>
        <v>5132.1250810912907</v>
      </c>
      <c r="O49" s="2">
        <f t="shared" si="10"/>
        <v>2719.5109188306028</v>
      </c>
      <c r="P49" s="2">
        <f t="shared" si="11"/>
        <v>2206.4597297458049</v>
      </c>
      <c r="Q49" s="2">
        <f t="shared" si="12"/>
        <v>4080.0052655941931</v>
      </c>
      <c r="R49" s="2">
        <f t="shared" si="13"/>
        <v>52.148930179157105</v>
      </c>
      <c r="S49" s="2">
        <f t="shared" si="14"/>
        <v>46.972968074689561</v>
      </c>
      <c r="T49" s="2">
        <f t="shared" si="15"/>
        <v>63.874918908709333</v>
      </c>
      <c r="U49" s="2">
        <f t="shared" si="16"/>
        <v>1.0036360696527542</v>
      </c>
      <c r="V49" s="2">
        <f t="shared" si="17"/>
        <v>0.90402171044437185</v>
      </c>
      <c r="W49" s="28">
        <f t="shared" si="18"/>
        <v>1.2293094478196562</v>
      </c>
      <c r="X49" s="30"/>
      <c r="Y49" s="30"/>
    </row>
    <row r="50" spans="2:25" x14ac:dyDescent="0.35">
      <c r="B50" s="2">
        <v>23</v>
      </c>
      <c r="C50" s="2"/>
      <c r="D50" s="6" t="s">
        <v>17</v>
      </c>
      <c r="E50" s="2">
        <v>5192</v>
      </c>
      <c r="F50" s="2">
        <f t="shared" si="21"/>
        <v>5194.875</v>
      </c>
      <c r="G50" s="2">
        <f t="shared" si="4"/>
        <v>0.99944656993671643</v>
      </c>
      <c r="H50" s="2">
        <v>1.0004521208936334</v>
      </c>
      <c r="I50" s="2">
        <f t="shared" si="20"/>
        <v>5148.4675505050445</v>
      </c>
      <c r="J50" s="2">
        <f t="shared" si="5"/>
        <v>5153.6954000000005</v>
      </c>
      <c r="K50" s="2">
        <f t="shared" si="6"/>
        <v>5139.1365999999998</v>
      </c>
      <c r="L50" s="2">
        <f t="shared" si="7"/>
        <v>5150.7952802548216</v>
      </c>
      <c r="M50" s="2">
        <f t="shared" si="8"/>
        <v>5156.0254933697634</v>
      </c>
      <c r="N50" s="2">
        <f t="shared" si="9"/>
        <v>5141.4601110320964</v>
      </c>
      <c r="O50" s="2">
        <f t="shared" si="10"/>
        <v>1697.8289292786953</v>
      </c>
      <c r="P50" s="2">
        <f t="shared" si="11"/>
        <v>1294.1651272889405</v>
      </c>
      <c r="Q50" s="2">
        <f t="shared" si="12"/>
        <v>2554.2803768880249</v>
      </c>
      <c r="R50" s="2">
        <f t="shared" si="13"/>
        <v>41.204719745178409</v>
      </c>
      <c r="S50" s="2">
        <f t="shared" si="14"/>
        <v>35.974506630236647</v>
      </c>
      <c r="T50" s="2">
        <f t="shared" si="15"/>
        <v>50.539888967903607</v>
      </c>
      <c r="U50" s="2">
        <f t="shared" si="16"/>
        <v>0.79361940957585531</v>
      </c>
      <c r="V50" s="2">
        <f t="shared" si="17"/>
        <v>0.69288340967327899</v>
      </c>
      <c r="W50" s="28">
        <f t="shared" si="18"/>
        <v>0.9734185086268029</v>
      </c>
      <c r="X50" s="30"/>
      <c r="Y50" s="30"/>
    </row>
    <row r="51" spans="2:25" x14ac:dyDescent="0.35">
      <c r="B51" s="2">
        <v>24</v>
      </c>
      <c r="C51" s="2"/>
      <c r="D51" s="6" t="s">
        <v>24</v>
      </c>
      <c r="E51" s="2">
        <v>5201</v>
      </c>
      <c r="F51" s="2">
        <f t="shared" si="21"/>
        <v>5201.291666666667</v>
      </c>
      <c r="G51" s="2">
        <f t="shared" si="4"/>
        <v>0.99994392418549871</v>
      </c>
      <c r="H51" s="2">
        <v>1.0005771776919354</v>
      </c>
      <c r="I51" s="2">
        <f t="shared" si="20"/>
        <v>5156.1124158249095</v>
      </c>
      <c r="J51" s="2">
        <f t="shared" si="5"/>
        <v>5161.3951999999999</v>
      </c>
      <c r="K51" s="2">
        <f t="shared" si="6"/>
        <v>5149.1103999999996</v>
      </c>
      <c r="L51" s="2">
        <f t="shared" si="7"/>
        <v>5159.088408888435</v>
      </c>
      <c r="M51" s="2">
        <f t="shared" si="8"/>
        <v>5164.3742421687029</v>
      </c>
      <c r="N51" s="2">
        <f t="shared" si="9"/>
        <v>5152.0823516561923</v>
      </c>
      <c r="O51" s="2">
        <f t="shared" si="10"/>
        <v>1756.5814695030169</v>
      </c>
      <c r="P51" s="2">
        <f t="shared" si="11"/>
        <v>1341.4461367168174</v>
      </c>
      <c r="Q51" s="2">
        <f t="shared" si="12"/>
        <v>2392.9363194884363</v>
      </c>
      <c r="R51" s="2">
        <f t="shared" si="13"/>
        <v>41.911591111565031</v>
      </c>
      <c r="S51" s="2">
        <f t="shared" si="14"/>
        <v>36.625757831297051</v>
      </c>
      <c r="T51" s="2">
        <f t="shared" si="15"/>
        <v>48.917648343807741</v>
      </c>
      <c r="U51" s="2">
        <f t="shared" si="16"/>
        <v>0.80583716807469774</v>
      </c>
      <c r="V51" s="2">
        <f t="shared" si="17"/>
        <v>0.70420607251099887</v>
      </c>
      <c r="W51" s="28">
        <f t="shared" si="18"/>
        <v>0.94054313293227731</v>
      </c>
      <c r="X51" s="30"/>
      <c r="Y51" s="30"/>
    </row>
    <row r="52" spans="2:25" x14ac:dyDescent="0.35">
      <c r="B52" s="2">
        <v>25</v>
      </c>
      <c r="C52" s="2">
        <v>1985</v>
      </c>
      <c r="D52" s="6" t="s">
        <v>7</v>
      </c>
      <c r="E52" s="2">
        <v>5215</v>
      </c>
      <c r="F52" s="2">
        <f t="shared" si="21"/>
        <v>5207.208333333333</v>
      </c>
      <c r="G52" s="2">
        <f t="shared" si="4"/>
        <v>1.0014963232058125</v>
      </c>
      <c r="H52" s="2">
        <v>1.0008590976412568</v>
      </c>
      <c r="I52" s="2">
        <f t="shared" si="20"/>
        <v>5163.7572811447744</v>
      </c>
      <c r="J52" s="2">
        <f t="shared" si="5"/>
        <v>5169.0950000000003</v>
      </c>
      <c r="K52" s="2">
        <f t="shared" si="6"/>
        <v>5159.0249999999996</v>
      </c>
      <c r="L52" s="2">
        <f t="shared" si="7"/>
        <v>5168.1934528450283</v>
      </c>
      <c r="M52" s="2">
        <f t="shared" si="8"/>
        <v>5173.5357573219326</v>
      </c>
      <c r="N52" s="2">
        <f t="shared" si="9"/>
        <v>5163.4571062086843</v>
      </c>
      <c r="O52" s="2">
        <f t="shared" si="10"/>
        <v>2190.8528565705865</v>
      </c>
      <c r="P52" s="2">
        <f t="shared" si="11"/>
        <v>1719.2834208656677</v>
      </c>
      <c r="Q52" s="2">
        <f t="shared" si="12"/>
        <v>2656.6699003828498</v>
      </c>
      <c r="R52" s="2">
        <f t="shared" si="13"/>
        <v>46.806547154971668</v>
      </c>
      <c r="S52" s="2">
        <f t="shared" si="14"/>
        <v>41.464242678067421</v>
      </c>
      <c r="T52" s="2">
        <f t="shared" si="15"/>
        <v>51.542893791315691</v>
      </c>
      <c r="U52" s="2">
        <f t="shared" si="16"/>
        <v>0.89753685819696394</v>
      </c>
      <c r="V52" s="2">
        <f t="shared" si="17"/>
        <v>0.79509573687569357</v>
      </c>
      <c r="W52" s="28">
        <f t="shared" si="18"/>
        <v>0.98835846196194999</v>
      </c>
      <c r="X52" s="30"/>
      <c r="Y52" s="30"/>
    </row>
    <row r="53" spans="2:25" x14ac:dyDescent="0.35">
      <c r="B53" s="2">
        <v>26</v>
      </c>
      <c r="C53" s="2"/>
      <c r="D53" s="6" t="s">
        <v>20</v>
      </c>
      <c r="E53" s="2">
        <v>5220</v>
      </c>
      <c r="F53" s="2">
        <f t="shared" si="21"/>
        <v>5212</v>
      </c>
      <c r="G53" s="2">
        <f t="shared" si="4"/>
        <v>1.0015349194167307</v>
      </c>
      <c r="H53" s="2">
        <v>1.0008976692944291</v>
      </c>
      <c r="I53" s="2">
        <f t="shared" si="20"/>
        <v>5171.4021464646394</v>
      </c>
      <c r="J53" s="2">
        <f t="shared" si="5"/>
        <v>5176.7948000000006</v>
      </c>
      <c r="K53" s="2">
        <f t="shared" si="6"/>
        <v>5168.8804</v>
      </c>
      <c r="L53" s="2">
        <f t="shared" si="7"/>
        <v>5176.0443553806654</v>
      </c>
      <c r="M53" s="2">
        <f t="shared" si="8"/>
        <v>5181.4418497355209</v>
      </c>
      <c r="N53" s="2">
        <f t="shared" si="9"/>
        <v>5173.5203452216565</v>
      </c>
      <c r="O53" s="2">
        <f t="shared" si="10"/>
        <v>1932.0986939012419</v>
      </c>
      <c r="P53" s="2">
        <f t="shared" si="11"/>
        <v>1486.7309518181482</v>
      </c>
      <c r="Q53" s="2">
        <f t="shared" si="12"/>
        <v>2160.3583083139897</v>
      </c>
      <c r="R53" s="2">
        <f t="shared" si="13"/>
        <v>43.955644619334635</v>
      </c>
      <c r="S53" s="2">
        <f t="shared" si="14"/>
        <v>38.558150264479082</v>
      </c>
      <c r="T53" s="2">
        <f t="shared" si="15"/>
        <v>46.479654778343502</v>
      </c>
      <c r="U53" s="2">
        <f t="shared" si="16"/>
        <v>0.84206215745851787</v>
      </c>
      <c r="V53" s="2">
        <f t="shared" si="17"/>
        <v>0.73866188246128506</v>
      </c>
      <c r="W53" s="28">
        <f t="shared" si="18"/>
        <v>0.89041484249700198</v>
      </c>
      <c r="X53" s="30"/>
      <c r="Y53" s="30"/>
    </row>
    <row r="54" spans="2:25" x14ac:dyDescent="0.35">
      <c r="B54" s="2">
        <v>27</v>
      </c>
      <c r="C54" s="2"/>
      <c r="D54" s="6" t="s">
        <v>21</v>
      </c>
      <c r="E54" s="2">
        <v>5210</v>
      </c>
      <c r="F54" s="2">
        <f t="shared" si="21"/>
        <v>5216.125</v>
      </c>
      <c r="G54" s="2">
        <f t="shared" si="4"/>
        <v>0.99882575666802464</v>
      </c>
      <c r="H54" s="2">
        <v>0.99934806961475475</v>
      </c>
      <c r="I54" s="2">
        <f t="shared" si="20"/>
        <v>5179.0470117845043</v>
      </c>
      <c r="J54" s="2">
        <f t="shared" si="5"/>
        <v>5184.4946</v>
      </c>
      <c r="K54" s="2">
        <f t="shared" si="6"/>
        <v>5178.6765999999998</v>
      </c>
      <c r="L54" s="2">
        <f t="shared" si="7"/>
        <v>5175.6706336709085</v>
      </c>
      <c r="M54" s="2">
        <f t="shared" si="8"/>
        <v>5181.1146704381199</v>
      </c>
      <c r="N54" s="2">
        <f t="shared" si="9"/>
        <v>5175.3004633691016</v>
      </c>
      <c r="O54" s="2">
        <f t="shared" si="10"/>
        <v>1178.5053925569612</v>
      </c>
      <c r="P54" s="2">
        <f t="shared" si="11"/>
        <v>834.36226389842432</v>
      </c>
      <c r="Q54" s="2">
        <f t="shared" si="12"/>
        <v>1204.0578423990573</v>
      </c>
      <c r="R54" s="2">
        <f t="shared" si="13"/>
        <v>34.329366329091499</v>
      </c>
      <c r="S54" s="2">
        <f t="shared" si="14"/>
        <v>28.885329561880098</v>
      </c>
      <c r="T54" s="2">
        <f t="shared" si="15"/>
        <v>34.699536630898365</v>
      </c>
      <c r="U54" s="2">
        <f t="shared" si="16"/>
        <v>0.65891298136452015</v>
      </c>
      <c r="V54" s="2">
        <f t="shared" si="17"/>
        <v>0.55442091289597117</v>
      </c>
      <c r="W54" s="28">
        <f t="shared" si="18"/>
        <v>0.66601797756042924</v>
      </c>
      <c r="X54" s="30"/>
      <c r="Y54" s="30"/>
    </row>
    <row r="55" spans="2:25" x14ac:dyDescent="0.35">
      <c r="B55" s="2">
        <v>28</v>
      </c>
      <c r="C55" s="2"/>
      <c r="D55" s="6" t="s">
        <v>10</v>
      </c>
      <c r="E55" s="2">
        <v>5222</v>
      </c>
      <c r="F55" s="2">
        <f t="shared" si="21"/>
        <v>5220.791666666667</v>
      </c>
      <c r="G55" s="2">
        <f t="shared" si="4"/>
        <v>1.0002314463802584</v>
      </c>
      <c r="H55" s="2">
        <v>1.0000790906626496</v>
      </c>
      <c r="I55" s="2">
        <f t="shared" si="20"/>
        <v>5186.6918771043693</v>
      </c>
      <c r="J55" s="2">
        <f t="shared" si="5"/>
        <v>5192.1944000000003</v>
      </c>
      <c r="K55" s="2">
        <f t="shared" si="6"/>
        <v>5188.4135999999999</v>
      </c>
      <c r="L55" s="2">
        <f t="shared" si="7"/>
        <v>5187.1020960018886</v>
      </c>
      <c r="M55" s="2">
        <f t="shared" si="8"/>
        <v>5192.6050540957012</v>
      </c>
      <c r="N55" s="2">
        <f t="shared" si="9"/>
        <v>5188.8239550697235</v>
      </c>
      <c r="O55" s="2">
        <f t="shared" si="10"/>
        <v>1217.8637034613969</v>
      </c>
      <c r="P55" s="2">
        <f t="shared" si="11"/>
        <v>864.06284471665072</v>
      </c>
      <c r="Q55" s="2">
        <f t="shared" si="12"/>
        <v>1100.6499572157234</v>
      </c>
      <c r="R55" s="2">
        <f t="shared" si="13"/>
        <v>34.89790399811136</v>
      </c>
      <c r="S55" s="2">
        <f t="shared" si="14"/>
        <v>29.394945904298766</v>
      </c>
      <c r="T55" s="2">
        <f t="shared" si="15"/>
        <v>33.176044930276475</v>
      </c>
      <c r="U55" s="2">
        <f t="shared" si="16"/>
        <v>0.66828617384357258</v>
      </c>
      <c r="V55" s="2">
        <f t="shared" si="17"/>
        <v>0.56290589629066956</v>
      </c>
      <c r="W55" s="28">
        <f t="shared" si="18"/>
        <v>0.63531300134577706</v>
      </c>
      <c r="X55" s="30"/>
      <c r="Y55" s="30"/>
    </row>
    <row r="56" spans="2:25" x14ac:dyDescent="0.35">
      <c r="B56" s="2">
        <v>29</v>
      </c>
      <c r="C56" s="2"/>
      <c r="D56" s="6" t="s">
        <v>11</v>
      </c>
      <c r="E56" s="2">
        <v>5229</v>
      </c>
      <c r="F56" s="2">
        <f t="shared" si="21"/>
        <v>5225.541666666667</v>
      </c>
      <c r="G56" s="2">
        <f t="shared" si="4"/>
        <v>1.00066181336863</v>
      </c>
      <c r="H56" s="2">
        <v>1.000025118780564</v>
      </c>
      <c r="I56" s="2">
        <f t="shared" si="20"/>
        <v>5194.3367424242342</v>
      </c>
      <c r="J56" s="2">
        <f t="shared" si="5"/>
        <v>5199.8942000000006</v>
      </c>
      <c r="K56" s="2">
        <f t="shared" si="6"/>
        <v>5198.0913999999993</v>
      </c>
      <c r="L56" s="2">
        <f t="shared" si="7"/>
        <v>5194.467217829043</v>
      </c>
      <c r="M56" s="2">
        <f t="shared" si="8"/>
        <v>5200.0248150013667</v>
      </c>
      <c r="N56" s="2">
        <f t="shared" si="9"/>
        <v>5198.2219697172277</v>
      </c>
      <c r="O56" s="2">
        <f t="shared" si="10"/>
        <v>1192.513044466768</v>
      </c>
      <c r="P56" s="2">
        <f t="shared" si="11"/>
        <v>839.56134570502229</v>
      </c>
      <c r="Q56" s="2">
        <f t="shared" si="12"/>
        <v>947.28714808724908</v>
      </c>
      <c r="R56" s="2">
        <f t="shared" si="13"/>
        <v>34.532782170957034</v>
      </c>
      <c r="S56" s="2">
        <f t="shared" si="14"/>
        <v>28.975184998633267</v>
      </c>
      <c r="T56" s="2">
        <f t="shared" si="15"/>
        <v>30.778030282772306</v>
      </c>
      <c r="U56" s="2">
        <f t="shared" si="16"/>
        <v>0.66040891510722954</v>
      </c>
      <c r="V56" s="2">
        <f t="shared" si="17"/>
        <v>0.554124784827563</v>
      </c>
      <c r="W56" s="28">
        <f t="shared" si="18"/>
        <v>0.58860260628747951</v>
      </c>
      <c r="X56" s="30"/>
      <c r="Y56" s="30"/>
    </row>
    <row r="57" spans="2:25" x14ac:dyDescent="0.35">
      <c r="B57" s="2">
        <v>30</v>
      </c>
      <c r="C57" s="2"/>
      <c r="D57" s="6" t="s">
        <v>12</v>
      </c>
      <c r="E57" s="2">
        <v>5233</v>
      </c>
      <c r="F57" s="2">
        <f t="shared" si="21"/>
        <v>5230.291666666667</v>
      </c>
      <c r="G57" s="2">
        <f t="shared" si="4"/>
        <v>1.000517816884017</v>
      </c>
      <c r="H57" s="2">
        <v>0.99988121391709739</v>
      </c>
      <c r="I57" s="2">
        <f t="shared" si="20"/>
        <v>5201.9816077440992</v>
      </c>
      <c r="J57" s="2">
        <f t="shared" si="5"/>
        <v>5207.5940000000001</v>
      </c>
      <c r="K57" s="2">
        <f t="shared" si="6"/>
        <v>5207.71</v>
      </c>
      <c r="L57" s="2">
        <f t="shared" si="7"/>
        <v>5201.3636847255839</v>
      </c>
      <c r="M57" s="2">
        <f t="shared" si="8"/>
        <v>5206.9754103073928</v>
      </c>
      <c r="N57" s="2">
        <f t="shared" si="9"/>
        <v>5207.091396528207</v>
      </c>
      <c r="O57" s="2">
        <f t="shared" si="10"/>
        <v>1000.8564441422546</v>
      </c>
      <c r="P57" s="2">
        <f t="shared" si="11"/>
        <v>677.27926866855432</v>
      </c>
      <c r="Q57" s="2">
        <f t="shared" si="12"/>
        <v>671.25573385860207</v>
      </c>
      <c r="R57" s="2">
        <f t="shared" si="13"/>
        <v>31.63631527441612</v>
      </c>
      <c r="S57" s="2">
        <f t="shared" si="14"/>
        <v>26.024589692607151</v>
      </c>
      <c r="T57" s="2">
        <f t="shared" si="15"/>
        <v>25.908603471792958</v>
      </c>
      <c r="U57" s="2">
        <f t="shared" si="16"/>
        <v>0.60455408512165332</v>
      </c>
      <c r="V57" s="2">
        <f t="shared" si="17"/>
        <v>0.49731682959310436</v>
      </c>
      <c r="W57" s="28">
        <f t="shared" si="18"/>
        <v>0.49510039120567473</v>
      </c>
      <c r="X57" s="30"/>
      <c r="Y57" s="30"/>
    </row>
    <row r="58" spans="2:25" x14ac:dyDescent="0.35">
      <c r="B58" s="2">
        <v>31</v>
      </c>
      <c r="C58" s="2"/>
      <c r="D58" s="6" t="s">
        <v>22</v>
      </c>
      <c r="E58" s="2">
        <v>5237</v>
      </c>
      <c r="F58" s="2">
        <f t="shared" si="21"/>
        <v>5234.5</v>
      </c>
      <c r="G58" s="2">
        <f t="shared" si="4"/>
        <v>1.0004776005349125</v>
      </c>
      <c r="H58" s="2">
        <v>0.99990090430680378</v>
      </c>
      <c r="I58" s="2">
        <f t="shared" si="20"/>
        <v>5209.6264730639641</v>
      </c>
      <c r="J58" s="2">
        <f t="shared" si="5"/>
        <v>5215.2938000000004</v>
      </c>
      <c r="K58" s="2">
        <f t="shared" si="6"/>
        <v>5217.2693999999992</v>
      </c>
      <c r="L58" s="2">
        <f t="shared" si="7"/>
        <v>5209.1102215173223</v>
      </c>
      <c r="M58" s="2">
        <f t="shared" si="8"/>
        <v>5214.7769868456671</v>
      </c>
      <c r="N58" s="2">
        <f t="shared" si="9"/>
        <v>5216.7523910722148</v>
      </c>
      <c r="O58" s="2">
        <f t="shared" si="10"/>
        <v>777.8397438128311</v>
      </c>
      <c r="P58" s="2">
        <f t="shared" si="11"/>
        <v>493.86231365765201</v>
      </c>
      <c r="Q58" s="2">
        <f t="shared" si="12"/>
        <v>409.96566729252783</v>
      </c>
      <c r="R58" s="2">
        <f t="shared" si="13"/>
        <v>27.889778482677684</v>
      </c>
      <c r="S58" s="2">
        <f t="shared" si="14"/>
        <v>22.223013154332875</v>
      </c>
      <c r="T58" s="2">
        <f t="shared" si="15"/>
        <v>20.247608927785222</v>
      </c>
      <c r="U58" s="2">
        <f t="shared" si="16"/>
        <v>0.5325525774809563</v>
      </c>
      <c r="V58" s="2">
        <f t="shared" si="17"/>
        <v>0.42434625079879462</v>
      </c>
      <c r="W58" s="28">
        <f t="shared" si="18"/>
        <v>0.38662610135163689</v>
      </c>
      <c r="X58" s="30"/>
      <c r="Y58" s="30"/>
    </row>
    <row r="59" spans="2:25" x14ac:dyDescent="0.35">
      <c r="B59" s="2">
        <v>32</v>
      </c>
      <c r="C59" s="2"/>
      <c r="D59" s="6" t="s">
        <v>14</v>
      </c>
      <c r="E59" s="2">
        <v>5223</v>
      </c>
      <c r="F59" s="2">
        <f t="shared" si="21"/>
        <v>5237.791666666667</v>
      </c>
      <c r="G59" s="2">
        <f t="shared" si="4"/>
        <v>0.99717597269841773</v>
      </c>
      <c r="H59" s="2">
        <v>0.9973327954681549</v>
      </c>
      <c r="I59" s="2">
        <f t="shared" si="20"/>
        <v>5217.2713383838291</v>
      </c>
      <c r="J59" s="2">
        <f t="shared" si="5"/>
        <v>5222.9936000000007</v>
      </c>
      <c r="K59" s="2">
        <f t="shared" si="6"/>
        <v>5226.7695999999996</v>
      </c>
      <c r="L59" s="2">
        <f t="shared" si="7"/>
        <v>5203.3558086262265</v>
      </c>
      <c r="M59" s="2">
        <f t="shared" si="8"/>
        <v>5209.0628078002828</v>
      </c>
      <c r="N59" s="2">
        <f t="shared" si="9"/>
        <v>5212.8287364359694</v>
      </c>
      <c r="O59" s="2">
        <f t="shared" si="10"/>
        <v>385.89425472943867</v>
      </c>
      <c r="P59" s="2">
        <f t="shared" si="11"/>
        <v>194.24532641185723</v>
      </c>
      <c r="Q59" s="2">
        <f t="shared" si="12"/>
        <v>103.45460248897639</v>
      </c>
      <c r="R59" s="2">
        <f t="shared" si="13"/>
        <v>19.644191373773538</v>
      </c>
      <c r="S59" s="2">
        <f t="shared" si="14"/>
        <v>13.937192199717174</v>
      </c>
      <c r="T59" s="2">
        <f t="shared" si="15"/>
        <v>10.171263564030596</v>
      </c>
      <c r="U59" s="2">
        <f t="shared" si="16"/>
        <v>0.37610935044559712</v>
      </c>
      <c r="V59" s="2">
        <f t="shared" si="17"/>
        <v>0.26684266130034795</v>
      </c>
      <c r="W59" s="28">
        <f t="shared" si="18"/>
        <v>0.19473987294716821</v>
      </c>
      <c r="X59" s="30"/>
      <c r="Y59" s="30"/>
    </row>
    <row r="60" spans="2:25" x14ac:dyDescent="0.35">
      <c r="B60" s="2">
        <v>33</v>
      </c>
      <c r="C60" s="2"/>
      <c r="D60" s="6" t="s">
        <v>15</v>
      </c>
      <c r="E60" s="2">
        <v>5244</v>
      </c>
      <c r="F60" s="2">
        <f t="shared" si="21"/>
        <v>5240.875</v>
      </c>
      <c r="G60" s="2">
        <f t="shared" si="4"/>
        <v>1.0005962744770673</v>
      </c>
      <c r="H60" s="2">
        <v>1.0000576561248928</v>
      </c>
      <c r="I60" s="2">
        <f t="shared" si="20"/>
        <v>5224.916203703694</v>
      </c>
      <c r="J60" s="2">
        <f t="shared" si="5"/>
        <v>5230.6934000000001</v>
      </c>
      <c r="K60" s="2">
        <f t="shared" si="6"/>
        <v>5236.2105999999994</v>
      </c>
      <c r="L60" s="2">
        <f t="shared" si="7"/>
        <v>5225.217452124889</v>
      </c>
      <c r="M60" s="2">
        <f t="shared" si="8"/>
        <v>5230.9949815119462</v>
      </c>
      <c r="N60" s="2">
        <f t="shared" si="9"/>
        <v>5236.5124996123186</v>
      </c>
      <c r="O60" s="2">
        <f t="shared" si="10"/>
        <v>352.7841046808386</v>
      </c>
      <c r="P60" s="2">
        <f t="shared" si="11"/>
        <v>169.13050587462095</v>
      </c>
      <c r="Q60" s="2">
        <f t="shared" si="12"/>
        <v>56.062662055529017</v>
      </c>
      <c r="R60" s="2">
        <f t="shared" si="13"/>
        <v>18.78254787511105</v>
      </c>
      <c r="S60" s="2">
        <f t="shared" si="14"/>
        <v>13.005018488053793</v>
      </c>
      <c r="T60" s="2">
        <f t="shared" si="15"/>
        <v>7.4875003876813935</v>
      </c>
      <c r="U60" s="2">
        <f t="shared" si="16"/>
        <v>0.35817215627595439</v>
      </c>
      <c r="V60" s="2">
        <f t="shared" si="17"/>
        <v>0.24799806422680765</v>
      </c>
      <c r="W60" s="28">
        <f t="shared" si="18"/>
        <v>0.14278223470025542</v>
      </c>
      <c r="X60" s="30"/>
      <c r="Y60" s="30"/>
    </row>
    <row r="61" spans="2:25" x14ac:dyDescent="0.35">
      <c r="B61" s="2">
        <v>34</v>
      </c>
      <c r="C61" s="2"/>
      <c r="D61" s="6" t="s">
        <v>23</v>
      </c>
      <c r="E61" s="2">
        <v>5251</v>
      </c>
      <c r="F61" s="2">
        <f t="shared" si="21"/>
        <v>5243.541666666667</v>
      </c>
      <c r="G61" s="2">
        <f t="shared" si="4"/>
        <v>1.001422384679566</v>
      </c>
      <c r="H61" s="2">
        <v>1.0005890856038258</v>
      </c>
      <c r="I61" s="2">
        <f t="shared" si="20"/>
        <v>5232.561069023559</v>
      </c>
      <c r="J61" s="2">
        <f t="shared" si="5"/>
        <v>5238.3932000000004</v>
      </c>
      <c r="K61" s="2">
        <f t="shared" si="6"/>
        <v>5245.5923999999995</v>
      </c>
      <c r="L61" s="2">
        <f t="shared" si="7"/>
        <v>5235.6434954204597</v>
      </c>
      <c r="M61" s="2">
        <f t="shared" si="8"/>
        <v>5241.4790620212989</v>
      </c>
      <c r="N61" s="2">
        <f t="shared" si="9"/>
        <v>5248.6825029663769</v>
      </c>
      <c r="O61" s="2">
        <f t="shared" si="10"/>
        <v>235.8222329014435</v>
      </c>
      <c r="P61" s="2">
        <f t="shared" si="11"/>
        <v>90.648259994273232</v>
      </c>
      <c r="Q61" s="2">
        <f t="shared" si="12"/>
        <v>5.3707925008519268</v>
      </c>
      <c r="R61" s="2">
        <f t="shared" si="13"/>
        <v>15.356504579540342</v>
      </c>
      <c r="S61" s="2">
        <f t="shared" si="14"/>
        <v>9.520937978701113</v>
      </c>
      <c r="T61" s="2">
        <f t="shared" si="15"/>
        <v>2.3174970336231127</v>
      </c>
      <c r="U61" s="2">
        <f t="shared" si="16"/>
        <v>0.2924491445351427</v>
      </c>
      <c r="V61" s="2">
        <f t="shared" si="17"/>
        <v>0.18131666308705224</v>
      </c>
      <c r="W61" s="28">
        <f t="shared" si="18"/>
        <v>4.413439408918516E-2</v>
      </c>
      <c r="X61" s="30"/>
      <c r="Y61" s="30"/>
    </row>
    <row r="62" spans="2:25" x14ac:dyDescent="0.35">
      <c r="B62" s="2">
        <v>35</v>
      </c>
      <c r="C62" s="2"/>
      <c r="D62" s="6" t="s">
        <v>17</v>
      </c>
      <c r="E62" s="2">
        <v>5251</v>
      </c>
      <c r="F62" s="2">
        <f t="shared" si="21"/>
        <v>5245.333333333333</v>
      </c>
      <c r="G62" s="2">
        <f t="shared" si="4"/>
        <v>1.0010803253685816</v>
      </c>
      <c r="H62" s="2">
        <v>1.0004521208936334</v>
      </c>
      <c r="I62" s="2">
        <f t="shared" si="20"/>
        <v>5240.2059343434239</v>
      </c>
      <c r="J62" s="2">
        <f t="shared" si="5"/>
        <v>5246.0930000000008</v>
      </c>
      <c r="K62" s="2">
        <f t="shared" si="6"/>
        <v>5254.915</v>
      </c>
      <c r="L62" s="2">
        <f t="shared" si="7"/>
        <v>5242.5751409332825</v>
      </c>
      <c r="M62" s="2">
        <f t="shared" si="8"/>
        <v>5248.4648682552452</v>
      </c>
      <c r="N62" s="2">
        <f t="shared" si="9"/>
        <v>5257.2908568657676</v>
      </c>
      <c r="O62" s="2">
        <f t="shared" si="10"/>
        <v>70.978250294052827</v>
      </c>
      <c r="P62" s="2">
        <f t="shared" si="11"/>
        <v>6.426892963263696</v>
      </c>
      <c r="Q62" s="2">
        <f t="shared" si="12"/>
        <v>39.574880105575815</v>
      </c>
      <c r="R62" s="2">
        <f t="shared" si="13"/>
        <v>8.4248590667175449</v>
      </c>
      <c r="S62" s="2">
        <f t="shared" si="14"/>
        <v>2.5351317447548354</v>
      </c>
      <c r="T62" s="2">
        <f t="shared" si="15"/>
        <v>6.2908568657676369</v>
      </c>
      <c r="U62" s="2">
        <f t="shared" si="16"/>
        <v>0.16044294547167293</v>
      </c>
      <c r="V62" s="2">
        <f t="shared" si="17"/>
        <v>4.8279027704338895E-2</v>
      </c>
      <c r="W62" s="28">
        <f t="shared" si="18"/>
        <v>0.11980302543834769</v>
      </c>
      <c r="X62" s="30"/>
      <c r="Y62" s="30"/>
    </row>
    <row r="63" spans="2:25" x14ac:dyDescent="0.35">
      <c r="B63" s="2">
        <v>36</v>
      </c>
      <c r="C63" s="2"/>
      <c r="D63" s="6" t="s">
        <v>24</v>
      </c>
      <c r="E63" s="2">
        <v>5256</v>
      </c>
      <c r="F63" s="2">
        <f t="shared" si="21"/>
        <v>5242.625</v>
      </c>
      <c r="G63" s="2">
        <f t="shared" si="4"/>
        <v>1.0025512028802366</v>
      </c>
      <c r="H63" s="2">
        <v>1.0005771776919354</v>
      </c>
      <c r="I63" s="2">
        <f t="shared" si="20"/>
        <v>5247.8507996632889</v>
      </c>
      <c r="J63" s="2">
        <f t="shared" si="5"/>
        <v>5253.7928000000002</v>
      </c>
      <c r="K63" s="2">
        <f t="shared" si="6"/>
        <v>5264.1783999999998</v>
      </c>
      <c r="L63" s="2">
        <f t="shared" si="7"/>
        <v>5250.8797420754599</v>
      </c>
      <c r="M63" s="2">
        <f t="shared" si="8"/>
        <v>5256.8251720022108</v>
      </c>
      <c r="N63" s="2">
        <f t="shared" si="9"/>
        <v>5267.2167663388482</v>
      </c>
      <c r="O63" s="2">
        <f t="shared" si="10"/>
        <v>26.217041213815239</v>
      </c>
      <c r="P63" s="2">
        <f t="shared" si="11"/>
        <v>0.68090883323261386</v>
      </c>
      <c r="Q63" s="2">
        <f t="shared" si="12"/>
        <v>125.81584710031747</v>
      </c>
      <c r="R63" s="2">
        <f t="shared" si="13"/>
        <v>5.1202579245400557</v>
      </c>
      <c r="S63" s="2">
        <f t="shared" si="14"/>
        <v>0.82517200221082021</v>
      </c>
      <c r="T63" s="2">
        <f t="shared" si="15"/>
        <v>11.216766338848174</v>
      </c>
      <c r="U63" s="2">
        <f t="shared" si="16"/>
        <v>9.7417388214232417E-2</v>
      </c>
      <c r="V63" s="2">
        <f t="shared" si="17"/>
        <v>1.5699619524558985E-2</v>
      </c>
      <c r="W63" s="28">
        <f t="shared" si="18"/>
        <v>0.21340879640122096</v>
      </c>
      <c r="X63" s="30"/>
      <c r="Y63" s="30"/>
    </row>
    <row r="64" spans="2:25" x14ac:dyDescent="0.35">
      <c r="B64" s="2">
        <v>37</v>
      </c>
      <c r="C64" s="2">
        <v>1986</v>
      </c>
      <c r="D64" s="6" t="s">
        <v>7</v>
      </c>
      <c r="E64" s="2">
        <v>5261</v>
      </c>
      <c r="F64" s="2">
        <f t="shared" si="21"/>
        <v>5239.416666666667</v>
      </c>
      <c r="G64" s="2">
        <f t="shared" si="4"/>
        <v>1.0041194153293147</v>
      </c>
      <c r="H64" s="2">
        <v>1.0008590976412568</v>
      </c>
      <c r="I64" s="2">
        <f t="shared" si="20"/>
        <v>5255.4956649831538</v>
      </c>
      <c r="J64" s="2">
        <f t="shared" si="5"/>
        <v>5261.4926000000005</v>
      </c>
      <c r="K64" s="2">
        <f t="shared" si="6"/>
        <v>5273.3825999999999</v>
      </c>
      <c r="L64" s="2">
        <f t="shared" si="7"/>
        <v>5260.0106489125765</v>
      </c>
      <c r="M64" s="2">
        <f t="shared" si="8"/>
        <v>5266.012735882151</v>
      </c>
      <c r="N64" s="2">
        <f t="shared" si="9"/>
        <v>5277.9129505531046</v>
      </c>
      <c r="O64" s="2">
        <f t="shared" si="10"/>
        <v>0.9788155741861192</v>
      </c>
      <c r="P64" s="2">
        <f t="shared" si="11"/>
        <v>25.127521024204079</v>
      </c>
      <c r="Q64" s="2">
        <f t="shared" si="12"/>
        <v>286.04789641176001</v>
      </c>
      <c r="R64" s="2">
        <f t="shared" si="13"/>
        <v>0.98935108742352895</v>
      </c>
      <c r="S64" s="2">
        <f t="shared" si="14"/>
        <v>5.0127358821509915</v>
      </c>
      <c r="T64" s="2">
        <f t="shared" si="15"/>
        <v>16.912950553104565</v>
      </c>
      <c r="U64" s="2">
        <f t="shared" si="16"/>
        <v>1.8805380867202605E-2</v>
      </c>
      <c r="V64" s="2">
        <f t="shared" si="17"/>
        <v>9.5281046990134788E-2</v>
      </c>
      <c r="W64" s="28">
        <f t="shared" si="18"/>
        <v>0.32147786643422477</v>
      </c>
      <c r="X64" s="30"/>
      <c r="Y64" s="30"/>
    </row>
    <row r="65" spans="2:25" x14ac:dyDescent="0.35">
      <c r="B65" s="2">
        <v>38</v>
      </c>
      <c r="C65" s="2"/>
      <c r="D65" s="6" t="s">
        <v>20</v>
      </c>
      <c r="E65" s="2">
        <v>5253</v>
      </c>
      <c r="F65" s="2">
        <f t="shared" si="21"/>
        <v>5239.583333333333</v>
      </c>
      <c r="G65" s="2">
        <f t="shared" si="4"/>
        <v>1.0025606361829027</v>
      </c>
      <c r="H65" s="2">
        <v>1.0008976692944291</v>
      </c>
      <c r="I65" s="2">
        <f t="shared" si="20"/>
        <v>5263.1405303030187</v>
      </c>
      <c r="J65" s="2">
        <f t="shared" si="5"/>
        <v>5269.1923999999999</v>
      </c>
      <c r="K65" s="2">
        <f t="shared" si="6"/>
        <v>5282.5275999999994</v>
      </c>
      <c r="L65" s="2">
        <f t="shared" si="7"/>
        <v>5267.8650899493368</v>
      </c>
      <c r="M65" s="2">
        <f t="shared" si="8"/>
        <v>5273.9223922239189</v>
      </c>
      <c r="N65" s="2">
        <f t="shared" si="9"/>
        <v>5287.2695628234942</v>
      </c>
      <c r="O65" s="2">
        <f t="shared" si="10"/>
        <v>220.97089920187497</v>
      </c>
      <c r="P65" s="2">
        <f t="shared" si="11"/>
        <v>437.74649637150225</v>
      </c>
      <c r="Q65" s="2">
        <f t="shared" si="12"/>
        <v>1174.4029361134155</v>
      </c>
      <c r="R65" s="2">
        <f t="shared" si="13"/>
        <v>14.865089949336834</v>
      </c>
      <c r="S65" s="2">
        <f t="shared" si="14"/>
        <v>20.922392223918905</v>
      </c>
      <c r="T65" s="2">
        <f t="shared" si="15"/>
        <v>34.269562823494198</v>
      </c>
      <c r="U65" s="2">
        <f t="shared" si="16"/>
        <v>0.28298286596871947</v>
      </c>
      <c r="V65" s="2">
        <f t="shared" si="17"/>
        <v>0.39829415998322681</v>
      </c>
      <c r="W65" s="28">
        <f t="shared" si="18"/>
        <v>0.6523807885683266</v>
      </c>
      <c r="X65" s="30"/>
      <c r="Y65" s="30"/>
    </row>
    <row r="66" spans="2:25" x14ac:dyDescent="0.35">
      <c r="B66" s="2">
        <v>39</v>
      </c>
      <c r="C66" s="2"/>
      <c r="D66" s="6" t="s">
        <v>21</v>
      </c>
      <c r="E66" s="2">
        <v>5251</v>
      </c>
      <c r="F66" s="2">
        <f t="shared" si="21"/>
        <v>5240.166666666667</v>
      </c>
      <c r="G66" s="2">
        <f t="shared" si="4"/>
        <v>1.0020673642695843</v>
      </c>
      <c r="H66" s="2">
        <v>0.99934806961475475</v>
      </c>
      <c r="I66" s="2">
        <f t="shared" si="20"/>
        <v>5270.7853956228837</v>
      </c>
      <c r="J66" s="2">
        <f t="shared" si="5"/>
        <v>5276.8922000000002</v>
      </c>
      <c r="K66" s="2">
        <f t="shared" si="6"/>
        <v>5291.6133999999993</v>
      </c>
      <c r="L66" s="2">
        <f t="shared" si="7"/>
        <v>5267.3492104693705</v>
      </c>
      <c r="M66" s="2">
        <f t="shared" si="8"/>
        <v>5273.452033635157</v>
      </c>
      <c r="N66" s="2">
        <f t="shared" si="9"/>
        <v>5288.1636364375681</v>
      </c>
      <c r="O66" s="2">
        <f t="shared" si="10"/>
        <v>267.2966829717746</v>
      </c>
      <c r="P66" s="2">
        <f t="shared" si="11"/>
        <v>504.09381435422227</v>
      </c>
      <c r="Q66" s="2">
        <f t="shared" si="12"/>
        <v>1381.1358732637416</v>
      </c>
      <c r="R66" s="2">
        <f t="shared" si="13"/>
        <v>16.349210469370519</v>
      </c>
      <c r="S66" s="2">
        <f t="shared" si="14"/>
        <v>22.452033635157022</v>
      </c>
      <c r="T66" s="2">
        <f t="shared" si="15"/>
        <v>37.16363643756813</v>
      </c>
      <c r="U66" s="2">
        <f t="shared" si="16"/>
        <v>0.31135422718283218</v>
      </c>
      <c r="V66" s="2">
        <f t="shared" si="17"/>
        <v>0.42757634041434056</v>
      </c>
      <c r="W66" s="28">
        <f t="shared" si="18"/>
        <v>0.70774398090969581</v>
      </c>
      <c r="X66" s="30"/>
      <c r="Y66" s="30"/>
    </row>
    <row r="67" spans="2:25" x14ac:dyDescent="0.35">
      <c r="B67" s="2">
        <v>40</v>
      </c>
      <c r="C67" s="2"/>
      <c r="D67" s="6" t="s">
        <v>10</v>
      </c>
      <c r="E67" s="2">
        <v>5245</v>
      </c>
      <c r="F67" s="2">
        <f t="shared" si="21"/>
        <v>5241.291666666667</v>
      </c>
      <c r="G67" s="2">
        <f t="shared" si="4"/>
        <v>1.0007075227957485</v>
      </c>
      <c r="H67" s="2">
        <v>1.0000790906626496</v>
      </c>
      <c r="I67" s="2">
        <f t="shared" si="20"/>
        <v>5278.4302609427486</v>
      </c>
      <c r="J67" s="2">
        <f t="shared" si="5"/>
        <v>5284.5920000000006</v>
      </c>
      <c r="K67" s="2">
        <f t="shared" si="6"/>
        <v>5300.6399999999994</v>
      </c>
      <c r="L67" s="2">
        <f t="shared" si="7"/>
        <v>5278.8477354898359</v>
      </c>
      <c r="M67" s="2">
        <f t="shared" si="8"/>
        <v>5285.0099618831127</v>
      </c>
      <c r="N67" s="2">
        <f t="shared" si="9"/>
        <v>5301.0592311300661</v>
      </c>
      <c r="O67" s="2">
        <f t="shared" si="10"/>
        <v>1145.6691977898995</v>
      </c>
      <c r="P67" s="2">
        <f t="shared" si="11"/>
        <v>1600.7970498881341</v>
      </c>
      <c r="Q67" s="2">
        <f t="shared" si="12"/>
        <v>3142.6373948941732</v>
      </c>
      <c r="R67" s="2">
        <f t="shared" si="13"/>
        <v>33.847735489835941</v>
      </c>
      <c r="S67" s="2">
        <f t="shared" si="14"/>
        <v>40.009961883112737</v>
      </c>
      <c r="T67" s="2">
        <f t="shared" si="15"/>
        <v>56.059231130066109</v>
      </c>
      <c r="U67" s="2">
        <f t="shared" si="16"/>
        <v>0.64533337444873096</v>
      </c>
      <c r="V67" s="2">
        <f t="shared" si="17"/>
        <v>0.76282100825763088</v>
      </c>
      <c r="W67" s="28">
        <f t="shared" si="18"/>
        <v>1.0688127956161317</v>
      </c>
      <c r="X67" s="30"/>
      <c r="Y67" s="30"/>
    </row>
    <row r="68" spans="2:25" x14ac:dyDescent="0.35">
      <c r="B68" s="2">
        <v>41</v>
      </c>
      <c r="C68" s="2"/>
      <c r="D68" s="6" t="s">
        <v>11</v>
      </c>
      <c r="E68" s="2">
        <v>5249</v>
      </c>
      <c r="F68" s="2">
        <f t="shared" si="21"/>
        <v>5243</v>
      </c>
      <c r="G68" s="2">
        <f t="shared" si="4"/>
        <v>1.0011443829868396</v>
      </c>
      <c r="H68" s="2">
        <v>1.000025118780564</v>
      </c>
      <c r="I68" s="2">
        <f t="shared" si="20"/>
        <v>5286.0751262626136</v>
      </c>
      <c r="J68" s="2">
        <f t="shared" si="5"/>
        <v>5292.2918</v>
      </c>
      <c r="K68" s="2">
        <f t="shared" si="6"/>
        <v>5309.6073999999999</v>
      </c>
      <c r="L68" s="2">
        <f t="shared" si="7"/>
        <v>5286.2079060237547</v>
      </c>
      <c r="M68" s="2">
        <f t="shared" si="8"/>
        <v>5292.4247359164046</v>
      </c>
      <c r="N68" s="2">
        <f t="shared" si="9"/>
        <v>5309.7407708631617</v>
      </c>
      <c r="O68" s="2">
        <f t="shared" si="10"/>
        <v>1384.4282706725635</v>
      </c>
      <c r="P68" s="2">
        <f t="shared" si="11"/>
        <v>1885.7076894094835</v>
      </c>
      <c r="Q68" s="2">
        <f t="shared" si="12"/>
        <v>3689.4412450511186</v>
      </c>
      <c r="R68" s="2">
        <f t="shared" si="13"/>
        <v>37.207906023754731</v>
      </c>
      <c r="S68" s="2">
        <f t="shared" si="14"/>
        <v>43.424735916404643</v>
      </c>
      <c r="T68" s="2">
        <f t="shared" si="15"/>
        <v>60.740770863161742</v>
      </c>
      <c r="U68" s="2">
        <f t="shared" si="16"/>
        <v>0.70885703988864035</v>
      </c>
      <c r="V68" s="2">
        <f t="shared" si="17"/>
        <v>0.82729540705667071</v>
      </c>
      <c r="W68" s="28">
        <f t="shared" si="18"/>
        <v>1.1571874807232185</v>
      </c>
      <c r="X68" s="30"/>
      <c r="Y68" s="30"/>
    </row>
    <row r="69" spans="2:25" x14ac:dyDescent="0.35">
      <c r="B69" s="2">
        <v>42</v>
      </c>
      <c r="C69" s="2"/>
      <c r="D69" s="6" t="s">
        <v>12</v>
      </c>
      <c r="E69" s="2">
        <v>5148</v>
      </c>
      <c r="F69" s="2">
        <f t="shared" si="21"/>
        <v>5245.791666666667</v>
      </c>
      <c r="G69" s="2">
        <f t="shared" si="4"/>
        <v>0.98135807274084774</v>
      </c>
      <c r="H69" s="2">
        <v>0.99988121391709739</v>
      </c>
      <c r="I69" s="2">
        <f t="shared" si="20"/>
        <v>5293.7199915824785</v>
      </c>
      <c r="J69" s="2">
        <f t="shared" si="5"/>
        <v>5299.9916000000003</v>
      </c>
      <c r="K69" s="2">
        <f t="shared" si="6"/>
        <v>5318.5155999999997</v>
      </c>
      <c r="L69" s="2">
        <f t="shared" si="7"/>
        <v>5293.0911713206951</v>
      </c>
      <c r="M69" s="2">
        <f t="shared" si="8"/>
        <v>5299.3620347584192</v>
      </c>
      <c r="N69" s="2">
        <f t="shared" si="9"/>
        <v>5317.8838343650195</v>
      </c>
      <c r="O69" s="2">
        <f t="shared" si="10"/>
        <v>21051.447995211307</v>
      </c>
      <c r="P69" s="2">
        <f t="shared" si="11"/>
        <v>22910.465566208906</v>
      </c>
      <c r="Q69" s="2">
        <f t="shared" si="12"/>
        <v>28860.517178561393</v>
      </c>
      <c r="R69" s="2">
        <f t="shared" si="13"/>
        <v>145.09117132069514</v>
      </c>
      <c r="S69" s="2">
        <f t="shared" si="14"/>
        <v>151.36203475841921</v>
      </c>
      <c r="T69" s="2">
        <f t="shared" si="15"/>
        <v>169.88383436501954</v>
      </c>
      <c r="U69" s="2">
        <f t="shared" si="16"/>
        <v>2.8183988213033242</v>
      </c>
      <c r="V69" s="2">
        <f t="shared" si="17"/>
        <v>2.9402104653927585</v>
      </c>
      <c r="W69" s="28">
        <f t="shared" si="18"/>
        <v>3.2999967825372871</v>
      </c>
      <c r="X69" s="30"/>
      <c r="Y69" s="30"/>
    </row>
    <row r="70" spans="2:25" x14ac:dyDescent="0.35">
      <c r="B70" s="2">
        <v>43</v>
      </c>
      <c r="C70" s="2"/>
      <c r="D70" s="6" t="s">
        <v>22</v>
      </c>
      <c r="E70" s="2">
        <v>5245</v>
      </c>
      <c r="F70" s="2">
        <f t="shared" si="21"/>
        <v>5248.833333333333</v>
      </c>
      <c r="G70" s="2">
        <f t="shared" si="4"/>
        <v>0.9992696789762805</v>
      </c>
      <c r="H70" s="2">
        <v>0.99990090430680378</v>
      </c>
      <c r="I70" s="2">
        <f t="shared" si="20"/>
        <v>5301.3648569023435</v>
      </c>
      <c r="J70" s="2">
        <f t="shared" si="5"/>
        <v>5307.6914000000006</v>
      </c>
      <c r="K70" s="2">
        <f t="shared" si="6"/>
        <v>5327.3645999999999</v>
      </c>
      <c r="L70" s="2">
        <f t="shared" si="7"/>
        <v>5300.8395144769629</v>
      </c>
      <c r="M70" s="2">
        <f t="shared" si="8"/>
        <v>5307.1654306414457</v>
      </c>
      <c r="N70" s="2">
        <f t="shared" si="9"/>
        <v>5326.8366811120541</v>
      </c>
      <c r="O70" s="2">
        <f t="shared" si="10"/>
        <v>3118.05137702295</v>
      </c>
      <c r="P70" s="2">
        <f t="shared" si="11"/>
        <v>3864.5407668363973</v>
      </c>
      <c r="Q70" s="2">
        <f t="shared" si="12"/>
        <v>6697.242375436027</v>
      </c>
      <c r="R70" s="2">
        <f t="shared" si="13"/>
        <v>55.839514476962904</v>
      </c>
      <c r="S70" s="2">
        <f t="shared" si="14"/>
        <v>62.16543064144571</v>
      </c>
      <c r="T70" s="2">
        <f t="shared" si="15"/>
        <v>81.836681112054066</v>
      </c>
      <c r="U70" s="2">
        <f t="shared" si="16"/>
        <v>1.0646237269201697</v>
      </c>
      <c r="V70" s="2">
        <f t="shared" si="17"/>
        <v>1.1852322333926733</v>
      </c>
      <c r="W70" s="28">
        <f t="shared" si="18"/>
        <v>1.5602799068075133</v>
      </c>
      <c r="X70" s="30"/>
      <c r="Y70" s="30"/>
    </row>
    <row r="71" spans="2:25" x14ac:dyDescent="0.35">
      <c r="B71" s="2">
        <v>44</v>
      </c>
      <c r="C71" s="2"/>
      <c r="D71" s="6" t="s">
        <v>14</v>
      </c>
      <c r="E71" s="2">
        <v>5219</v>
      </c>
      <c r="F71" s="2">
        <f t="shared" si="21"/>
        <v>5252.708333333333</v>
      </c>
      <c r="G71" s="2">
        <f t="shared" si="4"/>
        <v>0.99358267560385516</v>
      </c>
      <c r="H71" s="2">
        <v>0.9973327954681549</v>
      </c>
      <c r="I71" s="2">
        <f t="shared" si="20"/>
        <v>5309.0097222222084</v>
      </c>
      <c r="J71" s="2">
        <f t="shared" si="5"/>
        <v>5315.3912</v>
      </c>
      <c r="K71" s="2">
        <f t="shared" si="6"/>
        <v>5336.1543999999994</v>
      </c>
      <c r="L71" s="2">
        <f t="shared" si="7"/>
        <v>5294.8495074314878</v>
      </c>
      <c r="M71" s="2">
        <f t="shared" si="8"/>
        <v>5301.2139645028301</v>
      </c>
      <c r="N71" s="2">
        <f t="shared" si="9"/>
        <v>5321.9217848016942</v>
      </c>
      <c r="O71" s="2">
        <f t="shared" si="10"/>
        <v>5753.1477775993289</v>
      </c>
      <c r="P71" s="2">
        <f t="shared" si="11"/>
        <v>6759.1359592726067</v>
      </c>
      <c r="Q71" s="2">
        <f t="shared" si="12"/>
        <v>10592.893786766257</v>
      </c>
      <c r="R71" s="2">
        <f t="shared" si="13"/>
        <v>75.849507431487837</v>
      </c>
      <c r="S71" s="2">
        <f t="shared" si="14"/>
        <v>82.213964502830095</v>
      </c>
      <c r="T71" s="2">
        <f t="shared" si="15"/>
        <v>102.92178480169423</v>
      </c>
      <c r="U71" s="2">
        <f t="shared" si="16"/>
        <v>1.4533341144182379</v>
      </c>
      <c r="V71" s="2">
        <f t="shared" si="17"/>
        <v>1.5752819410390897</v>
      </c>
      <c r="W71" s="28">
        <f t="shared" si="18"/>
        <v>1.9720594903562796</v>
      </c>
      <c r="X71" s="30"/>
      <c r="Y71" s="30"/>
    </row>
    <row r="72" spans="2:25" x14ac:dyDescent="0.35">
      <c r="B72" s="2">
        <v>45</v>
      </c>
      <c r="C72" s="2"/>
      <c r="D72" s="6" t="s">
        <v>15</v>
      </c>
      <c r="E72" s="2">
        <v>5262</v>
      </c>
      <c r="F72" s="2">
        <f t="shared" si="21"/>
        <v>5257.833333333333</v>
      </c>
      <c r="G72" s="2">
        <f t="shared" si="4"/>
        <v>1.0007924683805116</v>
      </c>
      <c r="H72" s="2">
        <v>1.0000576561248928</v>
      </c>
      <c r="I72" s="2">
        <f t="shared" si="20"/>
        <v>5316.6545875420734</v>
      </c>
      <c r="J72" s="2">
        <f t="shared" si="5"/>
        <v>5323.0910000000003</v>
      </c>
      <c r="K72" s="2">
        <f t="shared" si="6"/>
        <v>5344.8849999999993</v>
      </c>
      <c r="L72" s="2">
        <f t="shared" si="7"/>
        <v>5316.961125242985</v>
      </c>
      <c r="M72" s="2">
        <f t="shared" si="8"/>
        <v>5323.3979087995122</v>
      </c>
      <c r="N72" s="2">
        <f t="shared" si="9"/>
        <v>5345.1931653570973</v>
      </c>
      <c r="O72" s="2">
        <f t="shared" si="10"/>
        <v>3020.725287975079</v>
      </c>
      <c r="P72" s="2">
        <f t="shared" si="11"/>
        <v>3769.7032049532118</v>
      </c>
      <c r="Q72" s="2">
        <f t="shared" si="12"/>
        <v>6921.1027621333369</v>
      </c>
      <c r="R72" s="2">
        <f t="shared" si="13"/>
        <v>54.961125242984963</v>
      </c>
      <c r="S72" s="2">
        <f t="shared" si="14"/>
        <v>61.397908799512152</v>
      </c>
      <c r="T72" s="2">
        <f t="shared" si="15"/>
        <v>83.193165357097314</v>
      </c>
      <c r="U72" s="2">
        <f t="shared" si="16"/>
        <v>1.0444911676736024</v>
      </c>
      <c r="V72" s="2">
        <f t="shared" si="17"/>
        <v>1.166816966923454</v>
      </c>
      <c r="W72" s="28">
        <f t="shared" si="18"/>
        <v>1.5810179657373111</v>
      </c>
      <c r="X72" s="30"/>
      <c r="Y72" s="30"/>
    </row>
    <row r="73" spans="2:25" x14ac:dyDescent="0.35">
      <c r="B73" s="2">
        <v>46</v>
      </c>
      <c r="C73" s="2"/>
      <c r="D73" s="6" t="s">
        <v>23</v>
      </c>
      <c r="E73" s="2">
        <v>5260</v>
      </c>
      <c r="F73" s="2">
        <f t="shared" si="21"/>
        <v>5264.75</v>
      </c>
      <c r="G73" s="2">
        <f t="shared" si="4"/>
        <v>0.99909777292369062</v>
      </c>
      <c r="H73" s="2">
        <v>1.0005890856038258</v>
      </c>
      <c r="I73" s="2">
        <f t="shared" si="20"/>
        <v>5324.2994528619383</v>
      </c>
      <c r="J73" s="2">
        <f t="shared" si="5"/>
        <v>5330.7908000000007</v>
      </c>
      <c r="K73" s="2">
        <f t="shared" si="6"/>
        <v>5353.5563999999995</v>
      </c>
      <c r="L73" s="2">
        <f t="shared" si="7"/>
        <v>5327.4359210200764</v>
      </c>
      <c r="M73" s="2">
        <f t="shared" si="8"/>
        <v>5333.9310921172873</v>
      </c>
      <c r="N73" s="2">
        <f t="shared" si="9"/>
        <v>5356.7101030045087</v>
      </c>
      <c r="O73" s="2">
        <f t="shared" si="10"/>
        <v>4547.6034438259849</v>
      </c>
      <c r="P73" s="2">
        <f t="shared" si="11"/>
        <v>5465.8063816548256</v>
      </c>
      <c r="Q73" s="2">
        <f t="shared" si="12"/>
        <v>9352.8440231426848</v>
      </c>
      <c r="R73" s="2">
        <f t="shared" si="13"/>
        <v>67.435921020076421</v>
      </c>
      <c r="S73" s="2">
        <f t="shared" si="14"/>
        <v>73.931092117287335</v>
      </c>
      <c r="T73" s="2">
        <f t="shared" si="15"/>
        <v>96.71010300450871</v>
      </c>
      <c r="U73" s="2">
        <f t="shared" si="16"/>
        <v>1.2820517304197039</v>
      </c>
      <c r="V73" s="2">
        <f t="shared" si="17"/>
        <v>1.4055340706708619</v>
      </c>
      <c r="W73" s="28">
        <f t="shared" si="18"/>
        <v>1.8385951141541579</v>
      </c>
      <c r="X73" s="30"/>
      <c r="Y73" s="30"/>
    </row>
    <row r="74" spans="2:25" x14ac:dyDescent="0.35">
      <c r="B74" s="2">
        <v>47</v>
      </c>
      <c r="C74" s="2"/>
      <c r="D74" s="6" t="s">
        <v>17</v>
      </c>
      <c r="E74" s="2">
        <v>5283</v>
      </c>
      <c r="F74" s="2">
        <f t="shared" si="21"/>
        <v>5272.666666666667</v>
      </c>
      <c r="G74" s="2">
        <f t="shared" si="4"/>
        <v>1.0019597926412946</v>
      </c>
      <c r="H74" s="2">
        <v>1.0004521208936334</v>
      </c>
      <c r="I74" s="2">
        <f t="shared" si="20"/>
        <v>5331.9443181818033</v>
      </c>
      <c r="J74" s="2">
        <f t="shared" si="5"/>
        <v>5338.4906000000001</v>
      </c>
      <c r="K74" s="2">
        <f t="shared" si="6"/>
        <v>5362.1686</v>
      </c>
      <c r="L74" s="2">
        <f t="shared" si="7"/>
        <v>5334.3550016117433</v>
      </c>
      <c r="M74" s="2">
        <f t="shared" si="8"/>
        <v>5340.9042431407261</v>
      </c>
      <c r="N74" s="2">
        <f t="shared" si="9"/>
        <v>5364.5929484592452</v>
      </c>
      <c r="O74" s="2">
        <f t="shared" si="10"/>
        <v>2637.3361905421589</v>
      </c>
      <c r="P74" s="2">
        <f t="shared" si="11"/>
        <v>3352.9013737003215</v>
      </c>
      <c r="Q74" s="2">
        <f t="shared" si="12"/>
        <v>6657.4092382730496</v>
      </c>
      <c r="R74" s="2">
        <f t="shared" si="13"/>
        <v>51.355001611743319</v>
      </c>
      <c r="S74" s="2">
        <f t="shared" si="14"/>
        <v>57.904243140726066</v>
      </c>
      <c r="T74" s="2">
        <f t="shared" si="15"/>
        <v>81.592948459245235</v>
      </c>
      <c r="U74" s="2">
        <f t="shared" si="16"/>
        <v>0.97208028793759826</v>
      </c>
      <c r="V74" s="2">
        <f t="shared" si="17"/>
        <v>1.0960485167655889</v>
      </c>
      <c r="W74" s="28">
        <f t="shared" si="18"/>
        <v>1.5444434688481021</v>
      </c>
      <c r="X74" s="30"/>
      <c r="Y74" s="30"/>
    </row>
    <row r="75" spans="2:25" x14ac:dyDescent="0.35">
      <c r="B75" s="2">
        <v>48</v>
      </c>
      <c r="C75" s="2"/>
      <c r="D75" s="6" t="s">
        <v>24</v>
      </c>
      <c r="E75" s="2">
        <v>5291</v>
      </c>
      <c r="F75" s="2">
        <f t="shared" si="21"/>
        <v>5284.583333333333</v>
      </c>
      <c r="G75" s="2">
        <f t="shared" si="4"/>
        <v>1.0012142237640937</v>
      </c>
      <c r="H75" s="2">
        <v>1.0005771776919354</v>
      </c>
      <c r="I75" s="2">
        <f t="shared" si="20"/>
        <v>5339.5891835016682</v>
      </c>
      <c r="J75" s="2">
        <f t="shared" si="5"/>
        <v>5346.1904000000004</v>
      </c>
      <c r="K75" s="2">
        <f t="shared" si="6"/>
        <v>5370.7215999999999</v>
      </c>
      <c r="L75" s="2">
        <f t="shared" si="7"/>
        <v>5342.6710752624849</v>
      </c>
      <c r="M75" s="2">
        <f t="shared" si="8"/>
        <v>5349.2761018357196</v>
      </c>
      <c r="N75" s="2">
        <f t="shared" si="9"/>
        <v>5373.821460697116</v>
      </c>
      <c r="O75" s="2">
        <f t="shared" si="10"/>
        <v>2669.9000187813808</v>
      </c>
      <c r="P75" s="2">
        <f t="shared" si="11"/>
        <v>3396.1040451671615</v>
      </c>
      <c r="Q75" s="2">
        <f t="shared" si="12"/>
        <v>6859.3943520039275</v>
      </c>
      <c r="R75" s="2">
        <f t="shared" si="13"/>
        <v>51.671075262484919</v>
      </c>
      <c r="S75" s="2">
        <f t="shared" si="14"/>
        <v>58.276101835719601</v>
      </c>
      <c r="T75" s="2">
        <f t="shared" si="15"/>
        <v>82.821460697115981</v>
      </c>
      <c r="U75" s="2">
        <f t="shared" si="16"/>
        <v>0.976584299045264</v>
      </c>
      <c r="V75" s="2">
        <f t="shared" si="17"/>
        <v>1.1014194261145265</v>
      </c>
      <c r="W75" s="28">
        <f t="shared" si="18"/>
        <v>1.5653271725026645</v>
      </c>
      <c r="X75" s="30"/>
      <c r="Y75" s="30"/>
    </row>
    <row r="76" spans="2:25" x14ac:dyDescent="0.35">
      <c r="B76" s="2">
        <v>49</v>
      </c>
      <c r="C76" s="2">
        <v>1987</v>
      </c>
      <c r="D76" s="6" t="s">
        <v>7</v>
      </c>
      <c r="E76" s="2">
        <v>5299</v>
      </c>
      <c r="F76" s="2">
        <f t="shared" si="21"/>
        <v>5297</v>
      </c>
      <c r="G76" s="2">
        <f t="shared" si="4"/>
        <v>1.0003775722106854</v>
      </c>
      <c r="H76" s="2">
        <v>1.0008590976412568</v>
      </c>
      <c r="I76" s="2">
        <f t="shared" si="20"/>
        <v>5347.2340488215332</v>
      </c>
      <c r="J76" s="2">
        <f t="shared" si="5"/>
        <v>5353.8902000000007</v>
      </c>
      <c r="K76" s="2">
        <f t="shared" si="6"/>
        <v>5379.2153999999991</v>
      </c>
      <c r="L76" s="2">
        <f t="shared" si="7"/>
        <v>5351.8278449801237</v>
      </c>
      <c r="M76" s="2">
        <f t="shared" si="8"/>
        <v>5358.4897144423685</v>
      </c>
      <c r="N76" s="2">
        <f t="shared" si="9"/>
        <v>5383.8366712619518</v>
      </c>
      <c r="O76" s="2">
        <f t="shared" si="10"/>
        <v>2790.7812052439808</v>
      </c>
      <c r="P76" s="2">
        <f t="shared" si="11"/>
        <v>3539.0261244345465</v>
      </c>
      <c r="Q76" s="2">
        <f t="shared" si="12"/>
        <v>7197.2607908084747</v>
      </c>
      <c r="R76" s="2">
        <f t="shared" si="13"/>
        <v>52.8278449801237</v>
      </c>
      <c r="S76" s="2">
        <f t="shared" si="14"/>
        <v>59.489714442368495</v>
      </c>
      <c r="T76" s="2">
        <f t="shared" si="15"/>
        <v>84.836671261951778</v>
      </c>
      <c r="U76" s="2">
        <f t="shared" si="16"/>
        <v>0.99693989394458771</v>
      </c>
      <c r="V76" s="2">
        <f t="shared" si="17"/>
        <v>1.1226592648116342</v>
      </c>
      <c r="W76" s="28">
        <f t="shared" si="18"/>
        <v>1.6009939849396448</v>
      </c>
      <c r="X76" s="30"/>
      <c r="Y76" s="30"/>
    </row>
    <row r="77" spans="2:25" x14ac:dyDescent="0.35">
      <c r="B77" s="2">
        <v>50</v>
      </c>
      <c r="C77" s="2"/>
      <c r="D77" s="6" t="s">
        <v>20</v>
      </c>
      <c r="E77" s="2">
        <v>5308</v>
      </c>
      <c r="F77" s="2">
        <f t="shared" si="21"/>
        <v>5307.458333333333</v>
      </c>
      <c r="G77" s="2">
        <f t="shared" si="4"/>
        <v>1.0001020576390143</v>
      </c>
      <c r="H77" s="2">
        <v>1.0008976692944291</v>
      </c>
      <c r="I77" s="2">
        <f t="shared" si="20"/>
        <v>5354.8789141413981</v>
      </c>
      <c r="J77" s="2">
        <f t="shared" si="5"/>
        <v>5361.59</v>
      </c>
      <c r="K77" s="2">
        <f t="shared" si="6"/>
        <v>5387.65</v>
      </c>
      <c r="L77" s="2">
        <f t="shared" si="7"/>
        <v>5359.6858245180092</v>
      </c>
      <c r="M77" s="2">
        <f t="shared" si="8"/>
        <v>5366.4029347123187</v>
      </c>
      <c r="N77" s="2">
        <f t="shared" si="9"/>
        <v>5392.4863279741312</v>
      </c>
      <c r="O77" s="2">
        <f t="shared" si="10"/>
        <v>2671.4244561064424</v>
      </c>
      <c r="P77" s="2">
        <f t="shared" si="11"/>
        <v>3410.9027830113619</v>
      </c>
      <c r="Q77" s="2">
        <f t="shared" si="12"/>
        <v>7137.9396145524643</v>
      </c>
      <c r="R77" s="2">
        <f t="shared" si="13"/>
        <v>51.685824518009213</v>
      </c>
      <c r="S77" s="2">
        <f t="shared" si="14"/>
        <v>58.402934712318711</v>
      </c>
      <c r="T77" s="2">
        <f t="shared" si="15"/>
        <v>84.4863279741312</v>
      </c>
      <c r="U77" s="2">
        <f t="shared" si="16"/>
        <v>0.97373444834229861</v>
      </c>
      <c r="V77" s="2">
        <f t="shared" si="17"/>
        <v>1.1002813623270291</v>
      </c>
      <c r="W77" s="28">
        <f t="shared" si="18"/>
        <v>1.5916791253604221</v>
      </c>
      <c r="X77" s="30"/>
      <c r="Y77" s="30"/>
    </row>
    <row r="78" spans="2:25" x14ac:dyDescent="0.35">
      <c r="B78" s="2">
        <v>51</v>
      </c>
      <c r="C78" s="2"/>
      <c r="D78" s="6" t="s">
        <v>21</v>
      </c>
      <c r="E78" s="2">
        <v>5319</v>
      </c>
      <c r="F78" s="2">
        <f t="shared" si="21"/>
        <v>5319.083333333333</v>
      </c>
      <c r="G78" s="2">
        <f t="shared" si="4"/>
        <v>0.99998433314010882</v>
      </c>
      <c r="H78" s="2">
        <v>0.99934806961475475</v>
      </c>
      <c r="I78" s="2">
        <f t="shared" si="20"/>
        <v>5362.5237794612631</v>
      </c>
      <c r="J78" s="2">
        <f t="shared" si="5"/>
        <v>5369.2898000000005</v>
      </c>
      <c r="K78" s="2">
        <f t="shared" si="6"/>
        <v>5396.0253999999995</v>
      </c>
      <c r="L78" s="2">
        <f t="shared" si="7"/>
        <v>5359.0277872678325</v>
      </c>
      <c r="M78" s="2">
        <f t="shared" si="8"/>
        <v>5365.7893968321932</v>
      </c>
      <c r="N78" s="2">
        <f t="shared" si="9"/>
        <v>5392.5075670821843</v>
      </c>
      <c r="O78" s="2">
        <f t="shared" si="10"/>
        <v>1602.2237535588565</v>
      </c>
      <c r="P78" s="2">
        <f t="shared" si="11"/>
        <v>2189.2476559204542</v>
      </c>
      <c r="Q78" s="2">
        <f t="shared" si="12"/>
        <v>5403.3624183418287</v>
      </c>
      <c r="R78" s="2">
        <f t="shared" si="13"/>
        <v>40.027787267832537</v>
      </c>
      <c r="S78" s="2">
        <f t="shared" si="14"/>
        <v>46.789396832193233</v>
      </c>
      <c r="T78" s="2">
        <f t="shared" si="15"/>
        <v>73.507567082184323</v>
      </c>
      <c r="U78" s="2">
        <f t="shared" si="16"/>
        <v>0.75254347185246351</v>
      </c>
      <c r="V78" s="2">
        <f t="shared" si="17"/>
        <v>0.87966529107338287</v>
      </c>
      <c r="W78" s="28">
        <f t="shared" si="18"/>
        <v>1.3819809566118504</v>
      </c>
      <c r="X78" s="30"/>
      <c r="Y78" s="30"/>
    </row>
    <row r="79" spans="2:25" x14ac:dyDescent="0.35">
      <c r="B79" s="2">
        <v>52</v>
      </c>
      <c r="C79" s="2"/>
      <c r="D79" s="6" t="s">
        <v>10</v>
      </c>
      <c r="E79" s="2">
        <v>5343</v>
      </c>
      <c r="F79" s="2">
        <f t="shared" si="21"/>
        <v>5330.916666666667</v>
      </c>
      <c r="G79" s="2">
        <f t="shared" si="4"/>
        <v>1.0022666520767223</v>
      </c>
      <c r="H79" s="2">
        <v>1.0000790906626496</v>
      </c>
      <c r="I79" s="2">
        <f t="shared" si="20"/>
        <v>5370.168644781128</v>
      </c>
      <c r="J79" s="2">
        <f t="shared" si="5"/>
        <v>5376.9896000000008</v>
      </c>
      <c r="K79" s="2">
        <f t="shared" si="6"/>
        <v>5404.3415999999997</v>
      </c>
      <c r="L79" s="2">
        <f t="shared" si="7"/>
        <v>5370.5933749777832</v>
      </c>
      <c r="M79" s="2">
        <f t="shared" si="8"/>
        <v>5377.4148696705242</v>
      </c>
      <c r="N79" s="2">
        <f t="shared" si="9"/>
        <v>5404.7690329583284</v>
      </c>
      <c r="O79" s="2">
        <f t="shared" si="10"/>
        <v>761.3943426645543</v>
      </c>
      <c r="P79" s="2">
        <f t="shared" si="11"/>
        <v>1184.3832544391691</v>
      </c>
      <c r="Q79" s="2">
        <f t="shared" si="12"/>
        <v>3815.4134326070543</v>
      </c>
      <c r="R79" s="2">
        <f t="shared" si="13"/>
        <v>27.593374977783242</v>
      </c>
      <c r="S79" s="2">
        <f t="shared" si="14"/>
        <v>34.41486967052424</v>
      </c>
      <c r="T79" s="2">
        <f t="shared" si="15"/>
        <v>61.769032958328353</v>
      </c>
      <c r="U79" s="2">
        <f t="shared" si="16"/>
        <v>0.51643973381589448</v>
      </c>
      <c r="V79" s="2">
        <f t="shared" si="17"/>
        <v>0.64411135449231216</v>
      </c>
      <c r="W79" s="28">
        <f t="shared" si="18"/>
        <v>1.1560739838728871</v>
      </c>
      <c r="X79" s="30"/>
      <c r="Y79" s="30"/>
    </row>
    <row r="80" spans="2:25" x14ac:dyDescent="0.35">
      <c r="B80" s="2">
        <v>53</v>
      </c>
      <c r="C80" s="2"/>
      <c r="D80" s="6" t="s">
        <v>11</v>
      </c>
      <c r="E80" s="2">
        <v>5341</v>
      </c>
      <c r="F80" s="2">
        <f t="shared" si="21"/>
        <v>5343.291666666667</v>
      </c>
      <c r="G80" s="2">
        <f t="shared" si="4"/>
        <v>0.99957111331186299</v>
      </c>
      <c r="H80" s="2">
        <v>1.000025118780564</v>
      </c>
      <c r="I80" s="2">
        <f t="shared" si="20"/>
        <v>5377.813510100993</v>
      </c>
      <c r="J80" s="2">
        <f t="shared" si="5"/>
        <v>5384.6894000000002</v>
      </c>
      <c r="K80" s="2">
        <f t="shared" si="6"/>
        <v>5412.5985999999994</v>
      </c>
      <c r="L80" s="2">
        <f t="shared" si="7"/>
        <v>5377.9485942184674</v>
      </c>
      <c r="M80" s="2">
        <f t="shared" si="8"/>
        <v>5384.8246568314444</v>
      </c>
      <c r="N80" s="2">
        <f t="shared" si="9"/>
        <v>5412.7345578765135</v>
      </c>
      <c r="O80" s="2">
        <f t="shared" si="10"/>
        <v>1365.198614720963</v>
      </c>
      <c r="P80" s="2">
        <f t="shared" si="11"/>
        <v>1920.6005463938639</v>
      </c>
      <c r="Q80" s="2">
        <f t="shared" si="12"/>
        <v>5145.8467937388596</v>
      </c>
      <c r="R80" s="2">
        <f t="shared" si="13"/>
        <v>36.948594218467406</v>
      </c>
      <c r="S80" s="2">
        <f t="shared" si="14"/>
        <v>43.824656831444372</v>
      </c>
      <c r="T80" s="2">
        <f t="shared" si="15"/>
        <v>71.734557876513463</v>
      </c>
      <c r="U80" s="2">
        <f t="shared" si="16"/>
        <v>0.69179169104039329</v>
      </c>
      <c r="V80" s="2">
        <f t="shared" si="17"/>
        <v>0.82053279969002757</v>
      </c>
      <c r="W80" s="28">
        <f t="shared" si="18"/>
        <v>1.3430922650536128</v>
      </c>
      <c r="X80" s="30"/>
      <c r="Y80" s="30"/>
    </row>
    <row r="81" spans="2:25" x14ac:dyDescent="0.35">
      <c r="B81" s="2">
        <v>54</v>
      </c>
      <c r="C81" s="2"/>
      <c r="D81" s="6" t="s">
        <v>12</v>
      </c>
      <c r="E81" s="2">
        <v>5342</v>
      </c>
      <c r="F81" s="2">
        <f t="shared" si="21"/>
        <v>5355.5</v>
      </c>
      <c r="G81" s="2">
        <f t="shared" si="4"/>
        <v>0.99747922696293534</v>
      </c>
      <c r="H81" s="2">
        <v>0.99988121391709739</v>
      </c>
      <c r="I81" s="2">
        <f t="shared" si="20"/>
        <v>5385.4583754208579</v>
      </c>
      <c r="J81" s="2">
        <f t="shared" si="5"/>
        <v>5392.3892000000005</v>
      </c>
      <c r="K81" s="2">
        <f t="shared" si="6"/>
        <v>5420.7963999999993</v>
      </c>
      <c r="L81" s="2">
        <f t="shared" si="7"/>
        <v>5384.8186579158064</v>
      </c>
      <c r="M81" s="2">
        <f t="shared" si="8"/>
        <v>5391.7486592094465</v>
      </c>
      <c r="N81" s="2">
        <f t="shared" si="9"/>
        <v>5420.1524848294303</v>
      </c>
      <c r="O81" s="2">
        <f t="shared" si="10"/>
        <v>1833.4374657108499</v>
      </c>
      <c r="P81" s="2">
        <f t="shared" si="11"/>
        <v>2474.9290931376449</v>
      </c>
      <c r="Q81" s="2">
        <f t="shared" si="12"/>
        <v>6107.8108850143253</v>
      </c>
      <c r="R81" s="2">
        <f t="shared" si="13"/>
        <v>42.818657915806398</v>
      </c>
      <c r="S81" s="2">
        <f t="shared" si="14"/>
        <v>49.748659209446487</v>
      </c>
      <c r="T81" s="2">
        <f t="shared" si="15"/>
        <v>78.15248482943025</v>
      </c>
      <c r="U81" s="2">
        <f t="shared" si="16"/>
        <v>0.80154732152389363</v>
      </c>
      <c r="V81" s="2">
        <f t="shared" si="17"/>
        <v>0.93127403986234536</v>
      </c>
      <c r="W81" s="28">
        <f t="shared" si="18"/>
        <v>1.4629817452158413</v>
      </c>
      <c r="X81" s="30"/>
      <c r="Y81" s="30"/>
    </row>
    <row r="82" spans="2:25" x14ac:dyDescent="0.35">
      <c r="B82" s="2">
        <v>55</v>
      </c>
      <c r="C82" s="2"/>
      <c r="D82" s="6" t="s">
        <v>22</v>
      </c>
      <c r="E82" s="2">
        <v>5349</v>
      </c>
      <c r="F82" s="2">
        <f t="shared" si="21"/>
        <v>5367.75</v>
      </c>
      <c r="G82" s="2">
        <f t="shared" si="4"/>
        <v>0.99650691630571464</v>
      </c>
      <c r="H82" s="2">
        <v>0.99990090430680378</v>
      </c>
      <c r="I82" s="2">
        <f t="shared" si="20"/>
        <v>5393.1032407407229</v>
      </c>
      <c r="J82" s="2">
        <f t="shared" si="5"/>
        <v>5400.0889999999999</v>
      </c>
      <c r="K82" s="2">
        <f t="shared" si="6"/>
        <v>5428.9349999999995</v>
      </c>
      <c r="L82" s="2">
        <f t="shared" si="7"/>
        <v>5392.5688074366026</v>
      </c>
      <c r="M82" s="2">
        <f t="shared" si="8"/>
        <v>5399.5538744372234</v>
      </c>
      <c r="N82" s="2">
        <f t="shared" si="9"/>
        <v>5428.3970159228575</v>
      </c>
      <c r="O82" s="2">
        <f t="shared" si="10"/>
        <v>1898.2409814477564</v>
      </c>
      <c r="P82" s="2">
        <f t="shared" si="11"/>
        <v>2555.6942206145482</v>
      </c>
      <c r="Q82" s="2">
        <f t="shared" si="12"/>
        <v>6303.8861374544813</v>
      </c>
      <c r="R82" s="2">
        <f t="shared" si="13"/>
        <v>43.568807436602583</v>
      </c>
      <c r="S82" s="2">
        <f t="shared" si="14"/>
        <v>50.553874437223385</v>
      </c>
      <c r="T82" s="2">
        <f t="shared" si="15"/>
        <v>79.397015922857463</v>
      </c>
      <c r="U82" s="2">
        <f t="shared" si="16"/>
        <v>0.81452247965231972</v>
      </c>
      <c r="V82" s="2">
        <f t="shared" si="17"/>
        <v>0.94510888833844431</v>
      </c>
      <c r="W82" s="28">
        <f t="shared" si="18"/>
        <v>1.4843338179633101</v>
      </c>
      <c r="X82" s="30"/>
      <c r="Y82" s="30"/>
    </row>
    <row r="83" spans="2:25" x14ac:dyDescent="0.35">
      <c r="B83" s="2">
        <v>56</v>
      </c>
      <c r="C83" s="2"/>
      <c r="D83" s="6" t="s">
        <v>14</v>
      </c>
      <c r="E83" s="2">
        <v>5366</v>
      </c>
      <c r="F83" s="2">
        <f t="shared" si="21"/>
        <v>5380.25</v>
      </c>
      <c r="G83" s="2">
        <f t="shared" si="4"/>
        <v>0.99735142419032574</v>
      </c>
      <c r="H83" s="2">
        <v>0.9973327954681549</v>
      </c>
      <c r="I83" s="2">
        <f t="shared" si="20"/>
        <v>5400.7481060605878</v>
      </c>
      <c r="J83" s="2">
        <f t="shared" si="5"/>
        <v>5407.7888000000003</v>
      </c>
      <c r="K83" s="2">
        <f t="shared" si="6"/>
        <v>5437.0144</v>
      </c>
      <c r="L83" s="2">
        <f t="shared" si="7"/>
        <v>5386.3432062367492</v>
      </c>
      <c r="M83" s="2">
        <f t="shared" si="8"/>
        <v>5393.3651212053792</v>
      </c>
      <c r="N83" s="2">
        <f t="shared" si="9"/>
        <v>5422.5127705526129</v>
      </c>
      <c r="O83" s="2">
        <f t="shared" si="10"/>
        <v>413.846039990912</v>
      </c>
      <c r="P83" s="2">
        <f t="shared" si="11"/>
        <v>748.84985858509344</v>
      </c>
      <c r="Q83" s="2">
        <f t="shared" si="12"/>
        <v>3193.693235532271</v>
      </c>
      <c r="R83" s="2">
        <f t="shared" si="13"/>
        <v>20.343206236749211</v>
      </c>
      <c r="S83" s="2">
        <f t="shared" si="14"/>
        <v>27.365121205379182</v>
      </c>
      <c r="T83" s="2">
        <f t="shared" si="15"/>
        <v>56.512770552612892</v>
      </c>
      <c r="U83" s="2">
        <f t="shared" si="16"/>
        <v>0.37911304951079411</v>
      </c>
      <c r="V83" s="2">
        <f t="shared" si="17"/>
        <v>0.50997244139730125</v>
      </c>
      <c r="W83" s="28">
        <f t="shared" si="18"/>
        <v>1.0531638194672548</v>
      </c>
      <c r="X83" s="30"/>
      <c r="Y83" s="30"/>
    </row>
    <row r="84" spans="2:25" x14ac:dyDescent="0.35">
      <c r="B84" s="2">
        <v>57</v>
      </c>
      <c r="C84" s="2"/>
      <c r="D84" s="6" t="s">
        <v>15</v>
      </c>
      <c r="E84" s="2">
        <v>5394</v>
      </c>
      <c r="F84" s="2">
        <f t="shared" si="21"/>
        <v>5393.458333333333</v>
      </c>
      <c r="G84" s="2">
        <f t="shared" si="4"/>
        <v>1.000100430305231</v>
      </c>
      <c r="H84" s="2">
        <v>1.0000576561248928</v>
      </c>
      <c r="I84" s="2">
        <f t="shared" si="20"/>
        <v>5408.3929713804528</v>
      </c>
      <c r="J84" s="2">
        <f t="shared" si="5"/>
        <v>5415.4886000000006</v>
      </c>
      <c r="K84" s="2">
        <f t="shared" si="6"/>
        <v>5445.0346</v>
      </c>
      <c r="L84" s="2">
        <f t="shared" si="7"/>
        <v>5408.7047983610801</v>
      </c>
      <c r="M84" s="2">
        <f t="shared" si="8"/>
        <v>5415.8008360870781</v>
      </c>
      <c r="N84" s="2">
        <f t="shared" si="9"/>
        <v>5445.3485395949438</v>
      </c>
      <c r="O84" s="2">
        <f t="shared" si="10"/>
        <v>216.23109484002299</v>
      </c>
      <c r="P84" s="2">
        <f t="shared" si="11"/>
        <v>475.27645409564661</v>
      </c>
      <c r="Q84" s="2">
        <f t="shared" si="12"/>
        <v>2636.6725185335072</v>
      </c>
      <c r="R84" s="2">
        <f t="shared" si="13"/>
        <v>14.704798361080066</v>
      </c>
      <c r="S84" s="2">
        <f t="shared" si="14"/>
        <v>21.800836087078096</v>
      </c>
      <c r="T84" s="2">
        <f t="shared" si="15"/>
        <v>51.348539594943759</v>
      </c>
      <c r="U84" s="2">
        <f t="shared" si="16"/>
        <v>0.27261398518872942</v>
      </c>
      <c r="V84" s="2">
        <f t="shared" si="17"/>
        <v>0.40416826264512601</v>
      </c>
      <c r="W84" s="28">
        <f t="shared" si="18"/>
        <v>0.95195661095557582</v>
      </c>
      <c r="X84" s="30"/>
      <c r="Y84" s="30"/>
    </row>
    <row r="85" spans="2:25" x14ac:dyDescent="0.35">
      <c r="B85" s="2">
        <v>58</v>
      </c>
      <c r="C85" s="2"/>
      <c r="D85" s="6" t="s">
        <v>23</v>
      </c>
      <c r="E85" s="2">
        <v>5412</v>
      </c>
      <c r="F85" s="2">
        <f t="shared" si="21"/>
        <v>5406.416666666667</v>
      </c>
      <c r="G85" s="2">
        <f t="shared" si="4"/>
        <v>1.001032723461319</v>
      </c>
      <c r="H85" s="2">
        <v>1.0005890856038258</v>
      </c>
      <c r="I85" s="2">
        <f t="shared" si="20"/>
        <v>5416.0378367003177</v>
      </c>
      <c r="J85" s="2">
        <f t="shared" si="5"/>
        <v>5423.1884</v>
      </c>
      <c r="K85" s="2">
        <f t="shared" si="6"/>
        <v>5452.9955999999993</v>
      </c>
      <c r="L85" s="2">
        <f t="shared" si="7"/>
        <v>5419.2283466196932</v>
      </c>
      <c r="M85" s="2">
        <f t="shared" si="8"/>
        <v>5426.3831222132749</v>
      </c>
      <c r="N85" s="2">
        <f t="shared" si="9"/>
        <v>5456.2078812056843</v>
      </c>
      <c r="O85" s="2">
        <f t="shared" si="10"/>
        <v>52.248994854429881</v>
      </c>
      <c r="P85" s="2">
        <f t="shared" si="11"/>
        <v>206.8742046020011</v>
      </c>
      <c r="Q85" s="2">
        <f t="shared" si="12"/>
        <v>1954.3367606958966</v>
      </c>
      <c r="R85" s="2">
        <f t="shared" si="13"/>
        <v>7.228346619693184</v>
      </c>
      <c r="S85" s="2">
        <f t="shared" si="14"/>
        <v>14.383122213274874</v>
      </c>
      <c r="T85" s="2">
        <f t="shared" si="15"/>
        <v>44.207881205684316</v>
      </c>
      <c r="U85" s="2">
        <f t="shared" si="16"/>
        <v>0.13356146747400563</v>
      </c>
      <c r="V85" s="2">
        <f t="shared" si="17"/>
        <v>0.26576352943966874</v>
      </c>
      <c r="W85" s="28">
        <f t="shared" si="18"/>
        <v>0.81684924622476562</v>
      </c>
      <c r="X85" s="30"/>
      <c r="Y85" s="30"/>
    </row>
    <row r="86" spans="2:25" x14ac:dyDescent="0.35">
      <c r="B86" s="2">
        <v>59</v>
      </c>
      <c r="C86" s="2"/>
      <c r="D86" s="6" t="s">
        <v>17</v>
      </c>
      <c r="E86" s="2">
        <v>5428</v>
      </c>
      <c r="F86" s="2">
        <f t="shared" si="21"/>
        <v>5419.083333333333</v>
      </c>
      <c r="G86" s="2">
        <f t="shared" si="4"/>
        <v>1.0016454197358102</v>
      </c>
      <c r="H86" s="2">
        <v>1.0004521208936334</v>
      </c>
      <c r="I86" s="2">
        <f t="shared" si="20"/>
        <v>5423.6827020201827</v>
      </c>
      <c r="J86" s="2">
        <f t="shared" si="5"/>
        <v>5430.8882000000003</v>
      </c>
      <c r="K86" s="2">
        <f t="shared" si="6"/>
        <v>5460.8973999999998</v>
      </c>
      <c r="L86" s="2">
        <f t="shared" si="7"/>
        <v>5426.1348622902042</v>
      </c>
      <c r="M86" s="2">
        <f t="shared" si="8"/>
        <v>5433.3436180262079</v>
      </c>
      <c r="N86" s="2">
        <f t="shared" si="9"/>
        <v>5463.3663858125283</v>
      </c>
      <c r="O86" s="2">
        <f t="shared" si="10"/>
        <v>3.4787386765023873</v>
      </c>
      <c r="P86" s="2">
        <f t="shared" si="11"/>
        <v>28.554253610013777</v>
      </c>
      <c r="Q86" s="2">
        <f t="shared" si="12"/>
        <v>1250.7812454406014</v>
      </c>
      <c r="R86" s="2">
        <f t="shared" si="13"/>
        <v>1.8651377097958175</v>
      </c>
      <c r="S86" s="2">
        <f t="shared" si="14"/>
        <v>5.3436180262078778</v>
      </c>
      <c r="T86" s="2">
        <f t="shared" si="15"/>
        <v>35.366385812528279</v>
      </c>
      <c r="U86" s="2">
        <f t="shared" si="16"/>
        <v>3.4361416908544905E-2</v>
      </c>
      <c r="V86" s="2">
        <f t="shared" si="17"/>
        <v>9.8445431580837836E-2</v>
      </c>
      <c r="W86" s="28">
        <f t="shared" si="18"/>
        <v>0.6515546391401672</v>
      </c>
      <c r="X86" s="30"/>
      <c r="Y86" s="30"/>
    </row>
    <row r="87" spans="2:25" x14ac:dyDescent="0.35">
      <c r="B87" s="2">
        <v>60</v>
      </c>
      <c r="C87" s="2"/>
      <c r="D87" s="6" t="s">
        <v>24</v>
      </c>
      <c r="E87" s="2">
        <v>5439</v>
      </c>
      <c r="F87" s="2">
        <f t="shared" si="21"/>
        <v>5432.791666666667</v>
      </c>
      <c r="G87" s="2">
        <f t="shared" si="4"/>
        <v>1.0011427519614684</v>
      </c>
      <c r="H87" s="2">
        <v>1.0005771776919354</v>
      </c>
      <c r="I87" s="2">
        <f t="shared" si="20"/>
        <v>5431.3275673400476</v>
      </c>
      <c r="J87" s="2">
        <f t="shared" si="5"/>
        <v>5438.5880000000006</v>
      </c>
      <c r="K87" s="2">
        <f t="shared" si="6"/>
        <v>5468.74</v>
      </c>
      <c r="L87" s="2">
        <f t="shared" si="7"/>
        <v>5434.4624084495099</v>
      </c>
      <c r="M87" s="2">
        <f t="shared" si="8"/>
        <v>5441.7270316692284</v>
      </c>
      <c r="N87" s="2">
        <f t="shared" si="9"/>
        <v>5471.8964347309948</v>
      </c>
      <c r="O87" s="2">
        <f t="shared" si="10"/>
        <v>20.589737079079203</v>
      </c>
      <c r="P87" s="2">
        <f t="shared" si="11"/>
        <v>7.4367017249745322</v>
      </c>
      <c r="Q87" s="2">
        <f t="shared" si="12"/>
        <v>1082.1754180105988</v>
      </c>
      <c r="R87" s="2">
        <f t="shared" si="13"/>
        <v>4.5375915504901059</v>
      </c>
      <c r="S87" s="2">
        <f t="shared" si="14"/>
        <v>2.7270316692283814</v>
      </c>
      <c r="T87" s="2">
        <f t="shared" si="15"/>
        <v>32.89643473099477</v>
      </c>
      <c r="U87" s="2">
        <f t="shared" si="16"/>
        <v>8.3426945219527593E-2</v>
      </c>
      <c r="V87" s="2">
        <f t="shared" si="17"/>
        <v>5.0138475257002782E-2</v>
      </c>
      <c r="W87" s="28">
        <f t="shared" si="18"/>
        <v>0.60482505480777293</v>
      </c>
      <c r="X87" s="30"/>
      <c r="Y87" s="30"/>
    </row>
    <row r="88" spans="2:25" x14ac:dyDescent="0.35">
      <c r="B88" s="2">
        <v>61</v>
      </c>
      <c r="C88" s="2">
        <v>1988</v>
      </c>
      <c r="D88" s="6" t="s">
        <v>7</v>
      </c>
      <c r="E88" s="2">
        <v>5445</v>
      </c>
      <c r="F88" s="2">
        <f t="shared" si="21"/>
        <v>5447.375</v>
      </c>
      <c r="G88" s="2">
        <f t="shared" si="4"/>
        <v>0.99956401018839347</v>
      </c>
      <c r="H88" s="2">
        <v>1.0008590976412568</v>
      </c>
      <c r="I88" s="2">
        <f t="shared" si="20"/>
        <v>5438.9724326599126</v>
      </c>
      <c r="J88" s="2">
        <f t="shared" si="5"/>
        <v>5446.2878000000001</v>
      </c>
      <c r="K88" s="2">
        <f t="shared" si="6"/>
        <v>5476.5234</v>
      </c>
      <c r="L88" s="2">
        <f t="shared" si="7"/>
        <v>5443.6450410476718</v>
      </c>
      <c r="M88" s="2">
        <f t="shared" si="8"/>
        <v>5450.966693002586</v>
      </c>
      <c r="N88" s="2">
        <f t="shared" si="9"/>
        <v>5481.2282683352278</v>
      </c>
      <c r="O88" s="2">
        <f t="shared" si="10"/>
        <v>1.8359137624942279</v>
      </c>
      <c r="P88" s="2">
        <f t="shared" si="11"/>
        <v>35.601425387108719</v>
      </c>
      <c r="Q88" s="2">
        <f t="shared" si="12"/>
        <v>1312.487426569267</v>
      </c>
      <c r="R88" s="2">
        <f t="shared" si="13"/>
        <v>1.3549589523281611</v>
      </c>
      <c r="S88" s="2">
        <f t="shared" si="14"/>
        <v>5.9666930025859983</v>
      </c>
      <c r="T88" s="2">
        <f t="shared" si="15"/>
        <v>36.228268335227767</v>
      </c>
      <c r="U88" s="2">
        <f t="shared" si="16"/>
        <v>2.488446193440149E-2</v>
      </c>
      <c r="V88" s="2">
        <f t="shared" si="17"/>
        <v>0.10958113870681356</v>
      </c>
      <c r="W88" s="28">
        <f t="shared" si="18"/>
        <v>0.66534928072043653</v>
      </c>
      <c r="X88" s="30"/>
      <c r="Y88" s="30"/>
    </row>
    <row r="89" spans="2:25" x14ac:dyDescent="0.35">
      <c r="B89" s="2">
        <v>62</v>
      </c>
      <c r="C89" s="2"/>
      <c r="D89" s="6" t="s">
        <v>20</v>
      </c>
      <c r="E89" s="2">
        <v>5462</v>
      </c>
      <c r="F89" s="2">
        <f t="shared" si="21"/>
        <v>5461.708333333333</v>
      </c>
      <c r="G89" s="2">
        <f t="shared" si="4"/>
        <v>1.0000534020948879</v>
      </c>
      <c r="H89" s="2">
        <v>1.0008976692944291</v>
      </c>
      <c r="I89" s="2">
        <f t="shared" si="20"/>
        <v>5446.6172979797775</v>
      </c>
      <c r="J89" s="2">
        <f t="shared" si="5"/>
        <v>5453.9876000000004</v>
      </c>
      <c r="K89" s="2">
        <f t="shared" si="6"/>
        <v>5484.2475999999997</v>
      </c>
      <c r="L89" s="2">
        <f t="shared" si="7"/>
        <v>5451.5065590866807</v>
      </c>
      <c r="M89" s="2">
        <f t="shared" si="8"/>
        <v>5458.8834772007176</v>
      </c>
      <c r="N89" s="2">
        <f t="shared" si="9"/>
        <v>5489.1706406735666</v>
      </c>
      <c r="O89" s="2">
        <f t="shared" si="10"/>
        <v>110.11230220132377</v>
      </c>
      <c r="P89" s="2">
        <f t="shared" si="11"/>
        <v>9.7127143584469628</v>
      </c>
      <c r="Q89" s="2">
        <f t="shared" si="12"/>
        <v>738.24371461207136</v>
      </c>
      <c r="R89" s="2">
        <f t="shared" si="13"/>
        <v>10.493440913319318</v>
      </c>
      <c r="S89" s="2">
        <f t="shared" si="14"/>
        <v>3.116522799282393</v>
      </c>
      <c r="T89" s="2">
        <f t="shared" si="15"/>
        <v>27.170640673566595</v>
      </c>
      <c r="U89" s="2">
        <f t="shared" si="16"/>
        <v>0.19211718991796628</v>
      </c>
      <c r="V89" s="2">
        <f t="shared" si="17"/>
        <v>5.7058271682211517E-2</v>
      </c>
      <c r="W89" s="28">
        <f t="shared" si="18"/>
        <v>0.49744856597522141</v>
      </c>
      <c r="X89" s="30"/>
      <c r="Y89" s="30"/>
    </row>
    <row r="90" spans="2:25" x14ac:dyDescent="0.35">
      <c r="B90" s="2">
        <v>63</v>
      </c>
      <c r="C90" s="2"/>
      <c r="D90" s="6" t="s">
        <v>21</v>
      </c>
      <c r="E90" s="2">
        <v>5482</v>
      </c>
      <c r="F90" s="2">
        <f t="shared" si="21"/>
        <v>5474.583333333333</v>
      </c>
      <c r="G90" s="2">
        <f t="shared" si="4"/>
        <v>1.0013547454144152</v>
      </c>
      <c r="H90" s="2">
        <v>0.99934806961475475</v>
      </c>
      <c r="I90" s="2">
        <f t="shared" si="20"/>
        <v>5454.2621632996425</v>
      </c>
      <c r="J90" s="2">
        <f t="shared" si="5"/>
        <v>5461.6874000000007</v>
      </c>
      <c r="K90" s="2">
        <f t="shared" si="6"/>
        <v>5491.9125999999997</v>
      </c>
      <c r="L90" s="2">
        <f t="shared" si="7"/>
        <v>5450.7063640662936</v>
      </c>
      <c r="M90" s="2">
        <f t="shared" si="8"/>
        <v>5458.1267600292294</v>
      </c>
      <c r="N90" s="2">
        <f t="shared" si="9"/>
        <v>5488.3322553029484</v>
      </c>
      <c r="O90" s="2">
        <f t="shared" si="10"/>
        <v>979.29164995135761</v>
      </c>
      <c r="P90" s="2">
        <f t="shared" si="11"/>
        <v>569.93158670199693</v>
      </c>
      <c r="Q90" s="2">
        <f t="shared" si="12"/>
        <v>40.097457221718095</v>
      </c>
      <c r="R90" s="2">
        <f t="shared" si="13"/>
        <v>31.293635933706355</v>
      </c>
      <c r="S90" s="2">
        <f t="shared" si="14"/>
        <v>23.873239970770555</v>
      </c>
      <c r="T90" s="2">
        <f t="shared" si="15"/>
        <v>6.332255302948397</v>
      </c>
      <c r="U90" s="2">
        <f t="shared" si="16"/>
        <v>0.57084341360281565</v>
      </c>
      <c r="V90" s="2">
        <f t="shared" si="17"/>
        <v>0.43548412934641656</v>
      </c>
      <c r="W90" s="28">
        <f t="shared" si="18"/>
        <v>0.11550994715338192</v>
      </c>
      <c r="X90" s="30"/>
      <c r="Y90" s="30"/>
    </row>
    <row r="91" spans="2:25" x14ac:dyDescent="0.35">
      <c r="B91" s="2">
        <v>64</v>
      </c>
      <c r="C91" s="2"/>
      <c r="D91" s="6" t="s">
        <v>10</v>
      </c>
      <c r="E91" s="2">
        <v>5491</v>
      </c>
      <c r="F91" s="2">
        <f t="shared" si="21"/>
        <v>5486</v>
      </c>
      <c r="G91" s="2">
        <f t="shared" si="4"/>
        <v>1.0009114108640176</v>
      </c>
      <c r="H91" s="2">
        <v>1.0000790906626496</v>
      </c>
      <c r="I91" s="2">
        <f t="shared" si="20"/>
        <v>5461.9070286195074</v>
      </c>
      <c r="J91" s="2">
        <f t="shared" si="5"/>
        <v>5469.3872000000001</v>
      </c>
      <c r="K91" s="2">
        <f t="shared" si="6"/>
        <v>5499.5183999999999</v>
      </c>
      <c r="L91" s="2">
        <f t="shared" si="7"/>
        <v>5462.3390144657315</v>
      </c>
      <c r="M91" s="2">
        <f t="shared" si="8"/>
        <v>5469.8197774579348</v>
      </c>
      <c r="N91" s="2">
        <f t="shared" si="9"/>
        <v>5499.9533605545093</v>
      </c>
      <c r="O91" s="2">
        <f t="shared" si="10"/>
        <v>821.45209179555093</v>
      </c>
      <c r="P91" s="2">
        <f t="shared" si="11"/>
        <v>448.60182693140541</v>
      </c>
      <c r="Q91" s="2">
        <f t="shared" si="12"/>
        <v>80.162665219043888</v>
      </c>
      <c r="R91" s="2">
        <f t="shared" si="13"/>
        <v>28.660985534268548</v>
      </c>
      <c r="S91" s="2">
        <f t="shared" si="14"/>
        <v>21.180222542065167</v>
      </c>
      <c r="T91" s="2">
        <f t="shared" si="15"/>
        <v>8.9533605545093451</v>
      </c>
      <c r="U91" s="2">
        <f t="shared" si="16"/>
        <v>0.52196294908520391</v>
      </c>
      <c r="V91" s="2">
        <f t="shared" si="17"/>
        <v>0.38572614354516788</v>
      </c>
      <c r="W91" s="28">
        <f t="shared" si="18"/>
        <v>0.1630551913041221</v>
      </c>
      <c r="X91" s="30"/>
      <c r="Y91" s="30"/>
    </row>
    <row r="92" spans="2:25" x14ac:dyDescent="0.35">
      <c r="B92" s="2">
        <v>65</v>
      </c>
      <c r="C92" s="2"/>
      <c r="D92" s="6" t="s">
        <v>11</v>
      </c>
      <c r="E92" s="2">
        <v>5497</v>
      </c>
      <c r="F92" s="2">
        <f t="shared" si="21"/>
        <v>5496.958333333333</v>
      </c>
      <c r="G92" s="2">
        <f t="shared" si="4"/>
        <v>1.0000075799495176</v>
      </c>
      <c r="H92" s="2">
        <v>1.000025118780564</v>
      </c>
      <c r="I92" s="2">
        <f t="shared" si="20"/>
        <v>5469.5518939393723</v>
      </c>
      <c r="J92" s="2">
        <f t="shared" si="5"/>
        <v>5477.0870000000004</v>
      </c>
      <c r="K92" s="2">
        <f t="shared" si="6"/>
        <v>5507.0649999999996</v>
      </c>
      <c r="L92" s="2">
        <f t="shared" si="7"/>
        <v>5469.6892824131792</v>
      </c>
      <c r="M92" s="2">
        <f t="shared" si="8"/>
        <v>5477.2245777464832</v>
      </c>
      <c r="N92" s="2">
        <f t="shared" si="9"/>
        <v>5507.2033307572865</v>
      </c>
      <c r="O92" s="2">
        <f t="shared" si="10"/>
        <v>745.87529510708453</v>
      </c>
      <c r="P92" s="2">
        <f t="shared" si="11"/>
        <v>391.06732530488779</v>
      </c>
      <c r="Q92" s="2">
        <f t="shared" si="12"/>
        <v>104.10795854258858</v>
      </c>
      <c r="R92" s="2">
        <f t="shared" si="13"/>
        <v>27.310717586820829</v>
      </c>
      <c r="S92" s="2">
        <f t="shared" si="14"/>
        <v>19.775422253516808</v>
      </c>
      <c r="T92" s="2">
        <f t="shared" si="15"/>
        <v>10.203330757286494</v>
      </c>
      <c r="U92" s="2">
        <f t="shared" si="16"/>
        <v>0.49682949948737182</v>
      </c>
      <c r="V92" s="2">
        <f t="shared" si="17"/>
        <v>0.35974935880510839</v>
      </c>
      <c r="W92" s="28">
        <f t="shared" si="18"/>
        <v>0.18561634995973247</v>
      </c>
      <c r="X92" s="30"/>
      <c r="Y92" s="30"/>
    </row>
    <row r="93" spans="2:25" x14ac:dyDescent="0.35">
      <c r="B93" s="2">
        <v>66</v>
      </c>
      <c r="C93" s="2"/>
      <c r="D93" s="6" t="s">
        <v>12</v>
      </c>
      <c r="E93" s="2">
        <v>5515</v>
      </c>
      <c r="F93" s="2">
        <f t="shared" si="21"/>
        <v>5507.916666666667</v>
      </c>
      <c r="G93" s="2">
        <f t="shared" si="4"/>
        <v>1.0012860276874196</v>
      </c>
      <c r="H93" s="2">
        <v>0.99988121391709739</v>
      </c>
      <c r="I93" s="2">
        <f t="shared" si="20"/>
        <v>5477.1967592592373</v>
      </c>
      <c r="J93" s="2">
        <f t="shared" si="5"/>
        <v>5484.7868000000008</v>
      </c>
      <c r="K93" s="2">
        <f t="shared" si="6"/>
        <v>5514.5523999999996</v>
      </c>
      <c r="L93" s="2">
        <f t="shared" si="7"/>
        <v>5476.5461445109177</v>
      </c>
      <c r="M93" s="2">
        <f t="shared" si="8"/>
        <v>5484.1352836604729</v>
      </c>
      <c r="N93" s="2">
        <f t="shared" si="9"/>
        <v>5513.8973479214428</v>
      </c>
      <c r="O93" s="2">
        <f t="shared" si="10"/>
        <v>1478.6990019752284</v>
      </c>
      <c r="P93" s="2">
        <f t="shared" si="11"/>
        <v>952.63071471947421</v>
      </c>
      <c r="Q93" s="2">
        <f t="shared" si="12"/>
        <v>1.2158416063464799</v>
      </c>
      <c r="R93" s="2">
        <f t="shared" si="13"/>
        <v>38.453855489082343</v>
      </c>
      <c r="S93" s="2">
        <f t="shared" si="14"/>
        <v>30.864716339527149</v>
      </c>
      <c r="T93" s="2">
        <f t="shared" si="15"/>
        <v>1.1026520785571847</v>
      </c>
      <c r="U93" s="2">
        <f t="shared" si="16"/>
        <v>0.69725939236776691</v>
      </c>
      <c r="V93" s="2">
        <f t="shared" si="17"/>
        <v>0.55965034160520666</v>
      </c>
      <c r="W93" s="28">
        <f t="shared" si="18"/>
        <v>1.9993691360964364E-2</v>
      </c>
      <c r="X93" s="30"/>
      <c r="Y93" s="30"/>
    </row>
    <row r="94" spans="2:25" x14ac:dyDescent="0.35">
      <c r="B94" s="2">
        <v>67</v>
      </c>
      <c r="C94" s="2"/>
      <c r="D94" s="6" t="s">
        <v>22</v>
      </c>
      <c r="E94" s="2">
        <v>5526</v>
      </c>
      <c r="F94" s="2">
        <f t="shared" si="21"/>
        <v>5519.375</v>
      </c>
      <c r="G94" s="2">
        <f t="shared" si="4"/>
        <v>1.0012003170648851</v>
      </c>
      <c r="H94" s="2">
        <v>0.99990090430680378</v>
      </c>
      <c r="I94" s="2">
        <f t="shared" si="20"/>
        <v>5484.8416245791022</v>
      </c>
      <c r="J94" s="2">
        <f t="shared" si="5"/>
        <v>5492.4866000000002</v>
      </c>
      <c r="K94" s="2">
        <f t="shared" si="6"/>
        <v>5521.9805999999999</v>
      </c>
      <c r="L94" s="2">
        <f t="shared" si="7"/>
        <v>5484.2981003962432</v>
      </c>
      <c r="M94" s="2">
        <f t="shared" si="8"/>
        <v>5491.942318233002</v>
      </c>
      <c r="N94" s="2">
        <f t="shared" si="9"/>
        <v>5521.4333955046268</v>
      </c>
      <c r="O94" s="2">
        <f t="shared" si="10"/>
        <v>1739.048430561814</v>
      </c>
      <c r="P94" s="2">
        <f t="shared" si="11"/>
        <v>1159.92568734211</v>
      </c>
      <c r="Q94" s="2">
        <f t="shared" si="12"/>
        <v>20.853876617162832</v>
      </c>
      <c r="R94" s="2">
        <f t="shared" si="13"/>
        <v>41.701899603756829</v>
      </c>
      <c r="S94" s="2">
        <f t="shared" si="14"/>
        <v>34.05768176699803</v>
      </c>
      <c r="T94" s="2">
        <f t="shared" si="15"/>
        <v>4.5666044953732126</v>
      </c>
      <c r="U94" s="2">
        <f t="shared" si="16"/>
        <v>0.75464892514941784</v>
      </c>
      <c r="V94" s="2">
        <f t="shared" si="17"/>
        <v>0.61631707866445951</v>
      </c>
      <c r="W94" s="28">
        <f t="shared" si="18"/>
        <v>8.263851783158184E-2</v>
      </c>
      <c r="X94" s="30"/>
      <c r="Y94" s="30"/>
    </row>
    <row r="95" spans="2:25" x14ac:dyDescent="0.35">
      <c r="B95" s="2">
        <v>68</v>
      </c>
      <c r="C95" s="2"/>
      <c r="D95" s="6" t="s">
        <v>14</v>
      </c>
      <c r="E95" s="2">
        <v>5533</v>
      </c>
      <c r="F95" s="2">
        <f t="shared" si="21"/>
        <v>5531.166666666667</v>
      </c>
      <c r="G95" s="2">
        <f t="shared" si="4"/>
        <v>1.0003314550878355</v>
      </c>
      <c r="H95" s="2">
        <v>0.9973327954681549</v>
      </c>
      <c r="I95" s="2">
        <f t="shared" si="20"/>
        <v>5492.4864898989672</v>
      </c>
      <c r="J95" s="2">
        <f t="shared" si="5"/>
        <v>5500.1864000000005</v>
      </c>
      <c r="K95" s="2">
        <f t="shared" si="6"/>
        <v>5529.3495999999996</v>
      </c>
      <c r="L95" s="2">
        <f t="shared" si="7"/>
        <v>5477.8369050420106</v>
      </c>
      <c r="M95" s="2">
        <f t="shared" si="8"/>
        <v>5485.5162779079274</v>
      </c>
      <c r="N95" s="2">
        <f t="shared" si="9"/>
        <v>5514.6016936887236</v>
      </c>
      <c r="O95" s="2">
        <f t="shared" si="10"/>
        <v>3042.9670453441572</v>
      </c>
      <c r="P95" s="2">
        <f t="shared" si="11"/>
        <v>2254.7038637171872</v>
      </c>
      <c r="Q95" s="2">
        <f t="shared" si="12"/>
        <v>338.49767512355407</v>
      </c>
      <c r="R95" s="2">
        <f t="shared" si="13"/>
        <v>55.163094957989415</v>
      </c>
      <c r="S95" s="2">
        <f t="shared" si="14"/>
        <v>47.483722092072639</v>
      </c>
      <c r="T95" s="2">
        <f t="shared" si="15"/>
        <v>18.398306311276428</v>
      </c>
      <c r="U95" s="2">
        <f t="shared" si="16"/>
        <v>0.99698346209993516</v>
      </c>
      <c r="V95" s="2">
        <f t="shared" si="17"/>
        <v>0.85819125414915309</v>
      </c>
      <c r="W95" s="28">
        <f t="shared" si="18"/>
        <v>0.33251954294734193</v>
      </c>
      <c r="X95" s="30"/>
      <c r="Y95" s="30"/>
    </row>
    <row r="96" spans="2:25" x14ac:dyDescent="0.35">
      <c r="B96" s="2">
        <v>69</v>
      </c>
      <c r="C96" s="2"/>
      <c r="D96" s="6" t="s">
        <v>15</v>
      </c>
      <c r="E96" s="2">
        <v>5536</v>
      </c>
      <c r="F96" s="2">
        <f t="shared" si="21"/>
        <v>5541.375</v>
      </c>
      <c r="G96" s="2">
        <f t="shared" si="4"/>
        <v>0.99903002413660869</v>
      </c>
      <c r="H96" s="2">
        <v>1.0000576561248928</v>
      </c>
      <c r="I96" s="2">
        <f t="shared" si="20"/>
        <v>5500.1313552188321</v>
      </c>
      <c r="J96" s="2">
        <f t="shared" si="5"/>
        <v>5507.8862000000008</v>
      </c>
      <c r="K96" s="2">
        <f t="shared" si="6"/>
        <v>5536.6593999999996</v>
      </c>
      <c r="L96" s="2">
        <f t="shared" si="7"/>
        <v>5500.4484714791761</v>
      </c>
      <c r="M96" s="2">
        <f t="shared" si="8"/>
        <v>5508.2037633746431</v>
      </c>
      <c r="N96" s="2">
        <f t="shared" si="9"/>
        <v>5536.9786223258552</v>
      </c>
      <c r="O96" s="2">
        <f t="shared" si="10"/>
        <v>1263.9111801669567</v>
      </c>
      <c r="P96" s="2">
        <f t="shared" si="11"/>
        <v>772.63077053283064</v>
      </c>
      <c r="Q96" s="2">
        <f t="shared" si="12"/>
        <v>0.95770165666226614</v>
      </c>
      <c r="R96" s="2">
        <f t="shared" si="13"/>
        <v>35.551528520823922</v>
      </c>
      <c r="S96" s="2">
        <f t="shared" si="14"/>
        <v>27.796236625356869</v>
      </c>
      <c r="T96" s="2">
        <f t="shared" si="15"/>
        <v>0.97862232585521269</v>
      </c>
      <c r="U96" s="2">
        <f t="shared" si="16"/>
        <v>0.64218801518829338</v>
      </c>
      <c r="V96" s="2">
        <f t="shared" si="17"/>
        <v>0.50209965002450996</v>
      </c>
      <c r="W96" s="28">
        <f t="shared" si="18"/>
        <v>1.7677426406344159E-2</v>
      </c>
      <c r="X96" s="30"/>
      <c r="Y96" s="30"/>
    </row>
    <row r="97" spans="2:25" x14ac:dyDescent="0.35">
      <c r="B97" s="2">
        <v>70</v>
      </c>
      <c r="C97" s="2"/>
      <c r="D97" s="6" t="s">
        <v>23</v>
      </c>
      <c r="E97" s="2">
        <v>5544</v>
      </c>
      <c r="F97" s="2">
        <f t="shared" si="21"/>
        <v>5550.583333333333</v>
      </c>
      <c r="G97" s="2">
        <f t="shared" si="4"/>
        <v>0.99881393847493516</v>
      </c>
      <c r="H97" s="2">
        <v>1.0005890856038258</v>
      </c>
      <c r="I97" s="2">
        <f t="shared" si="20"/>
        <v>5507.7762205386971</v>
      </c>
      <c r="J97" s="2">
        <f t="shared" si="5"/>
        <v>5515.5860000000002</v>
      </c>
      <c r="K97" s="2">
        <f t="shared" si="6"/>
        <v>5543.91</v>
      </c>
      <c r="L97" s="2">
        <f t="shared" si="7"/>
        <v>5511.0207722193099</v>
      </c>
      <c r="M97" s="2">
        <f t="shared" si="8"/>
        <v>5518.8351523092633</v>
      </c>
      <c r="N97" s="2">
        <f t="shared" si="9"/>
        <v>5547.1758375699055</v>
      </c>
      <c r="O97" s="2">
        <f t="shared" si="10"/>
        <v>1087.6294650106386</v>
      </c>
      <c r="P97" s="2">
        <f t="shared" si="11"/>
        <v>633.26955929797509</v>
      </c>
      <c r="Q97" s="2">
        <f t="shared" si="12"/>
        <v>10.085944270423431</v>
      </c>
      <c r="R97" s="2">
        <f t="shared" si="13"/>
        <v>32.979227780690053</v>
      </c>
      <c r="S97" s="2">
        <f t="shared" si="14"/>
        <v>25.164847690736678</v>
      </c>
      <c r="T97" s="2">
        <f t="shared" si="15"/>
        <v>3.175837569905525</v>
      </c>
      <c r="U97" s="2">
        <f t="shared" si="16"/>
        <v>0.59486341595761283</v>
      </c>
      <c r="V97" s="2">
        <f t="shared" si="17"/>
        <v>0.45391139413305698</v>
      </c>
      <c r="W97" s="28">
        <f t="shared" si="18"/>
        <v>5.7284227451398356E-2</v>
      </c>
      <c r="X97" s="30"/>
      <c r="Y97" s="30"/>
    </row>
    <row r="98" spans="2:25" x14ac:dyDescent="0.35">
      <c r="B98" s="2">
        <v>71</v>
      </c>
      <c r="C98" s="2"/>
      <c r="D98" s="6" t="s">
        <v>17</v>
      </c>
      <c r="E98" s="2">
        <v>5559</v>
      </c>
      <c r="F98" s="2">
        <f t="shared" si="21"/>
        <v>5560.583333333333</v>
      </c>
      <c r="G98" s="2">
        <f t="shared" si="4"/>
        <v>0.99971525769178904</v>
      </c>
      <c r="H98" s="2">
        <v>1.0004521208936334</v>
      </c>
      <c r="I98" s="2">
        <f t="shared" si="20"/>
        <v>5515.421085858562</v>
      </c>
      <c r="J98" s="2">
        <f t="shared" si="5"/>
        <v>5523.2858000000006</v>
      </c>
      <c r="K98" s="2">
        <f t="shared" si="6"/>
        <v>5551.1013999999996</v>
      </c>
      <c r="L98" s="2">
        <f t="shared" si="7"/>
        <v>5517.914722968665</v>
      </c>
      <c r="M98" s="2">
        <f t="shared" si="8"/>
        <v>5525.7829929116897</v>
      </c>
      <c r="N98" s="2">
        <f t="shared" si="9"/>
        <v>5553.6111689256177</v>
      </c>
      <c r="O98" s="2">
        <f t="shared" si="10"/>
        <v>1687.9999887415395</v>
      </c>
      <c r="P98" s="2">
        <f t="shared" si="11"/>
        <v>1103.3695599048574</v>
      </c>
      <c r="Q98" s="2">
        <f t="shared" si="12"/>
        <v>29.039500348228554</v>
      </c>
      <c r="R98" s="2">
        <f t="shared" si="13"/>
        <v>41.085277031334954</v>
      </c>
      <c r="S98" s="2">
        <f t="shared" si="14"/>
        <v>33.217007088310311</v>
      </c>
      <c r="T98" s="2">
        <f t="shared" si="15"/>
        <v>5.388831074382324</v>
      </c>
      <c r="U98" s="2">
        <f t="shared" si="16"/>
        <v>0.73907675897346559</v>
      </c>
      <c r="V98" s="2">
        <f t="shared" si="17"/>
        <v>0.59753565548318599</v>
      </c>
      <c r="W98" s="28">
        <f t="shared" si="18"/>
        <v>9.6938857247388446E-2</v>
      </c>
      <c r="X98" s="30"/>
      <c r="Y98" s="30"/>
    </row>
    <row r="99" spans="2:25" x14ac:dyDescent="0.35">
      <c r="B99" s="2">
        <v>72</v>
      </c>
      <c r="C99" s="2"/>
      <c r="D99" s="6" t="s">
        <v>24</v>
      </c>
      <c r="E99" s="2">
        <v>5571</v>
      </c>
      <c r="F99" s="2">
        <f t="shared" si="21"/>
        <v>5570.75</v>
      </c>
      <c r="G99" s="2">
        <f t="shared" ref="G99:G144" si="22">E99/F99</f>
        <v>1.000044877260692</v>
      </c>
      <c r="H99" s="2">
        <v>1.0005771776919354</v>
      </c>
      <c r="I99" s="2">
        <f t="shared" si="20"/>
        <v>5523.065951178427</v>
      </c>
      <c r="J99" s="2">
        <f t="shared" ref="J99:J162" si="23">7.6998*B99+ 4976.6</f>
        <v>5530.9856</v>
      </c>
      <c r="K99" s="2">
        <f t="shared" ref="K99:K162" si="24" xml:space="preserve"> -0.0296*B99^2 + 11.365*B99 + 4893.4</f>
        <v>5558.2335999999996</v>
      </c>
      <c r="L99" s="2">
        <f t="shared" ref="L99:L162" si="25">I99*H99</f>
        <v>5526.2537416365358</v>
      </c>
      <c r="M99" s="2">
        <f t="shared" ref="M99:M162" si="26">J99*H99</f>
        <v>5534.1779615027363</v>
      </c>
      <c r="N99" s="2">
        <f t="shared" ref="N99:N162" si="27">K99*H99</f>
        <v>5561.4416884404854</v>
      </c>
      <c r="O99" s="2">
        <f t="shared" ref="O99:O162" si="28">(E99-L99)^2</f>
        <v>2002.2276375298918</v>
      </c>
      <c r="P99" s="2">
        <f t="shared" ref="P99:P162" si="29">(E99-M99)^2</f>
        <v>1355.8625190939736</v>
      </c>
      <c r="Q99" s="2">
        <f t="shared" ref="Q99:Q162" si="30">(E99-N99)^2</f>
        <v>91.361319868749476</v>
      </c>
      <c r="R99" s="2">
        <f t="shared" ref="R99:R162" si="31">ABS(E99-L99)</f>
        <v>44.746258363464221</v>
      </c>
      <c r="S99" s="2">
        <f t="shared" ref="S99:S162" si="32">ABS(E99-M99)</f>
        <v>36.822038497263748</v>
      </c>
      <c r="T99" s="2">
        <f t="shared" ref="T99:T162" si="33">ABS(E99-N99)</f>
        <v>9.55831155951455</v>
      </c>
      <c r="U99" s="2">
        <f t="shared" ref="U99:U162" si="34">R99*100/E99</f>
        <v>0.80319975522283649</v>
      </c>
      <c r="V99" s="2">
        <f t="shared" ref="V99:V162" si="35">S99*100/E99</f>
        <v>0.66095922630162895</v>
      </c>
      <c r="W99" s="28">
        <f t="shared" ref="W99:W162" si="36">T99*100/E99</f>
        <v>0.17157263614278495</v>
      </c>
      <c r="X99" s="30"/>
      <c r="Y99" s="30"/>
    </row>
    <row r="100" spans="2:25" x14ac:dyDescent="0.35">
      <c r="B100" s="2">
        <v>73</v>
      </c>
      <c r="C100" s="2">
        <v>1989</v>
      </c>
      <c r="D100" s="6" t="s">
        <v>7</v>
      </c>
      <c r="E100" s="2">
        <v>5588</v>
      </c>
      <c r="F100" s="2">
        <f t="shared" si="21"/>
        <v>5580.958333333333</v>
      </c>
      <c r="G100" s="2">
        <f t="shared" si="22"/>
        <v>1.0012617307362088</v>
      </c>
      <c r="H100" s="2">
        <v>1.0008590976412568</v>
      </c>
      <c r="I100" s="2">
        <f t="shared" ref="I100:I162" si="37">I99+$D$23/12</f>
        <v>5530.7108164982919</v>
      </c>
      <c r="J100" s="2">
        <f t="shared" si="23"/>
        <v>5538.6854000000003</v>
      </c>
      <c r="K100" s="2">
        <f t="shared" si="24"/>
        <v>5565.3065999999999</v>
      </c>
      <c r="L100" s="2">
        <f t="shared" si="25"/>
        <v>5535.4622371152191</v>
      </c>
      <c r="M100" s="2">
        <f t="shared" si="26"/>
        <v>5543.4436715628035</v>
      </c>
      <c r="N100" s="2">
        <f t="shared" si="27"/>
        <v>5570.0877417729307</v>
      </c>
      <c r="O100" s="2">
        <f t="shared" si="28"/>
        <v>2760.2165289374648</v>
      </c>
      <c r="P100" s="2">
        <f t="shared" si="29"/>
        <v>1985.2664038033254</v>
      </c>
      <c r="Q100" s="2">
        <f t="shared" si="30"/>
        <v>320.84899479321138</v>
      </c>
      <c r="R100" s="2">
        <f t="shared" si="31"/>
        <v>52.537762884780932</v>
      </c>
      <c r="S100" s="2">
        <f t="shared" si="32"/>
        <v>44.556328437196498</v>
      </c>
      <c r="T100" s="2">
        <f t="shared" si="33"/>
        <v>17.912258227069287</v>
      </c>
      <c r="U100" s="2">
        <f t="shared" si="34"/>
        <v>0.94018902800252202</v>
      </c>
      <c r="V100" s="2">
        <f t="shared" si="35"/>
        <v>0.79735734497488364</v>
      </c>
      <c r="W100" s="28">
        <f t="shared" si="36"/>
        <v>0.32054864400625066</v>
      </c>
      <c r="X100" s="30"/>
      <c r="Y100" s="30"/>
    </row>
    <row r="101" spans="2:25" x14ac:dyDescent="0.35">
      <c r="B101" s="2">
        <v>74</v>
      </c>
      <c r="C101" s="2"/>
      <c r="D101" s="6" t="s">
        <v>20</v>
      </c>
      <c r="E101" s="2">
        <v>5602</v>
      </c>
      <c r="F101" s="2">
        <f t="shared" si="21"/>
        <v>5586.458333333333</v>
      </c>
      <c r="G101" s="2">
        <f t="shared" si="22"/>
        <v>1.0027820249860153</v>
      </c>
      <c r="H101" s="2">
        <v>1.0008976692944291</v>
      </c>
      <c r="I101" s="2">
        <f t="shared" si="37"/>
        <v>5538.3556818181569</v>
      </c>
      <c r="J101" s="2">
        <f t="shared" si="23"/>
        <v>5546.3852000000006</v>
      </c>
      <c r="K101" s="2">
        <f t="shared" si="24"/>
        <v>5572.3203999999996</v>
      </c>
      <c r="L101" s="2">
        <f t="shared" si="25"/>
        <v>5543.3272936553522</v>
      </c>
      <c r="M101" s="2">
        <f t="shared" si="26"/>
        <v>5551.3640196891165</v>
      </c>
      <c r="N101" s="2">
        <f t="shared" si="27"/>
        <v>5577.3225009218004</v>
      </c>
      <c r="O101" s="2">
        <f t="shared" si="28"/>
        <v>3442.4864698052802</v>
      </c>
      <c r="P101" s="2">
        <f t="shared" si="29"/>
        <v>2564.0025020441813</v>
      </c>
      <c r="Q101" s="2">
        <f t="shared" si="30"/>
        <v>608.97896075454298</v>
      </c>
      <c r="R101" s="2">
        <f t="shared" si="31"/>
        <v>58.67270634464785</v>
      </c>
      <c r="S101" s="2">
        <f t="shared" si="32"/>
        <v>50.635980310883497</v>
      </c>
      <c r="T101" s="2">
        <f t="shared" si="33"/>
        <v>24.677499078199617</v>
      </c>
      <c r="U101" s="2">
        <f t="shared" si="34"/>
        <v>1.0473528444242743</v>
      </c>
      <c r="V101" s="2">
        <f t="shared" si="35"/>
        <v>0.90389111586725268</v>
      </c>
      <c r="W101" s="28">
        <f t="shared" si="36"/>
        <v>0.44051230057478785</v>
      </c>
      <c r="X101" s="30"/>
      <c r="Y101" s="30"/>
    </row>
    <row r="102" spans="2:25" x14ac:dyDescent="0.35">
      <c r="B102" s="2">
        <v>75</v>
      </c>
      <c r="C102" s="2"/>
      <c r="D102" s="6" t="s">
        <v>21</v>
      </c>
      <c r="E102" s="2">
        <v>5587</v>
      </c>
      <c r="F102" s="2">
        <f t="shared" ref="F102:F143" si="38">(0.5*E96+SUM(E97:E107)+0.5*E108)/12</f>
        <v>5590.458333333333</v>
      </c>
      <c r="G102" s="2">
        <f t="shared" si="22"/>
        <v>0.99938138643969265</v>
      </c>
      <c r="H102" s="2">
        <v>0.99934806961475475</v>
      </c>
      <c r="I102" s="2">
        <f t="shared" si="37"/>
        <v>5546.0005471380218</v>
      </c>
      <c r="J102" s="2">
        <f t="shared" si="23"/>
        <v>5554.085</v>
      </c>
      <c r="K102" s="2">
        <f t="shared" si="24"/>
        <v>5579.2749999999996</v>
      </c>
      <c r="L102" s="2">
        <f t="shared" si="25"/>
        <v>5542.3849408647557</v>
      </c>
      <c r="M102" s="2">
        <f t="shared" si="26"/>
        <v>5550.4641232262647</v>
      </c>
      <c r="N102" s="2">
        <f t="shared" si="27"/>
        <v>5575.6377010998604</v>
      </c>
      <c r="O102" s="2">
        <f t="shared" si="28"/>
        <v>1990.5035016413492</v>
      </c>
      <c r="P102" s="2">
        <f t="shared" si="29"/>
        <v>1334.8702916255672</v>
      </c>
      <c r="Q102" s="2">
        <f t="shared" si="30"/>
        <v>129.10183629611467</v>
      </c>
      <c r="R102" s="2">
        <f t="shared" si="31"/>
        <v>44.615059135244337</v>
      </c>
      <c r="S102" s="2">
        <f t="shared" si="32"/>
        <v>36.535876773735254</v>
      </c>
      <c r="T102" s="2">
        <f t="shared" si="33"/>
        <v>11.362298900139649</v>
      </c>
      <c r="U102" s="2">
        <f t="shared" si="34"/>
        <v>0.79855126427858125</v>
      </c>
      <c r="V102" s="2">
        <f t="shared" si="35"/>
        <v>0.65394445630455078</v>
      </c>
      <c r="W102" s="28">
        <f t="shared" si="36"/>
        <v>0.20337030428028727</v>
      </c>
      <c r="X102" s="30"/>
      <c r="Y102" s="30"/>
    </row>
    <row r="103" spans="2:25" x14ac:dyDescent="0.35">
      <c r="B103" s="2">
        <v>76</v>
      </c>
      <c r="C103" s="2"/>
      <c r="D103" s="6" t="s">
        <v>10</v>
      </c>
      <c r="E103" s="2">
        <v>5607</v>
      </c>
      <c r="F103" s="2">
        <f t="shared" si="38"/>
        <v>5598.083333333333</v>
      </c>
      <c r="G103" s="2">
        <f t="shared" si="22"/>
        <v>1.0015928070619409</v>
      </c>
      <c r="H103" s="2">
        <v>1.0000790906626496</v>
      </c>
      <c r="I103" s="2">
        <f t="shared" si="37"/>
        <v>5553.6454124578868</v>
      </c>
      <c r="J103" s="2">
        <f t="shared" si="23"/>
        <v>5561.7848000000004</v>
      </c>
      <c r="K103" s="2">
        <f t="shared" si="24"/>
        <v>5586.1704</v>
      </c>
      <c r="L103" s="2">
        <f t="shared" si="25"/>
        <v>5554.0846539536788</v>
      </c>
      <c r="M103" s="2">
        <f t="shared" si="26"/>
        <v>5562.2246852453463</v>
      </c>
      <c r="N103" s="2">
        <f t="shared" si="27"/>
        <v>5586.6122139186091</v>
      </c>
      <c r="O103" s="2">
        <f t="shared" si="28"/>
        <v>2800.0338472019257</v>
      </c>
      <c r="P103" s="2">
        <f t="shared" si="29"/>
        <v>2004.828811378306</v>
      </c>
      <c r="Q103" s="2">
        <f t="shared" si="30"/>
        <v>415.66182130055705</v>
      </c>
      <c r="R103" s="2">
        <f t="shared" si="31"/>
        <v>52.915346046321247</v>
      </c>
      <c r="S103" s="2">
        <f t="shared" si="32"/>
        <v>44.775314754653664</v>
      </c>
      <c r="T103" s="2">
        <f t="shared" si="33"/>
        <v>20.387786081390914</v>
      </c>
      <c r="U103" s="2">
        <f t="shared" si="34"/>
        <v>0.94373722215661227</v>
      </c>
      <c r="V103" s="2">
        <f t="shared" si="35"/>
        <v>0.79856099080887577</v>
      </c>
      <c r="W103" s="28">
        <f t="shared" si="36"/>
        <v>0.3636130922309776</v>
      </c>
      <c r="X103" s="30"/>
      <c r="Y103" s="30"/>
    </row>
    <row r="104" spans="2:25" x14ac:dyDescent="0.35">
      <c r="B104" s="2">
        <v>77</v>
      </c>
      <c r="C104" s="2"/>
      <c r="D104" s="6" t="s">
        <v>11</v>
      </c>
      <c r="E104" s="2">
        <v>5621</v>
      </c>
      <c r="F104" s="2">
        <f t="shared" si="38"/>
        <v>5606.25</v>
      </c>
      <c r="G104" s="2">
        <f t="shared" si="22"/>
        <v>1.0026309921962095</v>
      </c>
      <c r="H104" s="2">
        <v>1.000025118780564</v>
      </c>
      <c r="I104" s="2">
        <f t="shared" si="37"/>
        <v>5561.2902777777517</v>
      </c>
      <c r="J104" s="2">
        <f t="shared" si="23"/>
        <v>5569.4846000000007</v>
      </c>
      <c r="K104" s="2">
        <f t="shared" si="24"/>
        <v>5593.0065999999997</v>
      </c>
      <c r="L104" s="2">
        <f t="shared" si="25"/>
        <v>5561.4299706078918</v>
      </c>
      <c r="M104" s="2">
        <f t="shared" si="26"/>
        <v>5569.6244986615229</v>
      </c>
      <c r="N104" s="2">
        <f t="shared" si="27"/>
        <v>5593.1470895054781</v>
      </c>
      <c r="O104" s="2">
        <f t="shared" si="28"/>
        <v>3548.5884017766293</v>
      </c>
      <c r="P104" s="2">
        <f t="shared" si="29"/>
        <v>2639.4421377798603</v>
      </c>
      <c r="Q104" s="2">
        <f t="shared" si="30"/>
        <v>775.78462301584784</v>
      </c>
      <c r="R104" s="2">
        <f t="shared" si="31"/>
        <v>59.570029392108154</v>
      </c>
      <c r="S104" s="2">
        <f t="shared" si="32"/>
        <v>51.375501338477079</v>
      </c>
      <c r="T104" s="2">
        <f t="shared" si="33"/>
        <v>27.852910494521893</v>
      </c>
      <c r="U104" s="2">
        <f t="shared" si="34"/>
        <v>1.0597763634959643</v>
      </c>
      <c r="V104" s="2">
        <f t="shared" si="35"/>
        <v>0.9139921960234314</v>
      </c>
      <c r="W104" s="28">
        <f t="shared" si="36"/>
        <v>0.4955152196143372</v>
      </c>
      <c r="X104" s="30"/>
      <c r="Y104" s="30"/>
    </row>
    <row r="105" spans="2:25" x14ac:dyDescent="0.35">
      <c r="B105" s="2">
        <v>78</v>
      </c>
      <c r="C105" s="2"/>
      <c r="D105" s="6" t="s">
        <v>12</v>
      </c>
      <c r="E105" s="2">
        <v>5635</v>
      </c>
      <c r="F105" s="2">
        <f t="shared" si="38"/>
        <v>5617.583333333333</v>
      </c>
      <c r="G105" s="2">
        <f t="shared" si="22"/>
        <v>1.0031003842102921</v>
      </c>
      <c r="H105" s="2">
        <v>0.99988121391709739</v>
      </c>
      <c r="I105" s="2">
        <f t="shared" si="37"/>
        <v>5568.9351430976167</v>
      </c>
      <c r="J105" s="2">
        <f t="shared" si="23"/>
        <v>5577.1844000000001</v>
      </c>
      <c r="K105" s="2">
        <f t="shared" si="24"/>
        <v>5599.7835999999998</v>
      </c>
      <c r="L105" s="2">
        <f t="shared" si="25"/>
        <v>5568.2736311060298</v>
      </c>
      <c r="M105" s="2">
        <f t="shared" si="26"/>
        <v>5576.5219081114983</v>
      </c>
      <c r="N105" s="2">
        <f t="shared" si="27"/>
        <v>5599.1184236410536</v>
      </c>
      <c r="O105" s="2">
        <f t="shared" si="28"/>
        <v>4452.4083057741909</v>
      </c>
      <c r="P105" s="2">
        <f t="shared" si="29"/>
        <v>3419.6872309200476</v>
      </c>
      <c r="Q105" s="2">
        <f t="shared" si="30"/>
        <v>1287.4875220029014</v>
      </c>
      <c r="R105" s="2">
        <f t="shared" si="31"/>
        <v>66.726368893970175</v>
      </c>
      <c r="S105" s="2">
        <f t="shared" si="32"/>
        <v>58.478091888501694</v>
      </c>
      <c r="T105" s="2">
        <f t="shared" si="33"/>
        <v>35.881576358946404</v>
      </c>
      <c r="U105" s="2">
        <f t="shared" si="34"/>
        <v>1.1841414178166845</v>
      </c>
      <c r="V105" s="2">
        <f t="shared" si="35"/>
        <v>1.0377656058296663</v>
      </c>
      <c r="W105" s="28">
        <f t="shared" si="36"/>
        <v>0.63676266830428396</v>
      </c>
      <c r="X105" s="30"/>
      <c r="Y105" s="30"/>
    </row>
    <row r="106" spans="2:25" x14ac:dyDescent="0.35">
      <c r="B106" s="2">
        <v>79</v>
      </c>
      <c r="C106" s="2"/>
      <c r="D106" s="6" t="s">
        <v>22</v>
      </c>
      <c r="E106" s="2">
        <v>5651</v>
      </c>
      <c r="F106" s="2">
        <f t="shared" si="38"/>
        <v>5631.583333333333</v>
      </c>
      <c r="G106" s="2">
        <f t="shared" si="22"/>
        <v>1.0034478166294263</v>
      </c>
      <c r="H106" s="2">
        <v>0.99990090430680378</v>
      </c>
      <c r="I106" s="2">
        <f t="shared" si="37"/>
        <v>5576.5800084174816</v>
      </c>
      <c r="J106" s="2">
        <f t="shared" si="23"/>
        <v>5584.8842000000004</v>
      </c>
      <c r="K106" s="2">
        <f t="shared" si="24"/>
        <v>5606.5013999999992</v>
      </c>
      <c r="L106" s="2">
        <f t="shared" si="25"/>
        <v>5576.0273933558838</v>
      </c>
      <c r="M106" s="2">
        <f t="shared" si="26"/>
        <v>5584.3307620287806</v>
      </c>
      <c r="N106" s="2">
        <f t="shared" si="27"/>
        <v>5605.9458198573602</v>
      </c>
      <c r="O106" s="2">
        <f t="shared" si="28"/>
        <v>5620.8917470133829</v>
      </c>
      <c r="P106" s="2">
        <f t="shared" si="29"/>
        <v>4444.7872916630886</v>
      </c>
      <c r="Q106" s="2">
        <f t="shared" si="30"/>
        <v>2029.8791483254367</v>
      </c>
      <c r="R106" s="2">
        <f t="shared" si="31"/>
        <v>74.97260664411624</v>
      </c>
      <c r="S106" s="2">
        <f t="shared" si="32"/>
        <v>66.669237971219445</v>
      </c>
      <c r="T106" s="2">
        <f t="shared" si="33"/>
        <v>45.05418014263978</v>
      </c>
      <c r="U106" s="2">
        <f t="shared" si="34"/>
        <v>1.3267139735288664</v>
      </c>
      <c r="V106" s="2">
        <f t="shared" si="35"/>
        <v>1.1797777025521048</v>
      </c>
      <c r="W106" s="28">
        <f t="shared" si="36"/>
        <v>0.79727800641726743</v>
      </c>
      <c r="X106" s="30"/>
      <c r="Y106" s="30"/>
    </row>
    <row r="107" spans="2:25" x14ac:dyDescent="0.35">
      <c r="B107" s="2">
        <v>80</v>
      </c>
      <c r="C107" s="2"/>
      <c r="D107" s="6" t="s">
        <v>14</v>
      </c>
      <c r="E107" s="2">
        <v>5540</v>
      </c>
      <c r="F107" s="2">
        <f t="shared" si="38"/>
        <v>5645.333333333333</v>
      </c>
      <c r="G107" s="2">
        <f t="shared" si="22"/>
        <v>0.9813415210203118</v>
      </c>
      <c r="H107" s="2">
        <v>0.9973327954681549</v>
      </c>
      <c r="I107" s="2">
        <f t="shared" si="37"/>
        <v>5584.2248737373466</v>
      </c>
      <c r="J107" s="2">
        <f t="shared" si="23"/>
        <v>5592.5840000000007</v>
      </c>
      <c r="K107" s="2">
        <f t="shared" si="24"/>
        <v>5613.16</v>
      </c>
      <c r="L107" s="2">
        <f t="shared" si="25"/>
        <v>5569.330603847272</v>
      </c>
      <c r="M107" s="2">
        <f t="shared" si="26"/>
        <v>5577.6674346104764</v>
      </c>
      <c r="N107" s="2">
        <f t="shared" si="27"/>
        <v>5598.1885542100281</v>
      </c>
      <c r="O107" s="2">
        <f t="shared" si="28"/>
        <v>860.28432204560465</v>
      </c>
      <c r="P107" s="2">
        <f t="shared" si="29"/>
        <v>1418.8356301345191</v>
      </c>
      <c r="Q107" s="2">
        <f t="shared" si="30"/>
        <v>3385.9078410533775</v>
      </c>
      <c r="R107" s="2">
        <f t="shared" si="31"/>
        <v>29.330603847271959</v>
      </c>
      <c r="S107" s="2">
        <f t="shared" si="32"/>
        <v>37.667434610476448</v>
      </c>
      <c r="T107" s="2">
        <f t="shared" si="33"/>
        <v>58.188554210028087</v>
      </c>
      <c r="U107" s="2">
        <f t="shared" si="34"/>
        <v>0.52943328244173216</v>
      </c>
      <c r="V107" s="2">
        <f t="shared" si="35"/>
        <v>0.67991759224686732</v>
      </c>
      <c r="W107" s="28">
        <f t="shared" si="36"/>
        <v>1.050334913538413</v>
      </c>
      <c r="X107" s="30"/>
      <c r="Y107" s="30"/>
    </row>
    <row r="108" spans="2:25" x14ac:dyDescent="0.35">
      <c r="B108" s="2">
        <v>81</v>
      </c>
      <c r="C108" s="2"/>
      <c r="D108" s="6" t="s">
        <v>15</v>
      </c>
      <c r="E108" s="2">
        <v>5625</v>
      </c>
      <c r="F108" s="2">
        <f t="shared" si="38"/>
        <v>5659.875</v>
      </c>
      <c r="G108" s="2">
        <f t="shared" si="22"/>
        <v>0.99383820314052873</v>
      </c>
      <c r="H108" s="2">
        <v>1.0000576561248928</v>
      </c>
      <c r="I108" s="2">
        <f t="shared" si="37"/>
        <v>5591.8697390572115</v>
      </c>
      <c r="J108" s="2">
        <f t="shared" si="23"/>
        <v>5600.2838000000002</v>
      </c>
      <c r="K108" s="2">
        <f t="shared" si="24"/>
        <v>5619.7593999999999</v>
      </c>
      <c r="L108" s="2">
        <f t="shared" si="25"/>
        <v>5592.1921445972712</v>
      </c>
      <c r="M108" s="2">
        <f t="shared" si="26"/>
        <v>5600.6066906622082</v>
      </c>
      <c r="N108" s="2">
        <f t="shared" si="27"/>
        <v>5620.0834135498344</v>
      </c>
      <c r="O108" s="2">
        <f t="shared" si="28"/>
        <v>1076.3553761263627</v>
      </c>
      <c r="P108" s="2">
        <f t="shared" si="29"/>
        <v>595.03354044920229</v>
      </c>
      <c r="Q108" s="2">
        <f t="shared" si="30"/>
        <v>24.172822321951937</v>
      </c>
      <c r="R108" s="2">
        <f t="shared" si="31"/>
        <v>32.807855402728819</v>
      </c>
      <c r="S108" s="2">
        <f t="shared" si="32"/>
        <v>24.393309337791834</v>
      </c>
      <c r="T108" s="2">
        <f t="shared" si="33"/>
        <v>4.916586450165596</v>
      </c>
      <c r="U108" s="2">
        <f t="shared" si="34"/>
        <v>0.58325076271517906</v>
      </c>
      <c r="V108" s="2">
        <f t="shared" si="35"/>
        <v>0.43365883267185484</v>
      </c>
      <c r="W108" s="28">
        <f t="shared" si="36"/>
        <v>8.7405981336277264E-2</v>
      </c>
      <c r="X108" s="30"/>
      <c r="Y108" s="30"/>
    </row>
    <row r="109" spans="2:25" x14ac:dyDescent="0.35">
      <c r="B109" s="2">
        <v>82</v>
      </c>
      <c r="C109" s="2"/>
      <c r="D109" s="6" t="s">
        <v>23</v>
      </c>
      <c r="E109" s="2">
        <v>5638</v>
      </c>
      <c r="F109" s="2">
        <f t="shared" si="38"/>
        <v>5674.625</v>
      </c>
      <c r="G109" s="2">
        <f t="shared" si="22"/>
        <v>0.9935458290195387</v>
      </c>
      <c r="H109" s="2">
        <v>1.0005890856038258</v>
      </c>
      <c r="I109" s="2">
        <f t="shared" si="37"/>
        <v>5599.5146043770765</v>
      </c>
      <c r="J109" s="2">
        <f t="shared" si="23"/>
        <v>5607.9836000000005</v>
      </c>
      <c r="K109" s="2">
        <f t="shared" si="24"/>
        <v>5626.2995999999994</v>
      </c>
      <c r="L109" s="2">
        <f t="shared" si="25"/>
        <v>5602.8131978189267</v>
      </c>
      <c r="M109" s="2">
        <f t="shared" si="26"/>
        <v>5611.2871824052518</v>
      </c>
      <c r="N109" s="2">
        <f t="shared" si="27"/>
        <v>5629.6139720971696</v>
      </c>
      <c r="O109" s="2">
        <f t="shared" si="28"/>
        <v>1238.111047729984</v>
      </c>
      <c r="P109" s="2">
        <f t="shared" si="29"/>
        <v>713.57462385029066</v>
      </c>
      <c r="Q109" s="2">
        <f t="shared" si="30"/>
        <v>70.325463987049901</v>
      </c>
      <c r="R109" s="2">
        <f t="shared" si="31"/>
        <v>35.18680218107329</v>
      </c>
      <c r="S109" s="2">
        <f t="shared" si="32"/>
        <v>26.71281759474823</v>
      </c>
      <c r="T109" s="2">
        <f t="shared" si="33"/>
        <v>8.3860279028303921</v>
      </c>
      <c r="U109" s="2">
        <f t="shared" si="34"/>
        <v>0.62410078363024635</v>
      </c>
      <c r="V109" s="2">
        <f t="shared" si="35"/>
        <v>0.4737995316556976</v>
      </c>
      <c r="W109" s="28">
        <f t="shared" si="36"/>
        <v>0.14874118309383455</v>
      </c>
      <c r="X109" s="30"/>
      <c r="Y109" s="30"/>
    </row>
    <row r="110" spans="2:25" x14ac:dyDescent="0.35">
      <c r="B110" s="2">
        <v>83</v>
      </c>
      <c r="C110" s="2"/>
      <c r="D110" s="6" t="s">
        <v>17</v>
      </c>
      <c r="E110" s="2">
        <v>5661</v>
      </c>
      <c r="F110" s="2">
        <f t="shared" si="38"/>
        <v>5688.875</v>
      </c>
      <c r="G110" s="2">
        <f t="shared" si="22"/>
        <v>0.99510008569356856</v>
      </c>
      <c r="H110" s="2">
        <v>1.0004521208936334</v>
      </c>
      <c r="I110" s="2">
        <f t="shared" si="37"/>
        <v>5607.1594696969414</v>
      </c>
      <c r="J110" s="2">
        <f t="shared" si="23"/>
        <v>5615.6833999999999</v>
      </c>
      <c r="K110" s="2">
        <f t="shared" si="24"/>
        <v>5632.7806</v>
      </c>
      <c r="L110" s="2">
        <f t="shared" si="25"/>
        <v>5609.6945836471259</v>
      </c>
      <c r="M110" s="2">
        <f t="shared" si="26"/>
        <v>5618.2223677971706</v>
      </c>
      <c r="N110" s="2">
        <f t="shared" si="27"/>
        <v>5635.3272977985134</v>
      </c>
      <c r="O110" s="2">
        <f t="shared" si="28"/>
        <v>2632.2457471417601</v>
      </c>
      <c r="P110" s="2">
        <f t="shared" si="29"/>
        <v>1829.9258168805477</v>
      </c>
      <c r="Q110" s="2">
        <f t="shared" si="30"/>
        <v>659.08763832621355</v>
      </c>
      <c r="R110" s="2">
        <f t="shared" si="31"/>
        <v>51.30541635287409</v>
      </c>
      <c r="S110" s="2">
        <f t="shared" si="32"/>
        <v>42.777632202829409</v>
      </c>
      <c r="T110" s="2">
        <f t="shared" si="33"/>
        <v>25.672702201486572</v>
      </c>
      <c r="U110" s="2">
        <f t="shared" si="34"/>
        <v>0.90629599634117808</v>
      </c>
      <c r="V110" s="2">
        <f t="shared" si="35"/>
        <v>0.75565504686149809</v>
      </c>
      <c r="W110" s="28">
        <f t="shared" si="36"/>
        <v>0.45350118709568227</v>
      </c>
      <c r="X110" s="30"/>
      <c r="Y110" s="30"/>
    </row>
    <row r="111" spans="2:25" x14ac:dyDescent="0.35">
      <c r="B111" s="2">
        <v>84</v>
      </c>
      <c r="C111" s="2"/>
      <c r="D111" s="6" t="s">
        <v>24</v>
      </c>
      <c r="E111" s="2">
        <v>5741</v>
      </c>
      <c r="F111" s="2">
        <f t="shared" si="38"/>
        <v>5703.125</v>
      </c>
      <c r="G111" s="2">
        <f t="shared" si="22"/>
        <v>1.0066410958904111</v>
      </c>
      <c r="H111" s="2">
        <v>1.0005771776919354</v>
      </c>
      <c r="I111" s="2">
        <f t="shared" si="37"/>
        <v>5614.8043350168064</v>
      </c>
      <c r="J111" s="2">
        <f t="shared" si="23"/>
        <v>5623.3832000000002</v>
      </c>
      <c r="K111" s="2">
        <f t="shared" si="24"/>
        <v>5639.2023999999992</v>
      </c>
      <c r="L111" s="2">
        <f t="shared" si="25"/>
        <v>5618.0450748235608</v>
      </c>
      <c r="M111" s="2">
        <f t="shared" si="26"/>
        <v>5626.628891336245</v>
      </c>
      <c r="N111" s="2">
        <f t="shared" si="27"/>
        <v>5642.457221825588</v>
      </c>
      <c r="O111" s="2">
        <f t="shared" si="28"/>
        <v>15117.913625143774</v>
      </c>
      <c r="P111" s="2">
        <f t="shared" si="29"/>
        <v>13080.750496976447</v>
      </c>
      <c r="Q111" s="2">
        <f t="shared" si="30"/>
        <v>9710.6791303313657</v>
      </c>
      <c r="R111" s="2">
        <f t="shared" si="31"/>
        <v>122.95492517643925</v>
      </c>
      <c r="S111" s="2">
        <f t="shared" si="32"/>
        <v>114.37110866375497</v>
      </c>
      <c r="T111" s="2">
        <f t="shared" si="33"/>
        <v>98.542778174411978</v>
      </c>
      <c r="U111" s="2">
        <f t="shared" si="34"/>
        <v>2.1416987489364092</v>
      </c>
      <c r="V111" s="2">
        <f t="shared" si="35"/>
        <v>1.9921809556480572</v>
      </c>
      <c r="W111" s="28">
        <f t="shared" si="36"/>
        <v>1.716474101627103</v>
      </c>
      <c r="X111" s="30"/>
      <c r="Y111" s="30"/>
    </row>
    <row r="112" spans="2:25" x14ac:dyDescent="0.35">
      <c r="B112" s="2">
        <v>85</v>
      </c>
      <c r="C112" s="2">
        <v>1990</v>
      </c>
      <c r="D112" s="6" t="s">
        <v>7</v>
      </c>
      <c r="E112" s="2">
        <v>5754</v>
      </c>
      <c r="F112" s="2">
        <f t="shared" si="38"/>
        <v>5716.333333333333</v>
      </c>
      <c r="G112" s="2">
        <f t="shared" si="22"/>
        <v>1.0065893054988631</v>
      </c>
      <c r="H112" s="2">
        <v>1.0008590976412568</v>
      </c>
      <c r="I112" s="2">
        <f t="shared" si="37"/>
        <v>5622.4492003366713</v>
      </c>
      <c r="J112" s="2">
        <f t="shared" si="23"/>
        <v>5631.0830000000005</v>
      </c>
      <c r="K112" s="2">
        <f t="shared" si="24"/>
        <v>5645.5649999999996</v>
      </c>
      <c r="L112" s="2">
        <f t="shared" si="25"/>
        <v>5627.2794331827663</v>
      </c>
      <c r="M112" s="2">
        <f t="shared" si="26"/>
        <v>5635.9206501230219</v>
      </c>
      <c r="N112" s="2">
        <f t="shared" si="27"/>
        <v>5650.4150915750615</v>
      </c>
      <c r="O112" s="2">
        <f t="shared" si="28"/>
        <v>16058.102054480991</v>
      </c>
      <c r="P112" s="2">
        <f t="shared" si="29"/>
        <v>13942.732867369805</v>
      </c>
      <c r="Q112" s="2">
        <f t="shared" si="30"/>
        <v>10729.83325340289</v>
      </c>
      <c r="R112" s="2">
        <f t="shared" si="31"/>
        <v>126.7205668172337</v>
      </c>
      <c r="S112" s="2">
        <f t="shared" si="32"/>
        <v>118.07934987697809</v>
      </c>
      <c r="T112" s="2">
        <f t="shared" si="33"/>
        <v>103.58490842493848</v>
      </c>
      <c r="U112" s="2">
        <f t="shared" si="34"/>
        <v>2.2023039071469186</v>
      </c>
      <c r="V112" s="2">
        <f t="shared" si="35"/>
        <v>2.0521263447510965</v>
      </c>
      <c r="W112" s="28">
        <f t="shared" si="36"/>
        <v>1.8002243382853402</v>
      </c>
      <c r="X112" s="30"/>
      <c r="Y112" s="30"/>
    </row>
    <row r="113" spans="2:25" x14ac:dyDescent="0.35">
      <c r="B113" s="2">
        <v>86</v>
      </c>
      <c r="C113" s="2"/>
      <c r="D113" s="6" t="s">
        <v>20</v>
      </c>
      <c r="E113" s="2">
        <v>5766</v>
      </c>
      <c r="F113" s="2">
        <f t="shared" si="38"/>
        <v>5733.5</v>
      </c>
      <c r="G113" s="2">
        <f t="shared" si="22"/>
        <v>1.0056684398709339</v>
      </c>
      <c r="H113" s="2">
        <v>1.0008976692944291</v>
      </c>
      <c r="I113" s="2">
        <f t="shared" si="37"/>
        <v>5630.0940656565363</v>
      </c>
      <c r="J113" s="2">
        <f t="shared" si="23"/>
        <v>5638.7828</v>
      </c>
      <c r="K113" s="2">
        <f t="shared" si="24"/>
        <v>5651.8683999999994</v>
      </c>
      <c r="L113" s="2">
        <f t="shared" si="25"/>
        <v>5635.1480282240236</v>
      </c>
      <c r="M113" s="2">
        <f t="shared" si="26"/>
        <v>5643.8445621775154</v>
      </c>
      <c r="N113" s="2">
        <f t="shared" si="27"/>
        <v>5656.9419087188335</v>
      </c>
      <c r="O113" s="2">
        <f t="shared" si="28"/>
        <v>17122.23851766092</v>
      </c>
      <c r="P113" s="2">
        <f t="shared" si="29"/>
        <v>14921.950989602901</v>
      </c>
      <c r="Q113" s="2">
        <f t="shared" si="30"/>
        <v>11893.667273891249</v>
      </c>
      <c r="R113" s="2">
        <f t="shared" si="31"/>
        <v>130.85197177597638</v>
      </c>
      <c r="S113" s="2">
        <f t="shared" si="32"/>
        <v>122.1554378224846</v>
      </c>
      <c r="T113" s="2">
        <f t="shared" si="33"/>
        <v>109.05809128116653</v>
      </c>
      <c r="U113" s="2">
        <f t="shared" si="34"/>
        <v>2.2693716922645919</v>
      </c>
      <c r="V113" s="2">
        <f t="shared" si="35"/>
        <v>2.1185473087492994</v>
      </c>
      <c r="W113" s="28">
        <f t="shared" si="36"/>
        <v>1.8913994325557844</v>
      </c>
      <c r="X113" s="30"/>
      <c r="Y113" s="30"/>
    </row>
    <row r="114" spans="2:25" x14ac:dyDescent="0.35">
      <c r="B114" s="2">
        <v>87</v>
      </c>
      <c r="C114" s="2"/>
      <c r="D114" s="6" t="s">
        <v>21</v>
      </c>
      <c r="E114" s="2">
        <v>5772</v>
      </c>
      <c r="F114" s="2">
        <f t="shared" si="38"/>
        <v>5752.25</v>
      </c>
      <c r="G114" s="2">
        <f t="shared" si="22"/>
        <v>1.003433439089052</v>
      </c>
      <c r="H114" s="2">
        <v>0.99934806961475475</v>
      </c>
      <c r="I114" s="2">
        <f t="shared" si="37"/>
        <v>5637.7389309764012</v>
      </c>
      <c r="J114" s="2">
        <f t="shared" si="23"/>
        <v>5646.4826000000003</v>
      </c>
      <c r="K114" s="2">
        <f t="shared" si="24"/>
        <v>5658.1125999999995</v>
      </c>
      <c r="L114" s="2">
        <f t="shared" si="25"/>
        <v>5634.0635176632177</v>
      </c>
      <c r="M114" s="2">
        <f t="shared" si="26"/>
        <v>5642.8014864233019</v>
      </c>
      <c r="N114" s="2">
        <f t="shared" si="27"/>
        <v>5654.4239044729202</v>
      </c>
      <c r="O114" s="2">
        <f t="shared" si="28"/>
        <v>19026.473159445461</v>
      </c>
      <c r="P114" s="2">
        <f t="shared" si="29"/>
        <v>16692.255910428252</v>
      </c>
      <c r="Q114" s="2">
        <f t="shared" si="30"/>
        <v>13824.138239392998</v>
      </c>
      <c r="R114" s="2">
        <f t="shared" si="31"/>
        <v>137.93648233678232</v>
      </c>
      <c r="S114" s="2">
        <f t="shared" si="32"/>
        <v>129.19851357669813</v>
      </c>
      <c r="T114" s="2">
        <f t="shared" si="33"/>
        <v>117.57609552707981</v>
      </c>
      <c r="U114" s="2">
        <f t="shared" si="34"/>
        <v>2.3897519462367001</v>
      </c>
      <c r="V114" s="2">
        <f t="shared" si="35"/>
        <v>2.2383664860827812</v>
      </c>
      <c r="W114" s="28">
        <f t="shared" si="36"/>
        <v>2.0370078920145498</v>
      </c>
      <c r="X114" s="30"/>
      <c r="Y114" s="30"/>
    </row>
    <row r="115" spans="2:25" x14ac:dyDescent="0.35">
      <c r="B115" s="2">
        <v>88</v>
      </c>
      <c r="C115" s="2"/>
      <c r="D115" s="6" t="s">
        <v>10</v>
      </c>
      <c r="E115" s="2">
        <v>5776</v>
      </c>
      <c r="F115" s="2">
        <f t="shared" si="38"/>
        <v>5767.25</v>
      </c>
      <c r="G115" s="2">
        <f t="shared" si="22"/>
        <v>1.0015171875677316</v>
      </c>
      <c r="H115" s="2">
        <v>1.0000790906626496</v>
      </c>
      <c r="I115" s="2">
        <f t="shared" si="37"/>
        <v>5645.3837962962662</v>
      </c>
      <c r="J115" s="2">
        <f t="shared" si="23"/>
        <v>5654.1824000000006</v>
      </c>
      <c r="K115" s="2">
        <f t="shared" si="24"/>
        <v>5664.2975999999999</v>
      </c>
      <c r="L115" s="2">
        <f t="shared" si="25"/>
        <v>5645.8302934416261</v>
      </c>
      <c r="M115" s="2">
        <f t="shared" si="26"/>
        <v>5654.6295930327578</v>
      </c>
      <c r="N115" s="2">
        <f t="shared" si="27"/>
        <v>5664.7455930506285</v>
      </c>
      <c r="O115" s="2">
        <f t="shared" si="28"/>
        <v>16944.152505493181</v>
      </c>
      <c r="P115" s="2">
        <f t="shared" si="29"/>
        <v>14730.775687393985</v>
      </c>
      <c r="Q115" s="2">
        <f t="shared" si="30"/>
        <v>12377.543065656364</v>
      </c>
      <c r="R115" s="2">
        <f t="shared" si="31"/>
        <v>130.16970655837395</v>
      </c>
      <c r="S115" s="2">
        <f t="shared" si="32"/>
        <v>121.37040696724216</v>
      </c>
      <c r="T115" s="2">
        <f t="shared" si="33"/>
        <v>111.25440694937151</v>
      </c>
      <c r="U115" s="2">
        <f t="shared" si="34"/>
        <v>2.2536306537114603</v>
      </c>
      <c r="V115" s="2">
        <f t="shared" si="35"/>
        <v>2.101288209266658</v>
      </c>
      <c r="W115" s="28">
        <f t="shared" si="36"/>
        <v>1.9261497048021383</v>
      </c>
      <c r="X115" s="30"/>
      <c r="Y115" s="30"/>
    </row>
    <row r="116" spans="2:25" x14ac:dyDescent="0.35">
      <c r="B116" s="2">
        <v>89</v>
      </c>
      <c r="C116" s="2"/>
      <c r="D116" s="6" t="s">
        <v>11</v>
      </c>
      <c r="E116" s="2">
        <v>5794</v>
      </c>
      <c r="F116" s="2">
        <f t="shared" si="38"/>
        <v>5780.5</v>
      </c>
      <c r="G116" s="2">
        <f t="shared" si="22"/>
        <v>1.00233543811089</v>
      </c>
      <c r="H116" s="2">
        <v>1.000025118780564</v>
      </c>
      <c r="I116" s="2">
        <f t="shared" si="37"/>
        <v>5653.0286616161311</v>
      </c>
      <c r="J116" s="2">
        <f t="shared" si="23"/>
        <v>5661.8822</v>
      </c>
      <c r="K116" s="2">
        <f t="shared" si="24"/>
        <v>5670.4233999999997</v>
      </c>
      <c r="L116" s="2">
        <f t="shared" si="25"/>
        <v>5653.1706588026045</v>
      </c>
      <c r="M116" s="2">
        <f t="shared" si="26"/>
        <v>5662.0244195765608</v>
      </c>
      <c r="N116" s="2">
        <f t="shared" si="27"/>
        <v>5670.5658341210892</v>
      </c>
      <c r="O116" s="2">
        <f t="shared" si="28"/>
        <v>19832.903342092432</v>
      </c>
      <c r="P116" s="2">
        <f t="shared" si="29"/>
        <v>17417.553828103661</v>
      </c>
      <c r="Q116" s="2">
        <f t="shared" si="30"/>
        <v>15235.993306222465</v>
      </c>
      <c r="R116" s="2">
        <f t="shared" si="31"/>
        <v>140.82934119739548</v>
      </c>
      <c r="S116" s="2">
        <f t="shared" si="32"/>
        <v>131.97558042343917</v>
      </c>
      <c r="T116" s="2">
        <f t="shared" si="33"/>
        <v>123.43416587891079</v>
      </c>
      <c r="U116" s="2">
        <f t="shared" si="34"/>
        <v>2.4306065101379959</v>
      </c>
      <c r="V116" s="2">
        <f t="shared" si="35"/>
        <v>2.2777973839047148</v>
      </c>
      <c r="W116" s="28">
        <f t="shared" si="36"/>
        <v>2.1303791142373281</v>
      </c>
      <c r="X116" s="30"/>
      <c r="Y116" s="30"/>
    </row>
    <row r="117" spans="2:25" x14ac:dyDescent="0.35">
      <c r="B117" s="2">
        <v>90</v>
      </c>
      <c r="C117" s="2"/>
      <c r="D117" s="6" t="s">
        <v>12</v>
      </c>
      <c r="E117" s="2">
        <v>5804</v>
      </c>
      <c r="F117" s="2">
        <f t="shared" si="38"/>
        <v>5789.708333333333</v>
      </c>
      <c r="G117" s="2">
        <f t="shared" si="22"/>
        <v>1.0024684605586063</v>
      </c>
      <c r="H117" s="2">
        <v>0.99988121391709739</v>
      </c>
      <c r="I117" s="2">
        <f t="shared" si="37"/>
        <v>5660.6735269359961</v>
      </c>
      <c r="J117" s="2">
        <f t="shared" si="23"/>
        <v>5669.5820000000003</v>
      </c>
      <c r="K117" s="2">
        <f t="shared" si="24"/>
        <v>5676.49</v>
      </c>
      <c r="L117" s="2">
        <f t="shared" si="25"/>
        <v>5660.0011177011411</v>
      </c>
      <c r="M117" s="2">
        <f t="shared" si="26"/>
        <v>5668.9085325625256</v>
      </c>
      <c r="N117" s="2">
        <f t="shared" si="27"/>
        <v>5675.8157119882635</v>
      </c>
      <c r="O117" s="2">
        <f t="shared" si="28"/>
        <v>20735.678103320624</v>
      </c>
      <c r="P117" s="2">
        <f t="shared" si="29"/>
        <v>18249.704574410211</v>
      </c>
      <c r="Q117" s="2">
        <f t="shared" si="30"/>
        <v>16431.211693075813</v>
      </c>
      <c r="R117" s="2">
        <f t="shared" si="31"/>
        <v>143.99888229885892</v>
      </c>
      <c r="S117" s="2">
        <f t="shared" si="32"/>
        <v>135.09146743747442</v>
      </c>
      <c r="T117" s="2">
        <f t="shared" si="33"/>
        <v>128.1842880117365</v>
      </c>
      <c r="U117" s="2">
        <f t="shared" si="34"/>
        <v>2.4810282959830965</v>
      </c>
      <c r="V117" s="2">
        <f t="shared" si="35"/>
        <v>2.3275580192535221</v>
      </c>
      <c r="W117" s="28">
        <f t="shared" si="36"/>
        <v>2.2085507927590715</v>
      </c>
      <c r="X117" s="30"/>
      <c r="Y117" s="30"/>
    </row>
    <row r="118" spans="2:25" x14ac:dyDescent="0.35">
      <c r="B118" s="2">
        <v>91</v>
      </c>
      <c r="C118" s="2"/>
      <c r="D118" s="6" t="s">
        <v>22</v>
      </c>
      <c r="E118" s="2">
        <v>5799</v>
      </c>
      <c r="F118" s="2">
        <f t="shared" si="38"/>
        <v>5795.375</v>
      </c>
      <c r="G118" s="2">
        <f t="shared" si="22"/>
        <v>1.0006254987813559</v>
      </c>
      <c r="H118" s="2">
        <v>0.99990090430680378</v>
      </c>
      <c r="I118" s="2">
        <f t="shared" si="37"/>
        <v>5668.318392255861</v>
      </c>
      <c r="J118" s="2">
        <f t="shared" si="23"/>
        <v>5677.2818000000007</v>
      </c>
      <c r="K118" s="2">
        <f t="shared" si="24"/>
        <v>5682.4973999999993</v>
      </c>
      <c r="L118" s="2">
        <f t="shared" si="25"/>
        <v>5667.7566863155234</v>
      </c>
      <c r="M118" s="2">
        <f t="shared" si="26"/>
        <v>5676.7192058245591</v>
      </c>
      <c r="N118" s="2">
        <f t="shared" si="27"/>
        <v>5681.9342889810605</v>
      </c>
      <c r="O118" s="2">
        <f t="shared" si="28"/>
        <v>17224.807386881912</v>
      </c>
      <c r="P118" s="2">
        <f t="shared" si="29"/>
        <v>14952.592624176532</v>
      </c>
      <c r="Q118" s="2">
        <f t="shared" si="30"/>
        <v>13704.380696369855</v>
      </c>
      <c r="R118" s="2">
        <f t="shared" si="31"/>
        <v>131.24331368447656</v>
      </c>
      <c r="S118" s="2">
        <f t="shared" si="32"/>
        <v>122.28079417544086</v>
      </c>
      <c r="T118" s="2">
        <f t="shared" si="33"/>
        <v>117.06571101893951</v>
      </c>
      <c r="U118" s="2">
        <f t="shared" si="34"/>
        <v>2.2632059611049589</v>
      </c>
      <c r="V118" s="2">
        <f t="shared" si="35"/>
        <v>2.1086531156309856</v>
      </c>
      <c r="W118" s="28">
        <f t="shared" si="36"/>
        <v>2.0187223834961117</v>
      </c>
      <c r="X118" s="30"/>
      <c r="Y118" s="30"/>
    </row>
    <row r="119" spans="2:25" x14ac:dyDescent="0.35">
      <c r="B119" s="2">
        <v>92</v>
      </c>
      <c r="C119" s="2"/>
      <c r="D119" s="6" t="s">
        <v>14</v>
      </c>
      <c r="E119" s="2">
        <v>5804</v>
      </c>
      <c r="F119" s="2">
        <f t="shared" si="38"/>
        <v>5798.291666666667</v>
      </c>
      <c r="G119" s="2">
        <f t="shared" si="22"/>
        <v>1.0009844853728469</v>
      </c>
      <c r="H119" s="2">
        <v>0.9973327954681549</v>
      </c>
      <c r="I119" s="2">
        <f t="shared" si="37"/>
        <v>5675.9632575757259</v>
      </c>
      <c r="J119" s="2">
        <f t="shared" si="23"/>
        <v>5684.9816000000001</v>
      </c>
      <c r="K119" s="2">
        <f t="shared" si="24"/>
        <v>5688.4455999999991</v>
      </c>
      <c r="L119" s="2">
        <f t="shared" si="25"/>
        <v>5660.8243026525333</v>
      </c>
      <c r="M119" s="2">
        <f t="shared" si="26"/>
        <v>5669.8185913130237</v>
      </c>
      <c r="N119" s="2">
        <f t="shared" si="27"/>
        <v>5673.2733521165246</v>
      </c>
      <c r="O119" s="2">
        <f t="shared" si="28"/>
        <v>20499.280310933373</v>
      </c>
      <c r="P119" s="2">
        <f t="shared" si="29"/>
        <v>18004.650437221353</v>
      </c>
      <c r="Q119" s="2">
        <f t="shared" si="30"/>
        <v>17089.456466850159</v>
      </c>
      <c r="R119" s="2">
        <f t="shared" si="31"/>
        <v>143.17569734746667</v>
      </c>
      <c r="S119" s="2">
        <f t="shared" si="32"/>
        <v>134.18140868697628</v>
      </c>
      <c r="T119" s="2">
        <f t="shared" si="33"/>
        <v>130.72664788347538</v>
      </c>
      <c r="U119" s="2">
        <f t="shared" si="34"/>
        <v>2.4668452334160351</v>
      </c>
      <c r="V119" s="2">
        <f t="shared" si="35"/>
        <v>2.3118781648341882</v>
      </c>
      <c r="W119" s="28">
        <f t="shared" si="36"/>
        <v>2.2523543742845518</v>
      </c>
      <c r="X119" s="30"/>
      <c r="Y119" s="30"/>
    </row>
    <row r="120" spans="2:25" x14ac:dyDescent="0.35">
      <c r="B120" s="2">
        <v>93</v>
      </c>
      <c r="C120" s="2"/>
      <c r="D120" s="6" t="s">
        <v>15</v>
      </c>
      <c r="E120" s="2">
        <v>5811</v>
      </c>
      <c r="F120" s="2">
        <f t="shared" si="38"/>
        <v>5798.583333333333</v>
      </c>
      <c r="G120" s="2">
        <f t="shared" si="22"/>
        <v>1.0021413276231264</v>
      </c>
      <c r="H120" s="2">
        <v>1.0000576561248928</v>
      </c>
      <c r="I120" s="2">
        <f t="shared" si="37"/>
        <v>5683.6081228955909</v>
      </c>
      <c r="J120" s="2">
        <f t="shared" si="23"/>
        <v>5692.6814000000004</v>
      </c>
      <c r="K120" s="2">
        <f t="shared" si="24"/>
        <v>5694.3345999999992</v>
      </c>
      <c r="L120" s="2">
        <f t="shared" si="25"/>
        <v>5683.9358177153663</v>
      </c>
      <c r="M120" s="2">
        <f t="shared" si="26"/>
        <v>5693.0096179497741</v>
      </c>
      <c r="N120" s="2">
        <f t="shared" si="27"/>
        <v>5694.6629132668786</v>
      </c>
      <c r="O120" s="2">
        <f t="shared" si="28"/>
        <v>16145.306419662626</v>
      </c>
      <c r="P120" s="2">
        <f t="shared" si="29"/>
        <v>13921.730256358267</v>
      </c>
      <c r="Q120" s="2">
        <f t="shared" si="30"/>
        <v>13534.317749549809</v>
      </c>
      <c r="R120" s="2">
        <f t="shared" si="31"/>
        <v>127.06418228463372</v>
      </c>
      <c r="S120" s="2">
        <f t="shared" si="32"/>
        <v>117.99038205022589</v>
      </c>
      <c r="T120" s="2">
        <f t="shared" si="33"/>
        <v>116.3370867331214</v>
      </c>
      <c r="U120" s="2">
        <f t="shared" si="34"/>
        <v>2.1866147355813754</v>
      </c>
      <c r="V120" s="2">
        <f t="shared" si="35"/>
        <v>2.0304660480162777</v>
      </c>
      <c r="W120" s="28">
        <f t="shared" si="36"/>
        <v>2.0020149153867046</v>
      </c>
      <c r="X120" s="30"/>
      <c r="Y120" s="30"/>
    </row>
    <row r="121" spans="2:25" x14ac:dyDescent="0.35">
      <c r="B121" s="2">
        <v>94</v>
      </c>
      <c r="C121" s="2"/>
      <c r="D121" s="6" t="s">
        <v>23</v>
      </c>
      <c r="E121" s="2">
        <v>5812</v>
      </c>
      <c r="F121" s="2">
        <f t="shared" si="38"/>
        <v>5797.833333333333</v>
      </c>
      <c r="G121" s="2">
        <f t="shared" si="22"/>
        <v>1.0024434415155088</v>
      </c>
      <c r="H121" s="2">
        <v>1.0005890856038258</v>
      </c>
      <c r="I121" s="2">
        <f t="shared" si="37"/>
        <v>5691.2529882154558</v>
      </c>
      <c r="J121" s="2">
        <f t="shared" si="23"/>
        <v>5700.3812000000007</v>
      </c>
      <c r="K121" s="2">
        <f t="shared" si="24"/>
        <v>5700.1643999999997</v>
      </c>
      <c r="L121" s="2">
        <f t="shared" si="25"/>
        <v>5694.6056234185435</v>
      </c>
      <c r="M121" s="2">
        <f t="shared" si="26"/>
        <v>5703.7392125012393</v>
      </c>
      <c r="N121" s="2">
        <f t="shared" si="27"/>
        <v>5703.5222847874793</v>
      </c>
      <c r="O121" s="2">
        <f t="shared" si="28"/>
        <v>13781.439652948829</v>
      </c>
      <c r="P121" s="2">
        <f t="shared" si="29"/>
        <v>11720.39810985182</v>
      </c>
      <c r="Q121" s="2">
        <f t="shared" si="30"/>
        <v>11767.414697728746</v>
      </c>
      <c r="R121" s="2">
        <f t="shared" si="31"/>
        <v>117.39437658145653</v>
      </c>
      <c r="S121" s="2">
        <f t="shared" si="32"/>
        <v>108.26078749876069</v>
      </c>
      <c r="T121" s="2">
        <f t="shared" si="33"/>
        <v>108.47771521252071</v>
      </c>
      <c r="U121" s="2">
        <f t="shared" si="34"/>
        <v>2.0198619508165265</v>
      </c>
      <c r="V121" s="2">
        <f t="shared" si="35"/>
        <v>1.8627114160144647</v>
      </c>
      <c r="W121" s="28">
        <f t="shared" si="36"/>
        <v>1.8664438267811547</v>
      </c>
      <c r="X121" s="30"/>
      <c r="Y121" s="30"/>
    </row>
    <row r="122" spans="2:25" x14ac:dyDescent="0.35">
      <c r="B122" s="2">
        <v>95</v>
      </c>
      <c r="C122" s="2"/>
      <c r="D122" s="6" t="s">
        <v>17</v>
      </c>
      <c r="E122" s="2">
        <v>5805</v>
      </c>
      <c r="F122" s="2">
        <f t="shared" si="38"/>
        <v>5795.958333333333</v>
      </c>
      <c r="G122" s="2">
        <f t="shared" si="22"/>
        <v>1.0015599951115361</v>
      </c>
      <c r="H122" s="2">
        <v>1.0004521208936334</v>
      </c>
      <c r="I122" s="2">
        <f t="shared" si="37"/>
        <v>5698.8978535353208</v>
      </c>
      <c r="J122" s="2">
        <f t="shared" si="23"/>
        <v>5708.0810000000001</v>
      </c>
      <c r="K122" s="2">
        <f t="shared" si="24"/>
        <v>5705.9349999999995</v>
      </c>
      <c r="L122" s="2">
        <f t="shared" si="25"/>
        <v>5701.4744443255868</v>
      </c>
      <c r="M122" s="2">
        <f t="shared" si="26"/>
        <v>5710.6617426826524</v>
      </c>
      <c r="N122" s="2">
        <f t="shared" si="27"/>
        <v>5708.5147724312137</v>
      </c>
      <c r="O122" s="2">
        <f t="shared" si="28"/>
        <v>10717.540677696032</v>
      </c>
      <c r="P122" s="2">
        <f t="shared" si="29"/>
        <v>8899.7067936740877</v>
      </c>
      <c r="Q122" s="2">
        <f t="shared" si="30"/>
        <v>9309.3991390004776</v>
      </c>
      <c r="R122" s="2">
        <f t="shared" si="31"/>
        <v>103.52555567441323</v>
      </c>
      <c r="S122" s="2">
        <f t="shared" si="32"/>
        <v>94.338257317347598</v>
      </c>
      <c r="T122" s="2">
        <f t="shared" si="33"/>
        <v>96.485227568786286</v>
      </c>
      <c r="U122" s="2">
        <f t="shared" si="34"/>
        <v>1.7833859719967826</v>
      </c>
      <c r="V122" s="2">
        <f t="shared" si="35"/>
        <v>1.6251207117544806</v>
      </c>
      <c r="W122" s="28">
        <f t="shared" si="36"/>
        <v>1.6621055567405045</v>
      </c>
      <c r="X122" s="30"/>
      <c r="Y122" s="30"/>
    </row>
    <row r="123" spans="2:25" x14ac:dyDescent="0.35">
      <c r="B123" s="2">
        <v>96</v>
      </c>
      <c r="C123" s="2"/>
      <c r="D123" s="6" t="s">
        <v>24</v>
      </c>
      <c r="E123" s="2">
        <v>5818</v>
      </c>
      <c r="F123" s="2">
        <f t="shared" si="38"/>
        <v>5792.625</v>
      </c>
      <c r="G123" s="2">
        <f t="shared" si="22"/>
        <v>1.0043805701214907</v>
      </c>
      <c r="H123" s="2">
        <v>1.0005771776919354</v>
      </c>
      <c r="I123" s="2">
        <f t="shared" si="37"/>
        <v>5706.5427188551857</v>
      </c>
      <c r="J123" s="2">
        <f t="shared" si="23"/>
        <v>5715.7808000000005</v>
      </c>
      <c r="K123" s="2">
        <f t="shared" si="24"/>
        <v>5711.6463999999996</v>
      </c>
      <c r="L123" s="2">
        <f t="shared" si="25"/>
        <v>5709.8364080105857</v>
      </c>
      <c r="M123" s="2">
        <f t="shared" si="26"/>
        <v>5719.0798211697529</v>
      </c>
      <c r="N123" s="2">
        <f t="shared" si="27"/>
        <v>5714.9430348863034</v>
      </c>
      <c r="O123" s="2">
        <f t="shared" si="28"/>
        <v>11699.362632052484</v>
      </c>
      <c r="P123" s="2">
        <f t="shared" si="29"/>
        <v>9785.2017798080651</v>
      </c>
      <c r="Q123" s="2">
        <f t="shared" si="30"/>
        <v>10620.738058445679</v>
      </c>
      <c r="R123" s="2">
        <f t="shared" si="31"/>
        <v>108.16359198941427</v>
      </c>
      <c r="S123" s="2">
        <f t="shared" si="32"/>
        <v>98.920178830247096</v>
      </c>
      <c r="T123" s="2">
        <f t="shared" si="33"/>
        <v>103.05696511369661</v>
      </c>
      <c r="U123" s="2">
        <f t="shared" si="34"/>
        <v>1.8591198348128957</v>
      </c>
      <c r="V123" s="2">
        <f t="shared" si="35"/>
        <v>1.7002437062606925</v>
      </c>
      <c r="W123" s="28">
        <f t="shared" si="36"/>
        <v>1.771346942483613</v>
      </c>
      <c r="X123" s="30"/>
      <c r="Y123" s="30"/>
    </row>
    <row r="124" spans="2:25" x14ac:dyDescent="0.35">
      <c r="B124" s="2">
        <v>97</v>
      </c>
      <c r="C124" s="2">
        <v>1991</v>
      </c>
      <c r="D124" s="6" t="s">
        <v>7</v>
      </c>
      <c r="E124" s="2">
        <v>5813</v>
      </c>
      <c r="F124" s="2">
        <f t="shared" si="38"/>
        <v>5788.833333333333</v>
      </c>
      <c r="G124" s="2">
        <f t="shared" si="22"/>
        <v>1.0041747041718252</v>
      </c>
      <c r="H124" s="2">
        <v>1.0008590976412568</v>
      </c>
      <c r="I124" s="2">
        <f t="shared" si="37"/>
        <v>5714.1875841750507</v>
      </c>
      <c r="J124" s="2">
        <f t="shared" si="23"/>
        <v>5723.4806000000008</v>
      </c>
      <c r="K124" s="2">
        <f t="shared" si="24"/>
        <v>5717.2986000000001</v>
      </c>
      <c r="L124" s="2">
        <f t="shared" si="25"/>
        <v>5719.0966292503144</v>
      </c>
      <c r="M124" s="2">
        <f t="shared" si="26"/>
        <v>5728.3976286832394</v>
      </c>
      <c r="N124" s="2">
        <f t="shared" si="27"/>
        <v>5722.2103177416211</v>
      </c>
      <c r="O124" s="2">
        <f t="shared" si="28"/>
        <v>8817.8430381529015</v>
      </c>
      <c r="P124" s="2">
        <f t="shared" si="29"/>
        <v>7157.5612324190333</v>
      </c>
      <c r="Q124" s="2">
        <f t="shared" si="30"/>
        <v>8242.7664045773981</v>
      </c>
      <c r="R124" s="2">
        <f t="shared" si="31"/>
        <v>93.903370749685564</v>
      </c>
      <c r="S124" s="2">
        <f t="shared" si="32"/>
        <v>84.602371316760582</v>
      </c>
      <c r="T124" s="2">
        <f t="shared" si="33"/>
        <v>90.789682258378889</v>
      </c>
      <c r="U124" s="2">
        <f t="shared" si="34"/>
        <v>1.6154029029706789</v>
      </c>
      <c r="V124" s="2">
        <f t="shared" si="35"/>
        <v>1.4553994721617165</v>
      </c>
      <c r="W124" s="28">
        <f t="shared" si="36"/>
        <v>1.5618386763870444</v>
      </c>
      <c r="X124" s="30"/>
      <c r="Y124" s="30"/>
    </row>
    <row r="125" spans="2:25" x14ac:dyDescent="0.35">
      <c r="B125" s="2">
        <v>98</v>
      </c>
      <c r="C125" s="2"/>
      <c r="D125" s="6" t="s">
        <v>20</v>
      </c>
      <c r="E125" s="2">
        <v>5777</v>
      </c>
      <c r="F125" s="2">
        <f t="shared" si="38"/>
        <v>5785.375</v>
      </c>
      <c r="G125" s="2">
        <f t="shared" si="22"/>
        <v>0.99855238424475512</v>
      </c>
      <c r="H125" s="2">
        <v>1.0008976692944291</v>
      </c>
      <c r="I125" s="2">
        <f t="shared" si="37"/>
        <v>5721.8324494949156</v>
      </c>
      <c r="J125" s="2">
        <f t="shared" si="23"/>
        <v>5731.1804000000002</v>
      </c>
      <c r="K125" s="2">
        <f t="shared" si="24"/>
        <v>5722.8915999999999</v>
      </c>
      <c r="L125" s="2">
        <f t="shared" si="25"/>
        <v>5726.9687627926951</v>
      </c>
      <c r="M125" s="2">
        <f t="shared" si="26"/>
        <v>5736.3251046659143</v>
      </c>
      <c r="N125" s="2">
        <f t="shared" si="27"/>
        <v>5728.0288640646668</v>
      </c>
      <c r="O125" s="2">
        <f t="shared" si="28"/>
        <v>2503.1246964936113</v>
      </c>
      <c r="P125" s="2">
        <f t="shared" si="29"/>
        <v>1654.4471104388269</v>
      </c>
      <c r="Q125" s="2">
        <f t="shared" si="30"/>
        <v>2398.172154796885</v>
      </c>
      <c r="R125" s="2">
        <f t="shared" si="31"/>
        <v>50.031237207304912</v>
      </c>
      <c r="S125" s="2">
        <f t="shared" si="32"/>
        <v>40.674895334085704</v>
      </c>
      <c r="T125" s="2">
        <f t="shared" si="33"/>
        <v>48.971135935333223</v>
      </c>
      <c r="U125" s="2">
        <f t="shared" si="34"/>
        <v>0.8660418419128425</v>
      </c>
      <c r="V125" s="2">
        <f t="shared" si="35"/>
        <v>0.70408335354138318</v>
      </c>
      <c r="W125" s="28">
        <f t="shared" si="36"/>
        <v>0.84769146503952264</v>
      </c>
      <c r="X125" s="30"/>
      <c r="Y125" s="30"/>
    </row>
    <row r="126" spans="2:25" x14ac:dyDescent="0.35">
      <c r="B126" s="2">
        <v>99</v>
      </c>
      <c r="C126" s="2"/>
      <c r="D126" s="6" t="s">
        <v>21</v>
      </c>
      <c r="E126" s="2">
        <v>5768</v>
      </c>
      <c r="F126" s="2">
        <f t="shared" si="38"/>
        <v>5781.291666666667</v>
      </c>
      <c r="G126" s="2">
        <f t="shared" si="22"/>
        <v>0.99770091747086498</v>
      </c>
      <c r="H126" s="2">
        <v>0.99934806961475475</v>
      </c>
      <c r="I126" s="2">
        <f t="shared" si="37"/>
        <v>5729.4773148147806</v>
      </c>
      <c r="J126" s="2">
        <f t="shared" si="23"/>
        <v>5738.8802000000005</v>
      </c>
      <c r="K126" s="2">
        <f t="shared" si="24"/>
        <v>5728.4254000000001</v>
      </c>
      <c r="L126" s="2">
        <f t="shared" si="25"/>
        <v>5725.7420944616797</v>
      </c>
      <c r="M126" s="2">
        <f t="shared" si="26"/>
        <v>5735.1388496203381</v>
      </c>
      <c r="N126" s="2">
        <f t="shared" si="27"/>
        <v>5724.6908654221297</v>
      </c>
      <c r="O126" s="2">
        <f t="shared" si="28"/>
        <v>1785.7305804856016</v>
      </c>
      <c r="P126" s="2">
        <f t="shared" si="29"/>
        <v>1079.8552042747549</v>
      </c>
      <c r="Q126" s="2">
        <f t="shared" si="30"/>
        <v>1875.6811378840794</v>
      </c>
      <c r="R126" s="2">
        <f t="shared" si="31"/>
        <v>42.257905538320301</v>
      </c>
      <c r="S126" s="2">
        <f t="shared" si="32"/>
        <v>32.861150379661922</v>
      </c>
      <c r="T126" s="2">
        <f t="shared" si="33"/>
        <v>43.309134577870282</v>
      </c>
      <c r="U126" s="2">
        <f t="shared" si="34"/>
        <v>0.73262665635090674</v>
      </c>
      <c r="V126" s="2">
        <f t="shared" si="35"/>
        <v>0.56971481240745359</v>
      </c>
      <c r="W126" s="28">
        <f t="shared" si="36"/>
        <v>0.75085184774393687</v>
      </c>
      <c r="X126" s="30"/>
      <c r="Y126" s="30"/>
    </row>
    <row r="127" spans="2:25" x14ac:dyDescent="0.35">
      <c r="B127" s="2">
        <v>100</v>
      </c>
      <c r="C127" s="2"/>
      <c r="D127" s="6" t="s">
        <v>10</v>
      </c>
      <c r="E127" s="2">
        <v>5762</v>
      </c>
      <c r="F127" s="2">
        <f t="shared" si="38"/>
        <v>5776.333333333333</v>
      </c>
      <c r="G127" s="2">
        <f t="shared" si="22"/>
        <v>0.99751861042183632</v>
      </c>
      <c r="H127" s="2">
        <v>1.0000790906626496</v>
      </c>
      <c r="I127" s="2">
        <f t="shared" si="37"/>
        <v>5737.1221801346455</v>
      </c>
      <c r="J127" s="2">
        <f t="shared" si="23"/>
        <v>5746.58</v>
      </c>
      <c r="K127" s="2">
        <f t="shared" si="24"/>
        <v>5733.9</v>
      </c>
      <c r="L127" s="2">
        <f t="shared" si="25"/>
        <v>5737.5759329295743</v>
      </c>
      <c r="M127" s="2">
        <f t="shared" si="26"/>
        <v>5747.0345008201684</v>
      </c>
      <c r="N127" s="2">
        <f t="shared" si="27"/>
        <v>5734.3534979505657</v>
      </c>
      <c r="O127" s="2">
        <f t="shared" si="28"/>
        <v>596.53505226065477</v>
      </c>
      <c r="P127" s="2">
        <f t="shared" si="29"/>
        <v>223.96616570153932</v>
      </c>
      <c r="Q127" s="2">
        <f t="shared" si="30"/>
        <v>764.32907556937357</v>
      </c>
      <c r="R127" s="2">
        <f t="shared" si="31"/>
        <v>24.424067070425735</v>
      </c>
      <c r="S127" s="2">
        <f t="shared" si="32"/>
        <v>14.965499179831568</v>
      </c>
      <c r="T127" s="2">
        <f t="shared" si="33"/>
        <v>27.646502049434275</v>
      </c>
      <c r="U127" s="2">
        <f t="shared" si="34"/>
        <v>0.42388176102786768</v>
      </c>
      <c r="V127" s="2">
        <f t="shared" si="35"/>
        <v>0.25972751093078039</v>
      </c>
      <c r="W127" s="28">
        <f t="shared" si="36"/>
        <v>0.47980739412416307</v>
      </c>
      <c r="X127" s="30"/>
      <c r="Y127" s="30"/>
    </row>
    <row r="128" spans="2:25" x14ac:dyDescent="0.35">
      <c r="B128" s="2">
        <v>101</v>
      </c>
      <c r="C128" s="2"/>
      <c r="D128" s="6" t="s">
        <v>11</v>
      </c>
      <c r="E128" s="2">
        <v>5763</v>
      </c>
      <c r="F128" s="2">
        <f t="shared" si="38"/>
        <v>5771.25</v>
      </c>
      <c r="G128" s="2">
        <f t="shared" si="22"/>
        <v>0.99857050032488626</v>
      </c>
      <c r="H128" s="2">
        <v>1.000025118780564</v>
      </c>
      <c r="I128" s="2">
        <f t="shared" si="37"/>
        <v>5744.7670454545105</v>
      </c>
      <c r="J128" s="2">
        <f t="shared" si="23"/>
        <v>5754.2798000000003</v>
      </c>
      <c r="K128" s="2">
        <f t="shared" si="24"/>
        <v>5739.3153999999995</v>
      </c>
      <c r="L128" s="2">
        <f t="shared" si="25"/>
        <v>5744.9113469973163</v>
      </c>
      <c r="M128" s="2">
        <f t="shared" si="26"/>
        <v>5754.4243404916006</v>
      </c>
      <c r="N128" s="2">
        <f t="shared" si="27"/>
        <v>5739.4595646041198</v>
      </c>
      <c r="O128" s="2">
        <f t="shared" si="28"/>
        <v>327.19936745149852</v>
      </c>
      <c r="P128" s="2">
        <f t="shared" si="29"/>
        <v>73.541936004001727</v>
      </c>
      <c r="Q128" s="2">
        <f t="shared" si="30"/>
        <v>554.15209862760912</v>
      </c>
      <c r="R128" s="2">
        <f t="shared" si="31"/>
        <v>18.088653002683714</v>
      </c>
      <c r="S128" s="2">
        <f t="shared" si="32"/>
        <v>8.5756595083994398</v>
      </c>
      <c r="T128" s="2">
        <f t="shared" si="33"/>
        <v>23.540435395880195</v>
      </c>
      <c r="U128" s="2">
        <f t="shared" si="34"/>
        <v>0.31387563773527177</v>
      </c>
      <c r="V128" s="2">
        <f t="shared" si="35"/>
        <v>0.14880547472495992</v>
      </c>
      <c r="W128" s="28">
        <f t="shared" si="36"/>
        <v>0.40847536692486891</v>
      </c>
      <c r="X128" s="30"/>
      <c r="Y128" s="30"/>
    </row>
    <row r="129" spans="2:25" x14ac:dyDescent="0.35">
      <c r="B129" s="2">
        <v>102</v>
      </c>
      <c r="C129" s="2"/>
      <c r="D129" s="6" t="s">
        <v>12</v>
      </c>
      <c r="E129" s="2">
        <v>5755</v>
      </c>
      <c r="F129" s="2">
        <f t="shared" si="38"/>
        <v>5765.458333333333</v>
      </c>
      <c r="G129" s="2">
        <f t="shared" si="22"/>
        <v>0.99818603609137757</v>
      </c>
      <c r="H129" s="2">
        <v>0.99988121391709739</v>
      </c>
      <c r="I129" s="2">
        <f t="shared" si="37"/>
        <v>5752.4119107743754</v>
      </c>
      <c r="J129" s="2">
        <f t="shared" si="23"/>
        <v>5761.9796000000006</v>
      </c>
      <c r="K129" s="2">
        <f t="shared" si="24"/>
        <v>5744.6715999999997</v>
      </c>
      <c r="L129" s="2">
        <f t="shared" si="25"/>
        <v>5751.7286042962523</v>
      </c>
      <c r="M129" s="2">
        <f t="shared" si="26"/>
        <v>5761.2951570135519</v>
      </c>
      <c r="N129" s="2">
        <f t="shared" si="27"/>
        <v>5743.9892129630734</v>
      </c>
      <c r="O129" s="2">
        <f t="shared" si="28"/>
        <v>10.702029850498631</v>
      </c>
      <c r="P129" s="2">
        <f t="shared" si="29"/>
        <v>39.629001825272219</v>
      </c>
      <c r="Q129" s="2">
        <f t="shared" si="30"/>
        <v>121.23743117254993</v>
      </c>
      <c r="R129" s="2">
        <f t="shared" si="31"/>
        <v>3.2713957037476575</v>
      </c>
      <c r="S129" s="2">
        <f t="shared" si="32"/>
        <v>6.2951570135519432</v>
      </c>
      <c r="T129" s="2">
        <f t="shared" si="33"/>
        <v>11.010787036926558</v>
      </c>
      <c r="U129" s="2">
        <f t="shared" si="34"/>
        <v>5.6844408405693443E-2</v>
      </c>
      <c r="V129" s="2">
        <f t="shared" si="35"/>
        <v>0.10938587338926052</v>
      </c>
      <c r="W129" s="28">
        <f t="shared" si="36"/>
        <v>0.19132557840011397</v>
      </c>
      <c r="X129" s="30"/>
      <c r="Y129" s="30"/>
    </row>
    <row r="130" spans="2:25" x14ac:dyDescent="0.35">
      <c r="B130" s="2">
        <v>103</v>
      </c>
      <c r="C130" s="2"/>
      <c r="D130" s="6" t="s">
        <v>22</v>
      </c>
      <c r="E130" s="2">
        <v>5757</v>
      </c>
      <c r="F130" s="2">
        <f t="shared" si="38"/>
        <v>5758.166666666667</v>
      </c>
      <c r="G130" s="2">
        <f t="shared" si="22"/>
        <v>0.99979738921531736</v>
      </c>
      <c r="H130" s="2">
        <v>0.99990090430680378</v>
      </c>
      <c r="I130" s="2">
        <f t="shared" si="37"/>
        <v>5760.0567760942404</v>
      </c>
      <c r="J130" s="2">
        <f t="shared" si="23"/>
        <v>5769.6794</v>
      </c>
      <c r="K130" s="2">
        <f t="shared" si="24"/>
        <v>5749.9686000000002</v>
      </c>
      <c r="L130" s="2">
        <f t="shared" si="25"/>
        <v>5759.485979275164</v>
      </c>
      <c r="M130" s="2">
        <f t="shared" si="26"/>
        <v>5769.1076496203368</v>
      </c>
      <c r="N130" s="2">
        <f t="shared" si="27"/>
        <v>5749.3988028757267</v>
      </c>
      <c r="O130" s="2">
        <f t="shared" si="28"/>
        <v>6.1800929565450611</v>
      </c>
      <c r="P130" s="2">
        <f t="shared" si="29"/>
        <v>146.59517932884222</v>
      </c>
      <c r="Q130" s="2">
        <f t="shared" si="30"/>
        <v>57.778197722060874</v>
      </c>
      <c r="R130" s="2">
        <f t="shared" si="31"/>
        <v>2.4859792751640271</v>
      </c>
      <c r="S130" s="2">
        <f t="shared" si="32"/>
        <v>12.107649620336815</v>
      </c>
      <c r="T130" s="2">
        <f t="shared" si="33"/>
        <v>7.6011971242733125</v>
      </c>
      <c r="U130" s="2">
        <f t="shared" si="34"/>
        <v>4.3181852964461129E-2</v>
      </c>
      <c r="V130" s="2">
        <f t="shared" si="35"/>
        <v>0.21031178774251894</v>
      </c>
      <c r="W130" s="28">
        <f t="shared" si="36"/>
        <v>0.13203399555798701</v>
      </c>
      <c r="X130" s="30"/>
      <c r="Y130" s="30"/>
    </row>
    <row r="131" spans="2:25" x14ac:dyDescent="0.35">
      <c r="B131" s="2">
        <v>104</v>
      </c>
      <c r="C131" s="2"/>
      <c r="D131" s="6" t="s">
        <v>14</v>
      </c>
      <c r="E131" s="2">
        <v>5763</v>
      </c>
      <c r="F131" s="2">
        <f t="shared" si="38"/>
        <v>5751.75</v>
      </c>
      <c r="G131" s="2">
        <f t="shared" si="22"/>
        <v>1.0019559264571651</v>
      </c>
      <c r="H131" s="2">
        <v>0.9973327954681549</v>
      </c>
      <c r="I131" s="2">
        <f t="shared" si="37"/>
        <v>5767.7016414141053</v>
      </c>
      <c r="J131" s="2">
        <f t="shared" si="23"/>
        <v>5777.3792000000003</v>
      </c>
      <c r="K131" s="2">
        <f t="shared" si="24"/>
        <v>5755.2063999999991</v>
      </c>
      <c r="L131" s="2">
        <f t="shared" si="25"/>
        <v>5752.3180014577956</v>
      </c>
      <c r="M131" s="2">
        <f t="shared" si="26"/>
        <v>5761.9697480155728</v>
      </c>
      <c r="N131" s="2">
        <f t="shared" si="27"/>
        <v>5739.856087408215</v>
      </c>
      <c r="O131" s="2">
        <f t="shared" si="28"/>
        <v>114.10509285565657</v>
      </c>
      <c r="P131" s="2">
        <f t="shared" si="29"/>
        <v>1.0614191514161744</v>
      </c>
      <c r="Q131" s="2">
        <f t="shared" si="30"/>
        <v>535.64069005618478</v>
      </c>
      <c r="R131" s="2">
        <f t="shared" si="31"/>
        <v>10.681998542204383</v>
      </c>
      <c r="S131" s="2">
        <f t="shared" si="32"/>
        <v>1.0302519844271956</v>
      </c>
      <c r="T131" s="2">
        <f t="shared" si="33"/>
        <v>23.143912591785011</v>
      </c>
      <c r="U131" s="2">
        <f t="shared" si="34"/>
        <v>0.1853548246087868</v>
      </c>
      <c r="V131" s="2">
        <f t="shared" si="35"/>
        <v>1.7877008232295603E-2</v>
      </c>
      <c r="W131" s="28">
        <f t="shared" si="36"/>
        <v>0.4015948740549195</v>
      </c>
      <c r="X131" s="30"/>
      <c r="Y131" s="30"/>
    </row>
    <row r="132" spans="2:25" x14ac:dyDescent="0.35">
      <c r="B132" s="2">
        <v>105</v>
      </c>
      <c r="C132" s="2"/>
      <c r="D132" s="6" t="s">
        <v>15</v>
      </c>
      <c r="E132" s="2">
        <v>5754</v>
      </c>
      <c r="F132" s="2">
        <f t="shared" si="38"/>
        <v>5747.166666666667</v>
      </c>
      <c r="G132" s="2">
        <f t="shared" si="22"/>
        <v>1.0011889916770582</v>
      </c>
      <c r="H132" s="2">
        <v>1.0000576561248928</v>
      </c>
      <c r="I132" s="2">
        <f t="shared" si="37"/>
        <v>5775.3465067339703</v>
      </c>
      <c r="J132" s="2">
        <f t="shared" si="23"/>
        <v>5785.0790000000006</v>
      </c>
      <c r="K132" s="2">
        <f t="shared" si="24"/>
        <v>5760.3849999999993</v>
      </c>
      <c r="L132" s="2">
        <f t="shared" si="25"/>
        <v>5775.6794908334623</v>
      </c>
      <c r="M132" s="2">
        <f t="shared" si="26"/>
        <v>5785.4125452373391</v>
      </c>
      <c r="N132" s="2">
        <f t="shared" si="27"/>
        <v>5760.7171214769905</v>
      </c>
      <c r="O132" s="2">
        <f t="shared" si="28"/>
        <v>470.00032279817572</v>
      </c>
      <c r="P132" s="2">
        <f t="shared" si="29"/>
        <v>986.7479982878782</v>
      </c>
      <c r="Q132" s="2">
        <f t="shared" si="30"/>
        <v>45.119720936647596</v>
      </c>
      <c r="R132" s="2">
        <f t="shared" si="31"/>
        <v>21.679490833462296</v>
      </c>
      <c r="S132" s="2">
        <f t="shared" si="32"/>
        <v>31.412545237339145</v>
      </c>
      <c r="T132" s="2">
        <f t="shared" si="33"/>
        <v>6.7171214769905419</v>
      </c>
      <c r="U132" s="2">
        <f t="shared" si="34"/>
        <v>0.37677252056764504</v>
      </c>
      <c r="V132" s="2">
        <f t="shared" si="35"/>
        <v>0.54592536039866435</v>
      </c>
      <c r="W132" s="28">
        <f t="shared" si="36"/>
        <v>0.11673829469917521</v>
      </c>
      <c r="X132" s="30"/>
      <c r="Y132" s="30"/>
    </row>
    <row r="133" spans="2:25" x14ac:dyDescent="0.35">
      <c r="B133" s="2">
        <v>106</v>
      </c>
      <c r="C133" s="2"/>
      <c r="D133" s="6" t="s">
        <v>23</v>
      </c>
      <c r="E133" s="2">
        <v>5750</v>
      </c>
      <c r="F133" s="2">
        <f t="shared" si="38"/>
        <v>5742.958333333333</v>
      </c>
      <c r="G133" s="2">
        <f t="shared" si="22"/>
        <v>1.0012261392574966</v>
      </c>
      <c r="H133" s="2">
        <v>1.0005890856038258</v>
      </c>
      <c r="I133" s="2">
        <f t="shared" si="37"/>
        <v>5782.9913720538352</v>
      </c>
      <c r="J133" s="2">
        <f t="shared" si="23"/>
        <v>5792.7788</v>
      </c>
      <c r="K133" s="2">
        <f t="shared" si="24"/>
        <v>5765.5043999999998</v>
      </c>
      <c r="L133" s="2">
        <f t="shared" si="25"/>
        <v>5786.3980490181611</v>
      </c>
      <c r="M133" s="2">
        <f t="shared" si="26"/>
        <v>5796.1912425972268</v>
      </c>
      <c r="N133" s="2">
        <f t="shared" si="27"/>
        <v>5768.9007756408337</v>
      </c>
      <c r="O133" s="2">
        <f t="shared" si="28"/>
        <v>1324.8179723284616</v>
      </c>
      <c r="P133" s="2">
        <f t="shared" si="29"/>
        <v>2133.6308926758638</v>
      </c>
      <c r="Q133" s="2">
        <f t="shared" si="30"/>
        <v>357.23931982513147</v>
      </c>
      <c r="R133" s="2">
        <f t="shared" si="31"/>
        <v>36.398049018161146</v>
      </c>
      <c r="S133" s="2">
        <f t="shared" si="32"/>
        <v>46.191242597226847</v>
      </c>
      <c r="T133" s="2">
        <f t="shared" si="33"/>
        <v>18.900775640833672</v>
      </c>
      <c r="U133" s="2">
        <f t="shared" si="34"/>
        <v>0.633009548141933</v>
      </c>
      <c r="V133" s="2">
        <f t="shared" si="35"/>
        <v>0.80332595821264086</v>
      </c>
      <c r="W133" s="28">
        <f t="shared" si="36"/>
        <v>0.32870914157971604</v>
      </c>
      <c r="X133" s="30"/>
      <c r="Y133" s="30"/>
    </row>
    <row r="134" spans="2:25" x14ac:dyDescent="0.35">
      <c r="B134" s="2">
        <v>107</v>
      </c>
      <c r="C134" s="2"/>
      <c r="D134" s="6" t="s">
        <v>17</v>
      </c>
      <c r="E134" s="2">
        <v>5745</v>
      </c>
      <c r="F134" s="2">
        <f t="shared" si="38"/>
        <v>5738.75</v>
      </c>
      <c r="G134" s="2">
        <f t="shared" si="22"/>
        <v>1.0010890873448051</v>
      </c>
      <c r="H134" s="2">
        <v>1.0004521208936334</v>
      </c>
      <c r="I134" s="2">
        <f t="shared" si="37"/>
        <v>5790.6362373737002</v>
      </c>
      <c r="J134" s="2">
        <f t="shared" si="23"/>
        <v>5800.4786000000004</v>
      </c>
      <c r="K134" s="2">
        <f t="shared" si="24"/>
        <v>5770.5645999999997</v>
      </c>
      <c r="L134" s="2">
        <f t="shared" si="25"/>
        <v>5793.2543050040476</v>
      </c>
      <c r="M134" s="2">
        <f t="shared" si="26"/>
        <v>5803.1011175681342</v>
      </c>
      <c r="N134" s="2">
        <f t="shared" si="27"/>
        <v>5773.1735928237213</v>
      </c>
      <c r="O134" s="2">
        <f t="shared" si="28"/>
        <v>2328.477951423657</v>
      </c>
      <c r="P134" s="2">
        <f t="shared" si="29"/>
        <v>3375.7398626661543</v>
      </c>
      <c r="Q134" s="2">
        <f t="shared" si="30"/>
        <v>793.75133259683832</v>
      </c>
      <c r="R134" s="2">
        <f t="shared" si="31"/>
        <v>48.254305004047637</v>
      </c>
      <c r="S134" s="2">
        <f t="shared" si="32"/>
        <v>58.101117568134214</v>
      </c>
      <c r="T134" s="2">
        <f t="shared" si="33"/>
        <v>28.173592823721265</v>
      </c>
      <c r="U134" s="2">
        <f t="shared" si="34"/>
        <v>0.83993568327323997</v>
      </c>
      <c r="V134" s="2">
        <f t="shared" si="35"/>
        <v>1.0113336391320142</v>
      </c>
      <c r="W134" s="28">
        <f t="shared" si="36"/>
        <v>0.49040196385937795</v>
      </c>
      <c r="X134" s="30"/>
      <c r="Y134" s="30"/>
    </row>
    <row r="135" spans="2:25" x14ac:dyDescent="0.35">
      <c r="B135" s="2">
        <v>108</v>
      </c>
      <c r="C135" s="2"/>
      <c r="D135" s="6" t="s">
        <v>24</v>
      </c>
      <c r="E135" s="2">
        <v>5739</v>
      </c>
      <c r="F135" s="2">
        <f t="shared" si="38"/>
        <v>5734.75</v>
      </c>
      <c r="G135" s="2">
        <f t="shared" si="22"/>
        <v>1.0007410959501286</v>
      </c>
      <c r="H135" s="2">
        <v>1.0005771776919354</v>
      </c>
      <c r="I135" s="2">
        <f t="shared" si="37"/>
        <v>5798.2811026935651</v>
      </c>
      <c r="J135" s="2">
        <f t="shared" si="23"/>
        <v>5808.1784000000007</v>
      </c>
      <c r="K135" s="2">
        <f t="shared" si="24"/>
        <v>5775.5655999999999</v>
      </c>
      <c r="L135" s="2">
        <f t="shared" si="25"/>
        <v>5801.6277411976107</v>
      </c>
      <c r="M135" s="2">
        <f t="shared" si="26"/>
        <v>5811.5307510032617</v>
      </c>
      <c r="N135" s="2">
        <f t="shared" si="27"/>
        <v>5778.8991276226297</v>
      </c>
      <c r="O135" s="2">
        <f t="shared" si="28"/>
        <v>3922.2339675149051</v>
      </c>
      <c r="P135" s="2">
        <f t="shared" si="29"/>
        <v>5260.7098410971457</v>
      </c>
      <c r="Q135" s="2">
        <f t="shared" si="30"/>
        <v>1591.9403850468962</v>
      </c>
      <c r="R135" s="2">
        <f t="shared" si="31"/>
        <v>62.627741197610703</v>
      </c>
      <c r="S135" s="2">
        <f t="shared" si="32"/>
        <v>72.530751003261685</v>
      </c>
      <c r="T135" s="2">
        <f t="shared" si="33"/>
        <v>39.899127622629749</v>
      </c>
      <c r="U135" s="2">
        <f t="shared" si="34"/>
        <v>1.0912657466041245</v>
      </c>
      <c r="V135" s="2">
        <f t="shared" si="35"/>
        <v>1.2638221119230124</v>
      </c>
      <c r="W135" s="28">
        <f t="shared" si="36"/>
        <v>0.69522787284596177</v>
      </c>
      <c r="X135" s="30"/>
      <c r="Y135" s="30"/>
    </row>
    <row r="136" spans="2:25" x14ac:dyDescent="0.35">
      <c r="B136" s="2">
        <v>109</v>
      </c>
      <c r="C136" s="2">
        <v>1992</v>
      </c>
      <c r="D136" s="6" t="s">
        <v>7</v>
      </c>
      <c r="E136" s="2">
        <v>5717</v>
      </c>
      <c r="F136" s="2">
        <f t="shared" si="38"/>
        <v>5730.833333333333</v>
      </c>
      <c r="G136" s="2">
        <f t="shared" si="22"/>
        <v>0.99758615675439877</v>
      </c>
      <c r="H136" s="2">
        <v>1.0008590976412568</v>
      </c>
      <c r="I136" s="2">
        <f t="shared" si="37"/>
        <v>5805.9259680134301</v>
      </c>
      <c r="J136" s="2">
        <f t="shared" si="23"/>
        <v>5815.8782000000001</v>
      </c>
      <c r="K136" s="2">
        <f t="shared" si="24"/>
        <v>5780.5073999999995</v>
      </c>
      <c r="L136" s="2">
        <f t="shared" si="25"/>
        <v>5810.9138253178617</v>
      </c>
      <c r="M136" s="2">
        <f t="shared" si="26"/>
        <v>5820.8746072434569</v>
      </c>
      <c r="N136" s="2">
        <f t="shared" si="27"/>
        <v>5785.4734202726067</v>
      </c>
      <c r="O136" s="2">
        <f t="shared" si="28"/>
        <v>8819.8065858338341</v>
      </c>
      <c r="P136" s="2">
        <f t="shared" si="29"/>
        <v>10789.934029982433</v>
      </c>
      <c r="Q136" s="2">
        <f t="shared" si="30"/>
        <v>4688.6092838290324</v>
      </c>
      <c r="R136" s="2">
        <f t="shared" si="31"/>
        <v>93.913825317861665</v>
      </c>
      <c r="S136" s="2">
        <f t="shared" si="32"/>
        <v>103.87460724345692</v>
      </c>
      <c r="T136" s="2">
        <f t="shared" si="33"/>
        <v>68.473420272606745</v>
      </c>
      <c r="U136" s="2">
        <f t="shared" si="34"/>
        <v>1.6427116550264416</v>
      </c>
      <c r="V136" s="2">
        <f t="shared" si="35"/>
        <v>1.8169425790354543</v>
      </c>
      <c r="W136" s="28">
        <f t="shared" si="36"/>
        <v>1.1977159396992609</v>
      </c>
      <c r="X136" s="30"/>
      <c r="Y136" s="30"/>
    </row>
    <row r="137" spans="2:25" x14ac:dyDescent="0.35">
      <c r="B137" s="2">
        <v>110</v>
      </c>
      <c r="C137" s="2"/>
      <c r="D137" s="6" t="s">
        <v>20</v>
      </c>
      <c r="E137" s="2">
        <v>5719</v>
      </c>
      <c r="F137" s="2">
        <f t="shared" si="38"/>
        <v>5726.166666666667</v>
      </c>
      <c r="G137" s="2">
        <f t="shared" si="22"/>
        <v>0.99874843554443049</v>
      </c>
      <c r="H137" s="2">
        <v>1.0008976692944291</v>
      </c>
      <c r="I137" s="2">
        <f t="shared" si="37"/>
        <v>5813.570833333295</v>
      </c>
      <c r="J137" s="2">
        <f t="shared" si="23"/>
        <v>5823.5780000000004</v>
      </c>
      <c r="K137" s="2">
        <f t="shared" si="24"/>
        <v>5785.3899999999994</v>
      </c>
      <c r="L137" s="2">
        <f t="shared" si="25"/>
        <v>5818.7894973613675</v>
      </c>
      <c r="M137" s="2">
        <f t="shared" si="26"/>
        <v>5828.8056471543132</v>
      </c>
      <c r="N137" s="2">
        <f t="shared" si="27"/>
        <v>5790.5833669592967</v>
      </c>
      <c r="O137" s="2">
        <f t="shared" si="28"/>
        <v>9957.9437836343641</v>
      </c>
      <c r="P137" s="2">
        <f t="shared" si="29"/>
        <v>12057.28014697753</v>
      </c>
      <c r="Q137" s="2">
        <f t="shared" si="30"/>
        <v>5124.1784252293237</v>
      </c>
      <c r="R137" s="2">
        <f t="shared" si="31"/>
        <v>99.789497361367467</v>
      </c>
      <c r="S137" s="2">
        <f t="shared" si="32"/>
        <v>109.80564715431319</v>
      </c>
      <c r="T137" s="2">
        <f t="shared" si="33"/>
        <v>71.583366959296654</v>
      </c>
      <c r="U137" s="2">
        <f t="shared" si="34"/>
        <v>1.7448766805624667</v>
      </c>
      <c r="V137" s="2">
        <f t="shared" si="35"/>
        <v>1.9200148129797725</v>
      </c>
      <c r="W137" s="28">
        <f t="shared" si="36"/>
        <v>1.2516762888493906</v>
      </c>
      <c r="X137" s="30"/>
      <c r="Y137" s="30"/>
    </row>
    <row r="138" spans="2:25" x14ac:dyDescent="0.35">
      <c r="B138" s="2">
        <v>111</v>
      </c>
      <c r="C138" s="2"/>
      <c r="D138" s="6" t="s">
        <v>21</v>
      </c>
      <c r="E138" s="2">
        <v>5716</v>
      </c>
      <c r="F138" s="2">
        <f t="shared" si="38"/>
        <v>5721.5</v>
      </c>
      <c r="G138" s="2">
        <f t="shared" si="22"/>
        <v>0.99903871362404961</v>
      </c>
      <c r="H138" s="2">
        <v>0.99934806961475475</v>
      </c>
      <c r="I138" s="2">
        <f t="shared" si="37"/>
        <v>5821.21569865316</v>
      </c>
      <c r="J138" s="2">
        <f t="shared" si="23"/>
        <v>5831.2777999999998</v>
      </c>
      <c r="K138" s="2">
        <f t="shared" si="24"/>
        <v>5790.2133999999996</v>
      </c>
      <c r="L138" s="2">
        <f t="shared" si="25"/>
        <v>5817.4206712601417</v>
      </c>
      <c r="M138" s="2">
        <f t="shared" si="26"/>
        <v>5827.4762128173734</v>
      </c>
      <c r="N138" s="2">
        <f t="shared" si="27"/>
        <v>5786.4385839474853</v>
      </c>
      <c r="O138" s="2">
        <f t="shared" si="28"/>
        <v>10286.152558857735</v>
      </c>
      <c r="P138" s="2">
        <f t="shared" si="29"/>
        <v>12426.946024104322</v>
      </c>
      <c r="Q138" s="2">
        <f t="shared" si="30"/>
        <v>4961.594108526936</v>
      </c>
      <c r="R138" s="2">
        <f t="shared" si="31"/>
        <v>101.42067126014172</v>
      </c>
      <c r="S138" s="2">
        <f t="shared" si="32"/>
        <v>111.47621281737338</v>
      </c>
      <c r="T138" s="2">
        <f t="shared" si="33"/>
        <v>70.438583947485313</v>
      </c>
      <c r="U138" s="2">
        <f t="shared" si="34"/>
        <v>1.7743294482180145</v>
      </c>
      <c r="V138" s="2">
        <f t="shared" si="35"/>
        <v>1.9502486497091214</v>
      </c>
      <c r="W138" s="28">
        <f t="shared" si="36"/>
        <v>1.2323055274227661</v>
      </c>
      <c r="X138" s="30"/>
      <c r="Y138" s="30"/>
    </row>
    <row r="139" spans="2:25" x14ac:dyDescent="0.35">
      <c r="B139" s="2">
        <v>112</v>
      </c>
      <c r="C139" s="2"/>
      <c r="D139" s="6" t="s">
        <v>10</v>
      </c>
      <c r="E139" s="2">
        <v>5713</v>
      </c>
      <c r="F139" s="2">
        <f t="shared" si="38"/>
        <v>5717.291666666667</v>
      </c>
      <c r="G139" s="2">
        <f t="shared" si="22"/>
        <v>0.99924935320482444</v>
      </c>
      <c r="H139" s="2">
        <v>1.0000790906626496</v>
      </c>
      <c r="I139" s="2">
        <f t="shared" si="37"/>
        <v>5828.8605639730249</v>
      </c>
      <c r="J139" s="2">
        <f t="shared" si="23"/>
        <v>5838.9776000000002</v>
      </c>
      <c r="K139" s="2">
        <f t="shared" si="24"/>
        <v>5794.9776000000002</v>
      </c>
      <c r="L139" s="2">
        <f t="shared" si="25"/>
        <v>5829.3215724175216</v>
      </c>
      <c r="M139" s="2">
        <f t="shared" si="26"/>
        <v>5839.4394086075799</v>
      </c>
      <c r="N139" s="2">
        <f t="shared" si="27"/>
        <v>5795.4359286184235</v>
      </c>
      <c r="O139" s="2">
        <f t="shared" si="28"/>
        <v>13530.708209684713</v>
      </c>
      <c r="P139" s="2">
        <f t="shared" si="29"/>
        <v>15986.924049034558</v>
      </c>
      <c r="Q139" s="2">
        <f t="shared" si="30"/>
        <v>6795.6823271818203</v>
      </c>
      <c r="R139" s="2">
        <f t="shared" si="31"/>
        <v>116.32157241752157</v>
      </c>
      <c r="S139" s="2">
        <f t="shared" si="32"/>
        <v>126.43940860757994</v>
      </c>
      <c r="T139" s="2">
        <f t="shared" si="33"/>
        <v>82.435928618423532</v>
      </c>
      <c r="U139" s="2">
        <f t="shared" si="34"/>
        <v>2.0360856365748567</v>
      </c>
      <c r="V139" s="2">
        <f t="shared" si="35"/>
        <v>2.2131876178466645</v>
      </c>
      <c r="W139" s="28">
        <f t="shared" si="36"/>
        <v>1.4429534153408634</v>
      </c>
      <c r="X139" s="30"/>
      <c r="Y139" s="30"/>
    </row>
    <row r="140" spans="2:25" x14ac:dyDescent="0.35">
      <c r="B140" s="2">
        <v>113</v>
      </c>
      <c r="C140" s="2"/>
      <c r="D140" s="6" t="s">
        <v>11</v>
      </c>
      <c r="E140" s="2">
        <v>5711</v>
      </c>
      <c r="F140" s="2">
        <f t="shared" si="38"/>
        <v>5713.25</v>
      </c>
      <c r="G140" s="2">
        <f t="shared" si="22"/>
        <v>0.99960617861987489</v>
      </c>
      <c r="H140" s="2">
        <v>1.000025118780564</v>
      </c>
      <c r="I140" s="2">
        <f t="shared" si="37"/>
        <v>5836.5054292928899</v>
      </c>
      <c r="J140" s="2">
        <f t="shared" si="23"/>
        <v>5846.6774000000005</v>
      </c>
      <c r="K140" s="2">
        <f t="shared" si="24"/>
        <v>5799.6826000000001</v>
      </c>
      <c r="L140" s="2">
        <f t="shared" si="25"/>
        <v>5836.652035192029</v>
      </c>
      <c r="M140" s="2">
        <f t="shared" si="26"/>
        <v>5846.8242614066394</v>
      </c>
      <c r="N140" s="2">
        <f t="shared" si="27"/>
        <v>5799.8282809545699</v>
      </c>
      <c r="O140" s="2">
        <f t="shared" si="28"/>
        <v>15788.433947898884</v>
      </c>
      <c r="P140" s="2">
        <f t="shared" si="29"/>
        <v>18448.229986659109</v>
      </c>
      <c r="Q140" s="2">
        <f t="shared" si="30"/>
        <v>7890.4634973440043</v>
      </c>
      <c r="R140" s="2">
        <f t="shared" si="31"/>
        <v>125.65203519202896</v>
      </c>
      <c r="S140" s="2">
        <f t="shared" si="32"/>
        <v>135.82426140663938</v>
      </c>
      <c r="T140" s="2">
        <f t="shared" si="33"/>
        <v>88.828280954569891</v>
      </c>
      <c r="U140" s="2">
        <f t="shared" si="34"/>
        <v>2.2001757168977232</v>
      </c>
      <c r="V140" s="2">
        <f t="shared" si="35"/>
        <v>2.3782920925694166</v>
      </c>
      <c r="W140" s="28">
        <f t="shared" si="36"/>
        <v>1.5553892655326544</v>
      </c>
      <c r="X140" s="30"/>
      <c r="Y140" s="30"/>
    </row>
    <row r="141" spans="2:25" x14ac:dyDescent="0.35">
      <c r="B141" s="2">
        <v>114</v>
      </c>
      <c r="C141" s="2"/>
      <c r="D141" s="6" t="s">
        <v>12</v>
      </c>
      <c r="E141" s="2">
        <v>5711</v>
      </c>
      <c r="F141" s="2">
        <f t="shared" si="38"/>
        <v>5710</v>
      </c>
      <c r="G141" s="2">
        <f t="shared" si="22"/>
        <v>1.0001751313485114</v>
      </c>
      <c r="H141" s="2">
        <v>0.99988121391709739</v>
      </c>
      <c r="I141" s="2">
        <f t="shared" si="37"/>
        <v>5844.1502946127548</v>
      </c>
      <c r="J141" s="2">
        <f t="shared" si="23"/>
        <v>5854.3772000000008</v>
      </c>
      <c r="K141" s="2">
        <f t="shared" si="24"/>
        <v>5804.3283999999994</v>
      </c>
      <c r="L141" s="2">
        <f t="shared" si="25"/>
        <v>5843.4560908913636</v>
      </c>
      <c r="M141" s="2">
        <f t="shared" si="26"/>
        <v>5853.6817814645783</v>
      </c>
      <c r="N141" s="2">
        <f t="shared" si="27"/>
        <v>5803.6389265654834</v>
      </c>
      <c r="O141" s="2">
        <f t="shared" si="28"/>
        <v>17544.616014221174</v>
      </c>
      <c r="P141" s="2">
        <f t="shared" si="29"/>
        <v>20358.090761905682</v>
      </c>
      <c r="Q141" s="2">
        <f t="shared" si="30"/>
        <v>8581.9707152050287</v>
      </c>
      <c r="R141" s="2">
        <f t="shared" si="31"/>
        <v>132.4560908913636</v>
      </c>
      <c r="S141" s="2">
        <f t="shared" si="32"/>
        <v>142.68178146457831</v>
      </c>
      <c r="T141" s="2">
        <f t="shared" si="33"/>
        <v>92.638926565483416</v>
      </c>
      <c r="U141" s="2">
        <f t="shared" si="34"/>
        <v>2.3193151968370445</v>
      </c>
      <c r="V141" s="2">
        <f t="shared" si="35"/>
        <v>2.4983677370789406</v>
      </c>
      <c r="W141" s="28">
        <f t="shared" si="36"/>
        <v>1.6221139304059431</v>
      </c>
      <c r="X141" s="30"/>
      <c r="Y141" s="30"/>
    </row>
    <row r="142" spans="2:25" x14ac:dyDescent="0.35">
      <c r="B142" s="2">
        <v>115</v>
      </c>
      <c r="C142" s="2"/>
      <c r="D142" s="6" t="s">
        <v>22</v>
      </c>
      <c r="E142" s="2">
        <v>5707</v>
      </c>
      <c r="F142" s="2">
        <f t="shared" si="38"/>
        <v>5708.75</v>
      </c>
      <c r="G142" s="2">
        <f t="shared" si="22"/>
        <v>0.99969345303262536</v>
      </c>
      <c r="H142" s="2">
        <v>0.99990090430680378</v>
      </c>
      <c r="I142" s="2">
        <f t="shared" si="37"/>
        <v>5851.7951599326198</v>
      </c>
      <c r="J142" s="2">
        <f t="shared" si="23"/>
        <v>5862.0770000000002</v>
      </c>
      <c r="K142" s="2">
        <f t="shared" si="24"/>
        <v>5808.915</v>
      </c>
      <c r="L142" s="2">
        <f t="shared" si="25"/>
        <v>5851.2152722348037</v>
      </c>
      <c r="M142" s="2">
        <f t="shared" si="26"/>
        <v>5861.4960934161154</v>
      </c>
      <c r="N142" s="2">
        <f t="shared" si="27"/>
        <v>5808.339361541357</v>
      </c>
      <c r="O142" s="2">
        <f t="shared" si="28"/>
        <v>20798.044745758543</v>
      </c>
      <c r="P142" s="2">
        <f t="shared" si="29"/>
        <v>23869.042880841058</v>
      </c>
      <c r="Q142" s="2">
        <f t="shared" si="30"/>
        <v>10269.666197609864</v>
      </c>
      <c r="R142" s="2">
        <f t="shared" si="31"/>
        <v>144.21527223480371</v>
      </c>
      <c r="S142" s="2">
        <f t="shared" si="32"/>
        <v>154.4960934161154</v>
      </c>
      <c r="T142" s="2">
        <f t="shared" si="33"/>
        <v>101.33936154135699</v>
      </c>
      <c r="U142" s="2">
        <f t="shared" si="34"/>
        <v>2.5269891753075822</v>
      </c>
      <c r="V142" s="2">
        <f t="shared" si="35"/>
        <v>2.7071332296498229</v>
      </c>
      <c r="W142" s="28">
        <f t="shared" si="36"/>
        <v>1.7757028481050814</v>
      </c>
      <c r="X142" s="30"/>
      <c r="Y142" s="30"/>
    </row>
    <row r="143" spans="2:25" x14ac:dyDescent="0.35">
      <c r="B143" s="2">
        <v>116</v>
      </c>
      <c r="C143" s="2"/>
      <c r="D143" s="6" t="s">
        <v>14</v>
      </c>
      <c r="E143" s="2">
        <v>5701</v>
      </c>
      <c r="F143" s="2">
        <f t="shared" si="38"/>
        <v>5709.083333333333</v>
      </c>
      <c r="G143" s="2">
        <f t="shared" si="22"/>
        <v>0.99858412763286586</v>
      </c>
      <c r="H143" s="2">
        <v>0.9973327954681549</v>
      </c>
      <c r="I143" s="2">
        <f t="shared" si="37"/>
        <v>5859.4400252524847</v>
      </c>
      <c r="J143" s="2">
        <f t="shared" si="23"/>
        <v>5869.7768000000005</v>
      </c>
      <c r="K143" s="2">
        <f t="shared" si="24"/>
        <v>5813.4423999999999</v>
      </c>
      <c r="L143" s="2">
        <f t="shared" si="25"/>
        <v>5843.811700263057</v>
      </c>
      <c r="M143" s="2">
        <f t="shared" si="26"/>
        <v>5854.120904718121</v>
      </c>
      <c r="N143" s="2">
        <f t="shared" si="27"/>
        <v>5797.9367600850992</v>
      </c>
      <c r="O143" s="2">
        <f t="shared" si="28"/>
        <v>20395.181732025234</v>
      </c>
      <c r="P143" s="2">
        <f t="shared" si="29"/>
        <v>23446.011461695885</v>
      </c>
      <c r="Q143" s="2">
        <f t="shared" si="30"/>
        <v>9396.7354557960807</v>
      </c>
      <c r="R143" s="2">
        <f t="shared" si="31"/>
        <v>142.81170026305699</v>
      </c>
      <c r="S143" s="2">
        <f t="shared" si="32"/>
        <v>153.12090471812098</v>
      </c>
      <c r="T143" s="2">
        <f t="shared" si="33"/>
        <v>96.936760085099195</v>
      </c>
      <c r="U143" s="2">
        <f t="shared" si="34"/>
        <v>2.5050289469050515</v>
      </c>
      <c r="V143" s="2">
        <f t="shared" si="35"/>
        <v>2.6858604581322747</v>
      </c>
      <c r="W143" s="28">
        <f t="shared" si="36"/>
        <v>1.7003466073513278</v>
      </c>
      <c r="X143" s="30"/>
      <c r="Y143" s="30"/>
    </row>
    <row r="144" spans="2:25" x14ac:dyDescent="0.35">
      <c r="B144" s="2">
        <v>117</v>
      </c>
      <c r="C144" s="2"/>
      <c r="D144" s="6" t="s">
        <v>15</v>
      </c>
      <c r="E144" s="2">
        <v>5704</v>
      </c>
      <c r="F144" s="2">
        <f>(0.5*E138+SUM(E139:E149)+0.5*E150)/12</f>
        <v>5709.666666666667</v>
      </c>
      <c r="G144" s="2">
        <f t="shared" si="22"/>
        <v>0.99900753108762907</v>
      </c>
      <c r="H144" s="2">
        <v>1.0000576561248928</v>
      </c>
      <c r="I144" s="2">
        <f t="shared" si="37"/>
        <v>5867.0848905723497</v>
      </c>
      <c r="J144" s="2">
        <f t="shared" si="23"/>
        <v>5877.4766</v>
      </c>
      <c r="K144" s="2">
        <f t="shared" si="24"/>
        <v>5817.9105999999992</v>
      </c>
      <c r="L144" s="2">
        <f t="shared" si="25"/>
        <v>5867.4231639515574</v>
      </c>
      <c r="M144" s="2">
        <f t="shared" si="26"/>
        <v>5877.8154725249042</v>
      </c>
      <c r="N144" s="2">
        <f t="shared" si="27"/>
        <v>5818.2460381801684</v>
      </c>
      <c r="O144" s="2">
        <f t="shared" si="28"/>
        <v>26707.13051593761</v>
      </c>
      <c r="P144" s="2">
        <f t="shared" si="29"/>
        <v>30211.81848905572</v>
      </c>
      <c r="Q144" s="2">
        <f t="shared" si="30"/>
        <v>13052.157239864495</v>
      </c>
      <c r="R144" s="2">
        <f t="shared" si="31"/>
        <v>163.4231639515574</v>
      </c>
      <c r="S144" s="2">
        <f t="shared" si="32"/>
        <v>173.81547252490418</v>
      </c>
      <c r="T144" s="2">
        <f t="shared" si="33"/>
        <v>114.2460381801684</v>
      </c>
      <c r="U144" s="2">
        <f t="shared" si="34"/>
        <v>2.865062481619169</v>
      </c>
      <c r="V144" s="2">
        <f t="shared" si="35"/>
        <v>3.047255829679246</v>
      </c>
      <c r="W144" s="28">
        <f t="shared" si="36"/>
        <v>2.0029109077869633</v>
      </c>
      <c r="X144" s="30"/>
      <c r="Y144" s="30"/>
    </row>
    <row r="145" spans="2:25" x14ac:dyDescent="0.35">
      <c r="B145" s="2">
        <v>118</v>
      </c>
      <c r="C145" s="2"/>
      <c r="D145" s="6" t="s">
        <v>23</v>
      </c>
      <c r="E145" s="2">
        <v>5699</v>
      </c>
      <c r="F145" s="2"/>
      <c r="G145" s="2"/>
      <c r="H145" s="2">
        <v>1.0005890856038258</v>
      </c>
      <c r="I145" s="2">
        <f t="shared" si="37"/>
        <v>5874.7297558922146</v>
      </c>
      <c r="J145" s="2">
        <f t="shared" si="23"/>
        <v>5885.1764000000003</v>
      </c>
      <c r="K145" s="2">
        <f t="shared" si="24"/>
        <v>5822.3195999999998</v>
      </c>
      <c r="L145" s="2">
        <f t="shared" ref="L145:L150" si="39">I145*H145</f>
        <v>5878.1904746177779</v>
      </c>
      <c r="M145" s="2">
        <f t="shared" ref="M145:M150" si="40">J145*H145</f>
        <v>5888.6432726932153</v>
      </c>
      <c r="N145" s="2">
        <f t="shared" ref="N145:N150" si="41">K145*H145</f>
        <v>5825.7494446572327</v>
      </c>
      <c r="O145" s="2">
        <f t="shared" si="28"/>
        <v>32109.226193744507</v>
      </c>
      <c r="P145" s="2">
        <f t="shared" si="29"/>
        <v>35964.570877793216</v>
      </c>
      <c r="Q145" s="2">
        <f t="shared" si="30"/>
        <v>16065.421720916906</v>
      </c>
      <c r="R145" s="2">
        <f t="shared" si="31"/>
        <v>179.19047461777791</v>
      </c>
      <c r="S145" s="2">
        <f t="shared" si="32"/>
        <v>189.64327269321529</v>
      </c>
      <c r="T145" s="2">
        <f t="shared" si="33"/>
        <v>126.74944465723274</v>
      </c>
      <c r="U145" s="2">
        <f t="shared" si="34"/>
        <v>3.1442441589362677</v>
      </c>
      <c r="V145" s="2">
        <f t="shared" si="35"/>
        <v>3.3276587593124285</v>
      </c>
      <c r="W145" s="28">
        <f t="shared" si="36"/>
        <v>2.2240646544522327</v>
      </c>
      <c r="X145" s="30"/>
      <c r="Y145" s="30"/>
    </row>
    <row r="146" spans="2:25" x14ac:dyDescent="0.35">
      <c r="B146" s="2">
        <v>119</v>
      </c>
      <c r="C146" s="2"/>
      <c r="D146" s="6" t="s">
        <v>17</v>
      </c>
      <c r="E146" s="2">
        <v>5699</v>
      </c>
      <c r="F146" s="2"/>
      <c r="G146" s="2"/>
      <c r="H146" s="2">
        <v>1.0004521208936334</v>
      </c>
      <c r="I146" s="2">
        <f t="shared" si="37"/>
        <v>5882.3746212120795</v>
      </c>
      <c r="J146" s="2">
        <f t="shared" si="23"/>
        <v>5892.8762000000006</v>
      </c>
      <c r="K146" s="2">
        <f t="shared" si="24"/>
        <v>5826.6693999999998</v>
      </c>
      <c r="L146" s="2">
        <f t="shared" si="39"/>
        <v>5885.0341656825085</v>
      </c>
      <c r="M146" s="2">
        <f t="shared" si="40"/>
        <v>5895.540492453616</v>
      </c>
      <c r="N146" s="2">
        <f t="shared" si="41"/>
        <v>5829.3037589760343</v>
      </c>
      <c r="O146" s="2">
        <f t="shared" si="28"/>
        <v>34608.710801187022</v>
      </c>
      <c r="P146" s="2">
        <f t="shared" si="29"/>
        <v>38628.165173909896</v>
      </c>
      <c r="Q146" s="2">
        <f t="shared" si="30"/>
        <v>16979.069603284428</v>
      </c>
      <c r="R146" s="2">
        <f t="shared" si="31"/>
        <v>186.0341656825085</v>
      </c>
      <c r="S146" s="2">
        <f t="shared" si="32"/>
        <v>196.54049245361603</v>
      </c>
      <c r="T146" s="2">
        <f t="shared" si="33"/>
        <v>130.30375897603426</v>
      </c>
      <c r="U146" s="2">
        <f t="shared" si="34"/>
        <v>3.2643299821461396</v>
      </c>
      <c r="V146" s="2">
        <f t="shared" si="35"/>
        <v>3.4486838472296197</v>
      </c>
      <c r="W146" s="28">
        <f t="shared" si="36"/>
        <v>2.286431987647557</v>
      </c>
      <c r="X146" s="30"/>
      <c r="Y146" s="30"/>
    </row>
    <row r="147" spans="2:25" x14ac:dyDescent="0.35">
      <c r="B147" s="2">
        <v>120</v>
      </c>
      <c r="C147" s="2"/>
      <c r="D147" s="6" t="s">
        <v>24</v>
      </c>
      <c r="E147" s="2">
        <v>5707</v>
      </c>
      <c r="F147" s="2"/>
      <c r="G147" s="2"/>
      <c r="H147" s="2">
        <v>1.0005771776919354</v>
      </c>
      <c r="I147" s="2">
        <f t="shared" si="37"/>
        <v>5890.0194865319445</v>
      </c>
      <c r="J147" s="2">
        <f t="shared" si="23"/>
        <v>5900.576</v>
      </c>
      <c r="K147" s="2">
        <f t="shared" si="24"/>
        <v>5830.9599999999991</v>
      </c>
      <c r="L147" s="2">
        <f t="shared" si="39"/>
        <v>5893.4190743846357</v>
      </c>
      <c r="M147" s="2">
        <f t="shared" si="40"/>
        <v>5903.9816808367696</v>
      </c>
      <c r="N147" s="2">
        <f t="shared" si="41"/>
        <v>5834.3255000345671</v>
      </c>
      <c r="O147" s="2">
        <f t="shared" si="28"/>
        <v>34752.071294424328</v>
      </c>
      <c r="P147" s="2">
        <f t="shared" si="29"/>
        <v>38801.782585278946</v>
      </c>
      <c r="Q147" s="2">
        <f t="shared" si="30"/>
        <v>16211.782959052543</v>
      </c>
      <c r="R147" s="2">
        <f t="shared" si="31"/>
        <v>186.41907438463568</v>
      </c>
      <c r="S147" s="2">
        <f t="shared" si="32"/>
        <v>196.98168083676956</v>
      </c>
      <c r="T147" s="2">
        <f t="shared" si="33"/>
        <v>127.32550003456709</v>
      </c>
      <c r="U147" s="2">
        <f t="shared" si="34"/>
        <v>3.2664985874300978</v>
      </c>
      <c r="V147" s="2">
        <f t="shared" si="35"/>
        <v>3.4515801793721668</v>
      </c>
      <c r="W147" s="28">
        <f t="shared" si="36"/>
        <v>2.2310408276601907</v>
      </c>
      <c r="X147" s="30"/>
      <c r="Y147" s="30"/>
    </row>
    <row r="148" spans="2:25" x14ac:dyDescent="0.35">
      <c r="B148" s="2">
        <v>121</v>
      </c>
      <c r="C148" s="2">
        <v>1993</v>
      </c>
      <c r="D148" s="6" t="s">
        <v>7</v>
      </c>
      <c r="E148" s="2">
        <v>5719</v>
      </c>
      <c r="F148" s="2"/>
      <c r="G148" s="2"/>
      <c r="H148" s="2">
        <v>1.0008590976412568</v>
      </c>
      <c r="I148" s="2">
        <f t="shared" si="37"/>
        <v>5897.6643518518094</v>
      </c>
      <c r="J148" s="2">
        <f t="shared" si="23"/>
        <v>5908.2758000000003</v>
      </c>
      <c r="K148" s="2">
        <f t="shared" si="24"/>
        <v>5835.1913999999997</v>
      </c>
      <c r="L148" s="2">
        <f t="shared" si="39"/>
        <v>5902.7310213854098</v>
      </c>
      <c r="M148" s="2">
        <f t="shared" si="40"/>
        <v>5913.3515858036753</v>
      </c>
      <c r="N148" s="2">
        <f t="shared" si="41"/>
        <v>5840.2043991680221</v>
      </c>
      <c r="O148" s="2">
        <f t="shared" si="28"/>
        <v>33757.088219325917</v>
      </c>
      <c r="P148" s="2">
        <f t="shared" si="29"/>
        <v>37772.538904403373</v>
      </c>
      <c r="Q148" s="2">
        <f t="shared" si="30"/>
        <v>14690.506377681228</v>
      </c>
      <c r="R148" s="2">
        <f t="shared" si="31"/>
        <v>183.7310213854098</v>
      </c>
      <c r="S148" s="2">
        <f t="shared" si="32"/>
        <v>194.35158580367533</v>
      </c>
      <c r="T148" s="2">
        <f t="shared" si="33"/>
        <v>121.20439916802206</v>
      </c>
      <c r="U148" s="2">
        <f t="shared" si="34"/>
        <v>3.2126424442281833</v>
      </c>
      <c r="V148" s="2">
        <f t="shared" si="35"/>
        <v>3.3983491135456432</v>
      </c>
      <c r="W148" s="28">
        <f t="shared" si="36"/>
        <v>2.1193285393953851</v>
      </c>
      <c r="X148" s="30"/>
      <c r="Y148" s="30"/>
    </row>
    <row r="149" spans="2:25" x14ac:dyDescent="0.35">
      <c r="B149" s="2">
        <v>122</v>
      </c>
      <c r="C149" s="2"/>
      <c r="D149" s="6" t="s">
        <v>20</v>
      </c>
      <c r="E149" s="2">
        <v>5725</v>
      </c>
      <c r="F149" s="2"/>
      <c r="G149" s="2"/>
      <c r="H149" s="2">
        <v>1.0008976692944291</v>
      </c>
      <c r="I149" s="2">
        <f t="shared" si="37"/>
        <v>5905.3092171716744</v>
      </c>
      <c r="J149" s="2">
        <f t="shared" si="23"/>
        <v>5915.9756000000007</v>
      </c>
      <c r="K149" s="2">
        <f t="shared" si="24"/>
        <v>5839.3635999999997</v>
      </c>
      <c r="L149" s="2">
        <f t="shared" si="39"/>
        <v>5910.6102319300389</v>
      </c>
      <c r="M149" s="2">
        <f t="shared" si="40"/>
        <v>5921.286189642713</v>
      </c>
      <c r="N149" s="2">
        <f t="shared" si="41"/>
        <v>5844.6054174027267</v>
      </c>
      <c r="O149" s="2">
        <f t="shared" si="28"/>
        <v>34451.158197122844</v>
      </c>
      <c r="P149" s="2">
        <f t="shared" si="29"/>
        <v>38528.268244455088</v>
      </c>
      <c r="Q149" s="2">
        <f t="shared" si="30"/>
        <v>14305.455872080489</v>
      </c>
      <c r="R149" s="2">
        <f t="shared" si="31"/>
        <v>185.61023193003894</v>
      </c>
      <c r="S149" s="2">
        <f t="shared" si="32"/>
        <v>196.286189642713</v>
      </c>
      <c r="T149" s="2">
        <f t="shared" si="33"/>
        <v>119.60541740272674</v>
      </c>
      <c r="U149" s="2">
        <f t="shared" si="34"/>
        <v>3.2421001210487148</v>
      </c>
      <c r="V149" s="2">
        <f t="shared" si="35"/>
        <v>3.4285797317504452</v>
      </c>
      <c r="W149" s="28">
        <f t="shared" si="36"/>
        <v>2.0891775965541788</v>
      </c>
      <c r="X149" s="30"/>
      <c r="Y149" s="30"/>
    </row>
    <row r="150" spans="2:25" x14ac:dyDescent="0.35">
      <c r="B150" s="2">
        <v>123</v>
      </c>
      <c r="C150" s="2"/>
      <c r="D150" s="6" t="s">
        <v>21</v>
      </c>
      <c r="E150" s="2">
        <v>5724</v>
      </c>
      <c r="F150" s="2"/>
      <c r="G150" s="2"/>
      <c r="H150" s="2">
        <v>0.99934806961475475</v>
      </c>
      <c r="I150" s="2">
        <f t="shared" si="37"/>
        <v>5912.9540824915393</v>
      </c>
      <c r="J150" s="2">
        <f t="shared" si="23"/>
        <v>5923.6754000000001</v>
      </c>
      <c r="K150" s="2">
        <f t="shared" si="24"/>
        <v>5843.4766</v>
      </c>
      <c r="L150" s="2">
        <f t="shared" si="39"/>
        <v>5909.0992480586028</v>
      </c>
      <c r="M150" s="2">
        <f t="shared" si="40"/>
        <v>5919.8135760144105</v>
      </c>
      <c r="N150" s="2">
        <f t="shared" si="41"/>
        <v>5839.6670600489906</v>
      </c>
      <c r="O150" s="2">
        <f t="shared" si="28"/>
        <v>34261.731631860181</v>
      </c>
      <c r="P150" s="2">
        <f t="shared" si="29"/>
        <v>38342.956551551317</v>
      </c>
      <c r="Q150" s="2">
        <f t="shared" si="30"/>
        <v>13378.868780376799</v>
      </c>
      <c r="R150" s="2">
        <f t="shared" si="31"/>
        <v>185.09924805860283</v>
      </c>
      <c r="S150" s="2">
        <f t="shared" si="32"/>
        <v>195.8135760144105</v>
      </c>
      <c r="T150" s="2">
        <f t="shared" si="33"/>
        <v>115.66706004899061</v>
      </c>
      <c r="U150" s="2">
        <f t="shared" si="34"/>
        <v>3.2337394839029145</v>
      </c>
      <c r="V150" s="2">
        <f t="shared" si="35"/>
        <v>3.4209220128303723</v>
      </c>
      <c r="W150" s="28">
        <f t="shared" si="36"/>
        <v>2.020738295754553</v>
      </c>
      <c r="X150" s="30"/>
      <c r="Y150" s="30"/>
    </row>
    <row r="151" spans="2:25" x14ac:dyDescent="0.35">
      <c r="B151" s="25">
        <v>124</v>
      </c>
      <c r="C151" s="25"/>
      <c r="D151" s="26" t="s">
        <v>10</v>
      </c>
      <c r="E151" s="25">
        <v>5720</v>
      </c>
      <c r="F151" s="27"/>
      <c r="G151" s="27"/>
      <c r="H151" s="25">
        <v>1.0000790906626496</v>
      </c>
      <c r="I151" s="25">
        <f t="shared" si="37"/>
        <v>5920.5989478114043</v>
      </c>
      <c r="J151" s="25">
        <f t="shared" si="23"/>
        <v>5931.3752000000004</v>
      </c>
      <c r="K151" s="25">
        <f t="shared" si="24"/>
        <v>5847.5303999999996</v>
      </c>
      <c r="L151" s="25">
        <f t="shared" si="25"/>
        <v>5921.0672119054689</v>
      </c>
      <c r="M151" s="25">
        <f t="shared" si="26"/>
        <v>5931.8443163949914</v>
      </c>
      <c r="N151" s="25">
        <f t="shared" si="27"/>
        <v>5847.9928850541992</v>
      </c>
      <c r="O151" s="25">
        <f t="shared" si="28"/>
        <v>40428.023703438725</v>
      </c>
      <c r="P151" s="25">
        <f t="shared" si="29"/>
        <v>44878.014388861237</v>
      </c>
      <c r="Q151" s="25">
        <f t="shared" si="30"/>
        <v>16382.178624497443</v>
      </c>
      <c r="R151" s="25">
        <f t="shared" si="31"/>
        <v>201.06721190546887</v>
      </c>
      <c r="S151" s="25">
        <f t="shared" si="32"/>
        <v>211.84431639499144</v>
      </c>
      <c r="T151" s="25">
        <f t="shared" si="33"/>
        <v>127.99288505419918</v>
      </c>
      <c r="U151" s="25">
        <f t="shared" si="34"/>
        <v>3.5151610472984069</v>
      </c>
      <c r="V151" s="25">
        <f t="shared" si="35"/>
        <v>3.7035719649474026</v>
      </c>
      <c r="W151" s="29">
        <f t="shared" si="36"/>
        <v>2.2376378505978876</v>
      </c>
      <c r="X151" s="30"/>
      <c r="Y151" s="30"/>
    </row>
    <row r="152" spans="2:25" x14ac:dyDescent="0.35">
      <c r="B152" s="25">
        <v>125</v>
      </c>
      <c r="C152" s="25"/>
      <c r="D152" s="26" t="s">
        <v>11</v>
      </c>
      <c r="E152" s="25">
        <v>5719</v>
      </c>
      <c r="F152" s="27"/>
      <c r="G152" s="27"/>
      <c r="H152" s="25">
        <v>1.000025118780564</v>
      </c>
      <c r="I152" s="25">
        <f t="shared" si="37"/>
        <v>5928.2438131312692</v>
      </c>
      <c r="J152" s="25">
        <f t="shared" si="23"/>
        <v>5939.0750000000007</v>
      </c>
      <c r="K152" s="25">
        <f t="shared" si="24"/>
        <v>5851.5249999999996</v>
      </c>
      <c r="L152" s="25">
        <f t="shared" si="25"/>
        <v>5928.3927233867407</v>
      </c>
      <c r="M152" s="25">
        <f t="shared" si="26"/>
        <v>5939.2241823216791</v>
      </c>
      <c r="N152" s="25">
        <f t="shared" si="27"/>
        <v>5851.6719831724395</v>
      </c>
      <c r="O152" s="25">
        <f t="shared" si="28"/>
        <v>43845.312607316118</v>
      </c>
      <c r="P152" s="25">
        <f t="shared" si="29"/>
        <v>48498.69047925216</v>
      </c>
      <c r="Q152" s="25">
        <f t="shared" si="30"/>
        <v>17601.855118908061</v>
      </c>
      <c r="R152" s="25">
        <f t="shared" si="31"/>
        <v>209.39272338674073</v>
      </c>
      <c r="S152" s="25">
        <f t="shared" si="32"/>
        <v>220.22418232167911</v>
      </c>
      <c r="T152" s="25">
        <f t="shared" si="33"/>
        <v>132.67198317243947</v>
      </c>
      <c r="U152" s="25">
        <f t="shared" si="34"/>
        <v>3.6613520438318017</v>
      </c>
      <c r="V152" s="25">
        <f t="shared" si="35"/>
        <v>3.8507463249113325</v>
      </c>
      <c r="W152" s="29">
        <f t="shared" si="36"/>
        <v>2.3198458327057083</v>
      </c>
      <c r="X152" s="30"/>
      <c r="Y152" s="30"/>
    </row>
    <row r="153" spans="2:25" x14ac:dyDescent="0.35">
      <c r="B153" s="25">
        <v>126</v>
      </c>
      <c r="C153" s="25"/>
      <c r="D153" s="26" t="s">
        <v>12</v>
      </c>
      <c r="E153" s="25">
        <v>5711</v>
      </c>
      <c r="F153" s="27"/>
      <c r="G153" s="27"/>
      <c r="H153" s="25">
        <v>0.99988121391709739</v>
      </c>
      <c r="I153" s="25">
        <f t="shared" si="37"/>
        <v>5935.8886784511342</v>
      </c>
      <c r="J153" s="25">
        <f t="shared" si="23"/>
        <v>5946.7748000000001</v>
      </c>
      <c r="K153" s="25">
        <f t="shared" si="24"/>
        <v>5855.4603999999999</v>
      </c>
      <c r="L153" s="25">
        <f t="shared" si="25"/>
        <v>5935.1835774864749</v>
      </c>
      <c r="M153" s="25">
        <f t="shared" si="26"/>
        <v>5946.0684059156038</v>
      </c>
      <c r="N153" s="25">
        <f t="shared" si="27"/>
        <v>5854.7648527954925</v>
      </c>
      <c r="O153" s="25">
        <f t="shared" si="28"/>
        <v>50258.276414634274</v>
      </c>
      <c r="P153" s="25">
        <f t="shared" si="29"/>
        <v>55257.155459703055</v>
      </c>
      <c r="Q153" s="25">
        <f t="shared" si="30"/>
        <v>20668.332899309633</v>
      </c>
      <c r="R153" s="25">
        <f t="shared" si="31"/>
        <v>224.18357748647486</v>
      </c>
      <c r="S153" s="25">
        <f t="shared" si="32"/>
        <v>235.06840591560376</v>
      </c>
      <c r="T153" s="25">
        <f t="shared" si="33"/>
        <v>143.76485279549252</v>
      </c>
      <c r="U153" s="25">
        <f t="shared" si="34"/>
        <v>3.9254697511202044</v>
      </c>
      <c r="V153" s="25">
        <f t="shared" si="35"/>
        <v>4.1160638402311989</v>
      </c>
      <c r="W153" s="29">
        <f t="shared" si="36"/>
        <v>2.5173323900453952</v>
      </c>
      <c r="X153" s="30"/>
      <c r="Y153" s="30"/>
    </row>
    <row r="154" spans="2:25" x14ac:dyDescent="0.35">
      <c r="B154" s="25">
        <v>127</v>
      </c>
      <c r="C154" s="25"/>
      <c r="D154" s="26" t="s">
        <v>22</v>
      </c>
      <c r="E154" s="25">
        <v>5709</v>
      </c>
      <c r="F154" s="27"/>
      <c r="G154" s="27"/>
      <c r="H154" s="25">
        <v>0.99990090430680378</v>
      </c>
      <c r="I154" s="25">
        <f t="shared" si="37"/>
        <v>5943.5335437709991</v>
      </c>
      <c r="J154" s="25">
        <f t="shared" si="23"/>
        <v>5954.4746000000005</v>
      </c>
      <c r="K154" s="25">
        <f t="shared" si="24"/>
        <v>5859.3365999999996</v>
      </c>
      <c r="L154" s="25">
        <f t="shared" si="25"/>
        <v>5942.9445651944443</v>
      </c>
      <c r="M154" s="25">
        <f t="shared" si="26"/>
        <v>5953.884537211894</v>
      </c>
      <c r="N154" s="25">
        <f t="shared" si="27"/>
        <v>5858.7559649779523</v>
      </c>
      <c r="O154" s="25">
        <f t="shared" si="28"/>
        <v>54730.059584017596</v>
      </c>
      <c r="P154" s="25">
        <f t="shared" si="29"/>
        <v>59968.436565483491</v>
      </c>
      <c r="Q154" s="25">
        <f t="shared" si="30"/>
        <v>22426.849046477681</v>
      </c>
      <c r="R154" s="25">
        <f t="shared" si="31"/>
        <v>233.94456519444429</v>
      </c>
      <c r="S154" s="25">
        <f t="shared" si="32"/>
        <v>244.88453721189398</v>
      </c>
      <c r="T154" s="25">
        <f t="shared" si="33"/>
        <v>149.75596497795232</v>
      </c>
      <c r="U154" s="25">
        <f t="shared" si="34"/>
        <v>4.0978203747494186</v>
      </c>
      <c r="V154" s="25">
        <f t="shared" si="35"/>
        <v>4.2894471398124709</v>
      </c>
      <c r="W154" s="29">
        <f t="shared" si="36"/>
        <v>2.6231558062349327</v>
      </c>
      <c r="X154" s="30"/>
      <c r="Y154" s="30"/>
    </row>
    <row r="155" spans="2:25" x14ac:dyDescent="0.35">
      <c r="B155" s="25">
        <v>128</v>
      </c>
      <c r="C155" s="25"/>
      <c r="D155" s="26" t="s">
        <v>14</v>
      </c>
      <c r="E155" s="25">
        <v>5690</v>
      </c>
      <c r="F155" s="27"/>
      <c r="G155" s="27"/>
      <c r="H155" s="25">
        <v>0.9973327954681549</v>
      </c>
      <c r="I155" s="25">
        <f t="shared" si="37"/>
        <v>5951.1784090908641</v>
      </c>
      <c r="J155" s="25">
        <f t="shared" si="23"/>
        <v>5962.1743999999999</v>
      </c>
      <c r="K155" s="25">
        <f t="shared" si="24"/>
        <v>5863.1535999999996</v>
      </c>
      <c r="L155" s="25">
        <f t="shared" si="25"/>
        <v>5935.3053990683184</v>
      </c>
      <c r="M155" s="25">
        <f t="shared" si="26"/>
        <v>5946.2720614206692</v>
      </c>
      <c r="N155" s="25">
        <f t="shared" si="27"/>
        <v>5847.5153701471754</v>
      </c>
      <c r="O155" s="25">
        <f t="shared" si="28"/>
        <v>60174.738812066927</v>
      </c>
      <c r="P155" s="25">
        <f t="shared" si="29"/>
        <v>65675.369464799223</v>
      </c>
      <c r="Q155" s="25">
        <f t="shared" si="30"/>
        <v>24811.09183260168</v>
      </c>
      <c r="R155" s="25">
        <f t="shared" si="31"/>
        <v>245.30539906831837</v>
      </c>
      <c r="S155" s="25">
        <f t="shared" si="32"/>
        <v>256.27206142066916</v>
      </c>
      <c r="T155" s="25">
        <f t="shared" si="33"/>
        <v>157.51537014717542</v>
      </c>
      <c r="U155" s="25">
        <f t="shared" si="34"/>
        <v>4.3111669432041895</v>
      </c>
      <c r="V155" s="25">
        <f t="shared" si="35"/>
        <v>4.5039026611716899</v>
      </c>
      <c r="W155" s="29">
        <f t="shared" si="36"/>
        <v>2.7682841853633642</v>
      </c>
      <c r="X155" s="30"/>
      <c r="Y155" s="30"/>
    </row>
    <row r="156" spans="2:25" x14ac:dyDescent="0.35">
      <c r="B156" s="25">
        <v>129</v>
      </c>
      <c r="C156" s="25"/>
      <c r="D156" s="26" t="s">
        <v>15</v>
      </c>
      <c r="E156" s="25">
        <v>5692</v>
      </c>
      <c r="F156" s="27"/>
      <c r="G156" s="27"/>
      <c r="H156" s="25">
        <v>1.0000576561248928</v>
      </c>
      <c r="I156" s="25">
        <f t="shared" si="37"/>
        <v>5958.823274410729</v>
      </c>
      <c r="J156" s="25">
        <f t="shared" si="23"/>
        <v>5969.8742000000002</v>
      </c>
      <c r="K156" s="25">
        <f t="shared" si="24"/>
        <v>5866.9114</v>
      </c>
      <c r="L156" s="25">
        <f t="shared" si="25"/>
        <v>5959.1668370696525</v>
      </c>
      <c r="M156" s="25">
        <f t="shared" si="26"/>
        <v>5970.2183998124701</v>
      </c>
      <c r="N156" s="25">
        <f t="shared" si="27"/>
        <v>5867.249663376414</v>
      </c>
      <c r="O156" s="25">
        <f t="shared" si="28"/>
        <v>71378.118829802246</v>
      </c>
      <c r="P156" s="25">
        <f t="shared" si="29"/>
        <v>77405.477994211469</v>
      </c>
      <c r="Q156" s="25">
        <f t="shared" si="30"/>
        <v>30712.444513546419</v>
      </c>
      <c r="R156" s="25">
        <f t="shared" si="31"/>
        <v>267.1668370696525</v>
      </c>
      <c r="S156" s="25">
        <f t="shared" si="32"/>
        <v>278.21839981247012</v>
      </c>
      <c r="T156" s="25">
        <f t="shared" si="33"/>
        <v>175.24966337641399</v>
      </c>
      <c r="U156" s="25">
        <f t="shared" si="34"/>
        <v>4.6937251769088633</v>
      </c>
      <c r="V156" s="25">
        <f t="shared" si="35"/>
        <v>4.8878847472324338</v>
      </c>
      <c r="W156" s="29">
        <f t="shared" si="36"/>
        <v>3.0788767283277232</v>
      </c>
      <c r="X156" s="30"/>
      <c r="Y156" s="30"/>
    </row>
    <row r="157" spans="2:25" x14ac:dyDescent="0.35">
      <c r="B157" s="25">
        <v>130</v>
      </c>
      <c r="C157" s="25"/>
      <c r="D157" s="26" t="s">
        <v>23</v>
      </c>
      <c r="E157" s="25">
        <v>5693</v>
      </c>
      <c r="F157" s="27"/>
      <c r="G157" s="27"/>
      <c r="H157" s="25">
        <v>1.0005890856038258</v>
      </c>
      <c r="I157" s="25">
        <f t="shared" si="37"/>
        <v>5966.468139730594</v>
      </c>
      <c r="J157" s="25">
        <f t="shared" si="23"/>
        <v>5977.5740000000005</v>
      </c>
      <c r="K157" s="25">
        <f t="shared" si="24"/>
        <v>5870.61</v>
      </c>
      <c r="L157" s="25">
        <f t="shared" si="25"/>
        <v>5969.9829002173947</v>
      </c>
      <c r="M157" s="25">
        <f t="shared" si="26"/>
        <v>5981.0953027892037</v>
      </c>
      <c r="N157" s="25">
        <f t="shared" si="27"/>
        <v>5874.0682918366756</v>
      </c>
      <c r="O157" s="25">
        <f t="shared" si="28"/>
        <v>76719.527012839215</v>
      </c>
      <c r="P157" s="25">
        <f t="shared" si="29"/>
        <v>82998.903489202989</v>
      </c>
      <c r="Q157" s="25">
        <f t="shared" si="30"/>
        <v>32785.726308651523</v>
      </c>
      <c r="R157" s="25">
        <f t="shared" si="31"/>
        <v>276.98290021739467</v>
      </c>
      <c r="S157" s="25">
        <f t="shared" si="32"/>
        <v>288.09530278920374</v>
      </c>
      <c r="T157" s="25">
        <f t="shared" si="33"/>
        <v>181.0682918366756</v>
      </c>
      <c r="U157" s="25">
        <f t="shared" si="34"/>
        <v>4.8653240860248497</v>
      </c>
      <c r="V157" s="25">
        <f t="shared" si="35"/>
        <v>5.0605182292148907</v>
      </c>
      <c r="W157" s="29">
        <f t="shared" si="36"/>
        <v>3.1805426284327347</v>
      </c>
      <c r="X157" s="30"/>
      <c r="Y157" s="30"/>
    </row>
    <row r="158" spans="2:25" x14ac:dyDescent="0.35">
      <c r="B158" s="25">
        <v>131</v>
      </c>
      <c r="C158" s="25"/>
      <c r="D158" s="26" t="s">
        <v>17</v>
      </c>
      <c r="E158" s="25">
        <v>5700</v>
      </c>
      <c r="F158" s="27"/>
      <c r="G158" s="27"/>
      <c r="H158" s="25">
        <v>1.0004521208936334</v>
      </c>
      <c r="I158" s="25">
        <f t="shared" si="37"/>
        <v>5974.1130050504589</v>
      </c>
      <c r="J158" s="25">
        <f t="shared" si="23"/>
        <v>5985.2737999999999</v>
      </c>
      <c r="K158" s="25">
        <f t="shared" si="24"/>
        <v>5874.2493999999997</v>
      </c>
      <c r="L158" s="25">
        <f t="shared" si="25"/>
        <v>5976.8140263609694</v>
      </c>
      <c r="M158" s="25">
        <f t="shared" si="26"/>
        <v>5987.9798673390969</v>
      </c>
      <c r="N158" s="25">
        <f t="shared" si="27"/>
        <v>5876.9052708881536</v>
      </c>
      <c r="O158" s="25">
        <f t="shared" si="28"/>
        <v>76626.005190171447</v>
      </c>
      <c r="P158" s="25">
        <f t="shared" si="29"/>
        <v>82932.403992643871</v>
      </c>
      <c r="Q158" s="25">
        <f t="shared" si="30"/>
        <v>31295.47486801101</v>
      </c>
      <c r="R158" s="25">
        <f t="shared" si="31"/>
        <v>276.81402636096936</v>
      </c>
      <c r="S158" s="25">
        <f t="shared" si="32"/>
        <v>287.97986733909693</v>
      </c>
      <c r="T158" s="25">
        <f t="shared" si="33"/>
        <v>176.90527088815361</v>
      </c>
      <c r="U158" s="25">
        <f t="shared" si="34"/>
        <v>4.8563864273854271</v>
      </c>
      <c r="V158" s="25">
        <f t="shared" si="35"/>
        <v>5.0522783743701218</v>
      </c>
      <c r="W158" s="29">
        <f t="shared" si="36"/>
        <v>3.1036012436518177</v>
      </c>
      <c r="X158" s="30"/>
      <c r="Y158" s="30"/>
    </row>
    <row r="159" spans="2:25" x14ac:dyDescent="0.35">
      <c r="B159" s="25">
        <v>132</v>
      </c>
      <c r="C159" s="25"/>
      <c r="D159" s="26" t="s">
        <v>24</v>
      </c>
      <c r="E159" s="25">
        <v>5697</v>
      </c>
      <c r="F159" s="27"/>
      <c r="G159" s="27"/>
      <c r="H159" s="25">
        <v>1.0005771776919354</v>
      </c>
      <c r="I159" s="25">
        <f t="shared" si="37"/>
        <v>5981.7578703703239</v>
      </c>
      <c r="J159" s="25">
        <f t="shared" si="23"/>
        <v>5992.9736000000003</v>
      </c>
      <c r="K159" s="25">
        <f t="shared" si="24"/>
        <v>5877.8296</v>
      </c>
      <c r="L159" s="25">
        <f t="shared" si="25"/>
        <v>5985.2104075716607</v>
      </c>
      <c r="M159" s="25">
        <f t="shared" si="26"/>
        <v>5996.4326106702783</v>
      </c>
      <c r="N159" s="25">
        <f t="shared" si="27"/>
        <v>5881.2221521221181</v>
      </c>
      <c r="O159" s="25">
        <f t="shared" si="28"/>
        <v>83065.239032622747</v>
      </c>
      <c r="P159" s="25">
        <f t="shared" si="29"/>
        <v>89659.888332818489</v>
      </c>
      <c r="Q159" s="25">
        <f t="shared" si="30"/>
        <v>33937.801332504838</v>
      </c>
      <c r="R159" s="25">
        <f t="shared" si="31"/>
        <v>288.21040757166065</v>
      </c>
      <c r="S159" s="25">
        <f t="shared" si="32"/>
        <v>299.43261067027834</v>
      </c>
      <c r="T159" s="25">
        <f t="shared" si="33"/>
        <v>184.22215212211813</v>
      </c>
      <c r="U159" s="25">
        <f t="shared" si="34"/>
        <v>5.0589855638346615</v>
      </c>
      <c r="V159" s="25">
        <f t="shared" si="35"/>
        <v>5.2559699959676731</v>
      </c>
      <c r="W159" s="29">
        <f t="shared" si="36"/>
        <v>3.233669512412114</v>
      </c>
      <c r="X159" s="30"/>
      <c r="Y159" s="30"/>
    </row>
    <row r="160" spans="2:25" x14ac:dyDescent="0.35">
      <c r="B160" s="25">
        <v>133</v>
      </c>
      <c r="C160" s="25">
        <v>1994</v>
      </c>
      <c r="D160" s="26" t="s">
        <v>7</v>
      </c>
      <c r="E160" s="25">
        <v>5708</v>
      </c>
      <c r="F160" s="27"/>
      <c r="G160" s="27"/>
      <c r="H160" s="25">
        <v>1.0008590976412568</v>
      </c>
      <c r="I160" s="25">
        <f t="shared" si="37"/>
        <v>5989.4027356901888</v>
      </c>
      <c r="J160" s="25">
        <f t="shared" si="23"/>
        <v>6000.6734000000006</v>
      </c>
      <c r="K160" s="25">
        <f t="shared" si="24"/>
        <v>5881.3505999999998</v>
      </c>
      <c r="L160" s="25">
        <f t="shared" si="25"/>
        <v>5994.548217452957</v>
      </c>
      <c r="M160" s="25">
        <f t="shared" si="26"/>
        <v>6005.8285643638928</v>
      </c>
      <c r="N160" s="25">
        <f t="shared" si="27"/>
        <v>5886.4032544278643</v>
      </c>
      <c r="O160" s="25">
        <f t="shared" si="28"/>
        <v>82109.880925467151</v>
      </c>
      <c r="P160" s="25">
        <f t="shared" si="29"/>
        <v>88701.853751057453</v>
      </c>
      <c r="Q160" s="25">
        <f t="shared" si="30"/>
        <v>31827.721190453296</v>
      </c>
      <c r="R160" s="25">
        <f t="shared" si="31"/>
        <v>286.54821745295703</v>
      </c>
      <c r="S160" s="25">
        <f t="shared" si="32"/>
        <v>297.82856436389284</v>
      </c>
      <c r="T160" s="25">
        <f t="shared" si="33"/>
        <v>178.40325442786434</v>
      </c>
      <c r="U160" s="25">
        <f t="shared" si="34"/>
        <v>5.0201159329529963</v>
      </c>
      <c r="V160" s="25">
        <f t="shared" si="35"/>
        <v>5.2177393896967912</v>
      </c>
      <c r="W160" s="29">
        <f t="shared" si="36"/>
        <v>3.1254949969843087</v>
      </c>
      <c r="X160" s="30"/>
      <c r="Y160" s="30"/>
    </row>
    <row r="161" spans="2:25" x14ac:dyDescent="0.35">
      <c r="B161" s="25">
        <v>134</v>
      </c>
      <c r="C161" s="25"/>
      <c r="D161" s="26" t="s">
        <v>20</v>
      </c>
      <c r="E161" s="25">
        <v>5716</v>
      </c>
      <c r="F161" s="27"/>
      <c r="G161" s="27"/>
      <c r="H161" s="25">
        <v>1.0008976692944291</v>
      </c>
      <c r="I161" s="25">
        <f t="shared" si="37"/>
        <v>5997.0476010100538</v>
      </c>
      <c r="J161" s="25">
        <f t="shared" si="23"/>
        <v>6008.3732</v>
      </c>
      <c r="K161" s="25">
        <f t="shared" si="24"/>
        <v>5884.8123999999998</v>
      </c>
      <c r="L161" s="25">
        <f t="shared" si="25"/>
        <v>6002.4309664987104</v>
      </c>
      <c r="M161" s="25">
        <f t="shared" si="26"/>
        <v>6013.766732131111</v>
      </c>
      <c r="N161" s="25">
        <f t="shared" si="27"/>
        <v>5890.0950153949552</v>
      </c>
      <c r="O161" s="25">
        <f t="shared" si="28"/>
        <v>82042.698569385364</v>
      </c>
      <c r="P161" s="25">
        <f t="shared" si="29"/>
        <v>88665.026764040798</v>
      </c>
      <c r="Q161" s="25">
        <f t="shared" si="30"/>
        <v>30309.074385369699</v>
      </c>
      <c r="R161" s="25">
        <f t="shared" si="31"/>
        <v>286.4309664987104</v>
      </c>
      <c r="S161" s="25">
        <f t="shared" si="32"/>
        <v>297.76673213111098</v>
      </c>
      <c r="T161" s="25">
        <f t="shared" si="33"/>
        <v>174.09501539495523</v>
      </c>
      <c r="U161" s="25">
        <f t="shared" si="34"/>
        <v>5.0110386021467876</v>
      </c>
      <c r="V161" s="25">
        <f t="shared" si="35"/>
        <v>5.2093550057927045</v>
      </c>
      <c r="W161" s="29">
        <f t="shared" si="36"/>
        <v>3.0457490446983071</v>
      </c>
      <c r="X161" s="30"/>
      <c r="Y161" s="30"/>
    </row>
    <row r="162" spans="2:25" x14ac:dyDescent="0.35">
      <c r="B162" s="25">
        <v>135</v>
      </c>
      <c r="C162" s="25"/>
      <c r="D162" s="26" t="s">
        <v>21</v>
      </c>
      <c r="E162" s="25">
        <v>5737</v>
      </c>
      <c r="F162" s="27"/>
      <c r="G162" s="27"/>
      <c r="H162" s="25">
        <v>0.99934806961475475</v>
      </c>
      <c r="I162" s="25">
        <f t="shared" si="37"/>
        <v>6004.6924663299187</v>
      </c>
      <c r="J162" s="25">
        <f t="shared" si="23"/>
        <v>6016.0730000000003</v>
      </c>
      <c r="K162" s="25">
        <f t="shared" si="24"/>
        <v>5888.2150000000001</v>
      </c>
      <c r="L162" s="25">
        <f t="shared" si="25"/>
        <v>6000.7778248570648</v>
      </c>
      <c r="M162" s="25">
        <f t="shared" si="26"/>
        <v>6012.1509392114467</v>
      </c>
      <c r="N162" s="25">
        <f t="shared" si="27"/>
        <v>5884.3762937266429</v>
      </c>
      <c r="O162" s="25">
        <f t="shared" si="28"/>
        <v>69578.740886324376</v>
      </c>
      <c r="P162" s="25">
        <f t="shared" si="29"/>
        <v>75708.039348941238</v>
      </c>
      <c r="Q162" s="25">
        <f t="shared" si="30"/>
        <v>21719.771952601714</v>
      </c>
      <c r="R162" s="25">
        <f t="shared" si="31"/>
        <v>263.77782485706484</v>
      </c>
      <c r="S162" s="25">
        <f t="shared" si="32"/>
        <v>275.15093921144671</v>
      </c>
      <c r="T162" s="25">
        <f t="shared" si="33"/>
        <v>147.37629372664287</v>
      </c>
      <c r="U162" s="25">
        <f t="shared" si="34"/>
        <v>4.5978355387321743</v>
      </c>
      <c r="V162" s="25">
        <f t="shared" si="35"/>
        <v>4.7960770300060434</v>
      </c>
      <c r="W162" s="29">
        <f t="shared" si="36"/>
        <v>2.5688738665965292</v>
      </c>
      <c r="X162" s="30"/>
      <c r="Y162" s="30"/>
    </row>
    <row r="163" spans="2:25" x14ac:dyDescent="0.35">
      <c r="D163" s="8"/>
      <c r="X163" s="30"/>
      <c r="Y163" s="30"/>
    </row>
    <row r="164" spans="2:25" x14ac:dyDescent="0.35">
      <c r="D164" s="8"/>
    </row>
    <row r="165" spans="2:25" x14ac:dyDescent="0.35">
      <c r="D165" s="8"/>
      <c r="O165" s="9"/>
      <c r="P165" s="24" t="s">
        <v>55</v>
      </c>
      <c r="Q165" s="9"/>
      <c r="R165" s="9"/>
      <c r="S165" s="24" t="s">
        <v>54</v>
      </c>
      <c r="T165" s="9"/>
      <c r="U165" s="9"/>
      <c r="V165" s="24" t="s">
        <v>53</v>
      </c>
      <c r="W165" s="9"/>
    </row>
    <row r="166" spans="2:25" x14ac:dyDescent="0.35">
      <c r="D166" s="8"/>
      <c r="O166" s="2">
        <f>AVERAGE(O151:O162)</f>
        <v>65913.051797340508</v>
      </c>
      <c r="P166" s="2">
        <f>AVERAGE(P151:P162)</f>
        <v>71695.771669251277</v>
      </c>
      <c r="Q166" s="31">
        <f>AVERAGE(Q151:Q162)</f>
        <v>26206.52683941109</v>
      </c>
      <c r="R166" s="2">
        <f>AVERAGE(R151:R162)</f>
        <v>254.98538808915472</v>
      </c>
      <c r="S166" s="2">
        <f>AVERAGE(S151:S162)</f>
        <v>266.06382663186145</v>
      </c>
      <c r="T166" s="31">
        <f>AVERAGE(T151:T162)</f>
        <v>160.75174982667355</v>
      </c>
      <c r="U166" s="2">
        <f>AVERAGE(U151:U162)</f>
        <v>4.4678651240158151</v>
      </c>
      <c r="V166" s="2">
        <f>AVERAGE(V151:V162)</f>
        <v>4.6619628919462288</v>
      </c>
      <c r="W166" s="31">
        <f>AVERAGE(W151:W162)</f>
        <v>2.8169220071709016</v>
      </c>
    </row>
    <row r="167" spans="2:25" x14ac:dyDescent="0.35">
      <c r="D167" s="8"/>
    </row>
    <row r="168" spans="2:25" x14ac:dyDescent="0.35">
      <c r="D168" s="8"/>
    </row>
    <row r="169" spans="2:25" x14ac:dyDescent="0.35">
      <c r="D169" s="8"/>
    </row>
    <row r="170" spans="2:25" x14ac:dyDescent="0.35">
      <c r="D170" s="8"/>
    </row>
    <row r="171" spans="2:25" x14ac:dyDescent="0.35">
      <c r="D1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BRIKA WISSAL</dc:creator>
  <cp:lastModifiedBy>BRIKA WISSAL</cp:lastModifiedBy>
  <dcterms:created xsi:type="dcterms:W3CDTF">2025-02-12T11:05:52Z</dcterms:created>
  <dcterms:modified xsi:type="dcterms:W3CDTF">2025-02-13T20:00:10Z</dcterms:modified>
</cp:coreProperties>
</file>