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prya/Downloads/"/>
    </mc:Choice>
  </mc:AlternateContent>
  <xr:revisionPtr revIDLastSave="0" documentId="8_{A703E7E8-27DB-5541-9ECB-DE47B4FDD8A8}" xr6:coauthVersionLast="47" xr6:coauthVersionMax="47" xr10:uidLastSave="{00000000-0000-0000-0000-000000000000}"/>
  <bookViews>
    <workbookView xWindow="760" yWindow="500" windowWidth="28040" windowHeight="16380" activeTab="1" xr2:uid="{4BEB0634-152C-7D43-A112-6279ACDF6E8E}"/>
  </bookViews>
  <sheets>
    <sheet name="Data" sheetId="2" r:id="rId1"/>
    <sheet name="Cellular" sheetId="3" r:id="rId2"/>
    <sheet name="RideShare" sheetId="4" r:id="rId3"/>
    <sheet name="Paycheck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3" l="1"/>
  <c r="F15" i="3"/>
  <c r="F7" i="3"/>
  <c r="F8" i="3"/>
  <c r="C37" i="5"/>
  <c r="C38" i="5"/>
  <c r="C33" i="5"/>
  <c r="G5" i="2"/>
  <c r="L6" i="2"/>
  <c r="K6" i="2"/>
  <c r="J6" i="2"/>
  <c r="I6" i="2"/>
  <c r="H6" i="2"/>
  <c r="G6" i="2"/>
  <c r="K9" i="3"/>
  <c r="J9" i="3"/>
  <c r="I9" i="3"/>
  <c r="H9" i="3"/>
  <c r="G9" i="3"/>
  <c r="K8" i="3"/>
  <c r="J8" i="3"/>
  <c r="I8" i="3"/>
  <c r="H8" i="3"/>
  <c r="G8" i="3"/>
  <c r="K7" i="3"/>
  <c r="J7" i="3"/>
  <c r="I7" i="3"/>
  <c r="H7" i="3"/>
  <c r="G7" i="3"/>
  <c r="K6" i="3"/>
  <c r="J6" i="3"/>
  <c r="I6" i="3"/>
  <c r="H6" i="3"/>
  <c r="G6" i="3"/>
  <c r="F6" i="3"/>
  <c r="K5" i="3"/>
  <c r="J5" i="3"/>
  <c r="I5" i="3"/>
  <c r="H5" i="3"/>
  <c r="G5" i="3"/>
  <c r="F5" i="3"/>
  <c r="L4" i="2"/>
  <c r="K4" i="2"/>
  <c r="J4" i="2"/>
  <c r="J5" i="2" s="1"/>
  <c r="I4" i="2"/>
  <c r="I5" i="2" s="1"/>
  <c r="H4" i="2"/>
  <c r="H5" i="2" s="1"/>
  <c r="G4" i="2"/>
  <c r="C28" i="5"/>
  <c r="C29" i="5"/>
  <c r="C22" i="5"/>
  <c r="C21" i="5"/>
  <c r="C24" i="5" s="1"/>
  <c r="F12" i="5"/>
  <c r="C14" i="5"/>
  <c r="C11" i="4"/>
  <c r="C12" i="4"/>
  <c r="C15" i="4" s="1"/>
  <c r="C13" i="4"/>
  <c r="C14" i="4"/>
  <c r="C18" i="4"/>
  <c r="L15" i="3"/>
  <c r="F13" i="3"/>
  <c r="G13" i="3"/>
  <c r="H13" i="3"/>
  <c r="H14" i="3" s="1"/>
  <c r="H15" i="3" s="1"/>
  <c r="I13" i="3"/>
  <c r="J13" i="3"/>
  <c r="K13" i="3"/>
  <c r="F14" i="3"/>
  <c r="I14" i="3"/>
  <c r="J14" i="3"/>
  <c r="K14" i="3"/>
  <c r="I15" i="3"/>
  <c r="J15" i="3"/>
  <c r="K15" i="3"/>
  <c r="K5" i="2"/>
  <c r="L5" i="2"/>
  <c r="C19" i="4" l="1"/>
  <c r="C23" i="5"/>
  <c r="G14" i="3"/>
  <c r="G15" i="3" s="1"/>
  <c r="F17" i="3" l="1"/>
  <c r="L9" i="3"/>
  <c r="C25" i="5"/>
  <c r="H17" i="3" l="1"/>
  <c r="K17" i="3"/>
  <c r="J17" i="3"/>
  <c r="I17" i="3"/>
  <c r="G17" i="3"/>
  <c r="C12" i="5"/>
  <c r="C42" i="5"/>
  <c r="C41" i="5"/>
  <c r="C30" i="5"/>
  <c r="C31" i="5" l="1"/>
  <c r="C13" i="5" l="1"/>
  <c r="C40" i="5" l="1"/>
  <c r="C36" i="5"/>
  <c r="C39" i="5" l="1"/>
  <c r="C43" i="5" s="1"/>
  <c r="C15" i="5" s="1"/>
  <c r="C17" i="5" s="1"/>
</calcChain>
</file>

<file path=xl/sharedStrings.xml><?xml version="1.0" encoding="utf-8"?>
<sst xmlns="http://schemas.openxmlformats.org/spreadsheetml/2006/main" count="310" uniqueCount="95">
  <si>
    <t>Month</t>
  </si>
  <si>
    <t>Day</t>
  </si>
  <si>
    <t>Megabytes Used</t>
  </si>
  <si>
    <t>Jan</t>
  </si>
  <si>
    <t>Feb</t>
  </si>
  <si>
    <t>Mar</t>
  </si>
  <si>
    <t>Apr</t>
  </si>
  <si>
    <t>May</t>
  </si>
  <si>
    <t>Jun</t>
  </si>
  <si>
    <t>Usage Summary</t>
  </si>
  <si>
    <t>Gigabytes Used</t>
  </si>
  <si>
    <t>Gigabytes Used (Rounded)</t>
  </si>
  <si>
    <t>* Note: 1 gigabyte is equal to 1024 megabytes</t>
  </si>
  <si>
    <t>Plan Options</t>
  </si>
  <si>
    <t>Option 1 - Pay-as-you-go</t>
  </si>
  <si>
    <t>Monthly Charges</t>
  </si>
  <si>
    <t>Data Charges per Gigabyte</t>
  </si>
  <si>
    <t>Gigabytes Included</t>
  </si>
  <si>
    <t>Option 2 - Unlimited Plan</t>
  </si>
  <si>
    <t>Monthly Cost</t>
  </si>
  <si>
    <t>Taxes and Fees</t>
  </si>
  <si>
    <t>Rate</t>
  </si>
  <si>
    <t>Cost Comparison</t>
  </si>
  <si>
    <t>Total</t>
  </si>
  <si>
    <t>Data Charges</t>
  </si>
  <si>
    <t>Total Cost</t>
  </si>
  <si>
    <t>Taxes</t>
  </si>
  <si>
    <t>Which is best?</t>
  </si>
  <si>
    <t>Trip Information</t>
  </si>
  <si>
    <t>Premium Time Lookup Table</t>
  </si>
  <si>
    <t>Customer Name</t>
  </si>
  <si>
    <t>Time Period</t>
  </si>
  <si>
    <t>Description</t>
  </si>
  <si>
    <t>Premium</t>
  </si>
  <si>
    <t>Date of Trip</t>
  </si>
  <si>
    <t>Morning</t>
  </si>
  <si>
    <t>Time of Trip</t>
  </si>
  <si>
    <t>Mid-day</t>
  </si>
  <si>
    <t># of Travelers</t>
  </si>
  <si>
    <t>Evening</t>
  </si>
  <si>
    <t># of Miles</t>
  </si>
  <si>
    <t>Night</t>
  </si>
  <si>
    <t>Deposit Required</t>
  </si>
  <si>
    <t>Customer Quote</t>
  </si>
  <si>
    <t>Prepared for:</t>
  </si>
  <si>
    <t>Rider Charge</t>
  </si>
  <si>
    <t>Milleage Charge</t>
  </si>
  <si>
    <t>Time Premium</t>
  </si>
  <si>
    <t>Total Price</t>
  </si>
  <si>
    <t>Payments</t>
  </si>
  <si>
    <t>Deposit</t>
  </si>
  <si>
    <t>Balance Due</t>
  </si>
  <si>
    <t>Employee Information</t>
  </si>
  <si>
    <t>Model Assumptions</t>
  </si>
  <si>
    <t>Hours Worked</t>
  </si>
  <si>
    <t>Pay Rate</t>
  </si>
  <si>
    <t># regular hours in Pay Period</t>
  </si>
  <si>
    <t>Federal Tax Rate Tables</t>
  </si>
  <si>
    <t>Marital Status</t>
  </si>
  <si>
    <t>Married</t>
  </si>
  <si>
    <t># of paychecks per year</t>
  </si>
  <si>
    <t>"Single" Tax Rate</t>
  </si>
  <si>
    <t>"Married" Tax Rate</t>
  </si>
  <si>
    <t># of Allowances</t>
  </si>
  <si>
    <t>Income</t>
  </si>
  <si>
    <t>Retirement Savings %</t>
  </si>
  <si>
    <t>Payroll Tax information</t>
  </si>
  <si>
    <t>Health Insurance (every paycheck)</t>
  </si>
  <si>
    <t>Medicare Rate</t>
  </si>
  <si>
    <t>Flexible Spending (Annual)</t>
  </si>
  <si>
    <t>Social Security Rate</t>
  </si>
  <si>
    <t>Paycheck Summary</t>
  </si>
  <si>
    <t>Income Tax Information</t>
  </si>
  <si>
    <t>Gross Pay</t>
  </si>
  <si>
    <t>Allowance Deduction</t>
  </si>
  <si>
    <t>Total Deductions</t>
  </si>
  <si>
    <t>State Tax Rate</t>
  </si>
  <si>
    <t>Adjusted Income</t>
  </si>
  <si>
    <t>Total Taxes</t>
  </si>
  <si>
    <t>Net Pay</t>
  </si>
  <si>
    <t>Paycheck Calculations</t>
  </si>
  <si>
    <t>Regular Pay</t>
  </si>
  <si>
    <t>Overtime Pay</t>
  </si>
  <si>
    <t>Total Gross Pay</t>
  </si>
  <si>
    <t>Deductions (Items not subject to income tax)</t>
  </si>
  <si>
    <t>Insurance</t>
  </si>
  <si>
    <t>Flexible Spending</t>
  </si>
  <si>
    <t>Retirement</t>
  </si>
  <si>
    <t>Federal Income Tax Rate</t>
  </si>
  <si>
    <t>Federal Income Tax</t>
  </si>
  <si>
    <t>Adjustment for Allowances</t>
  </si>
  <si>
    <t>Net Federal Income Tax</t>
  </si>
  <si>
    <t>State Income Tax</t>
  </si>
  <si>
    <t>Medicare Tax</t>
  </si>
  <si>
    <t>Social Security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</si>
</sst>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0.00"/>
    <numFmt numFmtId="165" formatCode="&quot;$&quot;#,##0.00"/>
    <numFmt numFmtId="166" formatCode="0.0%"/>
    <numFmt numFmtId="167" formatCode="&quot;$&quot;#,##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00000"/>
        <bgColor rgb="FF00F2AD"/>
      </patternFill>
    </fill>
    <fill>
      <patternFill patternType="solid">
        <fgColor rgb="FFF0E68C"/>
        <bgColor rgb="FF00F2AD"/>
      </patternFill>
    </fill>
    <fill>
      <patternFill patternType="solid">
        <fgColor rgb="FFFFFFFF"/>
        <bgColor rgb="FF000000"/>
      </patternFill>
    </fill>
  </fills>
  <borders count="32">
    <border>
      <left/>
      <right/>
      <top/>
      <bottom/>
      <diagonal/>
    </border>
    <border>
      <left style="thin">
        <color rgb="FFBBBBBB"/>
      </left>
      <right style="thin">
        <color rgb="FFBBBBBB"/>
      </right>
      <top style="thin">
        <color rgb="FFBBBBBB"/>
      </top>
      <bottom style="thin">
        <color rgb="FFBBBBBB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BBBBBB"/>
      </left>
      <right style="thin">
        <color rgb="FFBBBBBB"/>
      </right>
      <top style="thin">
        <color rgb="FFBBBBBB"/>
      </top>
      <bottom/>
      <diagonal/>
    </border>
    <border>
      <left style="thin">
        <color rgb="FFBBBBBB"/>
      </left>
      <right style="thin">
        <color rgb="FFBBBBBB"/>
      </right>
      <top style="thin">
        <color rgb="FFBBBBBB"/>
      </top>
      <bottom style="medium">
        <color rgb="FF000000"/>
      </bottom>
      <diagonal/>
    </border>
    <border>
      <left style="thin">
        <color rgb="FFBBBBBB"/>
      </left>
      <right style="thin">
        <color rgb="FFBBBBBB"/>
      </right>
      <top/>
      <bottom style="thin">
        <color rgb="FFBBBBBB"/>
      </bottom>
      <diagonal/>
    </border>
    <border>
      <left style="thin">
        <color rgb="FFBBBBBB"/>
      </left>
      <right style="thin">
        <color rgb="FFBBBBBB"/>
      </right>
      <top style="thin">
        <color rgb="FFBBBBBB"/>
      </top>
      <bottom style="thin">
        <color rgb="FF000000"/>
      </bottom>
      <diagonal/>
    </border>
    <border>
      <left style="thin">
        <color rgb="FFBBBBBB"/>
      </left>
      <right style="medium">
        <color rgb="FF000000"/>
      </right>
      <top/>
      <bottom style="thin">
        <color rgb="FFBBBBBB"/>
      </bottom>
      <diagonal/>
    </border>
    <border>
      <left style="thin">
        <color rgb="FFBBBBBB"/>
      </left>
      <right style="medium">
        <color rgb="FF000000"/>
      </right>
      <top style="thin">
        <color rgb="FFBBBBBB"/>
      </top>
      <bottom style="thin">
        <color rgb="FFBBBBBB"/>
      </bottom>
      <diagonal/>
    </border>
    <border>
      <left style="thin">
        <color rgb="FFBBBBBB"/>
      </left>
      <right style="medium">
        <color rgb="FF000000"/>
      </right>
      <top style="thin">
        <color rgb="FFBBBBBB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BBBBBB"/>
      </left>
      <right style="thin">
        <color rgb="FF000000"/>
      </right>
      <top style="thin">
        <color rgb="FFBBBBBB"/>
      </top>
      <bottom style="thin">
        <color rgb="FFBBBBBB"/>
      </bottom>
      <diagonal/>
    </border>
    <border>
      <left style="thin">
        <color rgb="FFBBBBBB"/>
      </left>
      <right style="thin">
        <color rgb="FF000000"/>
      </right>
      <top style="thin">
        <color rgb="FFBBBBBB"/>
      </top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/>
    <xf numFmtId="0" fontId="3" fillId="2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" xfId="0" applyFont="1" applyBorder="1"/>
    <xf numFmtId="0" fontId="0" fillId="0" borderId="3" xfId="0" applyBorder="1"/>
    <xf numFmtId="0" fontId="0" fillId="0" borderId="4" xfId="0" applyBorder="1"/>
    <xf numFmtId="0" fontId="3" fillId="2" borderId="8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0" borderId="9" xfId="0" applyBorder="1"/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3" fillId="2" borderId="9" xfId="0" applyFont="1" applyFill="1" applyBorder="1" applyAlignment="1">
      <alignment horizontal="center"/>
    </xf>
    <xf numFmtId="0" fontId="1" fillId="0" borderId="4" xfId="0" applyFont="1" applyBorder="1"/>
    <xf numFmtId="0" fontId="0" fillId="3" borderId="17" xfId="0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1" fillId="0" borderId="13" xfId="0" applyFont="1" applyBorder="1"/>
    <xf numFmtId="0" fontId="0" fillId="0" borderId="15" xfId="0" applyBorder="1"/>
    <xf numFmtId="0" fontId="0" fillId="0" borderId="14" xfId="0" applyBorder="1"/>
    <xf numFmtId="164" fontId="0" fillId="0" borderId="6" xfId="0" applyNumberFormat="1" applyBorder="1"/>
    <xf numFmtId="164" fontId="0" fillId="3" borderId="1" xfId="0" applyNumberFormat="1" applyFill="1" applyBorder="1" applyAlignment="1">
      <alignment horizontal="center"/>
    </xf>
    <xf numFmtId="164" fontId="0" fillId="3" borderId="19" xfId="0" applyNumberForma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3" borderId="18" xfId="0" applyNumberFormat="1" applyFill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9" fontId="0" fillId="0" borderId="7" xfId="0" applyNumberFormat="1" applyBorder="1"/>
    <xf numFmtId="0" fontId="4" fillId="0" borderId="0" xfId="0" applyFont="1"/>
    <xf numFmtId="0" fontId="3" fillId="2" borderId="10" xfId="0" applyFont="1" applyFill="1" applyBorder="1"/>
    <xf numFmtId="0" fontId="3" fillId="2" borderId="12" xfId="0" applyFont="1" applyFill="1" applyBorder="1"/>
    <xf numFmtId="0" fontId="0" fillId="0" borderId="5" xfId="0" applyBorder="1"/>
    <xf numFmtId="0" fontId="3" fillId="2" borderId="11" xfId="0" applyFont="1" applyFill="1" applyBorder="1"/>
    <xf numFmtId="0" fontId="3" fillId="2" borderId="12" xfId="0" applyFont="1" applyFill="1" applyBorder="1"/>
    <xf numFmtId="0" fontId="0" fillId="3" borderId="20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18" fontId="3" fillId="2" borderId="10" xfId="0" applyNumberFormat="1" applyFont="1" applyFill="1" applyBorder="1"/>
    <xf numFmtId="18" fontId="0" fillId="0" borderId="3" xfId="0" applyNumberFormat="1" applyBorder="1"/>
    <xf numFmtId="18" fontId="0" fillId="0" borderId="4" xfId="0" applyNumberFormat="1" applyBorder="1"/>
    <xf numFmtId="18" fontId="0" fillId="3" borderId="21" xfId="0" applyNumberFormat="1" applyFill="1" applyBorder="1" applyAlignment="1">
      <alignment horizontal="center"/>
    </xf>
    <xf numFmtId="14" fontId="0" fillId="3" borderId="21" xfId="0" applyNumberFormat="1" applyFill="1" applyBorder="1" applyAlignment="1">
      <alignment horizontal="center"/>
    </xf>
    <xf numFmtId="9" fontId="0" fillId="0" borderId="6" xfId="0" applyNumberFormat="1" applyBorder="1"/>
    <xf numFmtId="165" fontId="0" fillId="0" borderId="6" xfId="0" applyNumberFormat="1" applyBorder="1"/>
    <xf numFmtId="165" fontId="0" fillId="0" borderId="7" xfId="0" applyNumberFormat="1" applyBorder="1"/>
    <xf numFmtId="165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Border="1" applyAlignment="1">
      <alignment horizontal="center"/>
    </xf>
    <xf numFmtId="167" fontId="0" fillId="0" borderId="0" xfId="0" applyNumberFormat="1" applyBorder="1" applyAlignment="1">
      <alignment horizontal="right"/>
    </xf>
    <xf numFmtId="9" fontId="0" fillId="0" borderId="0" xfId="0" applyNumberForma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1" fillId="0" borderId="24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0" fillId="0" borderId="25" xfId="0" applyBorder="1"/>
    <xf numFmtId="9" fontId="0" fillId="0" borderId="14" xfId="0" applyNumberForma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0" fillId="0" borderId="26" xfId="0" applyBorder="1" applyAlignment="1">
      <alignment horizontal="center"/>
    </xf>
    <xf numFmtId="9" fontId="0" fillId="0" borderId="26" xfId="0" applyNumberFormat="1" applyBorder="1" applyAlignment="1">
      <alignment horizontal="center"/>
    </xf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1" fillId="0" borderId="24" xfId="0" applyFont="1" applyBorder="1"/>
    <xf numFmtId="165" fontId="0" fillId="3" borderId="30" xfId="0" applyNumberFormat="1" applyFill="1" applyBorder="1"/>
    <xf numFmtId="0" fontId="0" fillId="0" borderId="26" xfId="0" applyBorder="1"/>
    <xf numFmtId="165" fontId="0" fillId="3" borderId="30" xfId="0" applyNumberFormat="1" applyFill="1" applyBorder="1" applyAlignment="1">
      <alignment horizontal="right"/>
    </xf>
    <xf numFmtId="165" fontId="0" fillId="3" borderId="31" xfId="0" applyNumberFormat="1" applyFill="1" applyBorder="1" applyAlignment="1">
      <alignment horizontal="right"/>
    </xf>
    <xf numFmtId="0" fontId="1" fillId="0" borderId="28" xfId="0" applyFont="1" applyBorder="1"/>
    <xf numFmtId="0" fontId="1" fillId="0" borderId="25" xfId="0" applyFont="1" applyBorder="1"/>
    <xf numFmtId="165" fontId="0" fillId="0" borderId="26" xfId="0" applyNumberFormat="1" applyBorder="1"/>
    <xf numFmtId="165" fontId="1" fillId="0" borderId="27" xfId="0" applyNumberFormat="1" applyFont="1" applyBorder="1"/>
    <xf numFmtId="165" fontId="0" fillId="0" borderId="29" xfId="0" applyNumberFormat="1" applyBorder="1"/>
    <xf numFmtId="9" fontId="0" fillId="0" borderId="26" xfId="0" applyNumberFormat="1" applyBorder="1"/>
    <xf numFmtId="165" fontId="0" fillId="0" borderId="27" xfId="0" applyNumberFormat="1" applyBorder="1"/>
    <xf numFmtId="164" fontId="0" fillId="3" borderId="16" xfId="0" applyNumberFormat="1" applyFill="1" applyBorder="1" applyAlignment="1">
      <alignment horizontal="center"/>
    </xf>
    <xf numFmtId="165" fontId="0" fillId="4" borderId="0" xfId="0" applyNumberFormat="1" applyFill="1"/>
    <xf numFmtId="0" fontId="0" fillId="4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5" Type="http://schemas.openxmlformats.org/officeDocument/2006/relationships/customXml" Target="../customXml/item7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6B507A3-95DE-5246-846A-68D3F2183244}">
  <we:reference id="8db4248b-3b9d-4fb7-989c-eae74deb6253" version="2.0.1.0" store="developer" storeType="Registry"/>
  <we:alternateReferences/>
  <we:properties>
    <we:property name="Office.AutoShowTaskpaneWithDocument" value="true"/>
  </we:properties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DE21C-220E-B341-AE4C-AF02361DBF9C}">
  <dimension ref="B1:M184"/>
  <sheetViews>
    <sheetView topLeftCell="A3" workbookViewId="0">
      <selection activeCell="F8" sqref="F8:K8"/>
    </sheetView>
  </sheetViews>
  <sheetFormatPr baseColWidth="10" defaultRowHeight="16" x14ac:dyDescent="0.2"/>
  <cols>
    <col min="1" max="1" width="3.33203125" customWidth="1"/>
    <col min="2" max="2" width="8.33203125" customWidth="1"/>
    <col min="3" max="3" width="5" customWidth="1"/>
    <col min="4" max="4" width="15.83203125" customWidth="1"/>
    <col min="5" max="5" width="3.33203125" customWidth="1"/>
    <col min="6" max="6" width="23.33203125" customWidth="1"/>
    <col min="13" max="13" width="1.6640625" customWidth="1"/>
  </cols>
  <sheetData>
    <row r="1" spans="2:13" ht="17" thickBot="1" x14ac:dyDescent="0.25"/>
    <row r="2" spans="2:13" x14ac:dyDescent="0.2">
      <c r="B2" s="18" t="s">
        <v>0</v>
      </c>
      <c r="C2" s="19" t="s">
        <v>1</v>
      </c>
      <c r="D2" s="20" t="s">
        <v>2</v>
      </c>
      <c r="F2" s="15" t="s">
        <v>9</v>
      </c>
      <c r="G2" s="16"/>
      <c r="H2" s="16"/>
      <c r="I2" s="16"/>
      <c r="J2" s="16"/>
      <c r="K2" s="16"/>
      <c r="L2" s="16"/>
      <c r="M2" s="17"/>
    </row>
    <row r="3" spans="2:13" x14ac:dyDescent="0.2">
      <c r="B3" s="6" t="s">
        <v>3</v>
      </c>
      <c r="C3" s="3">
        <v>1</v>
      </c>
      <c r="D3" s="9">
        <v>839</v>
      </c>
      <c r="F3" s="12" t="s">
        <v>0</v>
      </c>
      <c r="G3" s="11" t="s">
        <v>3</v>
      </c>
      <c r="H3" s="11" t="s">
        <v>4</v>
      </c>
      <c r="I3" s="11" t="s">
        <v>5</v>
      </c>
      <c r="J3" s="11" t="s">
        <v>6</v>
      </c>
      <c r="K3" s="11" t="s">
        <v>7</v>
      </c>
      <c r="L3" s="11" t="s">
        <v>8</v>
      </c>
      <c r="M3" s="9"/>
    </row>
    <row r="4" spans="2:13" x14ac:dyDescent="0.2">
      <c r="B4" s="6" t="s">
        <v>3</v>
      </c>
      <c r="C4" s="3">
        <v>2</v>
      </c>
      <c r="D4" s="9">
        <v>232</v>
      </c>
      <c r="F4" s="13" t="s">
        <v>2</v>
      </c>
      <c r="G4" s="4">
        <f>SUMIF($B$3:$B$183,G3,$D$3:$D$183)</f>
        <v>15273</v>
      </c>
      <c r="H4" s="4">
        <f t="shared" ref="H4:L4" si="0">SUMIF($B$3:$B$183,H3,$D$3:$D$183)</f>
        <v>11478</v>
      </c>
      <c r="I4" s="4">
        <f t="shared" si="0"/>
        <v>13595</v>
      </c>
      <c r="J4" s="4">
        <f t="shared" si="0"/>
        <v>14184</v>
      </c>
      <c r="K4" s="4">
        <f t="shared" si="0"/>
        <v>12825</v>
      </c>
      <c r="L4" s="4">
        <f t="shared" si="0"/>
        <v>13851</v>
      </c>
      <c r="M4" s="9"/>
    </row>
    <row r="5" spans="2:13" x14ac:dyDescent="0.2">
      <c r="B5" s="6" t="s">
        <v>3</v>
      </c>
      <c r="C5" s="3">
        <v>3</v>
      </c>
      <c r="D5" s="9">
        <v>821</v>
      </c>
      <c r="F5" s="13" t="s">
        <v>10</v>
      </c>
      <c r="G5" s="3">
        <f>G4/1024</f>
        <v>14.9150390625</v>
      </c>
      <c r="H5" s="3">
        <f>H4/1024</f>
        <v>11.208984375</v>
      </c>
      <c r="I5" s="3">
        <f>I4/1024</f>
        <v>13.2763671875</v>
      </c>
      <c r="J5" s="3">
        <f>J4/1024</f>
        <v>13.8515625</v>
      </c>
      <c r="K5" s="3">
        <f>K4/1024</f>
        <v>12.5244140625</v>
      </c>
      <c r="L5" s="3">
        <f>L4/1024</f>
        <v>13.5263671875</v>
      </c>
      <c r="M5" s="9"/>
    </row>
    <row r="6" spans="2:13" x14ac:dyDescent="0.2">
      <c r="B6" s="6" t="s">
        <v>3</v>
      </c>
      <c r="C6" s="3">
        <v>4</v>
      </c>
      <c r="D6" s="9">
        <v>580</v>
      </c>
      <c r="F6" s="21" t="s">
        <v>11</v>
      </c>
      <c r="G6" s="22">
        <f>ROUNDUP(G5,0)</f>
        <v>15</v>
      </c>
      <c r="H6" s="22">
        <f t="shared" ref="H6:L6" si="1">ROUNDUP(H5,0)</f>
        <v>12</v>
      </c>
      <c r="I6" s="22">
        <f t="shared" si="1"/>
        <v>14</v>
      </c>
      <c r="J6" s="22">
        <f t="shared" si="1"/>
        <v>14</v>
      </c>
      <c r="K6" s="22">
        <f t="shared" si="1"/>
        <v>13</v>
      </c>
      <c r="L6" s="22">
        <f t="shared" si="1"/>
        <v>14</v>
      </c>
      <c r="M6" s="23"/>
    </row>
    <row r="7" spans="2:13" x14ac:dyDescent="0.2">
      <c r="B7" s="6" t="s">
        <v>3</v>
      </c>
      <c r="C7" s="3">
        <v>5</v>
      </c>
      <c r="D7" s="9">
        <v>835</v>
      </c>
      <c r="F7" s="5"/>
      <c r="G7" s="5"/>
      <c r="H7" s="5"/>
      <c r="I7" s="5"/>
      <c r="J7" s="5"/>
      <c r="K7" s="5"/>
      <c r="L7" s="5"/>
      <c r="M7" s="5"/>
    </row>
    <row r="8" spans="2:13" x14ac:dyDescent="0.2">
      <c r="B8" s="6" t="s">
        <v>3</v>
      </c>
      <c r="C8" s="3">
        <v>6</v>
      </c>
      <c r="D8" s="9">
        <v>753</v>
      </c>
      <c r="F8" t="s">
        <v>12</v>
      </c>
    </row>
    <row r="9" spans="2:13" x14ac:dyDescent="0.2">
      <c r="B9" s="6" t="s">
        <v>3</v>
      </c>
      <c r="C9" s="3">
        <v>7</v>
      </c>
      <c r="D9" s="9">
        <v>102</v>
      </c>
    </row>
    <row r="10" spans="2:13" x14ac:dyDescent="0.2">
      <c r="B10" s="6" t="s">
        <v>3</v>
      </c>
      <c r="C10" s="3">
        <v>8</v>
      </c>
      <c r="D10" s="9">
        <v>566</v>
      </c>
    </row>
    <row r="11" spans="2:13" x14ac:dyDescent="0.2">
      <c r="B11" s="6" t="s">
        <v>3</v>
      </c>
      <c r="C11" s="3">
        <v>9</v>
      </c>
      <c r="D11" s="9">
        <v>109</v>
      </c>
    </row>
    <row r="12" spans="2:13" x14ac:dyDescent="0.2">
      <c r="B12" s="6" t="s">
        <v>3</v>
      </c>
      <c r="C12" s="3">
        <v>10</v>
      </c>
      <c r="D12" s="9">
        <v>733</v>
      </c>
    </row>
    <row r="13" spans="2:13" x14ac:dyDescent="0.2">
      <c r="B13" s="6" t="s">
        <v>3</v>
      </c>
      <c r="C13" s="3">
        <v>11</v>
      </c>
      <c r="D13" s="9">
        <v>343</v>
      </c>
    </row>
    <row r="14" spans="2:13" x14ac:dyDescent="0.2">
      <c r="B14" s="6" t="s">
        <v>3</v>
      </c>
      <c r="C14" s="3">
        <v>12</v>
      </c>
      <c r="D14" s="9">
        <v>553</v>
      </c>
    </row>
    <row r="15" spans="2:13" x14ac:dyDescent="0.2">
      <c r="B15" s="6" t="s">
        <v>3</v>
      </c>
      <c r="C15" s="3">
        <v>13</v>
      </c>
      <c r="D15" s="9">
        <v>826</v>
      </c>
    </row>
    <row r="16" spans="2:13" x14ac:dyDescent="0.2">
      <c r="B16" s="6" t="s">
        <v>3</v>
      </c>
      <c r="C16" s="3">
        <v>14</v>
      </c>
      <c r="D16" s="9">
        <v>451</v>
      </c>
    </row>
    <row r="17" spans="2:4" x14ac:dyDescent="0.2">
      <c r="B17" s="6" t="s">
        <v>3</v>
      </c>
      <c r="C17" s="3">
        <v>15</v>
      </c>
      <c r="D17" s="9">
        <v>258</v>
      </c>
    </row>
    <row r="18" spans="2:4" x14ac:dyDescent="0.2">
      <c r="B18" s="6" t="s">
        <v>3</v>
      </c>
      <c r="C18" s="3">
        <v>16</v>
      </c>
      <c r="D18" s="9">
        <v>498</v>
      </c>
    </row>
    <row r="19" spans="2:4" x14ac:dyDescent="0.2">
      <c r="B19" s="6" t="s">
        <v>3</v>
      </c>
      <c r="C19" s="3">
        <v>17</v>
      </c>
      <c r="D19" s="9">
        <v>443</v>
      </c>
    </row>
    <row r="20" spans="2:4" x14ac:dyDescent="0.2">
      <c r="B20" s="6" t="s">
        <v>3</v>
      </c>
      <c r="C20" s="3">
        <v>18</v>
      </c>
      <c r="D20" s="9">
        <v>245</v>
      </c>
    </row>
    <row r="21" spans="2:4" x14ac:dyDescent="0.2">
      <c r="B21" s="6" t="s">
        <v>3</v>
      </c>
      <c r="C21" s="3">
        <v>19</v>
      </c>
      <c r="D21" s="9">
        <v>335</v>
      </c>
    </row>
    <row r="22" spans="2:4" x14ac:dyDescent="0.2">
      <c r="B22" s="6" t="s">
        <v>3</v>
      </c>
      <c r="C22" s="3">
        <v>20</v>
      </c>
      <c r="D22" s="9">
        <v>807</v>
      </c>
    </row>
    <row r="23" spans="2:4" x14ac:dyDescent="0.2">
      <c r="B23" s="6" t="s">
        <v>3</v>
      </c>
      <c r="C23" s="3">
        <v>21</v>
      </c>
      <c r="D23" s="9">
        <v>300</v>
      </c>
    </row>
    <row r="24" spans="2:4" x14ac:dyDescent="0.2">
      <c r="B24" s="6" t="s">
        <v>3</v>
      </c>
      <c r="C24" s="3">
        <v>22</v>
      </c>
      <c r="D24" s="9">
        <v>781</v>
      </c>
    </row>
    <row r="25" spans="2:4" x14ac:dyDescent="0.2">
      <c r="B25" s="6" t="s">
        <v>3</v>
      </c>
      <c r="C25" s="3">
        <v>23</v>
      </c>
      <c r="D25" s="9">
        <v>100</v>
      </c>
    </row>
    <row r="26" spans="2:4" x14ac:dyDescent="0.2">
      <c r="B26" s="6" t="s">
        <v>3</v>
      </c>
      <c r="C26" s="3">
        <v>24</v>
      </c>
      <c r="D26" s="9">
        <v>720</v>
      </c>
    </row>
    <row r="27" spans="2:4" x14ac:dyDescent="0.2">
      <c r="B27" s="6" t="s">
        <v>3</v>
      </c>
      <c r="C27" s="3">
        <v>25</v>
      </c>
      <c r="D27" s="9">
        <v>191</v>
      </c>
    </row>
    <row r="28" spans="2:4" x14ac:dyDescent="0.2">
      <c r="B28" s="6" t="s">
        <v>3</v>
      </c>
      <c r="C28" s="3">
        <v>26</v>
      </c>
      <c r="D28" s="9">
        <v>399</v>
      </c>
    </row>
    <row r="29" spans="2:4" x14ac:dyDescent="0.2">
      <c r="B29" s="6" t="s">
        <v>3</v>
      </c>
      <c r="C29" s="3">
        <v>27</v>
      </c>
      <c r="D29" s="9">
        <v>569</v>
      </c>
    </row>
    <row r="30" spans="2:4" x14ac:dyDescent="0.2">
      <c r="B30" s="6" t="s">
        <v>3</v>
      </c>
      <c r="C30" s="3">
        <v>28</v>
      </c>
      <c r="D30" s="9">
        <v>694</v>
      </c>
    </row>
    <row r="31" spans="2:4" x14ac:dyDescent="0.2">
      <c r="B31" s="6" t="s">
        <v>3</v>
      </c>
      <c r="C31" s="3">
        <v>29</v>
      </c>
      <c r="D31" s="9">
        <v>90</v>
      </c>
    </row>
    <row r="32" spans="2:4" x14ac:dyDescent="0.2">
      <c r="B32" s="6" t="s">
        <v>3</v>
      </c>
      <c r="C32" s="3">
        <v>30</v>
      </c>
      <c r="D32" s="9">
        <v>617</v>
      </c>
    </row>
    <row r="33" spans="2:4" x14ac:dyDescent="0.2">
      <c r="B33" s="6" t="s">
        <v>3</v>
      </c>
      <c r="C33" s="3">
        <v>31</v>
      </c>
      <c r="D33" s="9">
        <v>483</v>
      </c>
    </row>
    <row r="34" spans="2:4" x14ac:dyDescent="0.2">
      <c r="B34" s="6" t="s">
        <v>4</v>
      </c>
      <c r="C34" s="3">
        <v>1</v>
      </c>
      <c r="D34" s="9">
        <v>235</v>
      </c>
    </row>
    <row r="35" spans="2:4" x14ac:dyDescent="0.2">
      <c r="B35" s="6" t="s">
        <v>4</v>
      </c>
      <c r="C35" s="3">
        <v>2</v>
      </c>
      <c r="D35" s="9">
        <v>165</v>
      </c>
    </row>
    <row r="36" spans="2:4" x14ac:dyDescent="0.2">
      <c r="B36" s="6" t="s">
        <v>4</v>
      </c>
      <c r="C36" s="3">
        <v>3</v>
      </c>
      <c r="D36" s="9">
        <v>217</v>
      </c>
    </row>
    <row r="37" spans="2:4" x14ac:dyDescent="0.2">
      <c r="B37" s="6" t="s">
        <v>4</v>
      </c>
      <c r="C37" s="3">
        <v>4</v>
      </c>
      <c r="D37" s="9">
        <v>186</v>
      </c>
    </row>
    <row r="38" spans="2:4" x14ac:dyDescent="0.2">
      <c r="B38" s="6" t="s">
        <v>4</v>
      </c>
      <c r="C38" s="3">
        <v>5</v>
      </c>
      <c r="D38" s="9">
        <v>826</v>
      </c>
    </row>
    <row r="39" spans="2:4" x14ac:dyDescent="0.2">
      <c r="B39" s="6" t="s">
        <v>4</v>
      </c>
      <c r="C39" s="3">
        <v>6</v>
      </c>
      <c r="D39" s="9">
        <v>390</v>
      </c>
    </row>
    <row r="40" spans="2:4" x14ac:dyDescent="0.2">
      <c r="B40" s="6" t="s">
        <v>4</v>
      </c>
      <c r="C40" s="3">
        <v>7</v>
      </c>
      <c r="D40" s="9">
        <v>776</v>
      </c>
    </row>
    <row r="41" spans="2:4" x14ac:dyDescent="0.2">
      <c r="B41" s="6" t="s">
        <v>4</v>
      </c>
      <c r="C41" s="3">
        <v>8</v>
      </c>
      <c r="D41" s="9">
        <v>549</v>
      </c>
    </row>
    <row r="42" spans="2:4" x14ac:dyDescent="0.2">
      <c r="B42" s="6" t="s">
        <v>4</v>
      </c>
      <c r="C42" s="3">
        <v>9</v>
      </c>
      <c r="D42" s="9">
        <v>751</v>
      </c>
    </row>
    <row r="43" spans="2:4" x14ac:dyDescent="0.2">
      <c r="B43" s="6" t="s">
        <v>4</v>
      </c>
      <c r="C43" s="3">
        <v>10</v>
      </c>
      <c r="D43" s="9">
        <v>328</v>
      </c>
    </row>
    <row r="44" spans="2:4" x14ac:dyDescent="0.2">
      <c r="B44" s="6" t="s">
        <v>4</v>
      </c>
      <c r="C44" s="3">
        <v>11</v>
      </c>
      <c r="D44" s="9">
        <v>372</v>
      </c>
    </row>
    <row r="45" spans="2:4" x14ac:dyDescent="0.2">
      <c r="B45" s="6" t="s">
        <v>4</v>
      </c>
      <c r="C45" s="3">
        <v>12</v>
      </c>
      <c r="D45" s="9">
        <v>691</v>
      </c>
    </row>
    <row r="46" spans="2:4" x14ac:dyDescent="0.2">
      <c r="B46" s="6" t="s">
        <v>4</v>
      </c>
      <c r="C46" s="3">
        <v>13</v>
      </c>
      <c r="D46" s="9">
        <v>116</v>
      </c>
    </row>
    <row r="47" spans="2:4" x14ac:dyDescent="0.2">
      <c r="B47" s="6" t="s">
        <v>4</v>
      </c>
      <c r="C47" s="3">
        <v>14</v>
      </c>
      <c r="D47" s="9">
        <v>266</v>
      </c>
    </row>
    <row r="48" spans="2:4" x14ac:dyDescent="0.2">
      <c r="B48" s="6" t="s">
        <v>4</v>
      </c>
      <c r="C48" s="3">
        <v>15</v>
      </c>
      <c r="D48" s="9">
        <v>417</v>
      </c>
    </row>
    <row r="49" spans="2:4" x14ac:dyDescent="0.2">
      <c r="B49" s="6" t="s">
        <v>4</v>
      </c>
      <c r="C49" s="3">
        <v>16</v>
      </c>
      <c r="D49" s="9">
        <v>475</v>
      </c>
    </row>
    <row r="50" spans="2:4" x14ac:dyDescent="0.2">
      <c r="B50" s="6" t="s">
        <v>4</v>
      </c>
      <c r="C50" s="3">
        <v>17</v>
      </c>
      <c r="D50" s="9">
        <v>532</v>
      </c>
    </row>
    <row r="51" spans="2:4" x14ac:dyDescent="0.2">
      <c r="B51" s="6" t="s">
        <v>4</v>
      </c>
      <c r="C51" s="3">
        <v>18</v>
      </c>
      <c r="D51" s="9">
        <v>353</v>
      </c>
    </row>
    <row r="52" spans="2:4" x14ac:dyDescent="0.2">
      <c r="B52" s="6" t="s">
        <v>4</v>
      </c>
      <c r="C52" s="3">
        <v>19</v>
      </c>
      <c r="D52" s="9">
        <v>84</v>
      </c>
    </row>
    <row r="53" spans="2:4" x14ac:dyDescent="0.2">
      <c r="B53" s="6" t="s">
        <v>4</v>
      </c>
      <c r="C53" s="3">
        <v>20</v>
      </c>
      <c r="D53" s="9">
        <v>137</v>
      </c>
    </row>
    <row r="54" spans="2:4" x14ac:dyDescent="0.2">
      <c r="B54" s="6" t="s">
        <v>4</v>
      </c>
      <c r="C54" s="3">
        <v>21</v>
      </c>
      <c r="D54" s="9">
        <v>809</v>
      </c>
    </row>
    <row r="55" spans="2:4" x14ac:dyDescent="0.2">
      <c r="B55" s="6" t="s">
        <v>4</v>
      </c>
      <c r="C55" s="3">
        <v>22</v>
      </c>
      <c r="D55" s="9">
        <v>734</v>
      </c>
    </row>
    <row r="56" spans="2:4" x14ac:dyDescent="0.2">
      <c r="B56" s="6" t="s">
        <v>4</v>
      </c>
      <c r="C56" s="3">
        <v>23</v>
      </c>
      <c r="D56" s="9">
        <v>617</v>
      </c>
    </row>
    <row r="57" spans="2:4" x14ac:dyDescent="0.2">
      <c r="B57" s="6" t="s">
        <v>4</v>
      </c>
      <c r="C57" s="3">
        <v>24</v>
      </c>
      <c r="D57" s="9">
        <v>150</v>
      </c>
    </row>
    <row r="58" spans="2:4" x14ac:dyDescent="0.2">
      <c r="B58" s="6" t="s">
        <v>4</v>
      </c>
      <c r="C58" s="3">
        <v>25</v>
      </c>
      <c r="D58" s="9">
        <v>179</v>
      </c>
    </row>
    <row r="59" spans="2:4" x14ac:dyDescent="0.2">
      <c r="B59" s="6" t="s">
        <v>4</v>
      </c>
      <c r="C59" s="3">
        <v>26</v>
      </c>
      <c r="D59" s="9">
        <v>177</v>
      </c>
    </row>
    <row r="60" spans="2:4" x14ac:dyDescent="0.2">
      <c r="B60" s="6" t="s">
        <v>4</v>
      </c>
      <c r="C60" s="3">
        <v>27</v>
      </c>
      <c r="D60" s="9">
        <v>715</v>
      </c>
    </row>
    <row r="61" spans="2:4" x14ac:dyDescent="0.2">
      <c r="B61" s="6" t="s">
        <v>4</v>
      </c>
      <c r="C61" s="3">
        <v>28</v>
      </c>
      <c r="D61" s="9">
        <v>231</v>
      </c>
    </row>
    <row r="62" spans="2:4" x14ac:dyDescent="0.2">
      <c r="B62" s="6" t="s">
        <v>5</v>
      </c>
      <c r="C62" s="3">
        <v>1</v>
      </c>
      <c r="D62" s="9">
        <v>345</v>
      </c>
    </row>
    <row r="63" spans="2:4" x14ac:dyDescent="0.2">
      <c r="B63" s="6" t="s">
        <v>5</v>
      </c>
      <c r="C63" s="3">
        <v>2</v>
      </c>
      <c r="D63" s="9">
        <v>745</v>
      </c>
    </row>
    <row r="64" spans="2:4" x14ac:dyDescent="0.2">
      <c r="B64" s="6" t="s">
        <v>5</v>
      </c>
      <c r="C64" s="3">
        <v>3</v>
      </c>
      <c r="D64" s="9">
        <v>515</v>
      </c>
    </row>
    <row r="65" spans="2:4" x14ac:dyDescent="0.2">
      <c r="B65" s="6" t="s">
        <v>5</v>
      </c>
      <c r="C65" s="3">
        <v>4</v>
      </c>
      <c r="D65" s="9">
        <v>692</v>
      </c>
    </row>
    <row r="66" spans="2:4" x14ac:dyDescent="0.2">
      <c r="B66" s="6" t="s">
        <v>5</v>
      </c>
      <c r="C66" s="3">
        <v>5</v>
      </c>
      <c r="D66" s="9">
        <v>268</v>
      </c>
    </row>
    <row r="67" spans="2:4" x14ac:dyDescent="0.2">
      <c r="B67" s="6" t="s">
        <v>5</v>
      </c>
      <c r="C67" s="3">
        <v>6</v>
      </c>
      <c r="D67" s="9">
        <v>26</v>
      </c>
    </row>
    <row r="68" spans="2:4" x14ac:dyDescent="0.2">
      <c r="B68" s="6" t="s">
        <v>5</v>
      </c>
      <c r="C68" s="3">
        <v>7</v>
      </c>
      <c r="D68" s="9">
        <v>80</v>
      </c>
    </row>
    <row r="69" spans="2:4" x14ac:dyDescent="0.2">
      <c r="B69" s="6" t="s">
        <v>5</v>
      </c>
      <c r="C69" s="3">
        <v>8</v>
      </c>
      <c r="D69" s="9">
        <v>694</v>
      </c>
    </row>
    <row r="70" spans="2:4" x14ac:dyDescent="0.2">
      <c r="B70" s="6" t="s">
        <v>5</v>
      </c>
      <c r="C70" s="3">
        <v>9</v>
      </c>
      <c r="D70" s="9">
        <v>488</v>
      </c>
    </row>
    <row r="71" spans="2:4" x14ac:dyDescent="0.2">
      <c r="B71" s="6" t="s">
        <v>5</v>
      </c>
      <c r="C71" s="3">
        <v>10</v>
      </c>
      <c r="D71" s="9">
        <v>591</v>
      </c>
    </row>
    <row r="72" spans="2:4" x14ac:dyDescent="0.2">
      <c r="B72" s="6" t="s">
        <v>5</v>
      </c>
      <c r="C72" s="3">
        <v>11</v>
      </c>
      <c r="D72" s="9">
        <v>823</v>
      </c>
    </row>
    <row r="73" spans="2:4" x14ac:dyDescent="0.2">
      <c r="B73" s="6" t="s">
        <v>5</v>
      </c>
      <c r="C73" s="3">
        <v>12</v>
      </c>
      <c r="D73" s="9">
        <v>801</v>
      </c>
    </row>
    <row r="74" spans="2:4" x14ac:dyDescent="0.2">
      <c r="B74" s="6" t="s">
        <v>5</v>
      </c>
      <c r="C74" s="3">
        <v>13</v>
      </c>
      <c r="D74" s="9">
        <v>73</v>
      </c>
    </row>
    <row r="75" spans="2:4" x14ac:dyDescent="0.2">
      <c r="B75" s="6" t="s">
        <v>5</v>
      </c>
      <c r="C75" s="3">
        <v>14</v>
      </c>
      <c r="D75" s="9">
        <v>288</v>
      </c>
    </row>
    <row r="76" spans="2:4" x14ac:dyDescent="0.2">
      <c r="B76" s="6" t="s">
        <v>5</v>
      </c>
      <c r="C76" s="3">
        <v>15</v>
      </c>
      <c r="D76" s="9">
        <v>159</v>
      </c>
    </row>
    <row r="77" spans="2:4" x14ac:dyDescent="0.2">
      <c r="B77" s="6" t="s">
        <v>5</v>
      </c>
      <c r="C77" s="3">
        <v>16</v>
      </c>
      <c r="D77" s="9">
        <v>174</v>
      </c>
    </row>
    <row r="78" spans="2:4" x14ac:dyDescent="0.2">
      <c r="B78" s="6" t="s">
        <v>5</v>
      </c>
      <c r="C78" s="3">
        <v>17</v>
      </c>
      <c r="D78" s="9">
        <v>113</v>
      </c>
    </row>
    <row r="79" spans="2:4" x14ac:dyDescent="0.2">
      <c r="B79" s="6" t="s">
        <v>5</v>
      </c>
      <c r="C79" s="3">
        <v>18</v>
      </c>
      <c r="D79" s="9">
        <v>203</v>
      </c>
    </row>
    <row r="80" spans="2:4" x14ac:dyDescent="0.2">
      <c r="B80" s="6" t="s">
        <v>5</v>
      </c>
      <c r="C80" s="3">
        <v>19</v>
      </c>
      <c r="D80" s="9">
        <v>120</v>
      </c>
    </row>
    <row r="81" spans="2:4" x14ac:dyDescent="0.2">
      <c r="B81" s="6" t="s">
        <v>5</v>
      </c>
      <c r="C81" s="3">
        <v>20</v>
      </c>
      <c r="D81" s="9">
        <v>364</v>
      </c>
    </row>
    <row r="82" spans="2:4" x14ac:dyDescent="0.2">
      <c r="B82" s="6" t="s">
        <v>5</v>
      </c>
      <c r="C82" s="3">
        <v>21</v>
      </c>
      <c r="D82" s="9">
        <v>481</v>
      </c>
    </row>
    <row r="83" spans="2:4" x14ac:dyDescent="0.2">
      <c r="B83" s="6" t="s">
        <v>5</v>
      </c>
      <c r="C83" s="3">
        <v>22</v>
      </c>
      <c r="D83" s="9">
        <v>789</v>
      </c>
    </row>
    <row r="84" spans="2:4" x14ac:dyDescent="0.2">
      <c r="B84" s="6" t="s">
        <v>5</v>
      </c>
      <c r="C84" s="3">
        <v>23</v>
      </c>
      <c r="D84" s="9">
        <v>524</v>
      </c>
    </row>
    <row r="85" spans="2:4" x14ac:dyDescent="0.2">
      <c r="B85" s="6" t="s">
        <v>5</v>
      </c>
      <c r="C85" s="3">
        <v>24</v>
      </c>
      <c r="D85" s="9">
        <v>815</v>
      </c>
    </row>
    <row r="86" spans="2:4" x14ac:dyDescent="0.2">
      <c r="B86" s="6" t="s">
        <v>5</v>
      </c>
      <c r="C86" s="3">
        <v>25</v>
      </c>
      <c r="D86" s="9">
        <v>743</v>
      </c>
    </row>
    <row r="87" spans="2:4" x14ac:dyDescent="0.2">
      <c r="B87" s="6" t="s">
        <v>5</v>
      </c>
      <c r="C87" s="3">
        <v>26</v>
      </c>
      <c r="D87" s="9">
        <v>812</v>
      </c>
    </row>
    <row r="88" spans="2:4" x14ac:dyDescent="0.2">
      <c r="B88" s="6" t="s">
        <v>5</v>
      </c>
      <c r="C88" s="3">
        <v>27</v>
      </c>
      <c r="D88" s="9">
        <v>641</v>
      </c>
    </row>
    <row r="89" spans="2:4" x14ac:dyDescent="0.2">
      <c r="B89" s="6" t="s">
        <v>5</v>
      </c>
      <c r="C89" s="3">
        <v>28</v>
      </c>
      <c r="D89" s="9">
        <v>367</v>
      </c>
    </row>
    <row r="90" spans="2:4" x14ac:dyDescent="0.2">
      <c r="B90" s="6" t="s">
        <v>5</v>
      </c>
      <c r="C90" s="3">
        <v>29</v>
      </c>
      <c r="D90" s="9">
        <v>324</v>
      </c>
    </row>
    <row r="91" spans="2:4" x14ac:dyDescent="0.2">
      <c r="B91" s="6" t="s">
        <v>5</v>
      </c>
      <c r="C91" s="3">
        <v>30</v>
      </c>
      <c r="D91" s="9">
        <v>318</v>
      </c>
    </row>
    <row r="92" spans="2:4" x14ac:dyDescent="0.2">
      <c r="B92" s="6" t="s">
        <v>5</v>
      </c>
      <c r="C92" s="3">
        <v>31</v>
      </c>
      <c r="D92" s="9">
        <v>219</v>
      </c>
    </row>
    <row r="93" spans="2:4" x14ac:dyDescent="0.2">
      <c r="B93" s="6" t="s">
        <v>6</v>
      </c>
      <c r="C93" s="3">
        <v>1</v>
      </c>
      <c r="D93" s="9">
        <v>360</v>
      </c>
    </row>
    <row r="94" spans="2:4" x14ac:dyDescent="0.2">
      <c r="B94" s="6" t="s">
        <v>6</v>
      </c>
      <c r="C94" s="3">
        <v>2</v>
      </c>
      <c r="D94" s="9">
        <v>555</v>
      </c>
    </row>
    <row r="95" spans="2:4" x14ac:dyDescent="0.2">
      <c r="B95" s="6" t="s">
        <v>6</v>
      </c>
      <c r="C95" s="3">
        <v>3</v>
      </c>
      <c r="D95" s="9">
        <v>458</v>
      </c>
    </row>
    <row r="96" spans="2:4" x14ac:dyDescent="0.2">
      <c r="B96" s="6" t="s">
        <v>6</v>
      </c>
      <c r="C96" s="3">
        <v>4</v>
      </c>
      <c r="D96" s="9">
        <v>376</v>
      </c>
    </row>
    <row r="97" spans="2:4" x14ac:dyDescent="0.2">
      <c r="B97" s="6" t="s">
        <v>6</v>
      </c>
      <c r="C97" s="3">
        <v>5</v>
      </c>
      <c r="D97" s="9">
        <v>843</v>
      </c>
    </row>
    <row r="98" spans="2:4" x14ac:dyDescent="0.2">
      <c r="B98" s="6" t="s">
        <v>6</v>
      </c>
      <c r="C98" s="3">
        <v>6</v>
      </c>
      <c r="D98" s="9">
        <v>522</v>
      </c>
    </row>
    <row r="99" spans="2:4" x14ac:dyDescent="0.2">
      <c r="B99" s="6" t="s">
        <v>6</v>
      </c>
      <c r="C99" s="3">
        <v>7</v>
      </c>
      <c r="D99" s="9">
        <v>679</v>
      </c>
    </row>
    <row r="100" spans="2:4" x14ac:dyDescent="0.2">
      <c r="B100" s="6" t="s">
        <v>6</v>
      </c>
      <c r="C100" s="3">
        <v>8</v>
      </c>
      <c r="D100" s="9">
        <v>140</v>
      </c>
    </row>
    <row r="101" spans="2:4" x14ac:dyDescent="0.2">
      <c r="B101" s="6" t="s">
        <v>6</v>
      </c>
      <c r="C101" s="3">
        <v>9</v>
      </c>
      <c r="D101" s="9">
        <v>664</v>
      </c>
    </row>
    <row r="102" spans="2:4" x14ac:dyDescent="0.2">
      <c r="B102" s="6" t="s">
        <v>6</v>
      </c>
      <c r="C102" s="3">
        <v>10</v>
      </c>
      <c r="D102" s="9">
        <v>836</v>
      </c>
    </row>
    <row r="103" spans="2:4" x14ac:dyDescent="0.2">
      <c r="B103" s="6" t="s">
        <v>6</v>
      </c>
      <c r="C103" s="3">
        <v>11</v>
      </c>
      <c r="D103" s="9">
        <v>668</v>
      </c>
    </row>
    <row r="104" spans="2:4" x14ac:dyDescent="0.2">
      <c r="B104" s="6" t="s">
        <v>6</v>
      </c>
      <c r="C104" s="3">
        <v>12</v>
      </c>
      <c r="D104" s="9">
        <v>235</v>
      </c>
    </row>
    <row r="105" spans="2:4" x14ac:dyDescent="0.2">
      <c r="B105" s="6" t="s">
        <v>6</v>
      </c>
      <c r="C105" s="3">
        <v>13</v>
      </c>
      <c r="D105" s="9">
        <v>438</v>
      </c>
    </row>
    <row r="106" spans="2:4" x14ac:dyDescent="0.2">
      <c r="B106" s="6" t="s">
        <v>6</v>
      </c>
      <c r="C106" s="3">
        <v>14</v>
      </c>
      <c r="D106" s="9">
        <v>502</v>
      </c>
    </row>
    <row r="107" spans="2:4" x14ac:dyDescent="0.2">
      <c r="B107" s="6" t="s">
        <v>6</v>
      </c>
      <c r="C107" s="3">
        <v>15</v>
      </c>
      <c r="D107" s="9">
        <v>348</v>
      </c>
    </row>
    <row r="108" spans="2:4" x14ac:dyDescent="0.2">
      <c r="B108" s="6" t="s">
        <v>6</v>
      </c>
      <c r="C108" s="3">
        <v>16</v>
      </c>
      <c r="D108" s="9">
        <v>660</v>
      </c>
    </row>
    <row r="109" spans="2:4" x14ac:dyDescent="0.2">
      <c r="B109" s="6" t="s">
        <v>6</v>
      </c>
      <c r="C109" s="3">
        <v>17</v>
      </c>
      <c r="D109" s="9">
        <v>394</v>
      </c>
    </row>
    <row r="110" spans="2:4" x14ac:dyDescent="0.2">
      <c r="B110" s="6" t="s">
        <v>6</v>
      </c>
      <c r="C110" s="3">
        <v>18</v>
      </c>
      <c r="D110" s="9">
        <v>336</v>
      </c>
    </row>
    <row r="111" spans="2:4" x14ac:dyDescent="0.2">
      <c r="B111" s="6" t="s">
        <v>6</v>
      </c>
      <c r="C111" s="3">
        <v>19</v>
      </c>
      <c r="D111" s="9">
        <v>458</v>
      </c>
    </row>
    <row r="112" spans="2:4" x14ac:dyDescent="0.2">
      <c r="B112" s="6" t="s">
        <v>6</v>
      </c>
      <c r="C112" s="3">
        <v>20</v>
      </c>
      <c r="D112" s="9">
        <v>802</v>
      </c>
    </row>
    <row r="113" spans="2:4" x14ac:dyDescent="0.2">
      <c r="B113" s="6" t="s">
        <v>6</v>
      </c>
      <c r="C113" s="3">
        <v>21</v>
      </c>
      <c r="D113" s="9">
        <v>284</v>
      </c>
    </row>
    <row r="114" spans="2:4" x14ac:dyDescent="0.2">
      <c r="B114" s="6" t="s">
        <v>6</v>
      </c>
      <c r="C114" s="3">
        <v>22</v>
      </c>
      <c r="D114" s="9">
        <v>145</v>
      </c>
    </row>
    <row r="115" spans="2:4" x14ac:dyDescent="0.2">
      <c r="B115" s="6" t="s">
        <v>6</v>
      </c>
      <c r="C115" s="3">
        <v>23</v>
      </c>
      <c r="D115" s="9">
        <v>789</v>
      </c>
    </row>
    <row r="116" spans="2:4" x14ac:dyDescent="0.2">
      <c r="B116" s="6" t="s">
        <v>6</v>
      </c>
      <c r="C116" s="3">
        <v>24</v>
      </c>
      <c r="D116" s="9">
        <v>20</v>
      </c>
    </row>
    <row r="117" spans="2:4" x14ac:dyDescent="0.2">
      <c r="B117" s="6" t="s">
        <v>6</v>
      </c>
      <c r="C117" s="3">
        <v>25</v>
      </c>
      <c r="D117" s="9">
        <v>728</v>
      </c>
    </row>
    <row r="118" spans="2:4" x14ac:dyDescent="0.2">
      <c r="B118" s="6" t="s">
        <v>6</v>
      </c>
      <c r="C118" s="3">
        <v>26</v>
      </c>
      <c r="D118" s="9">
        <v>66</v>
      </c>
    </row>
    <row r="119" spans="2:4" x14ac:dyDescent="0.2">
      <c r="B119" s="6" t="s">
        <v>6</v>
      </c>
      <c r="C119" s="3">
        <v>27</v>
      </c>
      <c r="D119" s="9">
        <v>292</v>
      </c>
    </row>
    <row r="120" spans="2:4" x14ac:dyDescent="0.2">
      <c r="B120" s="6" t="s">
        <v>6</v>
      </c>
      <c r="C120" s="3">
        <v>28</v>
      </c>
      <c r="D120" s="9">
        <v>264</v>
      </c>
    </row>
    <row r="121" spans="2:4" x14ac:dyDescent="0.2">
      <c r="B121" s="6" t="s">
        <v>6</v>
      </c>
      <c r="C121" s="3">
        <v>29</v>
      </c>
      <c r="D121" s="9">
        <v>570</v>
      </c>
    </row>
    <row r="122" spans="2:4" x14ac:dyDescent="0.2">
      <c r="B122" s="6" t="s">
        <v>6</v>
      </c>
      <c r="C122" s="3">
        <v>30</v>
      </c>
      <c r="D122" s="9">
        <v>752</v>
      </c>
    </row>
    <row r="123" spans="2:4" x14ac:dyDescent="0.2">
      <c r="B123" s="6" t="s">
        <v>7</v>
      </c>
      <c r="C123" s="3">
        <v>1</v>
      </c>
      <c r="D123" s="9">
        <v>766</v>
      </c>
    </row>
    <row r="124" spans="2:4" x14ac:dyDescent="0.2">
      <c r="B124" s="6" t="s">
        <v>7</v>
      </c>
      <c r="C124" s="3">
        <v>2</v>
      </c>
      <c r="D124" s="9">
        <v>187</v>
      </c>
    </row>
    <row r="125" spans="2:4" x14ac:dyDescent="0.2">
      <c r="B125" s="6" t="s">
        <v>7</v>
      </c>
      <c r="C125" s="3">
        <v>3</v>
      </c>
      <c r="D125" s="9">
        <v>670</v>
      </c>
    </row>
    <row r="126" spans="2:4" x14ac:dyDescent="0.2">
      <c r="B126" s="6" t="s">
        <v>7</v>
      </c>
      <c r="C126" s="3">
        <v>4</v>
      </c>
      <c r="D126" s="9">
        <v>309</v>
      </c>
    </row>
    <row r="127" spans="2:4" x14ac:dyDescent="0.2">
      <c r="B127" s="6" t="s">
        <v>7</v>
      </c>
      <c r="C127" s="3">
        <v>5</v>
      </c>
      <c r="D127" s="9">
        <v>280</v>
      </c>
    </row>
    <row r="128" spans="2:4" x14ac:dyDescent="0.2">
      <c r="B128" s="6" t="s">
        <v>7</v>
      </c>
      <c r="C128" s="3">
        <v>6</v>
      </c>
      <c r="D128" s="9">
        <v>543</v>
      </c>
    </row>
    <row r="129" spans="2:4" x14ac:dyDescent="0.2">
      <c r="B129" s="6" t="s">
        <v>7</v>
      </c>
      <c r="C129" s="3">
        <v>7</v>
      </c>
      <c r="D129" s="9">
        <v>651</v>
      </c>
    </row>
    <row r="130" spans="2:4" x14ac:dyDescent="0.2">
      <c r="B130" s="6" t="s">
        <v>7</v>
      </c>
      <c r="C130" s="3">
        <v>8</v>
      </c>
      <c r="D130" s="9">
        <v>763</v>
      </c>
    </row>
    <row r="131" spans="2:4" x14ac:dyDescent="0.2">
      <c r="B131" s="6" t="s">
        <v>7</v>
      </c>
      <c r="C131" s="3">
        <v>9</v>
      </c>
      <c r="D131" s="9">
        <v>120</v>
      </c>
    </row>
    <row r="132" spans="2:4" x14ac:dyDescent="0.2">
      <c r="B132" s="6" t="s">
        <v>7</v>
      </c>
      <c r="C132" s="3">
        <v>10</v>
      </c>
      <c r="D132" s="9">
        <v>586</v>
      </c>
    </row>
    <row r="133" spans="2:4" x14ac:dyDescent="0.2">
      <c r="B133" s="6" t="s">
        <v>7</v>
      </c>
      <c r="C133" s="3">
        <v>11</v>
      </c>
      <c r="D133" s="9">
        <v>233</v>
      </c>
    </row>
    <row r="134" spans="2:4" x14ac:dyDescent="0.2">
      <c r="B134" s="6" t="s">
        <v>7</v>
      </c>
      <c r="C134" s="3">
        <v>12</v>
      </c>
      <c r="D134" s="9">
        <v>43</v>
      </c>
    </row>
    <row r="135" spans="2:4" x14ac:dyDescent="0.2">
      <c r="B135" s="6" t="s">
        <v>7</v>
      </c>
      <c r="C135" s="3">
        <v>13</v>
      </c>
      <c r="D135" s="9">
        <v>553</v>
      </c>
    </row>
    <row r="136" spans="2:4" x14ac:dyDescent="0.2">
      <c r="B136" s="6" t="s">
        <v>7</v>
      </c>
      <c r="C136" s="3">
        <v>14</v>
      </c>
      <c r="D136" s="9">
        <v>848</v>
      </c>
    </row>
    <row r="137" spans="2:4" x14ac:dyDescent="0.2">
      <c r="B137" s="6" t="s">
        <v>7</v>
      </c>
      <c r="C137" s="3">
        <v>15</v>
      </c>
      <c r="D137" s="9">
        <v>647</v>
      </c>
    </row>
    <row r="138" spans="2:4" x14ac:dyDescent="0.2">
      <c r="B138" s="6" t="s">
        <v>7</v>
      </c>
      <c r="C138" s="3">
        <v>16</v>
      </c>
      <c r="D138" s="9">
        <v>741</v>
      </c>
    </row>
    <row r="139" spans="2:4" x14ac:dyDescent="0.2">
      <c r="B139" s="6" t="s">
        <v>7</v>
      </c>
      <c r="C139" s="3">
        <v>17</v>
      </c>
      <c r="D139" s="9">
        <v>234</v>
      </c>
    </row>
    <row r="140" spans="2:4" x14ac:dyDescent="0.2">
      <c r="B140" s="6" t="s">
        <v>7</v>
      </c>
      <c r="C140" s="3">
        <v>18</v>
      </c>
      <c r="D140" s="9">
        <v>334</v>
      </c>
    </row>
    <row r="141" spans="2:4" x14ac:dyDescent="0.2">
      <c r="B141" s="6" t="s">
        <v>7</v>
      </c>
      <c r="C141" s="3">
        <v>19</v>
      </c>
      <c r="D141" s="9">
        <v>129</v>
      </c>
    </row>
    <row r="142" spans="2:4" x14ac:dyDescent="0.2">
      <c r="B142" s="6" t="s">
        <v>7</v>
      </c>
      <c r="C142" s="3">
        <v>20</v>
      </c>
      <c r="D142" s="9">
        <v>257</v>
      </c>
    </row>
    <row r="143" spans="2:4" x14ac:dyDescent="0.2">
      <c r="B143" s="6" t="s">
        <v>7</v>
      </c>
      <c r="C143" s="3">
        <v>21</v>
      </c>
      <c r="D143" s="9">
        <v>557</v>
      </c>
    </row>
    <row r="144" spans="2:4" x14ac:dyDescent="0.2">
      <c r="B144" s="6" t="s">
        <v>7</v>
      </c>
      <c r="C144" s="3">
        <v>22</v>
      </c>
      <c r="D144" s="9">
        <v>197</v>
      </c>
    </row>
    <row r="145" spans="2:4" x14ac:dyDescent="0.2">
      <c r="B145" s="6" t="s">
        <v>7</v>
      </c>
      <c r="C145" s="3">
        <v>23</v>
      </c>
      <c r="D145" s="9">
        <v>205</v>
      </c>
    </row>
    <row r="146" spans="2:4" x14ac:dyDescent="0.2">
      <c r="B146" s="6" t="s">
        <v>7</v>
      </c>
      <c r="C146" s="3">
        <v>24</v>
      </c>
      <c r="D146" s="9">
        <v>142</v>
      </c>
    </row>
    <row r="147" spans="2:4" x14ac:dyDescent="0.2">
      <c r="B147" s="6" t="s">
        <v>7</v>
      </c>
      <c r="C147" s="3">
        <v>25</v>
      </c>
      <c r="D147" s="9">
        <v>626</v>
      </c>
    </row>
    <row r="148" spans="2:4" x14ac:dyDescent="0.2">
      <c r="B148" s="6" t="s">
        <v>7</v>
      </c>
      <c r="C148" s="3">
        <v>26</v>
      </c>
      <c r="D148" s="9">
        <v>104</v>
      </c>
    </row>
    <row r="149" spans="2:4" x14ac:dyDescent="0.2">
      <c r="B149" s="6" t="s">
        <v>7</v>
      </c>
      <c r="C149" s="3">
        <v>27</v>
      </c>
      <c r="D149" s="9">
        <v>134</v>
      </c>
    </row>
    <row r="150" spans="2:4" x14ac:dyDescent="0.2">
      <c r="B150" s="6" t="s">
        <v>7</v>
      </c>
      <c r="C150" s="3">
        <v>28</v>
      </c>
      <c r="D150" s="9">
        <v>352</v>
      </c>
    </row>
    <row r="151" spans="2:4" x14ac:dyDescent="0.2">
      <c r="B151" s="6" t="s">
        <v>7</v>
      </c>
      <c r="C151" s="3">
        <v>29</v>
      </c>
      <c r="D151" s="9">
        <v>448</v>
      </c>
    </row>
    <row r="152" spans="2:4" x14ac:dyDescent="0.2">
      <c r="B152" s="6" t="s">
        <v>7</v>
      </c>
      <c r="C152" s="3">
        <v>30</v>
      </c>
      <c r="D152" s="9">
        <v>561</v>
      </c>
    </row>
    <row r="153" spans="2:4" x14ac:dyDescent="0.2">
      <c r="B153" s="6" t="s">
        <v>7</v>
      </c>
      <c r="C153" s="3">
        <v>31</v>
      </c>
      <c r="D153" s="9">
        <v>605</v>
      </c>
    </row>
    <row r="154" spans="2:4" x14ac:dyDescent="0.2">
      <c r="B154" s="6" t="s">
        <v>8</v>
      </c>
      <c r="C154" s="3">
        <v>1</v>
      </c>
      <c r="D154" s="9">
        <v>201</v>
      </c>
    </row>
    <row r="155" spans="2:4" x14ac:dyDescent="0.2">
      <c r="B155" s="6" t="s">
        <v>8</v>
      </c>
      <c r="C155" s="3">
        <v>2</v>
      </c>
      <c r="D155" s="9">
        <v>166</v>
      </c>
    </row>
    <row r="156" spans="2:4" x14ac:dyDescent="0.2">
      <c r="B156" s="6" t="s">
        <v>8</v>
      </c>
      <c r="C156" s="3">
        <v>3</v>
      </c>
      <c r="D156" s="9">
        <v>846</v>
      </c>
    </row>
    <row r="157" spans="2:4" x14ac:dyDescent="0.2">
      <c r="B157" s="6" t="s">
        <v>8</v>
      </c>
      <c r="C157" s="3">
        <v>4</v>
      </c>
      <c r="D157" s="9">
        <v>423</v>
      </c>
    </row>
    <row r="158" spans="2:4" x14ac:dyDescent="0.2">
      <c r="B158" s="6" t="s">
        <v>8</v>
      </c>
      <c r="C158" s="3">
        <v>5</v>
      </c>
      <c r="D158" s="9">
        <v>611</v>
      </c>
    </row>
    <row r="159" spans="2:4" x14ac:dyDescent="0.2">
      <c r="B159" s="6" t="s">
        <v>8</v>
      </c>
      <c r="C159" s="3">
        <v>6</v>
      </c>
      <c r="D159" s="9">
        <v>199</v>
      </c>
    </row>
    <row r="160" spans="2:4" x14ac:dyDescent="0.2">
      <c r="B160" s="6" t="s">
        <v>8</v>
      </c>
      <c r="C160" s="3">
        <v>7</v>
      </c>
      <c r="D160" s="9">
        <v>131</v>
      </c>
    </row>
    <row r="161" spans="2:4" x14ac:dyDescent="0.2">
      <c r="B161" s="6" t="s">
        <v>8</v>
      </c>
      <c r="C161" s="3">
        <v>8</v>
      </c>
      <c r="D161" s="9">
        <v>96</v>
      </c>
    </row>
    <row r="162" spans="2:4" x14ac:dyDescent="0.2">
      <c r="B162" s="6" t="s">
        <v>8</v>
      </c>
      <c r="C162" s="3">
        <v>9</v>
      </c>
      <c r="D162" s="9">
        <v>245</v>
      </c>
    </row>
    <row r="163" spans="2:4" x14ac:dyDescent="0.2">
      <c r="B163" s="6" t="s">
        <v>8</v>
      </c>
      <c r="C163" s="3">
        <v>10</v>
      </c>
      <c r="D163" s="9">
        <v>72</v>
      </c>
    </row>
    <row r="164" spans="2:4" x14ac:dyDescent="0.2">
      <c r="B164" s="6" t="s">
        <v>8</v>
      </c>
      <c r="C164" s="3">
        <v>11</v>
      </c>
      <c r="D164" s="9">
        <v>753</v>
      </c>
    </row>
    <row r="165" spans="2:4" x14ac:dyDescent="0.2">
      <c r="B165" s="6" t="s">
        <v>8</v>
      </c>
      <c r="C165" s="3">
        <v>12</v>
      </c>
      <c r="D165" s="9">
        <v>736</v>
      </c>
    </row>
    <row r="166" spans="2:4" x14ac:dyDescent="0.2">
      <c r="B166" s="6" t="s">
        <v>8</v>
      </c>
      <c r="C166" s="3">
        <v>13</v>
      </c>
      <c r="D166" s="9">
        <v>333</v>
      </c>
    </row>
    <row r="167" spans="2:4" x14ac:dyDescent="0.2">
      <c r="B167" s="6" t="s">
        <v>8</v>
      </c>
      <c r="C167" s="3">
        <v>14</v>
      </c>
      <c r="D167" s="9">
        <v>444</v>
      </c>
    </row>
    <row r="168" spans="2:4" x14ac:dyDescent="0.2">
      <c r="B168" s="6" t="s">
        <v>8</v>
      </c>
      <c r="C168" s="3">
        <v>15</v>
      </c>
      <c r="D168" s="9">
        <v>156</v>
      </c>
    </row>
    <row r="169" spans="2:4" x14ac:dyDescent="0.2">
      <c r="B169" s="6" t="s">
        <v>8</v>
      </c>
      <c r="C169" s="3">
        <v>16</v>
      </c>
      <c r="D169" s="9">
        <v>848</v>
      </c>
    </row>
    <row r="170" spans="2:4" x14ac:dyDescent="0.2">
      <c r="B170" s="6" t="s">
        <v>8</v>
      </c>
      <c r="C170" s="3">
        <v>17</v>
      </c>
      <c r="D170" s="9">
        <v>816</v>
      </c>
    </row>
    <row r="171" spans="2:4" x14ac:dyDescent="0.2">
      <c r="B171" s="6" t="s">
        <v>8</v>
      </c>
      <c r="C171" s="3">
        <v>18</v>
      </c>
      <c r="D171" s="9">
        <v>644</v>
      </c>
    </row>
    <row r="172" spans="2:4" x14ac:dyDescent="0.2">
      <c r="B172" s="6" t="s">
        <v>8</v>
      </c>
      <c r="C172" s="3">
        <v>19</v>
      </c>
      <c r="D172" s="9">
        <v>711</v>
      </c>
    </row>
    <row r="173" spans="2:4" x14ac:dyDescent="0.2">
      <c r="B173" s="6" t="s">
        <v>8</v>
      </c>
      <c r="C173" s="3">
        <v>20</v>
      </c>
      <c r="D173" s="9">
        <v>341</v>
      </c>
    </row>
    <row r="174" spans="2:4" x14ac:dyDescent="0.2">
      <c r="B174" s="6" t="s">
        <v>8</v>
      </c>
      <c r="C174" s="3">
        <v>21</v>
      </c>
      <c r="D174" s="9">
        <v>826</v>
      </c>
    </row>
    <row r="175" spans="2:4" x14ac:dyDescent="0.2">
      <c r="B175" s="6" t="s">
        <v>8</v>
      </c>
      <c r="C175" s="3">
        <v>22</v>
      </c>
      <c r="D175" s="9">
        <v>355</v>
      </c>
    </row>
    <row r="176" spans="2:4" x14ac:dyDescent="0.2">
      <c r="B176" s="6" t="s">
        <v>8</v>
      </c>
      <c r="C176" s="3">
        <v>23</v>
      </c>
      <c r="D176" s="9">
        <v>265</v>
      </c>
    </row>
    <row r="177" spans="2:4" x14ac:dyDescent="0.2">
      <c r="B177" s="6" t="s">
        <v>8</v>
      </c>
      <c r="C177" s="3">
        <v>24</v>
      </c>
      <c r="D177" s="9">
        <v>567</v>
      </c>
    </row>
    <row r="178" spans="2:4" x14ac:dyDescent="0.2">
      <c r="B178" s="6" t="s">
        <v>8</v>
      </c>
      <c r="C178" s="3">
        <v>25</v>
      </c>
      <c r="D178" s="9">
        <v>736</v>
      </c>
    </row>
    <row r="179" spans="2:4" x14ac:dyDescent="0.2">
      <c r="B179" s="6" t="s">
        <v>8</v>
      </c>
      <c r="C179" s="3">
        <v>26</v>
      </c>
      <c r="D179" s="9">
        <v>446</v>
      </c>
    </row>
    <row r="180" spans="2:4" x14ac:dyDescent="0.2">
      <c r="B180" s="6" t="s">
        <v>8</v>
      </c>
      <c r="C180" s="3">
        <v>27</v>
      </c>
      <c r="D180" s="9">
        <v>351</v>
      </c>
    </row>
    <row r="181" spans="2:4" x14ac:dyDescent="0.2">
      <c r="B181" s="6" t="s">
        <v>8</v>
      </c>
      <c r="C181" s="3">
        <v>28</v>
      </c>
      <c r="D181" s="9">
        <v>127</v>
      </c>
    </row>
    <row r="182" spans="2:4" x14ac:dyDescent="0.2">
      <c r="B182" s="6" t="s">
        <v>8</v>
      </c>
      <c r="C182" s="3">
        <v>29</v>
      </c>
      <c r="D182" s="9">
        <v>665</v>
      </c>
    </row>
    <row r="183" spans="2:4" ht="17" thickBot="1" x14ac:dyDescent="0.25">
      <c r="B183" s="7" t="s">
        <v>8</v>
      </c>
      <c r="C183" s="8">
        <v>30</v>
      </c>
      <c r="D183" s="10">
        <v>741</v>
      </c>
    </row>
    <row r="184" spans="2:4" x14ac:dyDescent="0.2">
      <c r="B184" s="5"/>
      <c r="C184" s="5"/>
      <c r="D184" s="5"/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93A2B-8A87-1B4C-8D85-BF1EC46CC549}">
  <dimension ref="A1:M18"/>
  <sheetViews>
    <sheetView tabSelected="1" workbookViewId="0">
      <selection activeCell="F8" sqref="F8:K8"/>
    </sheetView>
  </sheetViews>
  <sheetFormatPr baseColWidth="10" defaultRowHeight="16" x14ac:dyDescent="0.2"/>
  <cols>
    <col min="1" max="1" width="3.33203125" customWidth="1"/>
    <col min="2" max="2" width="23.33203125" customWidth="1"/>
    <col min="3" max="3" width="7.5" customWidth="1"/>
    <col min="4" max="4" width="3.33203125" customWidth="1"/>
    <col min="5" max="5" width="23.33203125" customWidth="1"/>
    <col min="6" max="12" width="12.5" customWidth="1"/>
    <col min="13" max="13" width="1.6640625" customWidth="1"/>
  </cols>
  <sheetData>
    <row r="1" spans="1:13" ht="17" thickBot="1" x14ac:dyDescent="0.25">
      <c r="A1" s="92"/>
      <c r="E1" s="92"/>
    </row>
    <row r="2" spans="1:13" x14ac:dyDescent="0.2">
      <c r="B2" s="15" t="s">
        <v>13</v>
      </c>
      <c r="C2" s="26"/>
      <c r="E2" s="15" t="s">
        <v>22</v>
      </c>
      <c r="F2" s="16"/>
      <c r="G2" s="16"/>
      <c r="H2" s="16"/>
      <c r="I2" s="16"/>
      <c r="J2" s="16"/>
      <c r="K2" s="16"/>
      <c r="L2" s="16"/>
      <c r="M2" s="29"/>
    </row>
    <row r="3" spans="1:13" x14ac:dyDescent="0.2">
      <c r="B3" s="30" t="s">
        <v>14</v>
      </c>
      <c r="C3" s="31"/>
      <c r="E3" s="30" t="s">
        <v>14</v>
      </c>
      <c r="F3" s="32"/>
      <c r="G3" s="32"/>
      <c r="H3" s="32"/>
      <c r="I3" s="32"/>
      <c r="J3" s="32"/>
      <c r="K3" s="32"/>
      <c r="L3" s="32"/>
      <c r="M3" s="24"/>
    </row>
    <row r="4" spans="1:13" x14ac:dyDescent="0.2">
      <c r="B4" s="13" t="s">
        <v>15</v>
      </c>
      <c r="C4" s="33">
        <v>40</v>
      </c>
      <c r="E4" s="12" t="s">
        <v>0</v>
      </c>
      <c r="F4" s="11" t="s">
        <v>3</v>
      </c>
      <c r="G4" s="11" t="s">
        <v>4</v>
      </c>
      <c r="H4" s="11" t="s">
        <v>5</v>
      </c>
      <c r="I4" s="11" t="s">
        <v>6</v>
      </c>
      <c r="J4" s="11" t="s">
        <v>7</v>
      </c>
      <c r="K4" s="11" t="s">
        <v>8</v>
      </c>
      <c r="L4" s="11" t="s">
        <v>23</v>
      </c>
      <c r="M4" s="24"/>
    </row>
    <row r="5" spans="1:13" x14ac:dyDescent="0.2">
      <c r="B5" s="13" t="s">
        <v>16</v>
      </c>
      <c r="C5" s="33">
        <v>15</v>
      </c>
      <c r="E5" s="13" t="s">
        <v>15</v>
      </c>
      <c r="F5" s="34">
        <f>$C$4</f>
        <v>40</v>
      </c>
      <c r="G5" s="34">
        <f t="shared" ref="G5:K5" si="0">$C$4</f>
        <v>40</v>
      </c>
      <c r="H5" s="34">
        <f t="shared" si="0"/>
        <v>40</v>
      </c>
      <c r="I5" s="34">
        <f t="shared" si="0"/>
        <v>40</v>
      </c>
      <c r="J5" s="34">
        <f t="shared" si="0"/>
        <v>40</v>
      </c>
      <c r="K5" s="34">
        <f t="shared" si="0"/>
        <v>40</v>
      </c>
      <c r="L5" s="3"/>
      <c r="M5" s="24"/>
    </row>
    <row r="6" spans="1:13" x14ac:dyDescent="0.2">
      <c r="B6" s="13" t="s">
        <v>17</v>
      </c>
      <c r="C6" s="24">
        <v>12</v>
      </c>
      <c r="E6" s="13" t="s">
        <v>20</v>
      </c>
      <c r="F6" s="34">
        <f>F5 * $C$12</f>
        <v>7.1999999999999993</v>
      </c>
      <c r="G6" s="34">
        <f t="shared" ref="G6:K6" si="1">G5 * $C$12</f>
        <v>7.1999999999999993</v>
      </c>
      <c r="H6" s="34">
        <f t="shared" si="1"/>
        <v>7.1999999999999993</v>
      </c>
      <c r="I6" s="34">
        <f t="shared" si="1"/>
        <v>7.1999999999999993</v>
      </c>
      <c r="J6" s="34">
        <f t="shared" si="1"/>
        <v>7.1999999999999993</v>
      </c>
      <c r="K6" s="34">
        <f t="shared" si="1"/>
        <v>7.1999999999999993</v>
      </c>
      <c r="L6" s="3"/>
      <c r="M6" s="24"/>
    </row>
    <row r="7" spans="1:13" x14ac:dyDescent="0.2">
      <c r="B7" s="13"/>
      <c r="C7" s="24"/>
      <c r="E7" s="13" t="s">
        <v>11</v>
      </c>
      <c r="F7" s="89">
        <f>ROUND(F6,0)</f>
        <v>7</v>
      </c>
      <c r="G7" s="89">
        <f t="shared" ref="G7:K7" si="2">ROUND(G6,0)</f>
        <v>7</v>
      </c>
      <c r="H7" s="89">
        <f t="shared" si="2"/>
        <v>7</v>
      </c>
      <c r="I7" s="89">
        <f t="shared" si="2"/>
        <v>7</v>
      </c>
      <c r="J7" s="89">
        <f t="shared" si="2"/>
        <v>7</v>
      </c>
      <c r="K7" s="89">
        <f t="shared" si="2"/>
        <v>7</v>
      </c>
      <c r="L7" s="3"/>
      <c r="M7" s="24"/>
    </row>
    <row r="8" spans="1:13" x14ac:dyDescent="0.2">
      <c r="B8" s="30" t="s">
        <v>18</v>
      </c>
      <c r="C8" s="31"/>
      <c r="E8" s="13" t="s">
        <v>24</v>
      </c>
      <c r="F8" s="35">
        <f>$C$5*F7</f>
        <v>105</v>
      </c>
      <c r="G8" s="35">
        <f t="shared" ref="G8:K8" si="3">$C$5*G7</f>
        <v>105</v>
      </c>
      <c r="H8" s="35">
        <f t="shared" si="3"/>
        <v>105</v>
      </c>
      <c r="I8" s="35">
        <f t="shared" si="3"/>
        <v>105</v>
      </c>
      <c r="J8" s="35">
        <f t="shared" si="3"/>
        <v>105</v>
      </c>
      <c r="K8" s="35">
        <f t="shared" si="3"/>
        <v>105</v>
      </c>
      <c r="L8" s="36"/>
      <c r="M8" s="24"/>
    </row>
    <row r="9" spans="1:13" x14ac:dyDescent="0.2">
      <c r="B9" s="13" t="s">
        <v>19</v>
      </c>
      <c r="C9" s="33">
        <v>70</v>
      </c>
      <c r="E9" s="12" t="s">
        <v>25</v>
      </c>
      <c r="F9" s="37">
        <f>SUM(F5,F6,F8)</f>
        <v>152.19999999999999</v>
      </c>
      <c r="G9" s="37">
        <f t="shared" ref="G9:K9" si="4">SUM(G5,G6,G8)</f>
        <v>152.19999999999999</v>
      </c>
      <c r="H9" s="37">
        <f t="shared" si="4"/>
        <v>152.19999999999999</v>
      </c>
      <c r="I9" s="37">
        <f t="shared" si="4"/>
        <v>152.19999999999999</v>
      </c>
      <c r="J9" s="37">
        <f t="shared" si="4"/>
        <v>152.19999999999999</v>
      </c>
      <c r="K9" s="37">
        <f t="shared" si="4"/>
        <v>152.19999999999999</v>
      </c>
      <c r="L9" s="36">
        <f>SUM(F9:K9)</f>
        <v>913.2</v>
      </c>
      <c r="M9" s="24"/>
    </row>
    <row r="10" spans="1:13" x14ac:dyDescent="0.2">
      <c r="B10" s="13"/>
      <c r="C10" s="24"/>
      <c r="E10" s="13"/>
      <c r="F10" s="3"/>
      <c r="G10" s="3"/>
      <c r="H10" s="3"/>
      <c r="I10" s="3"/>
      <c r="J10" s="3"/>
      <c r="K10" s="3"/>
      <c r="L10" s="3"/>
      <c r="M10" s="24"/>
    </row>
    <row r="11" spans="1:13" x14ac:dyDescent="0.2">
      <c r="B11" s="30" t="s">
        <v>20</v>
      </c>
      <c r="C11" s="31"/>
      <c r="E11" s="30" t="s">
        <v>18</v>
      </c>
      <c r="F11" s="22"/>
      <c r="G11" s="22"/>
      <c r="H11" s="22"/>
      <c r="I11" s="22"/>
      <c r="J11" s="22"/>
      <c r="K11" s="22"/>
      <c r="L11" s="22"/>
      <c r="M11" s="24"/>
    </row>
    <row r="12" spans="1:13" ht="17" thickBot="1" x14ac:dyDescent="0.25">
      <c r="B12" s="14" t="s">
        <v>21</v>
      </c>
      <c r="C12" s="39">
        <v>0.18</v>
      </c>
      <c r="E12" s="12" t="s">
        <v>0</v>
      </c>
      <c r="F12" s="11" t="s">
        <v>3</v>
      </c>
      <c r="G12" s="11" t="s">
        <v>4</v>
      </c>
      <c r="H12" s="11" t="s">
        <v>5</v>
      </c>
      <c r="I12" s="11" t="s">
        <v>6</v>
      </c>
      <c r="J12" s="11" t="s">
        <v>7</v>
      </c>
      <c r="K12" s="11" t="s">
        <v>8</v>
      </c>
      <c r="L12" s="11" t="s">
        <v>23</v>
      </c>
      <c r="M12" s="24"/>
    </row>
    <row r="13" spans="1:13" x14ac:dyDescent="0.2">
      <c r="B13" s="5"/>
      <c r="C13" s="5"/>
      <c r="E13" s="13" t="s">
        <v>15</v>
      </c>
      <c r="F13" s="36">
        <f>$C9</f>
        <v>70</v>
      </c>
      <c r="G13" s="36">
        <f>$C9</f>
        <v>70</v>
      </c>
      <c r="H13" s="36">
        <f>$C9</f>
        <v>70</v>
      </c>
      <c r="I13" s="36">
        <f>$C9</f>
        <v>70</v>
      </c>
      <c r="J13" s="36">
        <f>$C9</f>
        <v>70</v>
      </c>
      <c r="K13" s="36">
        <f>$C9</f>
        <v>70</v>
      </c>
      <c r="L13" s="36"/>
      <c r="M13" s="24"/>
    </row>
    <row r="14" spans="1:13" x14ac:dyDescent="0.2">
      <c r="E14" s="13" t="s">
        <v>26</v>
      </c>
      <c r="F14" s="38">
        <f>F13*$C$12</f>
        <v>12.6</v>
      </c>
      <c r="G14" s="38">
        <f>G13*$C$12</f>
        <v>12.6</v>
      </c>
      <c r="H14" s="38">
        <f>H13*$C$12</f>
        <v>12.6</v>
      </c>
      <c r="I14" s="38">
        <f>I13*$C$12</f>
        <v>12.6</v>
      </c>
      <c r="J14" s="38">
        <f>J13*$C$12</f>
        <v>12.6</v>
      </c>
      <c r="K14" s="38">
        <f>K13*$C$12</f>
        <v>12.6</v>
      </c>
      <c r="L14" s="36"/>
      <c r="M14" s="24"/>
    </row>
    <row r="15" spans="1:13" x14ac:dyDescent="0.2">
      <c r="E15" s="12" t="s">
        <v>25</v>
      </c>
      <c r="F15" s="36">
        <f>SUM(F13:F14)</f>
        <v>82.6</v>
      </c>
      <c r="G15" s="36">
        <f>SUM(G13:G14)</f>
        <v>82.6</v>
      </c>
      <c r="H15" s="36">
        <f>SUM(H13:H14)</f>
        <v>82.6</v>
      </c>
      <c r="I15" s="36">
        <f>SUM(I13:I14)</f>
        <v>82.6</v>
      </c>
      <c r="J15" s="36">
        <f>SUM(J13:J14)</f>
        <v>82.6</v>
      </c>
      <c r="K15" s="36">
        <f>SUM(K13:K14)</f>
        <v>82.6</v>
      </c>
      <c r="L15" s="36">
        <f>SUM(F15:K15)</f>
        <v>495.6</v>
      </c>
      <c r="M15" s="24"/>
    </row>
    <row r="16" spans="1:13" x14ac:dyDescent="0.2">
      <c r="E16" s="13"/>
      <c r="F16" s="3"/>
      <c r="G16" s="3"/>
      <c r="H16" s="3"/>
      <c r="I16" s="3"/>
      <c r="J16" s="3"/>
      <c r="K16" s="3"/>
      <c r="L16" s="3"/>
      <c r="M16" s="24"/>
    </row>
    <row r="17" spans="5:13" ht="17" thickBot="1" x14ac:dyDescent="0.25">
      <c r="E17" s="27" t="s">
        <v>27</v>
      </c>
      <c r="F17" s="28" t="str">
        <f>IF(SUMIF(F9:K9, MIN(SUM(F9:K9), SUM(F15:J15)), F9:K9) = SUM(F9:K9), "Option 1", "Option 2")</f>
        <v>Option 2</v>
      </c>
      <c r="G17" s="28" t="str">
        <f t="shared" ref="G17:K17" si="5">IF(SUMIF(G9:L9, MIN(SUM(G9:L9), SUM(G15:K15)), G9:L9) = SUM(G9:L9), "Option 1", "Option 2")</f>
        <v>Option 2</v>
      </c>
      <c r="H17" s="28" t="str">
        <f t="shared" si="5"/>
        <v>Option 2</v>
      </c>
      <c r="I17" s="28" t="str">
        <f t="shared" si="5"/>
        <v>Option 2</v>
      </c>
      <c r="J17" s="28" t="str">
        <f t="shared" si="5"/>
        <v>Option 2</v>
      </c>
      <c r="K17" s="28" t="str">
        <f t="shared" si="5"/>
        <v>Option 2</v>
      </c>
      <c r="L17" s="28"/>
      <c r="M17" s="25"/>
    </row>
    <row r="18" spans="5:13" x14ac:dyDescent="0.2">
      <c r="E18" s="5"/>
      <c r="F18" s="5"/>
      <c r="G18" s="5"/>
      <c r="H18" s="5"/>
      <c r="I18" s="5"/>
      <c r="J18" s="5"/>
      <c r="K18" s="5"/>
      <c r="L18" s="5"/>
      <c r="M18" s="5"/>
    </row>
  </sheetData>
  <mergeCells count="2">
    <mergeCell ref="B2:C2"/>
    <mergeCell ref="E2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837B2-F58E-D347-A8FF-577578785256}">
  <dimension ref="B1:G20"/>
  <sheetViews>
    <sheetView workbookViewId="0">
      <selection activeCell="C8" sqref="C8"/>
    </sheetView>
  </sheetViews>
  <sheetFormatPr baseColWidth="10" defaultRowHeight="16" x14ac:dyDescent="0.2"/>
  <cols>
    <col min="1" max="1" width="3.33203125" customWidth="1"/>
    <col min="2" max="2" width="16.6640625" customWidth="1"/>
    <col min="3" max="3" width="11.6640625" customWidth="1"/>
    <col min="4" max="4" width="4.1640625" customWidth="1"/>
    <col min="5" max="7" width="11.6640625" customWidth="1"/>
  </cols>
  <sheetData>
    <row r="1" spans="2:7" ht="17" thickBot="1" x14ac:dyDescent="0.25"/>
    <row r="2" spans="2:7" ht="17" thickBot="1" x14ac:dyDescent="0.25">
      <c r="B2" s="41" t="s">
        <v>28</v>
      </c>
      <c r="C2" s="42"/>
      <c r="E2" s="40" t="s">
        <v>29</v>
      </c>
      <c r="F2" s="1"/>
      <c r="G2" s="1"/>
    </row>
    <row r="3" spans="2:7" x14ac:dyDescent="0.2">
      <c r="B3" s="13" t="s">
        <v>30</v>
      </c>
      <c r="C3" s="46"/>
      <c r="E3" s="49" t="s">
        <v>31</v>
      </c>
      <c r="F3" s="44" t="s">
        <v>32</v>
      </c>
      <c r="G3" s="45" t="s">
        <v>33</v>
      </c>
    </row>
    <row r="4" spans="2:7" x14ac:dyDescent="0.2">
      <c r="B4" s="13" t="s">
        <v>34</v>
      </c>
      <c r="C4" s="53"/>
      <c r="E4" s="50">
        <v>0.25</v>
      </c>
      <c r="F4" s="5" t="s">
        <v>35</v>
      </c>
      <c r="G4" s="54">
        <v>0.2</v>
      </c>
    </row>
    <row r="5" spans="2:7" x14ac:dyDescent="0.2">
      <c r="B5" s="13" t="s">
        <v>36</v>
      </c>
      <c r="C5" s="52"/>
      <c r="E5" s="50">
        <v>0.41666666666666702</v>
      </c>
      <c r="F5" s="5" t="s">
        <v>37</v>
      </c>
      <c r="G5" s="54">
        <v>0</v>
      </c>
    </row>
    <row r="6" spans="2:7" x14ac:dyDescent="0.2">
      <c r="B6" s="13" t="s">
        <v>38</v>
      </c>
      <c r="C6" s="47"/>
      <c r="E6" s="50">
        <v>0.66666666666666696</v>
      </c>
      <c r="F6" s="5" t="s">
        <v>39</v>
      </c>
      <c r="G6" s="54">
        <v>0.3</v>
      </c>
    </row>
    <row r="7" spans="2:7" ht="17" thickBot="1" x14ac:dyDescent="0.25">
      <c r="B7" s="13" t="s">
        <v>40</v>
      </c>
      <c r="C7" s="47"/>
      <c r="E7" s="51">
        <v>0.79166666666666696</v>
      </c>
      <c r="F7" s="43" t="s">
        <v>41</v>
      </c>
      <c r="G7" s="39">
        <v>0.1</v>
      </c>
    </row>
    <row r="8" spans="2:7" ht="17" thickBot="1" x14ac:dyDescent="0.25">
      <c r="B8" s="14" t="s">
        <v>42</v>
      </c>
      <c r="C8" s="48"/>
      <c r="E8" s="5"/>
      <c r="F8" s="5"/>
      <c r="G8" s="5"/>
    </row>
    <row r="9" spans="2:7" ht="17" thickBot="1" x14ac:dyDescent="0.25">
      <c r="B9" s="5"/>
      <c r="C9" s="5"/>
    </row>
    <row r="10" spans="2:7" x14ac:dyDescent="0.2">
      <c r="B10" s="41" t="s">
        <v>43</v>
      </c>
      <c r="C10" s="42"/>
    </row>
    <row r="11" spans="2:7" x14ac:dyDescent="0.2">
      <c r="B11" s="13" t="s">
        <v>44</v>
      </c>
      <c r="C11" s="24">
        <f>C3</f>
        <v>0</v>
      </c>
    </row>
    <row r="12" spans="2:7" x14ac:dyDescent="0.2">
      <c r="B12" s="13" t="s">
        <v>45</v>
      </c>
      <c r="C12" s="55">
        <f>C6*45</f>
        <v>0</v>
      </c>
    </row>
    <row r="13" spans="2:7" x14ac:dyDescent="0.2">
      <c r="B13" s="13" t="s">
        <v>46</v>
      </c>
      <c r="C13" s="55">
        <f>C7*1.2</f>
        <v>0</v>
      </c>
    </row>
    <row r="14" spans="2:7" x14ac:dyDescent="0.2">
      <c r="B14" s="13" t="s">
        <v>47</v>
      </c>
      <c r="C14" s="55" t="str">
        <f>IF(C5="","",VLOOKUP(C5,E4:G7,3,TRUE)*SUM(C12:C13))</f>
        <v/>
      </c>
    </row>
    <row r="15" spans="2:7" ht="17" thickBot="1" x14ac:dyDescent="0.25">
      <c r="B15" s="14" t="s">
        <v>48</v>
      </c>
      <c r="C15" s="56">
        <f>SUM(C12:C14)</f>
        <v>0</v>
      </c>
    </row>
    <row r="16" spans="2:7" ht="17" thickBot="1" x14ac:dyDescent="0.25">
      <c r="B16" s="5"/>
      <c r="C16" s="5"/>
    </row>
    <row r="17" spans="2:3" x14ac:dyDescent="0.2">
      <c r="B17" s="41" t="s">
        <v>49</v>
      </c>
      <c r="C17" s="42"/>
    </row>
    <row r="18" spans="2:3" x14ac:dyDescent="0.2">
      <c r="B18" s="13" t="s">
        <v>50</v>
      </c>
      <c r="C18" s="55">
        <f>IF(C8="Yes",C15*0.2,0)</f>
        <v>0</v>
      </c>
    </row>
    <row r="19" spans="2:3" ht="17" thickBot="1" x14ac:dyDescent="0.25">
      <c r="B19" s="14" t="s">
        <v>51</v>
      </c>
      <c r="C19" s="56">
        <f>C15-C18</f>
        <v>0</v>
      </c>
    </row>
    <row r="20" spans="2:3" x14ac:dyDescent="0.2">
      <c r="B20" s="5"/>
      <c r="C20" s="5"/>
    </row>
  </sheetData>
  <mergeCells count="4">
    <mergeCell ref="B2:C2"/>
    <mergeCell ref="B10:C10"/>
    <mergeCell ref="B17:C17"/>
    <mergeCell ref="E2:G2"/>
  </mergeCells>
  <dataValidations count="6">
    <dataValidation type="textLength" operator="lessThanOrEqual" allowBlank="1" showInputMessage="1" showErrorMessage="1" errorTitle="Invalid Customer Name" error="The customer name contains more than 30 characters. " promptTitle="Customer Name" prompt="Enter the customer name." sqref="C3" xr:uid="{DF0FDF31-E5A3-3446-B030-833D2D1696C5}">
      <formula1>30</formula1>
    </dataValidation>
    <dataValidation type="date" operator="greaterThanOrEqual" allowBlank="1" showInputMessage="1" showErrorMessage="1" errorTitle="Invalid Trip Date" error="The trip date must occur on or after 1/1/2021." promptTitle="Trip Date" prompt="Enter the trip date." sqref="C4" xr:uid="{4D5AD2B8-CAFE-0B48-AE6A-6B88B981AB16}">
      <formula1>44197</formula1>
    </dataValidation>
    <dataValidation type="time" allowBlank="1" showInputMessage="1" showErrorMessage="1" errorTitle="Invalid Trip Time" error="The trip must occur during normal business hours (6:00 AM to 11:00 PM)." promptTitle="Time of the Trip" prompt="Enter the time of the trip." sqref="C5" xr:uid="{52F56C0D-0BDA-384E-B08F-13BB2BD15DA0}">
      <formula1>0.25</formula1>
      <formula2>0.958333333333333</formula2>
    </dataValidation>
    <dataValidation type="whole" allowBlank="1" showInputMessage="1" showErrorMessage="1" errorTitle="Invalid Number of Travelers" error="The number of travelers must be a whole number between 1 and 12." promptTitle="Number of Travelers" prompt="Enter the number of travelers." sqref="C6" xr:uid="{D08CB0C6-F8AB-1B49-8D45-99C604E466D2}">
      <formula1>1</formula1>
      <formula2>12</formula2>
    </dataValidation>
    <dataValidation type="list" allowBlank="1" showInputMessage="1" showErrorMessage="1" errorTitle="Invalid Number of Miles" error="The number of miles was not selected from the list." promptTitle="Number of Miles" prompt="Select the number of miles." sqref="C7" xr:uid="{B7D02048-3251-B34B-A2CA-E5C616FA7D90}">
      <formula1>"25,50,75, 100"</formula1>
    </dataValidation>
    <dataValidation type="custom" allowBlank="1" showInputMessage="1" showErrorMessage="1" errorTitle="Invalid Deposit Required Entry" error="The value for deposit required is not correct given the number of travelers. " promptTitle="Deposit Required " prompt="Enter whether the deposit is required. " sqref="C8" xr:uid="{DC476BD7-D4FD-B144-B38C-FAC486F37B72}">
      <formula1>C8=IF(C6&gt;4,"Yes","No")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04180-FCA5-5F48-8AC7-5B081928849B}">
  <dimension ref="A1:R5000"/>
  <sheetViews>
    <sheetView topLeftCell="A19" workbookViewId="0">
      <selection activeCell="C44" sqref="C44"/>
    </sheetView>
  </sheetViews>
  <sheetFormatPr baseColWidth="10" defaultRowHeight="16" x14ac:dyDescent="0.2"/>
  <cols>
    <col min="1" max="1" width="3.33203125" customWidth="1"/>
    <col min="2" max="2" width="39.1640625" customWidth="1"/>
    <col min="3" max="3" width="10" customWidth="1"/>
    <col min="4" max="4" width="3.33203125" customWidth="1"/>
    <col min="5" max="5" width="25" customWidth="1"/>
    <col min="6" max="6" width="10" customWidth="1"/>
    <col min="7" max="7" width="3.33203125" customWidth="1"/>
    <col min="8" max="9" width="8.33203125" customWidth="1"/>
    <col min="10" max="10" width="3.33203125" customWidth="1"/>
    <col min="11" max="12" width="8.33203125" customWidth="1"/>
  </cols>
  <sheetData>
    <row r="1" spans="1:12" x14ac:dyDescent="0.2">
      <c r="A1" s="57"/>
    </row>
    <row r="2" spans="1:12" x14ac:dyDescent="0.2">
      <c r="B2" s="2" t="s">
        <v>52</v>
      </c>
      <c r="C2" s="2"/>
      <c r="E2" s="2" t="s">
        <v>53</v>
      </c>
      <c r="F2" s="2"/>
      <c r="G2" s="2"/>
      <c r="H2" s="2"/>
      <c r="I2" s="2"/>
      <c r="J2" s="2"/>
      <c r="K2" s="2"/>
      <c r="L2" s="2"/>
    </row>
    <row r="3" spans="1:12" x14ac:dyDescent="0.2">
      <c r="B3" s="75" t="s">
        <v>54</v>
      </c>
      <c r="C3" s="76">
        <v>85</v>
      </c>
      <c r="E3" s="75"/>
      <c r="F3" s="65"/>
      <c r="G3" s="65"/>
      <c r="H3" s="65"/>
      <c r="I3" s="65"/>
      <c r="J3" s="65"/>
      <c r="K3" s="65"/>
      <c r="L3" s="76"/>
    </row>
    <row r="4" spans="1:12" x14ac:dyDescent="0.2">
      <c r="B4" s="66" t="s">
        <v>55</v>
      </c>
      <c r="C4" s="84">
        <v>30</v>
      </c>
      <c r="E4" s="66" t="s">
        <v>56</v>
      </c>
      <c r="F4" s="3">
        <v>80</v>
      </c>
      <c r="G4" s="5"/>
      <c r="H4" s="59" t="s">
        <v>57</v>
      </c>
      <c r="I4" s="59"/>
      <c r="J4" s="59"/>
      <c r="K4" s="59"/>
      <c r="L4" s="71"/>
    </row>
    <row r="5" spans="1:12" x14ac:dyDescent="0.2">
      <c r="B5" s="66" t="s">
        <v>58</v>
      </c>
      <c r="C5" s="79" t="s">
        <v>59</v>
      </c>
      <c r="E5" s="66" t="s">
        <v>60</v>
      </c>
      <c r="F5" s="3">
        <v>26</v>
      </c>
      <c r="G5" s="5"/>
      <c r="H5" s="59" t="s">
        <v>61</v>
      </c>
      <c r="I5" s="59"/>
      <c r="J5" s="5"/>
      <c r="K5" s="59" t="s">
        <v>62</v>
      </c>
      <c r="L5" s="71"/>
    </row>
    <row r="6" spans="1:12" x14ac:dyDescent="0.2">
      <c r="B6" s="66" t="s">
        <v>63</v>
      </c>
      <c r="C6" s="79">
        <v>2</v>
      </c>
      <c r="E6" s="67"/>
      <c r="F6" s="59"/>
      <c r="G6" s="5"/>
      <c r="H6" s="3" t="s">
        <v>64</v>
      </c>
      <c r="I6" s="3" t="s">
        <v>21</v>
      </c>
      <c r="J6" s="5"/>
      <c r="K6" s="3" t="s">
        <v>64</v>
      </c>
      <c r="L6" s="72" t="s">
        <v>21</v>
      </c>
    </row>
    <row r="7" spans="1:12" x14ac:dyDescent="0.2">
      <c r="B7" s="66" t="s">
        <v>65</v>
      </c>
      <c r="C7" s="87">
        <v>0.05</v>
      </c>
      <c r="E7" s="67" t="s">
        <v>66</v>
      </c>
      <c r="F7" s="59"/>
      <c r="G7" s="5"/>
      <c r="H7" s="60">
        <v>0</v>
      </c>
      <c r="I7" s="61">
        <v>0.1</v>
      </c>
      <c r="J7" s="5"/>
      <c r="K7" s="60">
        <v>0</v>
      </c>
      <c r="L7" s="73">
        <v>0.1</v>
      </c>
    </row>
    <row r="8" spans="1:12" x14ac:dyDescent="0.2">
      <c r="B8" s="66" t="s">
        <v>67</v>
      </c>
      <c r="C8" s="84">
        <v>125</v>
      </c>
      <c r="E8" s="66" t="s">
        <v>68</v>
      </c>
      <c r="F8" s="62">
        <v>1.4500000000000001E-2</v>
      </c>
      <c r="G8" s="5"/>
      <c r="H8" s="60">
        <v>725</v>
      </c>
      <c r="I8" s="61">
        <v>0.15</v>
      </c>
      <c r="J8" s="5"/>
      <c r="K8" s="60">
        <v>1450</v>
      </c>
      <c r="L8" s="73">
        <v>0.15</v>
      </c>
    </row>
    <row r="9" spans="1:12" x14ac:dyDescent="0.2">
      <c r="B9" s="69" t="s">
        <v>69</v>
      </c>
      <c r="C9" s="88">
        <v>1500</v>
      </c>
      <c r="E9" s="66" t="s">
        <v>70</v>
      </c>
      <c r="F9" s="63">
        <v>4.2000000000000003E-2</v>
      </c>
      <c r="G9" s="5"/>
      <c r="H9" s="60">
        <v>2945</v>
      </c>
      <c r="I9" s="61">
        <v>0.25</v>
      </c>
      <c r="J9" s="5"/>
      <c r="K9" s="60">
        <v>5891</v>
      </c>
      <c r="L9" s="73">
        <v>0.25</v>
      </c>
    </row>
    <row r="10" spans="1:12" x14ac:dyDescent="0.2">
      <c r="B10" s="5"/>
      <c r="C10" s="5"/>
      <c r="E10" s="66"/>
      <c r="F10" s="5"/>
      <c r="G10" s="5"/>
      <c r="H10" s="60">
        <v>7137</v>
      </c>
      <c r="I10" s="61">
        <v>0.28000000000000003</v>
      </c>
      <c r="J10" s="5"/>
      <c r="K10" s="60">
        <v>11891</v>
      </c>
      <c r="L10" s="73">
        <v>0.28000000000000003</v>
      </c>
    </row>
    <row r="11" spans="1:12" x14ac:dyDescent="0.2">
      <c r="B11" s="2" t="s">
        <v>71</v>
      </c>
      <c r="C11" s="2"/>
      <c r="E11" s="68" t="s">
        <v>72</v>
      </c>
      <c r="F11" s="11"/>
      <c r="G11" s="5"/>
      <c r="H11" s="60">
        <v>14887</v>
      </c>
      <c r="I11" s="61">
        <v>0.33</v>
      </c>
      <c r="J11" s="5"/>
      <c r="K11" s="60">
        <v>18120</v>
      </c>
      <c r="L11" s="73">
        <v>0.33</v>
      </c>
    </row>
    <row r="12" spans="1:12" x14ac:dyDescent="0.2">
      <c r="B12" s="75" t="s">
        <v>73</v>
      </c>
      <c r="C12" s="86">
        <f>C25</f>
        <v>2677.5</v>
      </c>
      <c r="E12" s="66" t="s">
        <v>74</v>
      </c>
      <c r="F12" s="64">
        <f>3800/26</f>
        <v>146.15384615384616</v>
      </c>
      <c r="G12" s="5"/>
      <c r="H12" s="60">
        <v>32362</v>
      </c>
      <c r="I12" s="61">
        <v>0.35</v>
      </c>
      <c r="J12" s="5"/>
      <c r="K12" s="60">
        <v>32362</v>
      </c>
      <c r="L12" s="73">
        <v>0.35</v>
      </c>
    </row>
    <row r="13" spans="1:12" x14ac:dyDescent="0.2">
      <c r="B13" s="66" t="s">
        <v>75</v>
      </c>
      <c r="C13" s="84">
        <f>C31</f>
        <v>316.56730769230768</v>
      </c>
      <c r="E13" s="69" t="s">
        <v>76</v>
      </c>
      <c r="F13" s="70">
        <v>0.05</v>
      </c>
      <c r="G13" s="32"/>
      <c r="H13" s="32"/>
      <c r="I13" s="32"/>
      <c r="J13" s="32"/>
      <c r="K13" s="32"/>
      <c r="L13" s="74"/>
    </row>
    <row r="14" spans="1:12" x14ac:dyDescent="0.2">
      <c r="B14" s="66" t="s">
        <v>77</v>
      </c>
      <c r="C14" s="84">
        <f>C34</f>
        <v>0</v>
      </c>
      <c r="E14" s="5"/>
      <c r="F14" s="5"/>
      <c r="G14" s="5"/>
      <c r="H14" s="5"/>
      <c r="I14" s="5"/>
      <c r="J14" s="5"/>
      <c r="K14" s="5"/>
      <c r="L14" s="5"/>
    </row>
    <row r="15" spans="1:12" x14ac:dyDescent="0.2">
      <c r="B15" s="66" t="s">
        <v>78</v>
      </c>
      <c r="C15" s="84">
        <f>C43</f>
        <v>579.61913461538461</v>
      </c>
    </row>
    <row r="16" spans="1:12" x14ac:dyDescent="0.2">
      <c r="B16" s="66"/>
      <c r="C16" s="79"/>
    </row>
    <row r="17" spans="2:12" x14ac:dyDescent="0.2">
      <c r="B17" s="83" t="s">
        <v>79</v>
      </c>
      <c r="C17" s="85">
        <f>C14-C15</f>
        <v>-579.61913461538461</v>
      </c>
    </row>
    <row r="18" spans="2:12" x14ac:dyDescent="0.2">
      <c r="B18" s="5"/>
      <c r="C18" s="5"/>
    </row>
    <row r="19" spans="2:12" x14ac:dyDescent="0.2">
      <c r="B19" s="2" t="s">
        <v>80</v>
      </c>
      <c r="C19" s="2"/>
    </row>
    <row r="20" spans="2:12" x14ac:dyDescent="0.2">
      <c r="B20" s="82" t="s">
        <v>64</v>
      </c>
      <c r="C20" s="76"/>
    </row>
    <row r="21" spans="2:12" x14ac:dyDescent="0.2">
      <c r="B21" s="66" t="s">
        <v>54</v>
      </c>
      <c r="C21" s="78">
        <f>C3</f>
        <v>85</v>
      </c>
    </row>
    <row r="22" spans="2:12" x14ac:dyDescent="0.2">
      <c r="B22" s="66" t="s">
        <v>55</v>
      </c>
      <c r="C22" s="78">
        <f>C4</f>
        <v>30</v>
      </c>
    </row>
    <row r="23" spans="2:12" x14ac:dyDescent="0.2">
      <c r="B23" s="66" t="s">
        <v>81</v>
      </c>
      <c r="C23" s="78">
        <f>C21*C22</f>
        <v>2550</v>
      </c>
    </row>
    <row r="24" spans="2:12" x14ac:dyDescent="0.2">
      <c r="B24" s="66" t="s">
        <v>82</v>
      </c>
      <c r="C24" s="78">
        <f>C21*1.5</f>
        <v>127.5</v>
      </c>
    </row>
    <row r="25" spans="2:12" x14ac:dyDescent="0.2">
      <c r="B25" s="66" t="s">
        <v>83</v>
      </c>
      <c r="C25" s="78">
        <f>SUM(C23,C24)</f>
        <v>2677.5</v>
      </c>
    </row>
    <row r="26" spans="2:12" x14ac:dyDescent="0.2">
      <c r="B26" s="66"/>
      <c r="C26" s="79"/>
    </row>
    <row r="27" spans="2:12" x14ac:dyDescent="0.2">
      <c r="B27" s="77" t="s">
        <v>84</v>
      </c>
      <c r="C27" s="79"/>
    </row>
    <row r="28" spans="2:12" x14ac:dyDescent="0.2">
      <c r="B28" s="66" t="s">
        <v>85</v>
      </c>
      <c r="C28" s="78">
        <f>C8</f>
        <v>125</v>
      </c>
    </row>
    <row r="29" spans="2:12" x14ac:dyDescent="0.2">
      <c r="B29" s="66" t="s">
        <v>86</v>
      </c>
      <c r="C29" s="78">
        <f>C9/F5</f>
        <v>57.692307692307693</v>
      </c>
      <c r="E29" s="58"/>
      <c r="F29" s="58"/>
      <c r="G29" s="58"/>
      <c r="H29" s="58"/>
      <c r="I29" s="58"/>
      <c r="J29" s="58"/>
      <c r="K29" s="58"/>
      <c r="L29" s="58"/>
    </row>
    <row r="30" spans="2:12" x14ac:dyDescent="0.2">
      <c r="B30" s="66" t="s">
        <v>87</v>
      </c>
      <c r="C30" s="78">
        <f>C25*C7</f>
        <v>133.875</v>
      </c>
    </row>
    <row r="31" spans="2:12" x14ac:dyDescent="0.2">
      <c r="B31" s="66" t="s">
        <v>75</v>
      </c>
      <c r="C31" s="78">
        <f>SUM(C28,C29,C30)</f>
        <v>316.56730769230768</v>
      </c>
    </row>
    <row r="32" spans="2:12" x14ac:dyDescent="0.2">
      <c r="B32" s="66"/>
      <c r="C32" s="79"/>
    </row>
    <row r="33" spans="2:3" x14ac:dyDescent="0.2">
      <c r="B33" s="77" t="s">
        <v>77</v>
      </c>
      <c r="C33" s="90">
        <f>C25-C31</f>
        <v>2360.9326923076924</v>
      </c>
    </row>
    <row r="34" spans="2:3" x14ac:dyDescent="0.2">
      <c r="B34" s="66"/>
      <c r="C34" s="78"/>
    </row>
    <row r="35" spans="2:3" x14ac:dyDescent="0.2">
      <c r="B35" s="77" t="s">
        <v>26</v>
      </c>
      <c r="C35" s="79"/>
    </row>
    <row r="36" spans="2:3" x14ac:dyDescent="0.2">
      <c r="B36" s="66" t="s">
        <v>88</v>
      </c>
      <c r="C36" s="80">
        <f>IF(C5="Single", VLOOKUP(C33, H7:I12, 2, TRUE), IF(C5="Married", VLOOKUP(C33, K7:L15, 2, TRUE), 0))</f>
        <v>0.15</v>
      </c>
    </row>
    <row r="37" spans="2:3" x14ac:dyDescent="0.2">
      <c r="B37" s="66" t="s">
        <v>89</v>
      </c>
      <c r="C37" s="91">
        <f>C33*C36</f>
        <v>354.13990384615386</v>
      </c>
    </row>
    <row r="38" spans="2:3" x14ac:dyDescent="0.2">
      <c r="B38" s="66" t="s">
        <v>90</v>
      </c>
      <c r="C38" s="80">
        <f>C6*F12*C36</f>
        <v>43.846153846153847</v>
      </c>
    </row>
    <row r="39" spans="2:3" x14ac:dyDescent="0.2">
      <c r="B39" s="66" t="s">
        <v>91</v>
      </c>
      <c r="C39" s="80">
        <f>C37-C38</f>
        <v>310.29374999999999</v>
      </c>
    </row>
    <row r="40" spans="2:3" x14ac:dyDescent="0.2">
      <c r="B40" s="66" t="s">
        <v>92</v>
      </c>
      <c r="C40" s="80">
        <f>C33*F13</f>
        <v>118.04663461538462</v>
      </c>
    </row>
    <row r="41" spans="2:3" x14ac:dyDescent="0.2">
      <c r="B41" s="66" t="s">
        <v>93</v>
      </c>
      <c r="C41" s="80">
        <f>C25*F8</f>
        <v>38.823750000000004</v>
      </c>
    </row>
    <row r="42" spans="2:3" x14ac:dyDescent="0.2">
      <c r="B42" s="66" t="s">
        <v>94</v>
      </c>
      <c r="C42" s="80">
        <f>C25*F9</f>
        <v>112.45500000000001</v>
      </c>
    </row>
    <row r="43" spans="2:3" x14ac:dyDescent="0.2">
      <c r="B43" s="69" t="s">
        <v>78</v>
      </c>
      <c r="C43" s="81">
        <f>SUM(C39,C40,C41,C42)</f>
        <v>579.61913461538461</v>
      </c>
    </row>
    <row r="44" spans="2:3" x14ac:dyDescent="0.2">
      <c r="B44" s="5"/>
      <c r="C44" s="5"/>
    </row>
    <row r="5000" spans="2:18" x14ac:dyDescent="0.2">
      <c r="B5000" s="57"/>
      <c r="E5000" s="57"/>
      <c r="F5000" s="57"/>
      <c r="I5000" s="57"/>
      <c r="J5000" s="57"/>
      <c r="R5000" s="57"/>
    </row>
  </sheetData>
  <mergeCells count="9">
    <mergeCell ref="E7:F7"/>
    <mergeCell ref="B11:C11"/>
    <mergeCell ref="B19:C19"/>
    <mergeCell ref="B2:C2"/>
    <mergeCell ref="E2:L2"/>
    <mergeCell ref="H4:L4"/>
    <mergeCell ref="H5:I5"/>
    <mergeCell ref="K5:L5"/>
    <mergeCell ref="E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item1.xml><?xml version="1.0" encoding="utf-8"?>
<properties xmlns="http://schemas.myeducator.com/symphony/msoffice/properties/officeprops">[obf3]7bUu3Cjo2Fy3IFUdidjJPFhtPasup6z3eCXMwdhmkdWo31QomCXYmFsdidjYZtzTDFRJDtEvqARAn1j.poyAnAB5ZbyGQCzFx1fwDdWDJ</properties>
</file>

<file path=customXml/item2.xml><?xml version="1.0" encoding="utf-8"?>
<properties xmlns="http://schemas.myeducator.com/symphony/msoffice/properties/submission">[obf3]3VIMxzPu4LsxSLIKXKPYbL0dbENMeTBxnzU5vK03QKhu9TP936Zu3zUD3LNKXKvvDo0AIrUDmLp5KLbKnKhux6Zu3zUD3LNKXKPD2dB.9L~Y9df1pF~Fw6PteusFwF_J2VsqZzBLA6gv9KbebTh-3zstbcbM2Fs5bzs.bCBp</properties>
</file>

<file path=customXml/item3.xml><?xml version="1.0" encoding="utf-8"?>
<properties xmlns="http://schemas.myeducator.com/properties/myeducator/atlas_meta">H4sIAAAAAAAAAy3JzQqEIBhG4Xt51wmVfWreyjCIpkLkIPhDi+jep4E5qwfOBduSraa20rfWS4C+cOZyuJwPs3toCPLEKUq2xjmwheTKnNwsmwXn0XolFXcY8Mm+p2DSXhv0C+PTROIZPwlSf00L4X3fXx6vdjp4AAAA</properties>
</file>

<file path=customXml/item4.xml><?xml version="1.0" encoding="utf-8"?>
<properties xmlns="http://schemas.myeducator.com/properties/myeducator/atlas_meta_I9EcYpM3Tp32">H4sIAAAAAAAAA+1dC3PbuBH+K6iml9ozOkciJVn22O4kTpT48nAuzrVz07vxwCRksaFIlSDtqNf89+4CBEiKD1E2qWo6vrkkkojHtwB2vwWwAP/oUM6dW2/OvLBz7EWu2+3MfTtyWef4j/jTtRfNb1jQOe704L/+YNjpdhaB4wfXNAzZfBHyznGv2wkgKXz6B2RjnNNbKKEzcVyX2eRmSaaRZ4WO70Fej87x2dWMsZCwbw4POaGeTSzmuvApYMTy5wuXhQwS85AtZKm6hOMOx6zXkOda5EE8NKBzjpgD6t2yaxoEdAnZOudG//jcQMjnxvj43OzjJ9MUf4+Ozwdm5/duXF6M6xNdWjNmfe18//77d3gYUv5VIrBZSB2o7rhz4rskXC7YKT07cZ2zz2zKAuZZjIQzRmZ+FHBy7wdfQfS9c3NfSLegSxLQkMEvg31yR92IceJ4IsdvndcgsL9kjFx4Uz+YUxT0tw42BiX+VCTiC/hiC6gEOoa5ByfPoe6T5757BuLYvqN7cOZgb2pJ/gONACkcG3578SLpgQtvEYWi9XzIAHIZ0IuML3yPswmgiFwKqU6xjT/HP++pMv8EZe530r0eF4/lJwPgCwAXsqKoWBCBfMThxPND6OYgYFaYAMJncWqeeqrg9Q6GOCBoGGEfiLE0Zcy+odBZxx2d8L3PQzEi5dfXNPCYLXJ/72qYL9fCNCpgGtuCeZ6DOZUdk2lP22cSaqAH4rmZbVb9hMtHbYB9VQOsUQh2kG3cNNhBo2BRn9k3VI7XXsiCvL6iquKPWl1BBPEDUxoKRfriF6UK5Jy6FkiJOssJZ8JKKa2VmgrQ7hyb+bEZ4VbgLGJb9gXMC7ny3Si2jlNHKdQCisQGRE3GcRAFLnycheGCHz9/TkOX8oP5ktmRRUM/OACj+fzOmTP/YBbO3b869unAMI1xb3R4+AzaLAhPe/Cvvzjtj58BJro87R8Mn019aCHn3+zUeBY6octOEc8PRu8faPZ+lJb/92fYZqfyJ5Hq9w52ewrgB2o9GGF/BIhaR3jpuY7HHgJyNBiaQ2MwGrUBEgckEIkgNf9efP82d4VCfcCh43i3Lyl3LI4WfAZj6BcvdFwkOkz/ATKa36EILE1bf+Yu1Gfb9xjywpS6nHU7lu9NnVv1EJQQh5r8As10RZNCFoE/fZsqCMaxM12qb1kd5CyMdMLbyLEpqK5OSu/YpXeuGF0hqdRUA/uuBttqA6iU9LfOW6HMfxfK/FvngEiOhD9ojgJ2C3oaCOW+B9eE3BQwdgidz7M2IPJAJ3nWDGBqTvw7FmAGsjf3AyyMSkaXPY5GQNUp64gJH0teMPChbPIjkfbgBqqOnwqbQcAxi+bCSvB9SfUE5biYVuHoiodpOR2JW8iRiBbjWwNONV8tF8PULsbLxJp/jiuAdCk7bm7kZ5hFfsbL9X6GWUHgZhWB93MDPLIs4BkcmvHwLaedfo52EoZ8ud7rWAVN7mfMS3rQmqF7y6tFSSfdilh5L6W+WHLoabBVYok8K+lLhdvAMein3ALF5WxVkXaEw/tHkn3M3SXxNiE2x+LNonyicTF7XNWrdmg8ccU5aKZjE+i6FLel2U+78NRbiiRF5FlI3TlqTNHiBqw40Kx4nli3S+U1rNAiTm82IMZBETGeryfGQQUxDiqJMT//2ohDMHspi5yvJ8dV4OvJMS/OtsnxfD055sRypvA18S0d5ZuukSyVp0XJyrhSw90dsjRjGz863FmybBNic2TZLMonsoxtfYHRSNFl5GrGC/2QuuQ28DlPT+pggqjWmdKkp9awMhoZc1ZUg7OGmrNeJRbni4DwRkDI0paxIW0Ni2jr1XraGlbQ1nBD2tpkdpBe43yVJ6n8GuewcI3TMLOA04ucRktLsq/qrB+XwB1UwG1rUTbLKCujfkdIZTSWtvBwuLOk0ibE5kilWZRPpFK0kCqNQc2NS7oAsIvAEQ4y2oZ4QTC19aE3Jwv3OfQEbsaoG84gPY8ClIHYOC4w/YGeyZGPfuiomud+5IWyPifZQ4GP1MVdzyWxlGWwRSWMWjO0CYJTNpmPjTW3vU5vhMY4H8Fq4yJWe72e1cYVrDbeEqu9rsNq40KaGGfxplli3MLy3MpOe/kw2w2uOBxJEzfeXa5oE2JzXNEsyieu+N9zRUIEmgdoKB5PXfbNuXEx4oV5NvRFotaCETz434vAM8SVnKSYX/1Ibup5DHfxfGI7aAEko9wsV7blFHdwXNMjSwZTp1gCMQLIi2T3rQp+Lc450pwzSazlREl5FUuZ454VLpms55KjCi452hKXTOpwyVEhlxxl8aa55Kid+dGkzvyoEOxkWApWPGp/dlShJjvCfuPYaB8Ndpb92oTYHPs1i7Jl9sv5zP9fpJhalQtY6AQMQ2cJlA3NxrNMVbCGkdmmyuUGKrLgOxijXNjZBut3Zk/zzZtOKhJDVVdzkhPkJzlmr2iS82YtMZm9cmKCZ9shpjc1iAnAFBHTYRZvmpgO2yGmNzWIqQSsMSxHa2yHmqoUY0e46WgYR/H1dndvqFWMzbFTwzCfJmeb8pDkGK1hnLB/wfQot0Wkl0m6ed+xKzaNqvSWb8JAyXGDt6s7SK90gY/gocKjB2/X81DF0QOz8uhBgzz0tg4PFcf0ixMsvSzojHlXz9uNilsdbzti0vu9eEOh3x/trE1vF2SD4XEN43yy6ptadWr/M+KhiAqH7mJqQgHwlD24YeE9iwOgVucZKgYgp6sbWPEkovsisTkvFKwLAesRRrwwrvtivRGviOs2q+O6mzPiF3WMuFnDPzfb9M8TuHWmE8VwBZeXwBXP2p9OrGjCrtBN/zC2kMYO002rIBukm4ZxPtHNA3Z4hFlgNguAMUL6TUbK4o6LPr2tphKr3KTYRq1W/YWTOQ0cpB4pU7JNk91GwmpCCjMRXr79ogrPlqjSF52c1js2oQ804PEwAPZDMWKbtwdNi6J4jMcBBfgz3xfps65u3AwJ/glGH3yj2O4waSIcRpKbjiif+YSJ9iZ/7g+7vV6P3PuRK89/U2KaP6Act46XauODWttI5kjT8U+pbaS4v75AWZ9pmObjw03iF8xRERv/tJ6NR6Ux2aqfeNxIaR4Z5aOXdaIW6PqntbHlG8iROSOcjzkvl20lQzOTtETGtYHmD5ERx2fB8awKIVdyNC1l/pD5Q6QEHQycTEB9kURJqjbG5OsmJXnAoFQ52x2Vk82lrCPmBuNSZW1lYCY+6y8ctYZcTBK2vHfCmSKZv72/vHz3yyf9kOfJRtlyObPSJn1X/F1DuWjj/u76u62CbNDfbRjnk79boJ2HucWVMm83dmPRIYuXWVY93GTftiCPPFKWRKimbNsm6y2H2sF7l3fwEqPwiCWXwyIn7916J++wYsnlcEtLLu/qLLkcFq9hmFnAmTWMlo5evKuz5FICd1QBd7SVJZf8IN8VFhobseE82mEWahVkgyzUMM4nFnrgqotkG7HxKg6ru65/T4XCo1VNiIXGF9MEPq7nq9WYJKo1lXGvRkDuvrwuRudKhS/FJzJUKfkrabq5RZ8i/1XeeJelRhwypN/b3yCE1kyObbxf3YrQrfZCC/8Ihiw8xvF+PUNWHOMwt3WM430dhiw+xjHK4k0zTpZwzEcRjpkCW4cfC8FO+kYpWvmsDbg1LrcraVuzonFX6HzwKLiD8h17UMVSG3NAXnipBUwMoZ+BnSPizqsCbxdntWCW44NYdyxYpiyIiuJfEsulzvwgpZWEWpYwKiq2MbFbNsM4FIDGZV4BQhRAfGGAnACrZnIx2IcfAjKlFrAclzWKDJELXjqI7C6hjcGQZc6WQS2ptW2Wrmh3zpb2j2JCNnq7GzPdLsgmb/hpFueTd/NA78ZjYcVMuySgoSCDcjjKLZnepbmYVqfEym8DRuUdoLSsSuEfxdcClQrxbxb4ZG8zfyY5EvQhIYePUEXldH+woTNzVOTMfFjvzFScIzK3dY7ow/otm1WYybox9kzBIngee5wlk7zhFfAP6/dlygUpH8AbiJcqpD0p1+/LVEiZiMW+WeL4nuzEDaVLXeSV0ZttXYFUbCN2xLcwenGctmGYO+tbtAuyOd+iaZxPvkWBoplV4ZFYd80V+ySpjGhZc853gyX7QXLU6mNiq65EfU0s2A8KD1x9XMvgg4oDV4NtHbj6WGM5YlB8himzYD/obWXB/mONBYliuJN+OVz5rP0FeznGd490jEFsJ83dndC2C7JB0mkY5xPpbBqTP2e2Y+EbatLhkdXHfAuyNMg/yUGry8QEfYirfATvFB6wulzPOxUHrAbbOmB1WYd3Sg5YDbOAtxGbf1mHdwrhTsalaCfjrbBObnDvCu2Yyj0f7G5sfrsgG6SdhnE+0c6mtMN9y8HAd2ZFgRMu07OecuIpytQ4/xiafz6l5j+y5qu45kfQkFFEQ5/W01DFu7sGle/uapCGPtWhoeLXYWVpyNgKDX2qQ0OFcCdHpWgnzd7bVDr5yQ/1XSGiQRznaQx3954Jw2wTZINE1HBjPhHRw26akPvn+TvIi5e/u4XrE92c/ygDiopUeQM+So4s/5wYJXnxxBdE/QguKjyu/PN6Lqo4rjzY1nHln+twUcn536NjSfMp0JnlOPV8G3dOiJG3K6Z9GN+QYOzw6yXaBdmgaW8Y55NpLzHtiX6J+1L94KuaD8yiOfVAtbkfBajZNltAz4h9VbDvS/hVvJcZX6SETYEXTnrsXgeOcTLFWCo/CmMusNDcBEuYlSxYICoKfXLLwjica+oEPEyu8CZgk4AHkAtoJjDMcrg8LYVhXkll84jjya6vTO8iL/Vro+WVr7reLtKOG4krMvf6+5DBsWb5u6MXYKLw5j1AeRMtyZ4oxAGBrZATGBRQJWSbQ88nL4+U8bLM1veRq7c6QiH4TUW6LQI2d6L5fpfsGfurhWHaSFx+Tgsu9VRBc/LOW3cpzzTfQfNI8nTlu7NnjmsLJmXfICdnXNLpnrkvASQ3C0qydpI3XCVX4ULRjnfHeKjGRNzhf+Fk0Ot/Lbyy0KWe6DxdsXwlVyw5x84IMPo4ZHP5cm/kFx7d/BM38KFCFfAC6a9WfAQMTTxZnH3MjDLR8TDY/aS7Kfn7QPAZjgURAaDCD2NJV06OY8MUxkwj6NQ1WkIGmDUvomDhc0RzOQ3lYOMsBUmMBiQeUBLRm4EvpSsY6ODgpGIkv3owFAqGAzQqBj7GjQiFQP9xH8+M30Q26JBoF1RgEaiJSmLLO48tEdOE59JX3xaeipMUaiOFiKEKcW+duzgeIx0qLpU56QHMguzL48jMRM8OANMJWmzoGdcPTgNm493O7PjkOf56Rl4yi0Z85RVs6bpk2KcIUcFQ96WyUOIcpYoTS1mBrjRLPOZ7ArYbj9oLxcS32ss2gfJsN37lF2pUUdUHJHOuX4z9KMjUBuXod8Qmr33NyJJKMR7KN8dJNaRa2YQ8sZHA5OOeTLd/QH4tkiV9QhTsUeqCBfEeoFTjndycnThnUNvJc/SWb86USwk2I24C6mUvKtD+nkClhEL/KmY+7Vrrd1z7ATx1fYB1bbM7zUZpqhJfrqltgwWL5upXy2XUi0qIDwbrbUDthCZpQOeaQ5VnOewJAkViuQa/GQhRen363tkwcKz0T6ukicyMM5qb4Ez8sZ27Mxy0kNH3bmGG43B538WX11dfyK+Xv3wmV+8u3r+/wpMPMJ7Q8sFsJE5+8nyBuT+BYFyYNRzp8FM8X9LqqYoP74H/UEoYDyGYw0XIdVlilIjhDz3GQBHlyFZZoZgAbTeHLmU6U/buc2EYtU0U2UW33izFF87caVdokqJoZHE0gCKcOhU7+WKKUZGofGCm505IbiCF9gFWJOhKLdVB40BX4lXJPhhbtsDKxb9hBCMHJ3bCcRfPRfWYOfKAAcA0o56AcwEcEev+jNpobYAO51wgVzNB7Dc90YMPSD1Iw9dzx3Pm0fw6QBNyDfwoJiSHagh9im9aT1wj6SmN8i/jGojgExymMOO7Fu8g6RyHQQQ+luiEa8tPhiu6nhx+cV264Jj7j05Ppe5r38zQn0z1cKA+DNWHkfpwqD6M1YcjXWRSeF9/Skrv6+L7uvy+rqAf1/BdwZ5CmwFPIOrv3/8L4Mm3oBCEAAA=</properties>
</file>

<file path=customXml/item5.xml><?xml version="1.0" encoding="utf-8"?>
<properties xmlns="http://schemas.myeducator.com/properties/myeducator/atlas_meta_I9EcYpM3eZXE">H4sIAAAAAAAAA+1ca3PbNhb9KyhnN2PPOIqptzRxOrFsebtJm0yTTGenyXggEpKwIQmWIC0rbf773gvwAUqkJMdS423aD40kvM4FcO85uCD9u0Wl5LPAZ0FsDYPE804sX7iJx6zh7+mn6yDxJyyyhtYp/Gd3utaJFUZcRNc0jpkfxtIanp5YEVSFT79CMyYlnUEP1ph7HnPJZEmmSeDEXATQNqA+lr2ZMxYTdstlLAkNXOIwz4NPESOO8EOPxQwqy5iFute8h6Elsek1tLlWbRAPjaiP9awR/JJ4NIIfx53hi8HJ2O4NX9o968PnD59PvjK4CxpT+OGqPXzZVoA+nFgxlR91Jy6LKYcWQ+up8Ei8DNkZffbU48/OE+65JJ4zMhWRD9aRWBCHeg58jBl8ialHfmQzOlnGTJJ3EsyCmuTfNEhotCRHV+3jEzQ0YlMWscDhwUx154sgnhO0mfCAXLWUqVhAwzASsMjYvSO8xA8k1sAiF2wgMZ14jBydt4YXdr913ECUP7NEMrIUSVQDExpXgMSfBfwv0mik6usnEXMHm9BYVXhvXXGz5XsLjOoMX3aOSSQWhMPSeBGj7jJfHjfDuxDRR7UmjapeoGWO0CVUpqOVcUI9l99wV+8W+7TZJkdYTzsGEVPi5/VhVEpm6TB6Yt5C1fLA5OhnkQTQ3zGY0R2+7BpmSLHRhjc8cFi6eBMOi+DQKOKAIsIeNf6VwZIQF0IBZrcxWcwFNMsgnqiCn1+9++ni3evcExBKgm2hIXX/m8h4h455ELMZixpPnwjvGWxzV/A8qMw5BhjlAH9ctaGQu/D1+fPC5Uap0RWzjz4koANwjTYEGiZDEUg21psMmp6hp2U/H+EY38GOt8yYlA6H4xUR4K3hUTDT2Au5ahOhJx37KWaeuALwBCLOnQimo1XAh3Z5gdQlGebTRgdjBY0T9G0VZqaMuRPqfITvecWXQsYqkuqvlzQKmKtaY9xKDTjfgwGGc3tLw5wL7c11NhXFhzBstGbYDfUStt0sro1yRBQxJy6BT3uQRmEGvXkP4E0D9kXdeqhIENFgBtsEw30NemQUvanQ3Uz02CbvSxNPyFWVzAb7HjbYinrAa03Pq4jQGJaOFJhjjHNY4x0aS94kvo/copmg0rgGgMCoKVJ2k07Ew5Ql3wLrkTfALCnvTnnmqSGEYrQbKr3GTZFEHnycx3Eoh0+e0Bimo+EvmZs4NBZRA2LlkxvuM9GYx773PXfP2s12q9M+bQ4ewexE8dkp/CvCs1b3kcs8ujyzG51HU6AayT+xs+ajmMceO0M8/2ye/ops/FjH9Q+PcH7O9E+q1gcLV94A+CN1vhxhp9c+PMJXgccD9iUgu+1Oq9M67R5kGnHzgb5Rckks1Pdb31M+xSYDObCQMVz2Loi5h0oUa/0I1VufoSH2kfMK88LssysChowzBRJlJ5YjgimfZYXgZLjB9BeYnDe06ATC4fRfRkege/l0mX0r+5hkcZJXnCXcpRAc86r0hr0KMn/KkWz0xDauWK30uwROjQqtBvHamdNoBu5ZEnhjEEKGvmMlgbfSSCgfJDY5GoFTpwrjtUcD8kqVSO3TDbJB1JkRo2qMV9kY+IVRZ65rbZIGmXD/Y9zJ5cF5tTxIBxzpAUGdmUM2jAjZ2q4WsmG/gymsUAzn64qhzEvjTi0DQdHhGeh8uyIAHDn3pzhKvK8qjdpEikJwZ304sC0mbI2eoEtDGYzahxEF5+uiYJ1d8ZTXqeVRXbqZR++PuI5LyxtVk6lClJPpCDol2IhGXCKLmnSa7U1DL6zu9AfAr62eZoaO/WAJ9pAQ98ew+0X5N8XmLtraSLGjUoYiprclas2DaDc/y0MVprNCECbSmLKWQ1hlRSMYH2GggmO8l7jI0zRY6qRKWvWYxLBNZIbGHCpClEc6XtvN4yxOVJD3jty90v+9qbubU/eokrrf4ngbCHuH431B2N0qwh5tJexuPWF3/wTCHu1A2N2qbIPSRQVSg39VyQH4d1TLv5VQ6/IK2X69k8AoGQiND2ThLuf3cXf4oluvMFTpVzipv819d8xycYFg/kriotPUnNjtPVhxcUiI+xMX+0X5t7i48/k90hl/49JglmfTk9Ubmzy89lavbXhcurHIuW3t1gabm2m59P5gR2FQe1+xJhGUbcynPEB42R3OLmKhl4uFi0qxABiqIOzrvN+rkg8XW+VDr14+9O4kH2TiOEADuIfSfVbPCs01Fis47GIHQdGrEhT6oqRbMsC8w+hu5ty74FfN6y3Y6ZzfG77o1bOwKv1K5/xaZ9GcjND2w8kEpyacQ5ysuvZTh4hk9WIOpgJGzGKN6m/CPQ+dNUyiUEgmHwjXd/uaovqtB8v1h4S4P67fL8pvl+ubFVFLnx52TCaYx/py7h3C2hrX9/MMQ9nFsw7+YXeKQ3nu0MrhjzJ1sfGu/1gfv9gtxm0jZlAfWmcpCehkweO5KoXdGShQ54zIJMJHTQz+2Bj6DAMhHi/QQPhXKZEsHRqCbVl7dY4pOvshgzKNhL+e45BMP6WQxtTixhGxkgsuATiMSz6xSBA+LSzNWVDPgSooZNiGCdhBMq0t9r0yKf1cHF1WiiNzJjcoou5dFFG/ShFdblVE/RVFBLuOBSuMBDV8EakneoyifMJTAYvTbXB6/6voqct1PfVlBmON/xujd0j19CuzUr0SdjMr1TtMzuayNmdTCbUuKzXq1AEfHSiddnm5H+DdWuB/mmK/HO+i2PvDF/16xa5Kv5JiL/GQVukI56+UOeu3tQi0m50HK6cPinF/enrPML9dQd1eDyr2nQS1ftTZQe/cKqcHxYVd0Ypr2SsTP3P1lYu6k5U7sZP8meg1fZeOuPNdWxn7vdThIFeH4+p7NjUWRrF9XbYNqrTheKs2HNRnywabhI59r8hvm7Q73iE/Nth64Tb4My7cxjuosGqo3VqoWzTBF0PdQYVVQ+3XQu0fCGqt7jLFymD4YlAvVlTp17jkyx05lSkI5K8kU+xmNyXX9umD1SmHBbk/obJvnN+uUrnjNd/q+0rI8hAmpBQOV/d0KqOUul5TxY/8haXiMm/tbR/s+peIY3rMlBVumuB6b2XOjG8yTVdVBgSJXGQAyYILyyIVUVmvmd7o0TgTIwDghw0dN3fs2D5ZB918b6n+X+HLXwsOK2DU+UmQCz5NqSGtWK2xYE1Y5IMDkcWcg4pKNSHgmrBUahXqSom5jJ9e2r0dOhA3LKKet5sus4s7zatKYfYLzm3a9fewal+cq7Mrry+vtgoye/X+skheZWuWq2ozUbxS2DS40d5477lHJXe1NTO3u3XNTdbZ97HuLlkWe2OW5WrbS1F3W83fEoCz98Xco7k7SEq78iZbnYcMC0xROTiMqLzaIZlXA9bu1KO1D3SyuNopYadfla5XwWn5nZN290481qjjX1TAzsJpqpA1yC/VyA9FFrftVMn1mw9XFh8U5B5l8Z5xfruyuLXunM1Slv0/IlFRAS+11ANhILAkiF9wUyXcVGDU19uAGx0tahBsNIfBCfdDEaESVnXTyzR82zS/Boa1j4nkt+mDZlpXq9phxG64SGTer9J6DJ+/Uxe9HAMdbi2qr46D9FV/vAoAIVYckrOnlKFX9XQyDai3/JSpQzSsJC6x2oTilR90mSLhwkTfIE/DZ+rRnYojOcCWABJ4eSFSPtbZRVqaKxw1v5UO2EKlFmmw1JPniMRziTMXQuJRIaTLx1Q+BjCPZ0K3xQ4DkoBL+RwnWF1sq7YLGsS4SgxpH/Oshp0LDggmrGRsg5yLWJfnc210DMcZT7/VAJMOewI+68eWymPrP3QgUOFLo8icNPUgxLol6fWpJHbTuLqHYI9tG+R59jYFrgueFyZsKdIMbqmFsk0JIXyuAp9FyMr0eo3K70nIjzLL6OL+XqQ7RD9MBeuJCzBJH6/K5idfz3x/qPte3MKGoVYeFKzXarHVow7PcddJjn8/xBMwqdcuu8kd1fRi9eWaui4L3MTPfnU8RoOkJibAnptF1C0iSPoHStJv2cOUpyq2gCyR17A3IFZoGtS18KmyiDvmT6vxBIOW5netQeADuw1BUDL3Gs5b3E/8ayU8rpnLccReNvhrsAU2jiFqUv1YIQ7sAeqc7G/VqDO1NYyjBCKXBAHLrh1RWKrWEX7xPBqitIHgfJrVtrMPzexDK4+B7fxTJyvspj99znqdgkng09jp58//AykK99JZRwAA</properties>
</file>

<file path=customXml/item6.xml><?xml version="1.0" encoding="utf-8"?>
<properties xmlns="http://schemas.myeducator.com/properties/myeducator/atlas_meta_I9EcYpM3qK1S">H4sIAAAAAAAAA+2a3W7bOhKAX4UQsDkt4Dr+j2vUWaRugxbYtMVJusDipDAYibaJUKRKUnZ8unn3nSElWXacxM0qgC+SG1MUyRkOZ74hI/4KqDF8KmMmbTCQqRC1IFZRKlgw+JWVxjKNr5gOBkED/nrdflALEs2VHlNrWZxYEwwatUBDUyj9Bd2YMXQKIwSnXAgWkaslmaQytFxJ6CtpjO/OuORxGpOTb5/JnGkDLwmdUy7oFUivBcayxI9X9B0EMZdjmvBx1gE1oZrGBrUt1w+a9f7t7Y/b2q7anM8Ys4TdcGMNoTIiIRMCSpqRUMWJYPZenQx2HUOfseuzppOmcsrGVGu6hG7B+1bwo5Z1yAT/ySN2PgM5AeoLby01115GxCyYA8rBOyWIXSZsSI/fCX58IoRaEMtuLFlwOyOUCCanUFATQi2JlbHkFayGIXZGJVGasJ8phSHUa9JukBDE0dCCqeo42kjJCZ+mMFM7Y4TLJIUhvNHy4S23guHol8EoNVbFTJMvoP9l4Gx1GXyUMJzrH+bvcX51bGBcfTaik3gOpsY6pjXoRgXT2USwsiTrs5xTwSOyIbOWCb3YFAdLJcFk0oAJ3HRg8uvzvasPLNeMo/OvVuK/ozbU8gjqTk5WLrKmBa6ygn6wOu2y72e9sNvK8VZjfKCWkn/jpCh6DxnNWHi9Ppax1Ka46M49J4xFVxTauFF8s3/B+rqQ848fqZYMxLad94BTQNvvhpEIZc1Xsrh0Tk1GbXAENJWxGoxFIPQ1Z4ZM1LYVBKlzMIzKPNKEmieZ41+Ap5JzJdIslCY8t0IiqIXhYmj0bQRvUi2gOLM2MYPDQ2oFNfV4yaI0pFbpOkTY4ZzHTNVnNhb/5NGw1+402kftbuMAzKHtEH9VMux0DyIm6HLYrHcPJrDYhv/Nhq0D5zND1OcfrcZfGEFvPLR+HKBBhr7KtfoRIBRKCp7R8Mkado8ab59fw69ScMmerGSv0+8/h5LobcAkR0C1cM83sXABwK8b9m8XWRH7Li0XyEJsdcbQT6EjjpEnnBkTSV7WzCTgmewUpp4KmldHittVWTJ8mlBhWC0IHb7yl1JZ9EH/APY7pys5iVaTTyVZkN74ZJk/rcedYTYtGk5TiCEZFgMZOmdf5SjPC7kmj0Rn7VGiU4xZYF8YpprLKVGO3XSCbH011Yx6yG4ivXnYPGw1Ws0n0PwCopkAlLaR3OI7VKgiipdklQleiCExgMdPfm3mxfR2hHengPf7FXgL4Q+D+/1eg7vzMLhXC7Yf0O70PG7e9vaW2s+pYnXYrlbLF25Xz20L67fiduR/JNgCEH2VGvAD2IzPVKoNedUbNBrk5AxjudnE8rez109BtxM5cW2RbtsIXmqCcKgS5Ch+C8hLDH+CFXYkfLcg/GiD8KjVw4Qf7TXhu48QfnNB9wP0b488n5rd/d2fP6uO1aG+YjVfWF896xczBUT0RidXzC4Yk6TpQNhsPQHkX/xIUL7QoDTg12xhuSxa2bxVRTjfKr8M9i2iPeev2KPm2JHovYLoH1ZE3qLYw2z/sNds7z3M9m0LvB94b3az/Wer2dpbvj+vktUBvmo9XwhfHeE/wYguFlMDkWggBkO7EZsxhhmZaBW7F4LjdndCWt0a6TZq5KjrwdlsNP6vTHCGYooscH6vJpWngEzwdvz7yS9AICxwZh8WrVtjV+IfFcT/uI34To8SoTt3af/xqbTv3HGzNAwB+OggmROV+P8uOUYrTBSmfzzQOKOCGZjG2lRGA2jyplHvka+S4b+t3McHdpN463DLYv8hKebG4ACFvSKtkjeRWsjCj5TDu6nnI1481Gr1uUOVBKdyXXR9I4E1663NqGjV+7smsaNdkxj6yp7kr1aznSH3qL23+et5lawuf1Wt50v+eiB/3ROrD+UwjF6afcO7E8aIUJcgkCtQnzIXuRFLlOGWaPYz5RrAke/uL4P/uDTEJ/dtUQkvf2zt1IiChnrBQQsYEF7CeqUi8oN9UZeBE/8JZkTekEw31AGXaeMLpNMWh/hjOHpnEiqP+8PPp6+ycu+4U8vUq/mRX//x+xn3QzbzP7OZbxy8FjOG0/GwzpqCQrmdKsq+m0oQEK6X60n4gcXiPh2HSmvcJUz5HA5gux8Zt2bnfpGdT0vZef2795aUfFpZSv6NA1hn19zVvz93PbbQe5LIjjqevZA49jeRPauSFSayivV8SWS/cxArB23BHfL9/ATDLtF8jh+ELb3hcMzQcx66BGPhjcI4hLQSzhheTouIds8YxPnFldL5jHKdKMAvBD6VSyJU6JmAOAYEwDEtO0cRv8fXMX56xp4rpRZKX7srW6gaJSbRjEa+AkzGBJ4WI5TwMwVro/Ih7vKRNblCdXJCDJjeJPCgHHpc7pQo0WtEr1RqV59xkfyO0k5CSEUIyw9r6SpRBPMqh8ofCYqOoCPsDZiOIUzcXbf7EnchwR3qsvqoTtZXA+9OTRnOG6Yd8zR2lk4YvXYfI0wuO6JLnOQWdvqsDqoZnwRLu4VSXiK5+/iZ4B04VD51B6ZNoq9hfDXzkjVztkNLDCd4Nn5LAD7kk64bE9R0S+EJn0XhnWR1YgykNHdFshagC4lxxOaF95dDwz2MaRQxGaVxXhsKRmV6T6CBXaeaRquwzC4PZk9Zgmw1XMCGoMh4ZYkSJmC+YblqM0iRBD6Z+lQNhfycOI79Vcyxv63IIp5d6fTCv8FcYBVKNfduTpt93J3m90YxTmCaVqdAAwP7EzYO1WqibpGhRgiaGOz9K2jkrZt5oZUX2nmhUwCm66tu86EmMA2ISxzp9vZ/1/VQgtoqAAA=</properties>
</file>

<file path=customXml/item7.xml><?xml version="1.0" encoding="utf-8"?>
<properties xmlns="http://schemas.myeducator.com/properties/myeducator/atlas_integrity">H4sIAAAAAAAAA81X227bOBD9lYBPyUIKJF5EyUAeum6VZJOixSYptmgDgZIoR4gsObrksoH/fYe0JTOuHaPbPDQICA55ODw8M+TIzyipiqpGI+Q4IX73HlmoSaqZjJKqzPIJjJ8GH5Kvd4/5WfxPBbNdI+sXk1Oee19ZRbJ+Mk9XE5fH53+lymcXT/Omyauynw79+qycTt6dqHWwYy7TKJFF0aDRt2c0q2VyI5PbqM2nEo1cLyCUeQHGAaM7vM2vLXQvijwVLQDQ6Bl9Fk/amerLx5lM2mGqlnddXsPWeZnm93naiSKSad4qFmiMXeA2xkS3VLdMt75qiYeu5xa4gM3+HTwuVweehV7ziV/zjAPt39GtxhONJBpJ+HJ31S6YaDzVeKrxVPunBIEYDZxRlolU7NT2I5TmzawQT0sKL226ZrM1239pA42RPvPyVIYRGAacxTBc0yCmQU2Dm4ZvGqZrarqmpmtq0qHDPhCzrlQ9Cbnz7XoO9nvRikU6bIol2RLLYxWOE9Wcq2Ac64atS35snOnE6J8byh2bfTYQVdTGcCe6QtTb6Xn+ZnqhyqhQkQpVxoQqVUKVKaHL10mGbEUgNMiERgxCIwShEQHlbsUYKIuyeZB1o/w68OdStn4LF2l4NCZDCh7B0B/9taD9gHvIhiQ8urj6uA9gC+YPhlQ8Gvd3Efqn4f6YHX1HF3k5KeR3ZO19Of/06ezq8z6kmbV3wkenLrb24P/y76sPB9Zev+CjqGt4gH5YccZH5y4zVzgHB4u4TKu0K6QWuj+ktegxb9nzmG/qHE3FbNAEQKPn+Qo3GEu1HNU0N1K2cLBBOngpIR1gRAkIC9xdKKJQeBeKKhTZhWIKRXehfIUKdqAgXFrEpptORf2k0C9LgGMhKEJl9FDVt3FV3Ub3eVXoxIfJTBSNhIdXlBPZpzt2YMlUijJqJFSntIli2T5IcPEC5sJdUT6jaV52rQofCw4Da1UH+ju1PhTpglNONDU1Av6zqpZR/xaOMFtyHlz7AG1FcwvlsitBCbK0m6i5qR5KNTBfrmmriWxvpL7lw5l1bfNYygjLuB1kWNqU8cCOeSJs7BGSidTnPomRkY59etnLzLJX2fl6Yd9RoreW9lc/CIazNFBzO0VPjSgdFweH3qLg5yUg1CXRW1DXCZyEuHbgUW7TOGZ2TFJuS86DIPWcxKcx6qUzvhCwg4lDiYVupKjbWAodc27wKIVCoz+hrytrIZo2GtDDl4aPCVfhSvMsk7Us22h5TB1ImBjy0RirVASHlF2ca5OqM6+e+IJfojWer4j8w0ldnzqcE2stW7jkMJ5gmws/tSmPXVtQmdmuI3ycBS7zGdkYFs2zVSVxPZc8xtEWAZ2tAg70/vfH5NzaLF4d5hc0DB9+SbzA9R1C30y8VU6/hXQ9ud9UOuIw1/tt866n9+bilXfdl5uZZGviBT8jHiUscLCzLh7ljEjCuU0S17NpFmM7dnFmE9/LJPVEkiXpT4qH9eO2STzsHz4WzeP2p4+zAPv4VxS8ni9+FyXVdCrLFEpoVgj9zl/P/wPG9hXqcA4AAA==</properties>
</file>

<file path=customXml/item8.xml><?xml version="1.0" encoding="utf-8"?>
<properties xmlns="http://schemas.myeducator.com/properties/myeducator/atlas_log_common">H4sIAAAAAAAAA+y9Z3NbyREu/FdwefeDvUVyJweV7fsygTln2i7WRBIkEhGYtva/vz0HABEIUkdaUbtaH3sl4eTumZ7up2d6un+dqTauZj79+9cZN/MJz86EmU8z2w3frYYSgv9hLkrr9UqnYqqV5+BnZmc6cJvQlHGCMCaazc74mU/1brU6O3MNzxrCuJOWYWs01Vhg5qwImlNuGKbeMq4iHDJuvBTeoJnfZqd8erFbqXYmPyYozj7260wtu2v467LerdnQguf7NKdHK510y8zedaMeSntVUy8t1E31qV1pz/z2W49YjoMOjCNnOBcWIYYJtgpRIZAKQTAjUIyIcWkEMdTG6cQW7fSZdtprNZqh1amEdum46U3nVfsIJmif5LtuaHcqjXr6XYEzM+t6xZ03t2m4OFuBx1wrZC9ID2MBj3LBlZpNDFZipX+BICaIpBRLeKvpmPQyU71qtCqd61rFpcN706oYWw3tXqcAo+66UXHp+NeZy8tGy4fW5SUMjP+mS416J9SB4hmgAL4TK65b7TzNfELpsN2sGvgNLwjuNt3QbZkeC3A5VEMNHu29NjZaNZNe0/EYbrxsNRqdAZM3dwt37YPlawsXxg5HGmL0nmvTzrpGa+kIUcgrYR2zwfKAiVEEU8eYC5IwECgi4YlWI3V0TwQ7T83UM4kxU6mDSCT+Taud0VwN96Ga/Wp3nkaeeWyHu5lPc9CrD9A+vXubppW1zOCWTqUWevckAo1zSdgc1xY6WYkolUMOSSWEUJbowE0UQJ6nXmvd56raSA8JhYRiSGqipffIBoadVMY6qgWPVPKoFJeZCLuqabcvq5V2n44ktuGxE1ogx5eu4ROnOyDdcOtVy2SH4Wnj2q66ym5lY3H75pgcYlfZWtqo2tr2y7l9tLG8dXx9tHO08rReR/Nnu/zpca37VN9hZ3vnRyfHauWkVl9jW2droSo2WPtBhoY013e7xyutm/qZMw3/uIrl+eXR9el5pbLReFq/f9ieO7y/3Np5rsq1alPQey/toqO39YWLeXF0W32kC8pVg99utjcrF5zihfk1Uj9dxa254+0n0w3sfH2O1tbrJ+enfuUJV24WOtsXhK0g+ry91SEn5+pEVqpnMd6tXd7eNZthu67rc1f8+dw8lo86mK3b3c3Lxv58565ydlRfkvvPCm0uXF9FfP6Irhrd/fPqupXxavdUbxy7w92Lg3NouGqlVulkI7pm2reD/q6Zx1jJBlG6UKmPHPRVz4imaZqOSyK78POn/9RLJd+odD6V0nvSUbNRgVEyPL6u+HBc71Sqn0rpsFRqXzcetsOnEv1PfWFh4VPv5OApNM/T6cXpp5cmTpN0cnniJIaTi5PvTXcuTn/r4uRbe6eXpr1iaforlt54xTTSlqe9d3n6e5env3dl2itWJl+RnXzjBZOE9U+vTD9dnnq6PEkF7p2ezkp5OiXl6ZSUJylJLbc6/YOrkx/sn578YP/09A+uTmd9dQrraQBkRzOfKOjNlqn7Rg2wwsynTqsbQNXWTTPp+qtupu2vCAflaAmLYOQUDKHHZDH6att0QOMROL6z/TG1rs5PK83b+OiXDZxvB9ezQDNgigdPhTCXPQjXu81qw6TPHMG30y3NVrivNLrtwcBudi3o0+vwgllMy11X7keO6/VGJzNz7T6+SCZjZn9gvmdHLeyvvyWVDEq6clWvjZiLPioBk+6fXtrBNVqhr7X7ljkxKBVBJgJikgjFEILTWFrASCRGoixgAcBKlGglpAoxcv42VAO88A5UExK9gmqRGM4CjzoYhzwN1ARCZWQMORWjlwHgEfImqsgt9W+gxGlQLSGVXFANaB6BassAaUonQL7POqC00G6Hdjtr2AFiU0wxJmXUhgPGZM4Jr7TwTAsnwRxTHCQKJEjDFKYY3l4gtgKxFYitQGwFYisQW4HYCsRWILa/GGJTgrHPIba7TXz4BmLT+g3ERvSPhdi6Yan2MERsvcMJxDa45wdCbEmOEXbcOK48d5FpzrHVTMNJL42xQQnHJR1DbNz7EJUBxeUMM8Yzh4zwmBBtrLYGIRd8FBp9P8R28LRSOw3h7KyK7tYfbv09azwvPs3trcTKTXNp5R4fdx5u7e3dmp3bVOFg6Wy3tr3UvvXnhMv7/arsbq016heth5uG3rnTC5vd5XaD3R+f3tH77c7KzfJ8+brT2Ox05xb3l546y+3qgjs5YVfzNX6IK/vtE1fuXqzdbtT13vWCqyl92zhaPa2LwxXvz6vNo8fa6e3G7f7dnWJcXi4vL9buqp2d3Zvm45k4b55uLW7blce9DeRWdp+Pmvvz/Gy/ebFRrvnbvbkjWndL3dvDTXe+XFusxfLBpVG7bJuu14+37xZ+L2LrKZwPRGx0Gtyi0wAUnYZ+6DQ8w6bBCzZieEkuwysEAzlVUsBALAyvU5phE5xV0VnjtWIWBy8F48jSgIQP3qiINRHaUEHcO6tajL9jeDViaMLwaoE9QppLFy18VgrlCI4aU0KIiVZY6ojAXEtKjJOG5De8mkiZb1WL8dFVLfOUmYzSkqmCPTGdRmu4qkUjA3wCZhaQACbOGMlAnzNNImhLZoIGBxhL5y00m4mTAKWwuIXFLSxuYXELi1tY3MLi/hksLlgHIT5ncY+alLxhcSV/w+Ii/GNZ3ObRyjMfWtze4YTFHdzzA1lc4bmwwSMpQVhotNLJIIRw0H2WWS2tMYbJgMcsLpPMI42AL6QVDMvAIiIRIyKR5ITpwIyITtvvZ3GRP2qd7zx0G9XnZrd8fLNXX6tvdB8v6wSX73174+q8u7McWmahijubm/cnjJxX58LVHa88PZzx9dp6M/gqOd3GV+Wto/XN2lztqKGrO7W4c7xqbztb8+1DdrdgsX3qLncbB5Gvnj2vzi3M3649b+9sHpD63cLFhd7buTrcxu0VdnjfXjtv3m5Wo13YrlT9wfHl5sNZ59CtnwvSpc+r3bXFpeXFQ3Zm5s7og6fl9trV8fnN3cVRcHcL8zdzm7ZD5k5P47Zf2F84XqzeNDfXD5bul/Ti7uWha10dXj5cb7fXDtnvXpXINM2Lxc2sGGh6sJ//sK1/ZX985f5f/2j+6x/tTqtRv/rX0XWlXYL/TOlo5fCodL57fFA63Fzf2josDTX+/D9+6d/+j1+a6em9ajDt0Ht1dqpb/dc/qpV/nTe6pWtzH0qD13ceGqVMFHzJdDqh1uy0X95VAiNaeqhUq6VWcAHMU+mp0W29PAqvaZmrUMpMystDQAp8Z/CtWrfdKblGrVkNnf7jMGJuS/YpO2iHapyFT3SuG91OqXMdSteh2iw1YqkBB6328GULEaQ4PVNqdy10QMnCHenG7J0THMxmN2aUZ8zC4AvtdqnTKLU7oZk+nv3b6YJqBztVugdQ08iuZ59PD3froPbandQCpv5UgrFt2tmFa+NLzVYDFGatnVHep/GX1G//qQM4mQaj3oZNI8CF5wQuOgritYuBFMDFc2mjcVEyjKnXBoGtcwGBOsRBoCBI8lQE5SJSKiWXEwb5sGNaYERLC95X6hO2GGwn6dtiUMSgQHsaffQ6Tk3agnEweY0iRmd7/XEJA6PrOt1WBj+S9NtG4/Yy603BPac8yjkdSZgD/0DPgU0wc0RQGo1XUtGk1vvt0dPr/x5Z3hyC+IFySUa699lKPYmvC70vMQwmxFE8BwBFzjFr+Rx4f3IuSKm1F8gB9JrJ7HusXL2Y7V4HwuPZoIN+ynrQNCup71LP1TojVrmsWpv12tXCWpyAJ9AmWCulNZ2AJ1ljIcXZKDyptx9Cq93/wr2pVI2tVCsJZABYqbQrNmlTGCoApXrIwnd7Tc8RQZSllkiWsNEOWTeDYui6vkD++79J+bbbfaudDrt16Nzb/kEr3HUrIGYwHsFmBmAummo79L51mfqtfyZBIQC4zQQhf4XH2oCCMoHPNNFl78RAnNs9IXs5zBTYyIme9hqOoBf+M/P9BbCpJTd3VpZfYFP/cBw2vdzTh03guacYbcdhvESQCGYV1sxTB2gKMAnVgE68NG/ApiQBc32t0v5G0AmMArwwuzAdRUWiHdIJ6hHsAvcI00iotNzGQBVFEgmpwJMZQ1HeIuVdpNxFJZDHDGvnFWaA15llGJh0NsaYxtKIDu53/zRcFUPw1gDOhfYFOXA9WNzr3BGlPjwzAPTtoZSPXgb91sr4fu8dHUBzo8fVSj3J7kyyL5mT8ntg3f3m3fJRXL69X11i3X1eOzvfrVwu4t01Jp4X6UV7bxddB/ugdm/QuUArG2Kr3UCduYNtRFavz5tzC7f0vrG9sr5UfQxB1XcqG+f8Nm7Y7cfL87h1fjpfp2f+tnzbkGfdmtiunjLyeHP5ML9w2PDVh6g3rLzcXD+v3Zwt1w/X1tnZztlV17GblauT7gXdUEeX142qqj+t7ur72iZGlafTy7PLjTLC2NFD2VXqUq0cdHfZnVzu7DTEPmkursi91dpNbBHBbsW9mj/gt6FSF49XS3srhrjbrdXDx/rK1iE5RwsrR/dS7Dt/dVyu7T6jmcmRedVqdMEWz2wBmGjUS/pTaTuZt0r9Cm6tjPi8Q50HsJ2laz0b0Ov8mQGIzARhqFn74wa0EYCh7LcBgNLv6k/ot/RU+xKuAZ4Kl8nugJd22W1VB/Sly22AQy74TOn3z3YqmQn7mmcbQME1GN16u1sDI3cbnl6u9F7V7vuFTXNVqb8YDRgOcKKnpfvKwYI5uH0ZT6EOmsyFoTIdSDpGfQxUSaMJg8+GBBJgJaSUZGRkXr7onMErQeVm5L9o8p4GBmPf6NZ7zZlBiBeGTbtz2c2c8BdAkW5IvdlT6Y1qtw+W+kg3G6TZy8hvL4y9cpPHMReQMnaceryP6HpKeRygpfEN7V1tJNXwf8vZ/+C07b3+5QJIFdjNdAEUUBLLun918bfhjMZwsb502KO6hGeGila8nkwAZxq06pjO+vfkBMRElOTEgsDwkLeGhyw54WOH4Ti10WuV+/Ysxa9Jz40PqYFO7nE0IhzoNYDGXjHuDVOI2Wzmj8wMh3avO262pH10ve5uJRjRO9+4wmuds0pCQPD++wySDDpwrRLKhy9P1Lu1ZFolQg48emPTfxmQA6HL+nHwWrFx33FHF1fxfGny8vAdqSs/hyHaT7XmdaP+NK7614+f1zHoYT0PJ2/Pzw6u12+acr2+w+3ZYsMSzs+Ixn51596enkS/qlsXpyw9WA3Hzcb5rb8xx7p5eFs9Cbe3j0e16ubuIc+unR7tHLrVg45dXqyekMfW4Wnz3pzsHJty83S79kjPjxYbrtw8Oa0ebJgz3zw9Wufbpzvdo9rj9QkuN49IdfPwVq/a8vX1yXO1e3Ry0tgu+zVDqtv7qPF4/rxxGk7LZ8en1T1z3Nw8Qhf327WTu9Nqs7K9trhxXAXaTi8OturV1u5xswW6fuf4+HH9Yvng2dOLzaO1iz0H10/PFsUJ8ub4pHx8erJ4snO0eGSebzv2diXZw+dwih/Mqu6GE33vzw5uLMHVM3ryZJfWxXrtGvm1xefdiro/P1t82KphfnF6gM9JGVm63j0nurNFh225RRfvHT2Ijp5U7Gn12ZHqvYXGh+9gc7qf2nVjt1w9M2eLrcPVavWgup1owI6cPA2vN0i4ubiwqLl+cOoqcX++Qxq0Wes+3J91b1t7Su41H5fb/PZA3LRPqutb1ybS3blyZ7tzmsDLQBBelH2ncZtw8pticX1OD5q+VkXhtHq7ftOoHB5dX5yQ6oNB182L44uj9cpDBVjFrr5THWPjVNe3j6/R6eptHjaebvXG7dLN9v7Wmmfth/uNrfvdu7h/3nw+Xb3Y3z863zvmCERirr4wjY3MVs1cdzrN9qdffjHN5nztKSH7ND07D3f8Mnjil2YDNPuYwzLQgwNzXToCrVY6TzMHh7eVarWdwpkGPmjPIx0EN70a4GAjmuGy5/kkNXYl7uwxe2g30rVO18NDw6uZR3S7c7+6Nniy52ANZnPvHiub9iw92gWbPHqtJivinDdo7F8bnj1a3drwk3ByTDUXE8bFhHExYVxMGBcTxsWE8V9xwnjM8Sj2bBV7too9W8WerWLPVrFnq9iz9Vcy79lEYhFuXIQbF+HGRbhxEW78p9XSvDVFS2eLPlO0tMDoDS2dBQb/Ti2dGpobZLRXmjmRGjp11euzPC06Tbs5WzAcqPlz+MJv0x8fu2+nka29D0/8o/mv5YrP3P9Qz9YMQyubFugEd12vOFMtVdrtbsjmA0qdNGNTzRaV/1+ae/lY6/JwdXh4MrQuvcMJ6zK4Z2BdohXYW2SptkRRJm0EPex0IMIh76JHTCtp8It1GQYvv8hrLczV3AfYl9dNM7Q4YGysCVEjkC8TDRfROSMIT7bSKekiMZGiaMYsjnUOFBUlYHA82CnMwDxFI30QRItANE+5YxTlOS3O77Q2u+UH9LB21Llr4J2tK+RXKuvX60/HW7cLO0ua1Y6q55trO9iL7c7q4fU6P3PV29WujZv4XPkuOd1civUauVu4FafV1up+S/Bzyirb+omxu0vwLfU8Dpsrxwu798tHjzfhrNF47Fzby4d5pG9r2wT0yErl6eL29uB+acFe27NyeeHuvL1GNw+XTx+bytcv67t723Nmc7O+EvF67eTmamFx+Wn7ca9DNi+3V/fbC4876L59daieaXkO8eXFq63N2O3e3263tspnunvxfLGxvbXbMmtbC3aZ+Oe1W4znrg+vF9rQzlhVygv3C3dbG5uxueDczfpi7fL2GN3vny5fdBptuyeWtw+2tvfcsXs4auzxk+5t5WZJkiO001pa3L7dPe4euWV6vnY7p83VfFi/emKV64X1Nt/VcXmjsdKwzbNQJXunYe3prFlrbMYHtCpO19BXWLuBSUDTFrRfm4QJpTJiEmow8ivNauipuS81Db2h9n3tQG9hf8IODFb7p9kB8pYdEN/ODlhMreQ9gzu0A6Nn+dSzYupZOfWsGlqS8c+NWQhcmiutmPbT0JyMUzF2M5l+lxi/i8IrF/qBKVPvl+P3s+l3qfG7OLx1eWB8Xlu143ZaPjWlNpiwUIqtRq2E0zQ4L/0Nl2xIFwOw2TvVOwYSn0ov9uzv86W1xsPwGH717GSs1H3PEg5XXz/eGrbw3n5jcRgx2TuciJgc3PODW0PNgwd/i1hvUJAIaCTCU4R5EFE67zhoW6K8HLOGiDHNYFQqRqKSlhnOdNQ4UmojVogYnZL/qrzTq7/XGt6cdefuNm2ls3PR7F5shdNN8bRRvt89Dnyu8lw77KxdLrPNq53QqixJuijWr68fSWvp2vKTLbe5w1Y7C63lXdRaX91+Qs8Eb+wJfnB+cXqNLzf2dvfm19jVFtkgW2VyeF+trTc39m7w3sL80/HesWzJB4Ofug/C6LVDxBa3r4+f12gdHJwlvn+9vmFkOK/cP/q9lZvV4/XzzQMq75bPtrfWbq92eeei+cx0q203H5uVh4sN0to6L9cvKis3jed6LNfXnuKJLvPa0Ul748kcCGPocpOYM714+bSkViqHW9ex5i5v9q6fHm+BnVtR37Lt2sH65lHtah0dO7+GDiOr8s3NrYszunm9doAv1k6ulp9Ptx25w37JtDYe7/xm42DzjOzH28Pl2sXj8tz65Zax54+0ckbX48WV6tR3BXk4fl5tLyFrypdLlQW+3rg9aV2c7lNVO8arm8/XC811GKPni+qZbOwerpytxaWlja3Fk825Ofm4tbJydfDMOkfl6/vbfdxdP6MHofx8zcNCOzyJeP+8veSe5Npc9fFpzq6uHW2KnVscHw421vYBpp3Ub5u7Ul2To72rzTV7aesBpP3eXm5G0rnnK3voEV0vXF4cH+5u3kNnPrQPn9fx2vbzxfMar624+dudqx01t/bYWNhf784d8ZO7zZv12+bDdfngqr1hL1Yq5c7yJt9rzd1+FxM/qmx/dBMfjqeYeDg53cRT9oaJl998vW24gt1sNdLqbOZtNRvtSictQzdapXq4MtnvQdx2f3E2rfba3mLyixc2/zm7A3fBv7/H7rBzdT/0wvqHE3ZncE/f7ggdpKURc8aIIgZrH1DariuNI0KJFBeCnLTuM3YnCyH/SMszaJyRgP3AoO/BxbdYmsiwxzFGsJ1KIgXGhysSow9ufGEPTnrw0ginBjNqVRRIeY2Aa2ZspMJIFrAh7PtYHrRwUzs/fAgLmztrlYv24/q+tlebrHrELg6XKnV3sl8v+zVxcxzPyaU6vABSjw8Pzhb808lO+8Lerm8+zh0vnG/Xt1X99mTz7oaVT1ubO6tNvtI6Qx0+v/q8fnDZrleWcPd4+XBf755dPm3tz+9zf066nZVqY13eSVTz99uqLOpXj+tLc6f2aqsWn2/47ebF0tPl9soFujOL7PpWrFeQ3SwvH9YO99HiSW1l/bQuzg5M7eTptnl8LG/D0tpDazHcLK02Tu73yyf1GC7vd5c21zhdu9rSz6tPFb7RNt3Q8QdO3ZDLzk48uGTHGxuVK37bYbxDq6F6unt5TBp15q7o/vbV/l2ob94+rJm500qtI58fjxavFDBAnx6NWz2f2+qubBLXWW1217fXSFecX67a++Nu8/KofL678Uh3rt5Tx5fVUL/qXGdC+KXa+a0puaSck2QpOxkXMRDhL9XJ2dj6Llr5tzefORyNfKzW2sOoQnXbeTgLhzf7WE68cDJG/bc8QZBvhTJmWvnx5alh1PR7oZNfHv94Be1Xv6ybWraPr9tsPaWeiaZWqT4NTi88X5tbA2ID+qBmKql52qZ37v8z7e588N2ZtF+uFwXU2znwfhBnf4dYu7cXoidZL+fA9riULaC/reG32WITfxGTWcRkFjGZRUxmEZP5147JTDvkX7b/gUBV/GM2cNrTdrm1s6vQUHfTbOLd4GqyRYP3gLl9tct8bvTBucF2cvgnwzfTNqV/0MaOIeJ69cV3ANg33g/yBuxKe8e6zWaj1Rn2bn+DeUI7o7uYB3uSB5ueBxuS+8cDCe8f9j7WP+jvQ37ZG995XOgmtP7rTGpwaJmsN+pt3OWh0UWPrHt13fKIXV13UfuxLmv3pqkzrRpaw+2wPXphzOz1nPpWLynAWF6ItEMVuqbiejiqd7LXQkOkMdZOI5CLYMIkx4xMQq7e7l2hsBhCrmzHaNV062lQjt6TMEZ2+rK/PTRlTcxSRvQdz2aln/9hJpOlVqWZ5YJwoFcbtURpH7OBdqy1L5Oia2YUpj2/cNR76YCPQ31XO3of0H4hNH5HRuFSasv+IL4Qz+K8sbG2km14TpSmGZVBo0PDpkECurifCaHRbQ72Bw/F+bIdOv3NpEOZ/u+bOuc49SS84LLRHNk7P3prpn5Gh8t4tw8GzbRu5+SNbqeja1CZ3akMc1Bke3Q7jct2M4QkCgOhN8009zTxiZTOCy706B7RPr/O2C6gnNR/naRIU4fW04/Lydf3Grd/sWm67ZFt04NdsI3WlDf+9rL3+/WFNITCtIdevhRB3K+dyYBxIuG30ZQX//51ZiBd8O0Ahr/de9RnSmJmdKNeZb7/GMBw0B/p/my/3tjZX+7xxAlQPYDKZ/p7bV+EDN7Xc71mVPup4e3c00YnLs9FvWgFVccHzeNaIuS+56T8e2Tr80o6B9eGZ9YBaAzOribwMTjYDr5iBgcnlfAw+H3YU2a9w//+9t/UA/fgZ/U3jdcCYKDUmGC5UiP6rA++SG00WlemXnnu29KZ7aeV/h7H0mHCED23J+Osb5PS2Bnsb/z555VHF6q/HO5vlV6e+1tKR1MqG8BRc6WFtLxn7ivtv8/8lsMCvdaeKU0AoKfGw9BMvDHsRwkc0+qZQnhH5/Te8JLtZuQ17+iIpd7LRk38yMTGiW01bWVCNaxcHCxs701VDVSLEV/7VS4B+pJLAM2nqNOxXAK9l3CtoJvRyCb81dDppPXQQcqhYVdN2406mly/x8Pp4mP9WozxUG5unUviH17xQClRiYt3eMAvPOBpDFCqCSeUjTCwFBJtCUyfAvoH/Bg67dJeK41PF+BHBqdHCD4junE93uirJ8vNnXrbTiFYa0oVf4dg8hmCGYOxpfUIweVsfiJr9CHth5+n+8TU7cYY3WuLp63lxXv9mm4mCVP49zQ000RrOSophwDWsmV2ILdcqQIqSEfvUHxqrxo7zXGK9/cb53KxPIVizZVG71HMRsVbTCOasfQeREaIzsS5tGjaFdd+f3/1C9lm4azdHWvox4fm4dHjyurdJNmKSUyQZiLXqJzW0DAcgW8+RvNBiGBv6mDfs7Ye5PtM+uW95jYXp0/NrRG6y/j8dvlqf2P5bIJuipBABBS+/FoBoQhLqhGXYlRAurWaaT0lVdIBLZla/B1yz893bh7EGLk3xm8dN8qTiiN9jIH3RN9Tfp8jVyOc0rWMjsNK3dRd8tHLYO4+27wXLjRaj2P01vbW/MONnUIvaA3o1/eal4xKM5tGMiFSwKvohOoAUejJxZDqfHJtjaByrMHpY6xtN/Xp0yQDmFMK3gd+T/G93+CYw9DQWqkR6hcbABJMPUdzP9ODjSdVD2PSTJ9Jt9y8r72S5vQtqRFVX6um4Q0CIcbGRuFOeCitl9+TCKs0PRl16MpskTaa2/Zu8RWJIrW9IvkGHEgEn0Yl6At4Cxu1fnSev+r+T6VBS281riouExbg5KXZR1hwDweChzEWlptPj+b8eFLX0Z5McsG+vpUl4hwG4ahEA0DylURV3mHo1w7VxekYxWX2dLhN97dfUSxBzen3zfdnpFhi+B/DYpp2zkevu1hkV6vj9Iad+tJ9fC0kYEwwlyQf3AAhkVOlRDImFWejpptNlZLRtk8yMoWz0YZvNSSujDFyunGxerf8/Fp9KJG2y6a8il/Z8ESkFXbKRtXHMlzN6Dyq1HI2frBseWtplGZ1ah+2l8jxJGaiYGAIaLx3lcj7NMMbFCOAcUdoPgKvOSepyxda3Y6RerbCbu72tidhafYhBagjt5zQaXLCANhSSQmfaOLZrH1ney09Tn4+OxN31jaWd8Y4uVhsWh+vuq85ocCGxl9v2BllCNqCiDGdUu3W6qWla/Bohm0+QuHV4cW+OR6ncDvehJOd69cUMnC9hHhPlN/XeixxKbAcbWdASO4WnK3PUyrOd4Qbp9Ta8rXGdAqlVAIoywc63qBUI8b5qObYq4R3yIuVja3rlTHyzOr24urTyeZr8njqKPZ7upozjBHFI+RtVerv0kdWyzen4/S5u72jnYcpg4ozThQhuTHb9EGlMFh6MurvZeR9Nr3TC83XeHFvb5xmv3K42K2V5WuaFUFM8vdo/lybKi7BYozq2aNsBWVac15vLx20x0e29yfLzGarEZOkCUIJek9Hjc1XcCGn0qdT8T6pX9OXszU7Wwf7bIzkiK8robn3WkIZQjKZnq915uANRAsu0egAylzPMVM74v9PaePKqjlsHI4RfP3Qqq+Es1d4gYEhEDCmvtrNT29gFDHxJiIbkgp8gMJq1LMJomb/+ompdqeLSuXRmaX9MTYqa1uuYeUr+A5EcALYB/0eNhQoPj0KjLfh7tKCv0+5pv2XtL+VJ8+P44T7/YX4xF7hy/RZBV7e7xh+jGHGFOafb/984n5zDOIzjiIq9/y0A57Ta+oZwAhBfgfgSa/gjI3a3lTwxGfzic00mZ9Nx/Xy0b6Lfm5rHVcfB2r1u+7hhTitvaZbUQLO6dfPXTCmBSLjk3Lb/bjnnJOIN50bv9QZo7cpWiGYq7XX9KbiK5x8vd+UZuaJxmoCqY0VPn2vbXtLyaO0jqwST0uIrt6jNU/G2i/LbJgtlX1mJa2/ZNRbm7w0zZQVdWThanZwJSUyxiOHRf7RIv+oGspDdzTuYxBiAbJ1WUuxtVfhsh+3YpPVnoMLc721sLkUTAky3L/7PrT6cRVbR+tzuJl2ZXYajeowJ/VLmYN+bI1nkXrk9RyPKMwx7fScjVHPKRQUIporg9WUl8RGit5MlQIu++vk/Ui7/rLbGx/1oe1aleabq3VTPjNkic7jLBattwgIarwNIywbjZe+4bppvF12TOsqLZjPVGIrrbhOv70VOt1W/fM5UnvLvr88BPvL6+TE/QCSy2HPDUN3B9m1L1OgR++OTsMPlgkHj4zFB6SM4k3gtdGLRLjMghJG4xEmb+i1+0RowuQ9oPZe3lGafmMWBQr9mAVIQDtV0lz59ECJ/mIquIm9NcZJRr9IvQ5b8OvWYwdxDL1M3n35+3XmOgBImkGoTBZS2YaQ3ghGBINZBUw6KExGonVSSaWNQ1IwT70kNC30GGKjiCEwq3jwLrBoiTW0KExWxDQXMc1FTHMR01zENBcxzUVhsqIwWVGYrChMVhQmKwqTFYXJisJkRWGyojBZUZisKExWLAwUhcmKwmRFYbJiwriYMC4mjIsJ42LCuJgwLgqTvW3sisJkRWGyojBZUZisKExWFCYrCpMVhcl+DPNeFCYrCpN9rHkvCpMVhcmKwmRFYbKiMFlRmKwoTFYUJisKkxWFyYrCZEVhsqIwWVGYrChMVhQmKwqTFYXJvjaCpShMVhQmKwqTFYXJisJkRUxmEZNZxGQWMZlFTGYRkznMZ1YUJisKkxWFyYrCZEVhsrFPFIXJisJkRWGyojBZUZisKExWFCYrCpMVhcmKwmRFYbKiMFlRmKwoTFYUJisKkxWFyV4oLAqTFYXJisJkRWGyojBZUZisKExWFCYrCpMVhcmK/KM/Wv7RojBZUZisKEz2wxQm0706KLvNUAf0dpSCIceroCikBlVQpgRBduCBQbhW+t2PClivN7udrB5Eo1o1zXYye4OYhUStppZxqz140SpwijXHznjnfNqMiCOx2lnirAqeWo+i+qGpXUqlSKZQizWSaYvUN6A2C9DoEQuUeCcRicYgbpG0MoKzFaX3TBmKowbH3LAoKPJBcWt/ZGLfkgMMGE7pby4HMMYwMwp6moOYCeUFJVYEHozFQkpBmfMgAIEzggwIxo9JLelRe2DqVwG0VmWySCEhSrxIQgbg0+yVeRrsF8hO9SzCr8vg6YPzg+bKSwt8jpeZmlMLS3KOLyIFUFspphd/S0Eb3oPiTZp4iSRQGfvLbzOf/v3vmX8u0dLPpSU289//psDT5Ain8wB40H//22c2BdMLjR2PnlvBCbWIEMewIfCViJiU3MAxxzhInWLz83UNoUSxPAoFj3XNQbgC6lulvWwT0Rv9YyioEWK4slwhLYzmgiBmA4+GA8EafPUI3eIxoTRGUvTPD9I/n1GkYKIYy6NIc5I8ok0d5wACDA2MMyu5xAwDDkAhUKsZtLdFDAlQB5pxqrj78Sl+UyxAeBX6GLEgVDJpdEASxNU5wFdROhy4pgEJEoThPGTrLd5GFh37gUn+nKahNGXo/ThNQ15rGoJ/XqKTigbM2YiqcRqGpVIxpOpeTnnjOcMWvEGllFeOYKNlKgVI0wjmQufmVnAt0PfVqxOcKv7CJQpeW4QA7wsfBIrI4IhTlSSHEWXgHNDghXYobbGOwuYVQyqxyIJRPieGZEwMd+9TVeNa+Iwc6uAsE0CSccpJAs1vHIx7JRxy0VuNI/gwzroICFAaX8hhIYd/Jjns03yYFZnKQkonaGZE/U6a+xRSIsHj5J5Y5ojXmjESmFQR3CLssdSCC0VMlJxHq+Hsj0PhZ6U72+38fcfyJHIdjmEVOeJGsJS0VkubJaOnTgBGcSgYQo2VLkTLghVOOmvyc5nY/LNwSbm33HBjeXCKCkkcVQkIAGbXzggRA+U6WoIpZhZuzcslQ5xp/F25nGSSjnApgAfrXdpQTrRGSDNDtceWEY9ZxE44QPrOKx+NAOyfm0tMRVpS/ygu6XTrA9y/42+xII3h3hAG/cgpjtEmYwMdKJTQHEemItVWhZB6NeYenoxqRMnHMcumMfu29Qmc4GAtBnPBlIauE0RJ0OipdAToHkK5pSKYEMCBgdGKcrPJFHgc35nNn/E8n2AVLOn8kNtU7zZiERV0qeOaCM5Z5Kk8r3fgoNoAJtgQkRKbALrgk3brLVvLmJZc5bAKdMwqHDU6plpabTXa7ffNbaRRIIk9I0a4qKmTngkRmCA+WvjpJNcpdb1BxkTCck90FKaiMBWFqShMRWEqClPxuU6SKCsP8lGdxF910uHx9t9gQM5CB/59cvQJOdpVUjKhrUccWYaAR49JoCQahRU2BhvNIhI2Bhex0o6S/DxTTD5wnuD38Mx9sJ7DcATRAz8xIiKMEgFjSj1SgSFBHbiXFgkceAx5Zw3SjnuUZyWNTayktbutFM7xtmBqD46zwVnewqCJpZRGpGUEKWWWGUGYtwa5gASoyRDyK8lCMP9UPP/PCObnCAbQQ2kOgvkYweVqeKzYaigdwntTdOrbhFMwvdqARGlOEZeBSKKDotSSSKwyjqlU28c4FHE0Wpu/PuGAl/IsZYqJBaBOpRVe4o+mUoytQygyDrbVpIk5gpmXGAAaQB9kNQBYmhKwYss1Cp6KH5fiz6metGIsPxCTqknVM6Ft0vEAjzoYrqBhjMYaKY2JoqlMCQNElsB21OBgGeyloOA8KkZydgonmtE8CE1OQWjLKViwFw38ZtcobAkgZugPydM+DKGSptHMOUcoISkHPkIB9KgxgLNNKLrmx+8ariX7QJDyqmv+uaTmloh45eEM7bSRlgfmQOVSy9P2d0lkyiRNpYnCSkelA4iiwd8DR8JRm5dVIUCn849jVb9mVf9SnvTluJxPO9CR7P0th2wzMO+aMMQ8QTh1NQ44MMJDiCCwyeYIY6QM2kTrYm5IJrRiH+mrv9HDk3zPgaiRETSmuQmcEolTtFBQRpkIxlcSE2FQCkGscZyDeZDcSedUbjMgEUMfibq/QNfomKYffJp8UTxo5AHMpTgMr7kC551igJ1Uk7RUKYjUuXtUJuo+UJCn9eg745WgSI32ABq4U1Yq8CZ0BHBElKfMBOlTQiyFU5CPdw7T3GwyGAwfNwdM0ZTZF/7zkpxkldJ5JYfsRhiL1gGz4EogDGxKoxRyLDqwcsYBcjQ8JLVl026FmHsCUQLWFB83GUxfr/33XCcFrpOenfSdsCKjekoNPUcUlAsgvzqlgyEKnCWD4DsSdJd1HNEUPO0YDRzsEKW5Qx+klOqPYx+kYbIFKBbzoH5et4AW1lhhMceg0TwDIQ8AWoVnElMRMWKCmRSJBS1iwD6jnBBCwiB5mSZ/D0KoMQix4G+67ZRzbL3uGrV3vElweoMA3Ug8VlQGIDAKn3wqgrRRCEYuVy4rAxQBeePck6QFgigQRIEgCgRRIIgCQRQIokAQX44gpOKIf2DHvVo6f1vhRkZS6hmZaj96qiLm0dMU8gF9Q1LgB6hNpIimwijCmfwiFj/OptBXK8nvsAhdgwnFzrNguWUYRY+NN5qCDSHYY28ZIjEtp/OU4zI3i1pQ9T17MSnbuTQsJ1Z9qEjZushA9wzXf6RxAStvAyZWUoUQgQFnvFDaR6KcsGn7rPBRQNuQmDu+RWrQ3h/IuMzftxRAno3YccaZQ4AMiCKpak0AEr0F+wkqNpVph7GqBcDFPwuL4gsmcKkAATUWY7CRXAbEjaXcMKsUCKBnoIUC2BCOrccp2CAvi8AfF+pPMUKx1Qw0hvPgb3DovmQsieGUaUDzAOqd9tTziMB0IMCDeXfOKowlETnMgx5fPgs+tEwV3vdYOkj5Sd60D4yCBXLBxLTw6oM1AoQRjAPjPhqA5BTsgrRKGuQtnMk9wBQmSH7covKXSB/4VkIEkhYHYwAmAIJzCf3BLYwm8ChTOXmGiU7WkMQv0CGFCSxMYGECCxNYmMDCBP41TeBndqKDReE6T3BPvoiTkY3oQiHsoeVTEQnMmaaKKqm88NASMkbiIlI6TRfDjQhMw1+WYLAFL9O43ypGYYRsE2XkTnFOgiCeWBisDHHqkYlIqsBxjEggGpBJPHn5VycbYNQ3nowZoVoJhy0SmnmvqbTUR5TSEyUKneVea2+SGDmklJCUTSbd+KtRnTZbf+vAwBG6uURCCZZCbAzgIm+hkRhAPYYwwjZwbjALqVYsQQpwsvvL080R+2Yhr6M5o5gD8yiNlpzBAPQE6I5UKGaJMcRaCbDAO84BoTvkTW7b8sPRK3CuXGdfsBVjhGotiAkAf8F708wpEjwiKkiJfcrXww0Bo67AHfBcgoDSyQ0kfzWqk6L5htkIRkhmnhjMLTjK0hjDgwFjEqx14Hkka2KdoDHV/5EgHQisz1+Z5FTM52PyDCmuk/6SzAurAB5prB0HkrnxGEagYQF5wOXUGWyVmYyA/gtRDLDlG+WaGyEWY4Y8lsEYiSQMO2FT1kkncNolCgJheRQAklLoAYuMhb8ksVwT9K3dxtFBx7HyhgYJAAj83gCiB+aCUvDjDQPwD2g0Ggf4yAsDbOXegQR0g/H/U3iNWoGfKDXVaZsRB+uoiQRuGOYuWtA4MrWwASBiiHHG6bwOvUCY5Im7/lqHPnqS8skEpoUJQgfHhEOBMeJZAFagb7iIPKRCY4GROJl7tZCoQqK+k0QB+BJ5Mvl9pURF8BKEoR4QV0riKAEISB7h3YJ75CRynhqwZw4JJoMjuVXrn5vst6Uk5bP8QCmBwYsdEQ5AgpUAyRCV0FIYGwKaQ1sJ3loU3mgbMcFUTXpuPxzdn1E8FN4j2cdtxf8SxeOZ4Zw6J6Xy1GuNPcORIZn2aVLAc5gpIiMBKeOUSaP+JCx+XQYJHQGUCpJ2MiMM9KGUZFgjsCQa3LEYtSaUukhRSiFtSE4tSxEYplz27ytSYoJm9Yxzx6P0EUtjrZIcec80lV5FgWEMOMqFlxL8HJM3W0shgoUI/tEiiBHB/ONW6L6ufyxSyljHnFfECeWsEY4FHCmASwVCSrARVnojgmQmorxbEym4xfjFRfwe4+2f6+W/LbJ//memXalfVcN/ZmZPtnZ3N4/3/rZIf14ksyuYfipjOktm8d8nLq1h8mkTk+zSZBjozP89Wdg6Xvk/w+ErU/YBLDkNzEXvOQGnVXNMtPREmKhS4hksUcK02VRLTokmWgmZx6f+msSaKUAbECqMMuKwUhJTL7gDXAV9rz0HfeM1ViRYpRTxMW+C10KkC5H+0UT6MzSnwrI4V+J6NBVk99bQEtZ+m3RMrUUhQusyFaICf5JhL0BqgW6NrebKpdT1CCRYR8VzJlf/oUknCIs8fjset+e9pcu0Hl+CkVNaqFYbD2nN5529+AlxeTDnzGsw40Y7ZLjVyAIKsdw4rJ0J2ETBrE955nKG7/8IHHxOv6UkHuwDI4im6reVWrPaeAphvR6zSo+VRv3/LBHQeYeTOm9AyWG3lupG/Z81MtuXXJDY5Nf2qqL+nwXyaVGC4js6OF6ZovsOVsojmo+k2qrRYewdgHJOhXbRWiqjDjo6DkrQB+dTRolUvR7n9ngZVfDsn8LdMA7GbErIwhTFJuXY0w7+JcaC7bOWpDQtFBOrGHKI0MlFoSTppcVGY1zcU+HPl1istms0XaMeK1f9emN6xZ3fPVY27VkqRNbu2lqlnUqrDS5n5RdrVwtrES4/1qrZ6UEpr6xcbBt/5Zh5NfQGg4YAGqBeGuy1DTJQpomnXAPbKvFtGEvWJKtyArYu77atYtAUg6YYNJOD5v1pY8qpyrfV7SunjYVMgZtKaks9i4oRL7VTBnoyRTnQiD0lwkaJFDdCvyp98IOS/RYy4TBSRB4U/rWzxg4kg0TAfhiEIGpPiHEuSh5ioEKAEkj+GKdOi+hJIDlrBv556f6cGhNccf1xyYSnm4QlOar+SwP9v6RmS2vi0zr4BSU6W8rU+2xpcP+2abUqwU8+sCk+bY0/gF7ZhJFyKt6HFHoeoWecBe7Bs9YYfG1LDA1GYM6cJQpb4XxkMW/MPpXg2eHv7W4vUfpHtWOqAEipNNJTbB3H0XPMwctNOaCpwRZwvZCK4VS2JTqSe45GUsH0B+6jn96O/Aubkf++ZpyEKEjikMKvqdYWBwZWDGFtJfhIiAWHgxUwzCMJgnMMUpY3XzGVnEJL/Hka86e1n8Snn9Z/+qIG/WkzPbT105c2KoF2RDQ4CQIKIx4rwDNBeKIcNEpKsu9kRBFLCi5pCDb3SNcadP3HpSj5skal0CJrsieiJFeLpic2JcgoH31iylCfxyNZbhiIY/Qai5TB0IbgsXNcsJB25xkJSFMjYzBXUqKAbV7jk2KDCfu45CCvN3P9E/j/ObXxRPoEzuZTJWREFUsmYLgDJdW3U1pF4YLQDLg2zBKnqCc8EYOxEQQGmkUsShPypvdhSKZk6h/H+JSsKOLnMiZTeGd0PmOa9v8e8h6hf5RygQnoXYc0QAvkoX8BYOgAuAZlmxkAZwaiHcmZ75Uh+E6uqBc8PtG6EzqlL5n841xAI4M+NdQwpBH3MOaVNymLJQevQDAchUI0OpGWBXIr1QIwFYCpAEwFYCoAUwGYCsBUAKYCMH2m63Aq5PqBwWxTUllSOZe6dDJHGponmo5kx6PUUs0JMcAUmGXPKHYguNQY0HsYQI4MOlgAPMZoal7t83qrwzBJoz5Ph41vTzvsmE7I1VUMxMf7GLLIYiwRmDlmEEoz3yTFPbgkfkIGzL2MxuYFE0VX/UBdBdaEfFxXsSkJJ8ESlPFkEWeM1XxK00B7ynDYY8ykvD2cWGAKU6uQ40qJVCPNWowi0MNTplGFIqWY5g2HB74lybXBFo/vsN0OvuJM650ZdmsI2CTtmDCA1R02ljAsUrUzpj2WmBsCxlqnZTYiucobSVn01I/TUyLlCf24nppSE53wn8uvtJ+aB49mRPkxB2gJgLmUJNX/tCBRKSDQaopT+iToO6U8jeALgYtOUM6wZAbaaFj59N0OGk8KcNhwFcAUh8F1W5XOO1FvCHCERVYAeMMkRBM1iwJUoCDg4UZgBjkdDYwOLFN4dd6tYUU//Sj9pJhUH7eFj00rOguoXb85CYOiAD4s4cAO8MyDBKfCpdROBDQI+FbaSUQFeMBSGsfzurhAtxTq4+YEv5xRjaJLsXXepK1oWFjw6bUNSHPKQtoiBRwHRyRJQZDU5E07xxKB/Dv3KH/NKODUecZH0KFPPpUgKDCQTwIfpY4q4VO5T4pTjI8IOBArdDJ1NGcxNeA2zYPkGXjjiZd6eSYAFr4XGMmIs+D+0+AZiCR0FIBRjx04YClLik9ZA4110UsGZ8CYFoOuGHTFoPuTDjoCpl593Cw8e721JEsIT/Us4H/4g+EPmZyR5FLPC6zxK8BPU3EOAcMOAH0k0Bg8gHA65ylCVuNo0mYURSIHOOBMzLnBGhpBUZ1roipnz42EmwUF4AMbzxDAKBzBt2DYGm68i4pSwqRMxZ1TQXXwstmrEMe3SQZs9q2h1QjZiHogMmqAftwqFUETKEVFRND0SBgXEQ2CyBAFuCk2v0oo5K2Qt28pb58jmyCqc02T5XHlR7P0Ucu8to7BRxiVqUqHR5oqlFJ/WgWqWGNkg8FwFvlX5Sn+OvRiSXOJxZdMQ45mj3MCfLu0PhpCoCat7CmQE4IpgBYWOVIarkesnPbgvk7uhPrr0U00ypNQ9SuWVEaVCEMxIMYIZTGmjLxc6UCDTMlyooThGXXa10lMUjagD/9HqGciX7azr9p7NsKABCxqvHXOUc1ETCm6EXgeAVPhVUg1oX1QHlkkOTIe5TY7Pz4D0JMfsPVyNBuo8hxoMxKUJVDMQY5S8TQO9s87wwJgDmapjswhZMB7+B+gXDKSJ//qV27HAG1oYSRqIIrrlAgcRIV5ajUIitKgKSkHT5s6GwjYp1cbRX9Qst/yIUFBSj7dLnExSva4mCw1as1qAMv0H0ACV8Y+dUK7dNxOASFvu5TgBWvFndAKe4K8ZYoFmq3ws+RYMgC3IC8UpRREGHj767FwGKrBdUpLoVodZ4HhYQa3b8PCYGM3ClgZTXSKUFIGc0J9wuMaUG9wAchGCbWrgKRFKEzm7P9xCP6cH0gl43wytmrZdMyED7hI6fIKwUtzgIxX5hYpw3MLK2xpbqEMo0vg5cWyXhr3AVe/oISCD8ykeJcgPU8hTU5Lkpw7i5FUFlOMlAdP06SErka4vHu8Ae1hcML+aO6cjc7IKJjmNFrFLLS4tCrKwJ01TiiLnOORS4+Y0Txvhg7GhNKvAok/iLvkvq+X//bT4k/0E/wFjvPsIpv9aTkdLqfDVyUVgUc6rJERHOUxJZ/WaeJBgfsjpadRcR0FmEkFekEJ77hItSV57mkzJil9Vajnz9kEDnhMaQpi2jsqMHOEp+kL7OCEodynWkaYknSYEvjnHsFMCoJ+jCZQzgEAIzI4zbDxKeM7EV6mjO8AE9LkNwEJiAS0WnQw4PM2gYCnX6UC+yZNsPa6CcaYp2PcfzbzDAOXPjiwEdD9gFUYUYxyywCJAyJ32CttLCUKlJ5AgecuHgvuBOWvojr/jA3gRfTg7QkSHAz0ELTXEsRfMB/BUxFOhGwN2RDFFYZBkbsBGCCQP6IB1ugX8S+tQdEjpzABARA6LWvBb2qdRZpIJzySwVrLZGDaqtymQAhJ0Hfi/51KSBzUmcGBC+hn6GaOleMOpZLBXlMMfo9WaXMxVwKEm+RWcSKpuD/O0K3SLzB0NoLfYQP4fNAWFvy/lPsvUEpJiFmqCILBZVEAdqRiJL+KS0WlPwTJrLFPW3laYW2iFWan3bSe56aNPDdt5rlp6/2ewUyqWVAjoBlwWtaexUSBM5qKc+NhpD1IrUvF5qI3FhPLCRNGIkqFCBK6DDx1qZTlmCFuAYzm7zFK2YfY5f/5HlMpFt6lwNsQBWWBgTYB6wnQKSDqwXwAvEKp/VFIEX05pyqEkvSNCjffxGEerQ9iJJdRusgQOMrShUgJAp8ZzFgU3HqJgxIpYTiOIRiXe3dH4c0V3lzhzRXeXOHNFd5c4c0V3lzhzRXe3P+Yb1B4cz9aj/3PenOfWcBNe5RInsVE/CYHjXrnuvpUWro2ravQ/s9MFjey20wZVEt4/u313EjBnCkLyFXwlBMQvJtUTNED+Z4zhagNmjEkAac4Btf/8hy9teALpkzT6RGk34ijF586GSEgmEgPbQjWAzMNLGgQOUadtDzCANMCMJjFjMi8ek0C2GSTMwaJzVQ4ZEK3UQLMLpDFObWg5BxeBLWmlhWfWyzjlSUmlpY40+O6rcxfKbZJvPHPIeBQBgkhwFOQhAKKRDylumcszRGAlU2J+RWHSwA0AU5yPRl7WvTRn7iPPs+jfL3p6CN5XGKTWTmG+3DADDmdxZNjacA2UeYMJz7V8CNRpC0rBmxUsNACPHKf1ySpLG3+d1N/Y7XMVSrYRwOWjGucoriptj5QhihYLWudUTSlCVGKaBHzprAueu1P2WufscKpwjifXsbwo62wtDQGxEEvxFT1FhNPvffgPoKbjITnFBxlIZE21HNLdd79zT8gR58bWWAnlJjcn/PNRtYq/7T5enAtJzfknyvZ3+Xs78yh/ufa5KCDEZ81GFzcMHX4uxws/L0NlA3LEgHWdQisgKfESQmmMcWcC4yl1MwF7GRkjOGEvcBS5N8SrjiDP9+1YeB4+N/kdMn4tcF+JY4NB1MoFXYkVQ2IIgYOjBsDomq5MABEsSacO4WRJbmZF1y9mh3+o/StVMRxD0xJrQ23hHjhgDlMDKOMEgM6mFiCvA+OMctzL2IpCV7C9+3hbyv6zkeChTc+IC2FMCF4z1Ptv0C81RalvbyCEEmR1UH53NOCShKtJotv/NlE32jHYIALK6TQ0TCPozfZlvIgOU060VjvEU4JIULInVkxlaSg7MMU4heKvtOehjSLJ5SMxPpU/jitBihA/TTta3EembT6YxmYb5ZbuYGGlPhHFn2ppWTKWmN82tONkTcSOEteEYg6dZGzqKQwJFjAZzQ30NQp79DknPGP1DCMRI94IBpLi1KCTOljsCA9BmyEBc9Qgy7wKR2RpwZ8rHzIhzPCyRt73ceRD3kL+WS7WL9gHkUQ5TyGIQ2QVDEeHfQk5wHcW4mMT+MB9B4lHCw94jS/0i/wToF3CrzzQ4p+gXcKvFPgnQLvFHgnN94Bo87JqwiAbze8v6D2n+LQAYZJ4VWkAQa0A8OGhTXIB6WATc+oJZIERy03ubU3ZxyxV/GMH6nAflr66T3rTRBY5eAD4DHlQI6sdoQn9YWdACF1EUarUsoTpkHd5Y1mATaFlN9ZhWWczn7m38mWmB35b5hxjIAkYou8AIPj4F/rrQCYQ7FEIRLQ8wEF6pF0UQOwyy/eXL6O4PphWgVJpIIlBrALV5aDhXfYKYkD6HoDio0JbjmJEqyXNILmjWtLs8SvS6p/4KBPLE8mYZMjbFKjlUfRR5UStCtiQVtrooFYq6JRCgnA8FQRDTCMiLxZcLlIlQw/bFVoVXzafIPT2c/8O9kSsyP/DQGdB3fNIOJhGDBGiIrWJ8hPpIk2qCAItIxINV/B7hORN3qdC0LBJfyOnb+kf17CZDImh8yLETnnLEFyIwTSgngnUoFIcNek8cgrEzHwDm6bpBoZTvKiFy4oxa+2IfyxrEZgkRFMU9lejJ0VMVXLcUIHFFPSWmNFCFaARxdcDJTnWxzkAqDey9L8R+GR0aKp0CVgV7miBBtnIo1KRKFEYIaHgAm4nxiD4wT6ilAYxgUcKeDID2R4CzhSwJECjhRwpIAj/9twBF6BXu30/MgeK/PSzyUYlK96Tc6TkdJkNEKPiMxmY+VBITPksJIUhijYqwi6WFsqbIoo1iQ3NBEaC/ydFdTqkOE0xTd2tD52tDF2tPlOQ81O/BnZJyagZSi3TnGQeYQoSLjjMmXhtF44F5FmWAmAddir3PvEoOEI/0Cz/sc3XCTapFgysIMwrplzXpuAKREBjCOLgACEtMQbAI8y1QLNOYsqNIPe+I6zqDQ4JDD1gQaAKdoHG2LAzkAHuhS8aEAg4CfxwGiMKO/6QaEn/lriXuiJQk98lZ54fwcI8CH4G1lffxcfg/EeOJEqMK+jAQ4EFjSlMxZKI++NVFFHzNJWYXBchGL4L0H1WzIjEWO5ZIa+RfVq5Wq47a70t4NGt+6D/3t+KcIGYw+YPys4pYghMBAY+EgOIwG+U5TcWBO8YjGl6Cd5pUgiTnSeKPPfzdnAHwIvJ8UBaEcjp5IwIihL80KpoEvKrc1ZBB+OEmRJKv5d9NAP1kNvuXFpI4H4Lny85dg5zwGpKNC9Dvxv7bwSDGGAMJIR6yMFQIPAClOJlBYB/c8w9vaYUpTn0dUfN6a4js5q7B0R0argHaPaRBMsk1RkqpxkWXscVU4JmhcD/MCcfQ4WSsHJq7qq3857eF0K/WD3eGf5b2Uxiya3yssXKMcpUVQFR5EQ3GMRARKDm8MdDsakSunOs+ik1crpgHJvsORSUkw/LsBWftp8i9/VjN/ZweHa+OH6+OHG+OHmtLaa7f9/6HApqpmUyAZQxCQQZDQ32DCHLRacWq69IlFqZIRkIXfCMWgzxsjHBSD+oW1mnENSRsdk4Bzsk5TKx1Tph2DHcODWIxqlxFYYTn3eUqPQZJLzPOCCvaUuUlKNL9+HRwHIWh2YI8wriSOlHtwHz8FjDEbTlITOpRUlF1y01OYNwyx0xF9F3gsdUeiID9IRiqUo4A/TEer1+hL/GTTHxPISGpbLEw58J60DFZJEI7QB0B0i4QB1g7BRECR4mmcxVAG6Y3nzM3LFNcUfF0PxmtGfln76HKsIuTQAQVQJpt7TkCaFJeag/Yj00WJNrTOE0bRTXueeMgQcKcWH6f1V9WnzDW5X03Dv/Vwb/lwf/twY/tyc0jKzE3+GsRUSWkZ6kZIQxUhAyTEsgg1gSUCFMZompR0Dt4cFAh7QF7SUwvjDVlf/kJZKuVrAlVDKW4R8lJRboZRDxniekrg4GF8eHJCoEWJ2cnH2LbUHzYxeVtzfU3v8LbXXqzu51Gh38iu9VAgJMAwVKOiUucUJUHNYYg1DX4LJkwFZAwpcOuG0lbmXXgqlVyi9H2AoF0qvUHrfTulpqoaFM7+9LtCv+jwVTS7zWXAHy2pKqtLRJUAdgzOMeMRE0BxhhLXABisvwVGUAthVHBNCXIC20LmDpzRjmnycpOtPm9O5XuWz4OCsqkHmyb+t8VlwcdaGJ9b5LDg568MTG3wW3JyN4YlNPguOzub0lpt94+/hpmYkUgO4NGmNLMdcwUjAzlIHlgQLYQMlljgSEBXehNzTjpqBFfq4Zfw/cYvyyLg3VmWVMEHNeKpBm0gK3jfnhjvHuNY4RC7TOvWrcqRv6Rjw67HKk+BPvKVjTq9Np1Rpl2xod/4fqJn3lq5SJKbjElxIxlUU2nKCBfZZ4DUBS0JisHAEICSAUOSXikK1/O8MhEK1FKrl26mWz6yKa6Zkrux4X8DDIOmJ5hyrwJG1XgtPJUXaWYytsEohgwLnASXnS/Cg3Ksw5h+P4jcWtgXCArFvTPGbZdW5jN6G6H0KKnQa6CYw7LX2NKZIeRec4t5jhlLVaZNT1BMLik8vCv/tRV0QHknKCgDoGxPlDdGYWsN9dD6AY6ugV5SGIeBt8r4nCwYX3fDHdsNn7JDASWN9XPIS/HpJZL38t156+nIyUrOl7fWdv2UIJx3+fbaU/cb80wbmf4fD3unSP0uj9/xnZuBa/mdm5Ij8Z2bSJr1cGsn/BMYnAjoCIIeoMcolSYwcpCIyKrXHkRoZKUI6aDLiP3+2KYWEhv8wk47lp833mhNs/tZIc2aH/eZchebc7DVn73S/OQf3vNecsyOfWNOftkc+kR32P7EGn9jqfaJ3uv+JwT15P7GuP+2MfCI77H9iHT6x3ftE73T/E4N78n5iQ3/aHflEdtj/BMjcp53eJ3qn+58Y3JP3E5v6097IJ7LD/iegHz7t9j7RO93/xOCerxHt2S/4+TIMAgdsqxShlkmegt5MMFFLFJBW0kshQ4rZt0JaZkBH5J1wEynzkPiw7WrFMCiGwTcdBkQRFAIgAW6kASSJScpchDg4zwARpHfKmORIByyiVNzmBAdYU/gxDRwIrkbBwURRk26706iFVmknHb+JBixQ5IEkK2AIBwyekgtewH+puB8jSjvwR1N1FmN0jDRvWEmBBgo0UKjB/0k1WKCBYhgUw+B/Cw18hmiiOFVTg/8miB6v1XHUqjRLy6bzDsGBEq+R50CoM+b/Z+9NlOPGkUXRX6nRuxGn+4SlJkBwc/T0fVZJJcuWZFur7ekJBUiCEq3aTFZp8YT//WUC3IusXdN2v5rp6VGRIJCZSOQCJDJN0wiI0IMgIJ4FqtZjlqdRphs6C2xdTG7t/W0A1pltZpmOpgFMJwE+D6exhMY8w7I109I58C0TlgHsbHuuZ1EudF9QZhqEWQFIVN8Fkf53BZiBWqu/E1MBuHwn5mTcc2HZDYLWecTvRVdEcTPojmnq1LEsi/mMWlwHaEFSYLFxlxjCtQwjsDSD6Y5n+H5g/f8AdEM3bToPm7AG0I/DrpgCtmkyLPdKsHAx8QMsDGhTw3Is04C16QbUdWCJUocEmMed0L8H2A1nMDCFumWbc4BdDtyROiUNH7ctR1Ar8AyPu77BA9sEoUYMKmAVBmD16bqp2zwQXkBFYM55OvQDQNY01SDJHDKPqqiBrHF+uWbjqbsFY/g+1Q3T9VwSeKCEsYytZtmBobu6ZwaBFViOof3EsDYd65gMpfcaYC0c37i+bRBTBDRglmPrHnU4sYROMAEZxeqxBvE9P3BAZIG7Ys5ZLe5HBLWRA8CIWzsHUM4AQlPD8peW5rkBt4lgloU10UHJOz73uC0Y6F2DO4zOK0R/RFiHkdiOx24vHJVAtQwH/pGg/mvrZNB64FE/7N/EW/9ObiALx3PA7hfMt4UFq0QXtkNsnzh4kGhwajPuasJntme4nle9+z6MBh64qduRGA6iysimppHUKwacB5GkUYe+2kOf2BsMxbU36AfhDTw/dPa9T18fw7fuxwG8HcciKr3sWaH5yRjoQfpSetPJi/ODozfokUv04xjcnfR1x47e9ns3r14Hku7DUPjXHkhwdKP+gyTzboV3dz1Cs61AMYa1X6b29l05ZKHP0btCDN/zJ9kZ/i0eh6ArsleR+DoOIxg67PvhfeiPefda+OEIodhqUwKwtaku/83kvw35b+SkNngy6LdFAgb7lvWYfO0AmNP6pNN6po7sX5P/lu112VKXLXUrGR3/rSCR7Zlsz2R7JvtnOvJSDDiKvicQOhz+5ZYfxsMuf0pAKP9mld9G5bdd/g1gvJQ4J1gVfjiFH4BL4Qcp/tCLP1jxh1X8YRd/FLtmxa5ZsWtWBIdl48CcjftC7RW9/Ne/v8NvWZ9dskPdXFJWP5ey6gEWPSjT+KCAxOvs7+84Trbz1DiWadePJfPGyjxT8iqovA0gY/VwV7sCQMfIAegU5qdTIGinQM9OgZzYXQ4xgMz78QMa8dCvjC1gRnVJKZ76Z1vP+Omf8Oh/Ux5n6QOyY2QcJQO5oPELeP9rxlf/bNsZT+HGTdv4559bZyATuwI3Xi6P3r17e/H+F+CZF63X1stDQl+04J/z04t93IBKPjjmURRiHfbKF28t3A0rfqH9+quaF6UoJKFTJF8UQilS9VGg83WPDzOaQKOX//met8t+JNTSiruPGelA7KHF+lISED4gs1phVMUWndUK9cCWPqsVWqpbbFYrzJu75cxohTs6SMR43Ovx6EnplKI8115sgUbpXz8Mojt3MLi7vg8HXcn4caJnQYriDm7K7jKSrid4/zoWoGr8+NoVowcBXVSavdjCPq97YX88wukzrB3rRS7U0zVVfXQttUf/RoKGT6D/YBCJ61SwvcRoUwlz1rWVGAyg+8Z9oISe7JXF1/Ht4KGPD74n34wGN2J0K+Qqz3CWiso0fAMTUGw74C5sM3C+tl3L49sUXJWA+7Zl61ggJWPHlL22E87azrlzupaeoW8b9fRU7Z7hEoMCHSN4+ATpqBCXxgtq77APLXCRyCEY0RzN08m2YzJrm7muse3qvrWNWe8c39Q8m7lbKekK6p5qVNeYDsaQ4NHIFVzOuVmAIzHeduFvqSa7PB5dZ61zx5rqlrx5HQaBiER/dJ2gKScS5jHjx8KzAc5gxrIKrzqqDs3oxubW+VYFzilEnsCU2Eyz8LSuzC2WsOC5R7ctbvvbzHLJNmci2CYat2kATplt6LXTooxNdRZS5iXTsLYaCKg1EjADb2nLEC3TWpbshGes03lYiXhgE2s6Wxvxcp5eB+lS4H5Q0umaUVpRPxbfpeCtnXj9r+PL26EwKsRzFiEe0w0HPMIq8Zhl6EK3rG3dI+Y2C1y67RIabOu2GQhmci/w/AWJR6VwqyMetXceu/Fjs+gDj4nadBUK/vu7cnK8Qa8nMB/TddDlUs5ndxRcO/CICIDRReDqjm36PBDU8YTHdTsQLjVci1mBE2gOpXqw8Y433vHGO954xxvveOMdb7zjjXe88Y433vHGO954xz8e6Tbe8cY7/ou946ZzbsvSbKM2tqVy+7MS0pnf/jwWNzxPt/zn1lZz+CE3mWtpjuswwTjjqK5c4XmWTizXMS3XogK5P9CCAIuN/f1QaIowsizq2LUhW0ujkAJsgSngW4EtCBE249wHKQGgUUMYvm1Sw3Owkp+tMbAQTFZlm78PwLZFTG0OgJerbeGZwnSIx7jueo6ta7CCbeEyj5ku42BuBrAiMVOc54Nh6lvzxsT9oFDPui1hgfaayLMivf/yTYldXd/bp6S9Tam2v72rM7L9ap+1t191QBqbZG+347TLNyWOJureHIRFPsqzvVcD6qe0S6hhU813CeGOjVUAKQXSMI1jcZiAu4GnB4GLUTmuMMFz4v68ObyAGrqjVxMXPhM1VLZd8MWPjMl8u4TliXYBR832BMOsOtynXoA38y3DdLhDdWr4DtMc4gSe5utc+NW4uSZ+tYlGtHlyCSwsFgjXwVZilFMWOLpFPO7RwNB0/CEAQBieeKAcqWMFxBRzX+zZsOqGVX8QVp0JMGGMPAfArst1CjqAuybYL6BUfWrZhNkYU+/7DvUs7oJ97AHXEc2i1cQifyOAgZ3mSRO+MMDcDKitY4khnfswFrP9gJmOZgYm8R1Lt0zNsBg4NAC5Bv7L3xZg3G16FpawgB0ENTTDNx3HsTUf7zm7uq1pzBA6C3zXZxyjbANXWC6dW0r8fABjMaHnABjro4MEcz0t8AxGHN81TOqagQXCDv7yHM8DF9XxTHgdcOb9tADPUpI23pCrZhdYi5I8aFaSB3VKMk+my0GVUAccJmrpvi5IQF1iusKnmsVNcKECeGT5ugM2g8WYmNuSt1nhxudacX1tvpxiE7w2itUj4MFh9cGb6oO31Qe1dgV9QZj8R39RsDFMX/cDFxNOmUFg+C5lGATAMEsi8Q2uWRYxkHvAvw/cYBHyMejnb08+QVzGHMdEb1UEhoE7UIZpCs/nGkgw5upYjo76AebZ0+fXx1g+ZR7hSxpFw6A/uu0+NVbuSPfWCBgKpuUGmkHl1Wi8yqbDCiIENxuoplNiu6ZlUKaBRc03kmIjKTaSYiMp1igpTN2yn8XxPjAm5v6A/UY0yiZc7h2HgJsKRj7NxQURnFlYkcISru8QyuzANIjtUxIEMIfgbLmebjNMJGwY4IjNO2EWUvLZNjYBA9cPPAEei+Zolq/pum3KEyPN9hnVTN1xAh9Wrx4I1zHIZpp+qmmaBbUNXvE8OZSXK/eVOnCUgHsc6BbRLW4QXzN0m+uW7uJGnGW7LogDgqk2rMDDUnl/J+CbLiPbDtYe/u8UWivcV+ZMN7BMu0FdwyY2c0AYGxxWCKc+R63ioFbmlNuWS7SJKu5NB4s2LKe5NrDWXDaOWpxalstgmXsCD8AswRzm0MDGRNGCgrKxYZL0wHCpsLXqEdhmcn7gyWlc9o7B5sr7vtKyFx61A1jPhq+5oBcE8ZktuMeF7nIOktfTbEJ9x3BtzSNiImn93xR402LzbECtBLyBpb6BT7yAWXpgWsKxPeYY3HdBW3uU6aAFNU5tAAcks1NNUfNTA98skEAKzFOqac0CibrAReCh+SYTIHE8P+CB7XlgcbiGBf8PsggMetvywby3+fzi9WfEpuHWDFhjGjWbb8341AXHzRLC0T2w1zQGphwNwM4VHMw2MJO5ZQjwacGCADGtV+NgptyagZGp8xPemnEw6RfZ3JrZ2tya+W/emtEb5jK9NfNCnbzL/ULwMee6RCO/yf4+KP6d3XnZXLTZXLTZXLSZ76IN1bQlL9o4O856LtoY1Ys2tra5aPMjXLSxFr9oY1MsIrW5aLO5aLO5aLO5aLO5aLPmizaWHwQeeLOC2K7jGMSgri/dO6HZDPxp+BcRwtaYqwfgI1eTX24c6o1DvXGoNw71xqHeONQbh3rjUG8c6o1DvXGoNw71xqHeONQbh3qNDjXVKbWbHWqTYUlMw6c20WzqgfNseALruARu4BmOyxiHIUkgTCC6b02eizc71FQ3NPMndKgpdQy2cag3DvXGod441BuHeuNQbxzqjUO9cah/QMdm41BvHOqNQ71xqOsdasPgBheOTRkHeW2Z3HaFbgiNWKDUTEEsD/4U3KS+b1KTV8PxNw71xqHeONQbh3rjUG8c6o1DvXGoNw71xqHeONQbh3rjUG8c6o1DvYhDTZRrCwSIRrDgWvlEVfxbU0uyBvXH3W6SSYprgmrEcYggFPPdCM2D1lyYAhC23QCYh4Kjbfqe7gpi/5VjJi68mtMWzEQkyoPp1KHlCgzX/XHPFVFqAEiFPwpH8k58aoG12rzrgTMxAof/xdarV/h1+hmgORwAWi5+AdMfJdYttEjuzVPSklmRWmHcAohgftH6D4TwXY5m/VYH8G61o8TJKnxIl/2QtCIh9a8n4pb0FuYbrvgVm/LVvxHpsA/mXXcQoxIH/ny1WyQLLZJFryWLXoddqVtSguD8VqRf9Fto77awD/i6PxilPbTKGE0O0Yr4SLS8WzRu1zDcw63ot8B8KXYbzwZCfnY7GEdxDsq8tKZI63aR1nqJ1jtGLbXZbGrjlzMIwKbTe3KQ1eg9Mdw89K4Boj9oDe5FJHXK6kCEQbFDfIsKQ/itycmC2cDp2itOFytJjIbpMpZd+kZpEdN5137ls4UX/34RQ2MeDO1lMbRLoNqLQtopQmrOA6mzLKROCVJnma/kZtRC+B0U8bPmwE/XlsQPPiziZy31FV0YwddFBO15EFxWAetlPUrtl2pzeSFwD4vgOvOAW6sY5wFXn5+yzZ9JC3ghDN+U7CGtiKJVi6A5KaFjufU4J8CN37eG/CnVCiv3hSpmDv08o7Oe2iJduYP1oJZ2NidutdP9tjTdZB6OtpblaKvMmnNqs+pn5qIoHpVQpPOguKw608vqbBqojV91CF1qsMUJc1wiTMnwZA2EWVZ71nyYmH/8ccGF0NQT97+M4xH42qP1d9gD3xMsVS7hXdjohBGaLF/e7Q4euJxA8ehBL/IpEmVyzgjO2UlpzuaxPtmyFgHTllqv5c86ZNpntWz5roTiPOYnW9YmYGQpJVv+rLOw1fq+hOE8ZitbdveA0eUwLH3WmWbt1mL4oYThPIYrW9ZQYhWLx3mpDv7nhzfdj7OJx3Vd80yNYKFTrNbiGrrFTNfSXMNwPeJYwtBdlxvUNbMk+/PujeF2lVPZG+NYSsn2Nd8iQnO50KgV+LbQie44MCL3fJ8TIajrCM/jm72xzd7YZm9ssze22Rvb7I1t9sY2e2ObvbHN3thmb2yzN7bZG9vsjW32xjZ7Y5u9sc3e2GZvbO4xHWqTypiWJ2zDMpjGfQ3G9APD57bueTpxDNPkthMIRzPhtWEQNwi0H2DMMxwThOMr3w8rozHdZGkO1u7A493KTbLkfSwicPGr75jBQITyUZfH1/EoGnujcSRWDM2/7obIVv+quSOSX/zA+Eg17FLx8CoecxxlN4RgaKRTJOJxd4SKjw9DddWEx70Rtqi9jRcJLi9HpTG1tu1gpVnoLQzC/AVSUbOxGFJyfapw8UeGiw6P9fOhTuWCvom4L2moVhnYEnp5Lwq5AgCT7fzi8mAaxpEnMa+KdwDRkejnCLzCyRePeNvk02Ast2pQz6LSvB33QD8DBQbjCCWBL4bANFJ9D4LWEzwFudIb8v5T61Z0h8jBffHQEr1hd/Ak4IMgBCkxGI9kb32Bdyp59ASm+lBEcqDRoHUj5OswgtZRPEI7Xm4q77RA74ONwPF/LSX4cFhfeCGukBith1FhsB6YFmDA34nMFniS4MmCRaNbEILZuC8AQ6879hHiX8iv8EHo3QIOvDu6hVcxsAHwD7T37viNQCjd8VPrF9lJCAh7o7h1O3iAIeGz3qAPIz0gqq4A8HzgeVhYgsM7dEpgzHDgYyf4CwslITWGkeiF496vL1q/0F+rnWFboBpMA28FXfGIYr4VD0VfQsw9eW+ixfv9MVg7srmH222tHshjWK/wxgeLLez6HlIP7232YxG/kM9/0X9VAAiY0/4I8QOqqhmIxA3el8vmIMauw/69iEcpTyQT/j9xi2nkDr4YhYAJskTM7/FKSmvY5X05ednA0F/op5jHOBmRAK00Er1YTi/acSD6vqAdBwN2hC8iwALag5QaodkHo0obTsQ7rd+Hf5yUuExOPO/Gg3y6eeuK4YA95AVpaCIzdHnYSzAFRy8cwRhqbUjC5CxWMCERaDWlkuUkDmBKDscRqF+E5l0wUswGeOUgSW7g8R0uEjmb0UBhV8PoLQBcsrIE8q4PrFDDDkDU1qCfEhE6gfmLB31AwR37sIYkXXAB3/J7IReJLyTTKYkEFImB5bgvb5a1ULh11agSVLlsFBIJqBLdm/A+sarDPlJTCsdkMeczgJ/cw3BxK3mZrbMdgOn3YID+A96U/ifYC3+cDEbi5e+/4dM/WrvC42PJETn1SmNJ6JTzAfSU5JSC4yGElZrdMMop/0KJpXjQHcvv49vBuOurhRmHN31FE+jP7yb747ii6obeaXWA1uKRI0u9ULw/jkqjQT/Z3na23f1LCZdCC9tQRxpqGfJssUl8EiGBzW1Ntft1p/WpDhcvOWxLhFo61P/EUr4Uife7+8fv4R8w2u+/hX/8/pv7R2oGgsxISABclcH6cDto+QOh/CoJVYoUVnSTt+/UfTOpNlBvJAbjYR+kVZzrkX3QMErKqTOchACItmKPJ3U+kcrCAvlHA/lk4mRRsmOs+DKRV4qJEbTc9E1AK8DWcLyYalINFWl2KUTaXT3UUjei4bSDVBzPslmc9XykDOH05z6P+qiZNTzvyMDcLYJZ644sDSZdI5jtMjWrR6dzw5hUjC4RM+O3rNeJ89jFgN0r07R6YrsCsLQWWLY4sOAuPfa6Et5jZGGQQLs8Dr2YFACkMzrCo3QRD2FZiI4CFbr7J4J6mjz+JV1E/wBC/7qV06jAdqeJDHovMxIky7ddEDCiaBPUrbXd0lqbcmYtPY9FWLh6mDxB6Hjs4f5OVvS2TDEyQfoCBXanA117KrsyAvWns+tEqz0Drbpz9bUj13xuP2txkPmWhl7uhk50s9DS0ItLo0DAd6lCn7I2MqXfsDjapcUxJcQgiS5YZAKqx+6L8tGOMYWT2rvTAV/PApkvfGGNC6TdnoFWXSDE6mg1BUSsjtl86yWf6qM06mKiq4XWDCuumYLGPR+gT3UQDeJ42rIZyWY3slnDytkrrZzaaI+lV46xkm1EiubG3m4ZzInYkhXsDaPW3qhGrCxkHe21p4C7onnUAO6z2UdVpp60kOSu+PxMbRSZer/o3ST7QTk7n2YISoVX3TfKNgzqOHu/xNm1x6JLc7a9Ps7e3y2DWY0pmlM2TvKJXcsn9oKg/lVMYheZpJOTqJPu0p0lu3RNsm9yO28qt3RK3FJ7Vrw0t1TPUFfgls5uGcxqXNcKcsWp5RdncbGSA9tuBFaGk60b2GqM2n9XBuZ4HxT9vnTbttntm9jYncqoB0VGrQ+ZW5ZRobe1MerBbhnMaoDe8nMPndUxqrUCox60m4Glq3FqA7TVw+wfRF1Hk5JY14qS+HXVBt3L9uynG6H53n4dU78uMfXUjcSFmXq1jcQSU7/eLYNZG5S5rMLW6zfp6oI9fwitXccrpe2vw5xYr2Q8kvBbh/KEqYlVeNpMHUTVccphiVOmb4MtyikzN8Lm55TD3TKY65Qo+tokSg5uuxlcnTwHuNXo3h9YAJY2rt4UTNHk+PScP7ZOgYVzrr6I5YHPYacVjPtecr4GnktfSO5O0ndmL+Xpr1daCWnfar1kQ9StiDelFTEtpHnphWE27h8lx7rwui5weqEl82Z3Ljwq8cfLbR0tgFHpNK1pp2yGNM5xbM+HYyUs+r+HZHM89iJY7s3AMo9Ff1aWrA15X4wn9+fD5L/HlOmAa+XKzpxYPhNbzoPnKow5l96wZnRjLbJ9oZtFnfF2Umfkcr1x/yJpmcfk1An/tyXhX3u9YeklZq3PHHq7WwZzIjh7BfvCqrcvVtm+fdueAq75LOCai4P7F5lDVpG1j6o2vtzIwHiTV1lsV6NjCEYNL3+UB4TttF4VI2YwOkkGXAH7xzVrQ9pXt6Krot/EvYie8s4KUV8yNG2nAFwW5JfGyBQDIHHnEECL1bcqRErGtqn4qzBSoXJSSMnEyq2Ae6NBFBcivsbdUdgDlLtPMN/gAyeeTk8OCqOkuKie8oEazmuOSgt+rbva+hp3tY92y2BWrxblC0hfdAHV72svvH70ArDtRmDVjaZ1QztxT2oxcPeaaVuRTmw9xF1cOrG/SjqVzg2Oc0KdiFGNU9UkmvrQej4FfFxaj2s9N5i4e7XCejzenQ5m3Y22Jc275htjjRfmFrBVj9vzIFJ7oW7t+DQqr9Wx3FsQy/pbfuvEtem23wSOzxNbwaqSYqIjfUFJ4RQlxUlObxUKP1tGxJWQ+TrpcFKUDvW3GZeVDmyNhzUnu2Uw12ies/rzj5XM85N2I7jqzua6wZ24CfrjmuesdFzzLifUsbyyEjXuvfeS91JKRw17je9K/LzWcxq2xnOad7tlMNe4+84aTmlW2X1/124Et2M/A7TVW78/MDeXDpTeF4T0wAvBNjsT3jgKR40BcLFqFifNmsT0+xJbT70gsDBbr3ZBoMTW73fLYK6TreuD7ldi6/ftRnA7q8Wq1ENbver9A7M1LbL1h5xM6kz9HLcCGndNZBN1Ra+GlT+UWHmt56NsjeejH3bLYNZeg1/2JJ01HDnWXK+fbZP/RRyCh47/npUBMh3e0MqjmzgYXni+FJG85I4kVFe8TyazTJYBZYWg5fdJiJ1ER5VqvU5KtdYVZd3UVCzXVMwLB1Yr7E2WBazU3KuWm9Xq6vbNWSSwsRLglOqBMwsbzlPG8PuUulP3peq3s2ubNlUrPSgUBS1WKK2vYvp9sSKp89c2fY46pctUTEWI/6pSwtNr+JbK7upbKxX0Xb1sb7Ei8H+phu8PUmtZCrGp9TDXXeh6RknPusqzhfqyhWKyLybLtab1ZQvFZOtb0VIr1tBKL7UyGlqxUiu7oZVTbCVnZ7LV9xeNlXbrqq7OU0B1aqW/rJTp/FVJl0rysmwp07rqpHUVF5eoQVpXTXJmRdhF6kYuXrm2UGN12dKl0+otorW9IvHSMp8/IPEKhUKXLV7aXCR1HaRLinz+zUhXraw6F9+pSp9L1CCtq2I6H/HmrFe6OPEKNVZXKl06lYL/ri/e3FDpGZsvQJo5U4KtVIl72tKa9W1UW5T1+0TOryzvVpJp6/qWx5iwzaQGZ4GtO8QziO+4xLV826UuxfxuFnF5YLtM2KbFTaZzzbFtg5quSV1NMygPcE1Fgy46+mvrEWcozTYmPn/cr882Rpz5so3Ztm4tmG0MN/YxtRFaABhtHD+EI+82SS2GmybD20E/SzAUyYw4KuAm7KG/L3zVFjcVWmPcfGkF0UAmeWoho7fi8BGTKI1uYxXqLFuD4QhsPI6zfmWkjMCsNfIAEbN8FdLoJFmN/pTu4J9b8vK2SqOUZm7CtEQe70M3vPv0TST5xGTOJujLxfRZeBKLzVweY7agfgpJOChCL7M4ydxZqX9XGA3AjlXYz8OgNRjmGal4iVY4qsQ1zdOUpOxSxPNUDqHbwQCDwTGcZ5vH2wDM9k2aZQrJ0Rr3u2EPfYQkn5fMDcf7MkGXwB043Pgr4JnmPysiu9PaBctJvs9oXejY45KbVSwl8AT8rfKGlcdWqb0GKGLiwqsi0c5VxGkVE5XkTcQtQls34Q13nzBYE0Oo4FuM5HpSveC8YBYqVzwNkrjO0hcqwmoAiP0fYmCqpuydmq92nmUOz6lilTdNkj1CIikOiVou9vOQJqRCIrkpfbL5zPhDRdHCmAVEt6amYcrA+HPrWKSwX8S4j5SvuhKs5WataPDQ+uWAvTxiv6Y5li7kmjpTW0aAG95cTYDD1ZBz56w8TAesuJl6sNJxKPRVC0Pd9urBStmEdpsQ2NNf7hH7mbHgQ1g0ICLSML0Up3zwdeR0Opial4QushffiNIqG/S0PruT5NOUqCqPoNoh2Fp0hx6lfUvuEbZUp/U4pJkKIwGyYtHo/eJ+vXCduHjQxGZ8zGbv0COo/zhgDVmeioIBdSEwU/uWRzciBm2GYuidFD4tstMkJ8pfKUHRMV6+NTJB0Ubx2JYiL4yRgEVRUaPMqsNOyyvVmZr/YyEO7ayW/KPAi8UcUp1yKo2VMml0Cok08nR9+eJPzpKKWSOzPtAGccVSHFoSD8VEUnKaZ6yzeZEsrDTV7SprqnJOWl1V+ozP9dmrKmXbf3SMhiRRhZUlT0fnXE/nWXh2R2TLyXz51ny25VTMRNWZvEqz9HKqXppZejkVM05Br2vLyQB9rSklQ20WqTKo7UpY9gqwNul+tfzBPH3O9d/eK2IIfLluPas6/ZE1ar72zYZkV4W1fxDeFMzoX04HY9wl+HVOaXAQlqzw7PNELlgv31rrkQvKT5JeoidPmCMYAsaS9ztSPwMgGA9bSR7WvoA5ghFTf0c5LaHy27IkyDXyppi/qzP1/tdi8mbm5a/pYb4TuQILyeGKubw6pctVByvdrerUXq1SFtvkBYbp8GtTs/YV03tJtnkGtS27/e+pbVqD8DwhK/nytRrSehWWrzT0F7OIi58k69R++dZ+Nv1dzBrWmXq9arH1VL1blUfW5+IAr73mcfzpq2RzxU8Tw+MuxhpXYzH/2F+AMLb4C5Bul5AuGkErJSfq1F/3WiU30f5eE6jt1ew1e7YN1F7FetvfbwR8NTE/D+Drlff7xQR0KH6eQd7Lbp9R3pvlz9kkwmQxed+Uoa/oqslYVRTR8/pr2QeJrHdevnWeTdYXc/511nl1r/NMGf86a8yh11lbCr3afH8VUFdb8fWgLnFlPgd1rxHUlW5cNIC6xIWLHNSiHMX1sHYfUXb6c/iIpUt7B7VC5wqd9eQ08P+C3GmSNVfyTC1tmMgbgoG/S3uBs/I1QvfrlDKk6qTlNpY8RAMkBon4Sy5txnUvFw2Jb0rz+JdhR6dhN5lnbJV87cVMkX/lbH4dA+TzTeZK6O6V0V3bFR7sbE1XeHJg95uBJavpygZoySra8qBTAhflzjOYlUnHM6T7Esbx/KZmTRb8uW7D5FKfWJXbMHJr7T0e57/CSJA4LN7v1yu3YYg273UYIzdTMmnn1F2HqQ1GUmE5lWAkX+fMFTqxied7XuBrRDNthxITHtg+oz5lHB65hAloSF1i6ZbHGdOo6bnUwFC8SjDSyj0Wg5G+viVnDcFI9o49RzASI9QobAzMDEY6DX1xdovseHH2CgUeeG/38m4bfwxbWOoyTBP2ZNXOYu9W4GT5rUj+RrveG8ejQQ8jVbI4JB5GGKqEW6pYKREramapF2FBEE1r9cIuphZK10qqyXOgSifpdaXc5L4FjPB1PBhhvFToJRFVGUA7rVetmMM4qnCcCncqBzpxN63VOIrCYZbjTI2QJYKMk/qFQBAFcirqsw9DzBUNvfdCrLfmPlUSGI0ifi+6OHg2AuKfPvd3WuXZ8JJtNp4WTZSUHgp+18LozDgd2+dPiKQvhoM4lJRK75WoLEoAWhIFlu/ssByanbo4HgB+HMss7bj9k98OUgE+/Ri+TraCFOYFagKBo1DIUCCsjgm/43GU8JDsKNlSitPIs1nhPclMtk54r5LUswpcnjmjDGcKUppUKmWOFg4xK4JHbnle5oO05V2B0s5tkxJYTB3pRSEe3mmjb837wzUf10VAnOPk7E0kQ22kG5tONznXfkMygt2fmWbtCs3Ow7l5zZhBMyx9U5ASs06pfzrSFWzSk0zWnafSZU4imtOJWCNEZ52+/XR03K+j4zFqiDlpaM1LQ1Q7sw5bZpFvSiqzMvl+H/6h9DtmLJJFR6MIU/I9YH3aAI9hX0KTbW3HbL0DKxKAlVpK3ZTEE4esXG5yITa3MPxoMNz2Bw/9FhbKzr2ueCft8XxaK6TVCCiF9Vvzgcf98tA7c/hsE2cbdMeexhVsrg7qdnMX0IF2MzuAJ4s3uxQRJ82GWZuza+ONWUuLLUDE+o9TF6UK8qs4BpiSQiDZiVrVU8F5mcNRUQXZK46KtNfncVQSk73iqBCdalRoRDiB7nkacV3dNIVvwX+F5hpgBls6dUxi604QUCoCahFhOl5AdYtZPpl0VFbuseyoGFG9o6JNeiUWI4ZhNHol/9q6oabBNe74tsM8Ezy/RwNv7FdJZdrUNs0JUnm+YbqGRWjgeZ5jmoZuU4868JPh/2uu6zOdC517gC4g7dm6wZjDXNMkmmWzSVJxjzGbUviXAQ6dTzUHvrBMW3d1TXCDUy8gzOEuM4hBHMqZ79iuJYQeeIRR3S+SioH/xxYglamZzQ5cSiqX6K5lMI6ksutJZYFHOun+gk9MhWHagW06lFGHCYCaM45uaQBPXE8DVAzwvYNAh8c+JRYNmOM6thCMT5KKAkE02/F8YVmWLVzDdXzh2ZrmmSa3TeratmsDWYTra54wfYcaNsyjq3Gbm7qlV0glLmaTStGkgUIoUyaI4TjMnlximjAsg3jgiAuD6S4VNod/uZqpOY7POfGJMPyAIV4B/M8KOM645wfAaUA0e5IYusEDzzI84ANb8zVND0wiNDuAReRBX8QD3hSWTYlh6UBQ6jNu2JpNCLOETbi6q7cC7odKoaqrPFKb4RW1EPxX6YZjXSNpA6D/6Q92Wq8HQxFAH0+tQ2jpt97tvN2Zn36+43sO4WZAbBsWrm5SH3B0iW9qHGga2AIoRhzbo8ISmuMbnqbZnu7rugXCx/cn6edYGpCEwJwEBtUDojvUA+nKLOgH5IPvGqZh+oKZDqeU2AZ3qKAG131Hd1yXm8BMQCt+z8Mud8MuZqICOt6HMVYeyxJpqLt7Y3W90dCopjOU4oBfdxALKeTz8jgqVcCQx/HDIPKTn+N+d+DdJT8SrXkdojfbxxvliY0g71HirbvkCQp/0EBDkSSviGFaYvxTTu61elCY4kjOgby8iSrM5SPvdqugWv0wxvMPpKPcDxjx3rBwfxymDDQQWH3X4OxGqMxJetlvtELPoLB0WCKTPacsukK3ljXZbSGLTap8zoc6nXMc+Po69B/llNeMqeumZUyOWb4buI6BgMNsp3kgte+3loGooU/BSOntNQwEOt2ymjFKtN5aBjLBEJk2EOqMxQYitQMZtoF3+MsDyfwc4HCiqSiZ8FrtdEHPI2llXUeDwSi9Rv3l66vIensig4RKP9Ot10qb1DSj1GAG9wwwuALdt5hrE4f5uudYnstc3TE907e4pSSmSGXE6GmIKPO4N9qORVb2C/cNY0nNrgBfWf4Vj54K3z3G4uvWy20iLwb7qi3e2evn4gdQ9pRVPXpUd8GxOcLLPQ8GDagDpgKltkYJ6jaN6Ggogv4H3WjDUtZMCzV/giTIS5wLV7N9L9AND+wPzSeMgOFgE2Yym7kM1KPvuUEQSM0KOmrQC7+JTJx6XRDC1+jDJbvf34u+BKhLEXlKDSoZVzDs8ydfxzDrSq7/JxEtxdfpseHUPhLnK/sNGgx1wdZtCBz4PZWERQ1uE+UMxIkiIqht8nTBkszlrX0EpZfwXNNWP1hvGj4ejIGJt47AnwHHxnnZSvOibWG2kHAUYoKg/ENQyI6mMZVJJMq03JZEpBcqJs+vhCeMBOpuMFaA8vFokOAuTROYkWt4h3l3r5MDg+tx1E3xwNfxYAxz48vr5cnTUYjjLPXtACC4xZvw8bgnous78ZS9UV1JxfwdWfom7GepkYA/htIJxeWgVosLhs5dxmACN7E9kWvr7OxFUznCwIlDr9CiDBSgCUoWTENaYNXrbBGmXYIQkeBnpoJS8ZisTeYKIPJef4RA7djETrIUjIe4x1rSjNT8rppKP1JaD4PuWKEGBo+IuKzDknRLv2coKpl1DcscSHWNHsSh/ekqHN4Fj/4eR9eh9Bvnvq8y/yh5VXypWP86TTT3/3Tkf+Cxq7rPXgB/UQ3PypChb2Ss/cTL77lznjvjmEE0CxNIZZBZtkiJCd6J44DAKS3nf5XNg4oSr6jaikKsqK2Kcvl3nTTi3RuYjNFtL/SkjcmjENVMnOQKKi+uVFwpjApsgqyYkPtmLAl+Q3ybGT5ntsZc6d8hLukiV9Px5chyHz013RFarOr54Ia8Hn0MUdFB//fS+k0n8HUoOmfZF6DiUOtY4KVx+I+L/2COiR5wn0pkkXRrvrkfeeefb4JP7errvA+ZQyI1VwvmJ6Elc7Mit+KnHl7JQBjF05tb98AL34VvDi++HZKT8I2zAw/vPn08vT38MrQO+yeG+3F34FLD+Egd4h+c3LtXl4F/4ESfrxh+2BUXw8GnO/8Lv3CGZ3fdS3F393je6759d2bId1fnJ2fewenI3dvtXtLH6OxqeM8vTy54Z3h13HvUP53vDrzO8PKqe/qGf/SHV+eHxvHVyfi893h7STrDc9p9e3bnHLid29vLb93x+eXl4Ljjv+a0e/xBGzx++vbmSlx1Pl5cdd/zi+Hbc+3z/XHv8utVdxgev959c9EF2K4+nx71u9G7i2H0gQ5PLi4eDz/vnX7z9c9vz19/fu/B+6uPu+al5vOLy87F1eXu5cn57jn/djdy7/bDo/abb+KKPPADZywunXv/4+kXl5LuR/3yyW0fmoe9W81/vfvtXWjff/q4+3DUI8bnq1PyiXY0Vz8cf6LO6EjPaXmk7957+mng6Zehe9X95tHuvQvEh3EIv/qAdH3zrtP9yD/uRmcH3e5p9xhhIB69fMrfD6j48vmzqw0PT6+8MPiwM6IDfdgbP9x/HN9F723r/fBxLzbuTs0v8WX38OiWB/q77c7oeHQlk3UljJApgtHgDp20Rra4/aSfDv1eVxNX3bvDL4Pw7Pz28yXtPnDtdvj54vP5YfgQAqrE6590S2hcOf3ji1vt6uBuHjSe7pw3d+0vxx+OXvssfrh/c3T/7mvw4dPw29XB5w8fzj+9vzA0YInt/qs6NKQe27odjYbxy99+48PhTu8J3UpMFroDLX5Lv/gNDAMQCpnK3colY6rKW+d4G+kTJlM4uwu73Rg3MMObvrQe0EnKtzMnlrxKHINGorI/b8yv7gV7iGXamNEYK+rkb2Xml7uT+4PX6ZdNGWcww01Tght8tzWRV6hke1V9udQ6LkrwqtQH599Adw1M/TAIkxdUQwdB1zWi9mqlYdconBNbyrsdhFIrl3UjGg2lnaRs++QpSfiTpOvc8pItb38cJQaGtpib8HV4vv/NyNyE5GfZTcjaJG4CaD3LQ5Pbt03XY65wDUEotynRPcY8YaH2IrTBTUhOO0S0Jheh3i8wcTNW+ODKC5vpgWt5ljBN8F80Ap6MY4Gu4cwSpOQXMIv5Glilvo27j0QIFmg0IBq1NMugzBGMm4HnoIqq8wLAKBFRn3dBM0kf8GTQF1tFMxx0E1jBuSeRzf73jDp4PPJUOZ34npjEat+fx5lt3uOPgTyYky/CfuGHPB3YKuXzlR4pWDkv/+y3MOpLvGz97kZ/yP/54f0fvw//+B2shUH/5o9zmYMHQz7O98/OW5/eXZy2zt4eHh2dtXi24Hd+/y1p/vtvQ/z6fVfwWKiu5aNx94/fu+EfWdKgtHtMoKPciBYHpdwbjuKsL7kpKDO+gAckQvhK5m5JP01szJY0V7OPABQYJx2rB/6MTP8ig0nk5xjAg8EkT9Jm6AYvZCBKGm4j40PwQA5Po+K8s1cBTKhMT6PsB5UvBhrKPisYvJAN85JkwIdYlAyzKo3EEAeX/z8CtyXC7PMYxDTIw1NkEpw+SADMq+jLUCVgcx7LF7fcx7gnkB09FUKTwPgbztuf/T/7r/5Xzqo/CEcvW8gc+AsdwYv+KOy+bOHPVgvzCB/DtBfzphhayawEa1FMGoPUNJ3ApL7jBYKiMYjrJnX7R7AUUEx+dRMOqxjriZmZcHLK52JbfohSetgdcF9GPIwFNknzQ6VsPhy7sNBu831nHnm3wBn57z7wHM9kugyYgv4+JIJ+60XFLq7ZWivJ/cRUr5P7tt0g9zEp5s8k9+PTvVs3l/vqZ0Xup21+IrmveYbjEpPZZmDZnuZplg1i33apIwwemACer/uO45TkvmlrJqbOdKhj+b7mCkY8y+aupzumEeiWEdg2aHzzZ5P7KnA1lft1IkJJgXlEBsiYV0p15F9pOwY+3q1/3K48pvhwr/KQwMPdar/Ycre+191qr+pxu66Ldn0X7YYu6kDbq+t3r77fvfp+9+u62K92IR82dFAFLHm8X/+4U/u4U4WCqMf1qHTqIenUQ9KpQoKUO6gf8KA6YPK4OmDyuH7Ag3rUD2pQL8ZAzaXpDJATLmUByHv7b6Xp0rOdkqZLdqHqNJ3jNGg66vxcmm4s2r2HXNOpnxVNl7b5iTSd4eq+Rjw8rrF9wwuYYxjEdZgDD32Lc1fYpmdYeknTGb4vApsDl3ucce4zT+OmTyh1uOvgPp8n/MB0tJ9M0yWRT8+n6fQ6NaXXKR69TmvodXqA1YnlYu4yOqdpzmDKbMukKg7nbySw1BlxRWDJffIagWUSrUFg4TbvqgKrJjYMp6ohYqyusTxtSSXeJxjhe/3npXYnA3mSlz8AN3svlFl3W6Ivj1lkHM1TayS8237oYWXaOB6LNAUtOPFdeSL3f9Ejf15B+3BzdnaZC1r1syJo0zapoA1ck/iu5uqOS22dWW4AIslzBDU9zcdrTMyxLU4yQZvt3uVc3hPbPe8ZRO0kaXLhC3LX5SJwNOAvHnDDDDyPm9RAteHZlhdgfmct4CXh63oeCCqdguz1QWQTBpI64JYvTOqYgjqGho6LbswpfGsFrxISBSZuYMUsqGtCEDfwZNMHaxfshYEmj7smpV8F1oL062GN9WFXKGIsKgUVV/13RV4WrVIUeelZYJ3Io00iz1yfyCvGeOYir/jUqH1q1j61ap/audAsD1cShqS13drn8VPOpWUoSo1pfSuz3EqHLl8lx9a17a1ye1bfyi63MqDXvVTOTgrwC3l9gLdikNZJwnSC+4BG6xfScoW8nABoqkfqN4D4lAdR/oohkw+FoEo/UQlBmEZd5icxzy/4I/L+w2A3DzVSPyuhRmmbn1zwO4bwwcqmrs81YWkAIzV9XSOGMAPL8z2DEZvavlUS/BqGecOqtBkNbMtl3GBO4JBA190AvEzKHUd3iD3v/tIign9iOc0S/BNLapEPzEU/sBb9wP7BdVER1p9dF6mAxoougof1ughL59TqImvtO+P5WVNa1QAtYHl/CA+MBlGrL264/DtlgOQYBc9lklvWmWW8M0tA4q2hp5UEJPtk3+eWcfKzIiDTNmlxEUdYrh4QgzFqU04cHyP4PdfiHjVtEw8zNc9yvRkCUgYJPqeITIlTCMkUDOYe3C6XWDxgxCdBEICQty3NBilp2DQIfOGVt+DhoQ+WMzV0Tpju2oGp2b6jAdaMu4FucosJwmWFtqVFZHVT4l//yQjF+2NoUVrwpe2piahIYL7rWPQVx6Whev9eWv5cd0X/ZnQrB15UHDXtC6A0QlLabvXILp2zRYWQZKb/ihj63vjNWTE+pduL89gP+2708FGcfflArEqH1djC7/OEqjQFnEi+eMy+yqPdpgW4LB6lcgP066clpM7Gw+gJZybgvbD7lD5+9e2W3/ERxpmLHg+RPDFXz/5fHo93hD+GV+kBtYr9nB5qk1wiiVU0axY9mjzEYr9YYjhh9+95LM0mdGYTOrMJndmEzmxCZ/7+oTNpBiW1Lm9EepUprovUj9MbVV/r1MPX9C2K5bQfUD0T9f+2ix9uqxBuSwPpIo+q6soFPlMoam59TIw4xRhZcwRrgwkir1UOMdlVPrvJpcW6u8xMn6+uoKqmuFBdQSkzksRMt2OwrlvZDRRM9ADCXN6ySMVBUiFPrmbc7cKqeSAYuoMnLM8SoFxI5U1foGjAYmhDPhSRHAjkwI2Qr8MIWoMYwGp0Ur/LDFmRkHk7eCH1CPgfobxWpPJB5YNJAdjjdyJLs/iUy0PpNGbjvkjSkSPEv5Bfk2p8t4J3QdKFmG0KCyRDe+8OxS5A6Y6fWr+o+oaAsDeKWyBVYEgPU2L1YaS0ip+69wsSUnAs8MefsOpdOJApxvBXmkslScj164vWL/TXamfYFqgG08BbQVc84p2vVjxUSSBQxuLpEUhLdH26TypLB6iIVk/48hwJZSkIi67v8SQRSh+W1Av5/Bf9VwWAuuyG+KncQjADkbiR+U/TOZCCOuzfY+h4mGaulBP+P3GLaeQOvhiFkTS8WjG/x2rUSdVDzJuSDgz9hX6KeYyTEQlRSMuCeQxheX7BFJkwYEeAQgAsoP3ZCDPJwWQNejKhHOZ6A517UuIyOfGy1GE23bx1pSqcIS/I1GHIDF0e9hJMeyAaMTO1WhuSMDmLcUw0w2WeSQQ6v8qtcOCPeQGP1jvQlv0ErxwkyQ1gs0g9hrMZDRR2NYxerEfz1LrrAyvUsIOsdNhPiRhiFjdMRgcouGMf1pCkS2Zz4CLxVV47ZcfXpr6To0pQ5bJRSCSgSnSlJyOnvZieLa2OmaKb5/XLii8m6wyz6PwegMBpybtb/4yE/8eJMpTw6R+tXeHxcazSxmXdFcdSBSRvZerLxCyQgkOekWbVc3PKv1BiKb3ahso/KRoJ8IEJp2gC/fmwomS/cs++ZuidVgdoLR45stSLJOlbVBoN+oklOFh3EtafTNT1SwmXQgvbgHkFQ0wtQ54tNolPIiSwua2pdr/uqOsaVVyydIJKqKVD/U8s5UuReL+7f/we/gGj/f4bmk3uH4WyaAkJgKsyWB9uB3lSVAlVitSM/HqHfZBWhRxT+/JoW2oQRCQlQJqzEMGMeFISpzLzSfWc9+naaCfISnZMbKo0F5pk4lm599qUTMvpOzMDazmnL/a2SiL4xhqZbUrXCiZdI5jtMjWLdR9WKuOJndUk4W2vVJ5zr0zTtRUXxM7qgGWLA1vISJXeztrlcejFpAAgndERbUy3e5qm200X0T+A0A31LU8TGfRebiqmSdULAkYUbYJZORvbVJ+aP3sxFtZXK1hFJkhfX4GyDmglnpTaWR8CefrvQvfxOtFqz0BLAqBk8vMhV+l/2aoDzUujWuhqopuFlobeUKDyXarQp6yNTOk3LI52aXFMrRa8YHJ57G215TE1TXx7dzrg61kgVRSefYG02zPQ6g+yOV0jWmFQ7BjfKotodczmWy/5VDfmb9cWWjOsobCjqvZzEA3ieNqyGclmN7JZw8rZK62cqVWMF145qxUyLlXL2Nstg1k0N+iKxpFRa2/QVayjvfYUcFc0jxrAfTb7qMrUkxbSlJIEdUxtNJQ7PEz3g3J2Ps0QVBvplX2jbMNgVorcNp1an29hzq6W6FuBs/d3y2AWWaVYUGm+4kQlGOv4ZMF6SnNaCutnkqYaaZ10l+4s2aVrkn2T23lTuaVT4pZ1ljTD3p6lphl2XOSWlcrKYGd1/LJKWZlOuxHY1SqwNQC7TAm29bF3bXWt02zbttntm9jYncqoxapYbV1bJ6NCb2tj1GJ5K+y4yKgrFQrFzuoYdZVKocXaVFVg6Wqc2gAt/UtZdXYFoVwS61pREr+u2qB7efrVqUZovrdfx9SvS0w9dSNxYaZebSOxxNSvd8tglvjEfgm0WkFh6/WbdFm/P5rWruOV0vbXYU6sVzKBovBbh/KEqYlVeNpMHUTVccphiVOmb4MtyikzN8Lm55TD3TKY65Qo+tokSg5uuxlcnTwHuPpkdcEfVQCWNq7eFEzR5Pj0nD+2TicK9/B+67DTCsZ9Lyul1eoLyd2XR+/evb14n72Up79eaSWkfav1kg1RtyLelFaEObnXgldpumKVhWE27h8lx7rwOhtl2SXzZncuPOSpVr5jtdzW0QIYlU7TmnbKZkjjHMf2fDhGsojZitt+yyBZGXhJLPdmYNnjUVQpvfscLJkPszRP7s+HyX+PKdMB18qVnTmxfCa2nAfPVRhzLr1hzejGWmT7QjeLOuPtpM7I5Xrj/kXSMo/JqRP+b0vCf51VdbG3tZlDb3fLYJbsi9W2b/XaArOq12XNobftKeCuVJC9EdwlSrL/ReaQVWTto6qNLzcyMN7kVRbb1egYglHDyx/lAWE7rVfFiJks7hnvo9WsDWlf3Yquin4T8i5w1lkh6kuGpu0UgMuC/CZrr/kCdw7xqoP6VoVIydg2FX8VRipUTgopGd3dCjje/ogLEV94q7EHKHefYL7BB048nZ4cFEZJcVE95QM1nNcclRb8Wne19TXuah/tlsEsrqDyAppS3K9+AdXvay+8fgrl/I7ajcB2CH0GaFWvS4O710zbinSaUt5tEeIuLp3YXyWdSucGxzmhTsSoxqlqEk19aD2fAj4urce1nhvoazw3ON6dDmZigoEgXdmKrUKdW3fl7pezVY/b8yBSUCvPiE+j8lody70FsczLRY8kV68f1xw58YixE+mMTuD4PLEVrCopJjrSF5QUTlFSnOT0VqHws2VEXAmZr5MOJ0XpwNZ6WMPWeFhzslsGc43mOas//1jJPD9pN4LbIc8Brur1pzDPWem45l1OqGN5ZSVq3HvvJe+llI4a9hrflfh5rec0bI3nNO92y2CucfedNZzSrLL7/q7dCG7HfgZoOwsGgfyF3Fw6UHpfENIDD2+5nglvHGH1nCYZrZrFSbMmMf2+xNZTLwgszNarXRAosfX73TKY62Tr+qD7ldj6fbsR3M5qsSr10HaWiFX5i9iaFtn6Q04mdaZ+jlsBjbsmsom6olfDyh9KrLzW81G2xvPRD7tlMEsWh/MSKDS/ETvJHg1Hjmm/P8FJOsNDx3/n1YUm7mkNosLwhlYe3cTB5qiGnqRuKAHKCkHLeTV0eBIN8FrxdSTU7WlM5qfKxGlah8rg5EL917R3+DMFHf9uU4JIy5tHGGGLf1Pyv21K5QOWPiAyKzmKH3hwdnH8CzR+IcOh8aktm6ESw50J+Puw80vb+OefW2fyMOvPrRfpEesvYGi+aL22Xh4S+qIF/5yfXuz/+qKVfnCsThkmvnhrvTwiRvEL7VeYELzar8iIS65AwryUQJpqGdPIjHs9Hsm6xnin7zqp+JfkWL8R12BxqRzGWnLr7xpTKPRVE28wBMiukT9iOQGyRnEv7I9HOLqtyZwld/kTw9lxskQ0ftq5+WIL/7p2BSwTcZ3ldqFGte21vLWfzLYcDPvHosjX9+GgmyZASHy6nuB9rI436PsxdD56EPBBCS1if1eX86/TtAbF+/kgW0I/y5Gwl6S0iQRWwMweJz3pJqZ5+DrGZYyPD5BP8B30c2AU/jbzv18X2hxlz2W5Pz+8D/0x76aA/gs7lF/IprIf2fG/cb7bMAF4L6sZPNMug9cpgNQpgNSxCn/bhb+dwt/EmgGrDHLsmKo/2ZHsQX0qIS4uOLwZ7o0yiLMZr+sZF6dalmotqgWoFpxaapg5qJ4GTmWK1EJPuQ37oDmSauUXX7LKb6Py2678LlAMg6MKP0jxh178wYo/zOIPq/jDLv4ojsOK47DiOKyIG9MLEzju418oVjGv1DSi02mkp06CqMJQoaZwUvArlBT4Cm4FsIJUgahg+7cUYnJZNiXUKEsesCyGoOyRoa5VKqQ06wWljsGK+T7ShV5I+YE6TKUSaUrtkXLNdU8lhSloDk1qGQBj62VCJ3mpvqAOkcak1EpvaEVLrVhDK73UymhoxUqt7IZWTrGVnJ3JVt9z1SHTNKXaQ+Vfk0J4NLgReLSUpJ5Ruif9ajv5YDtXRY0SF3vD8GI5parrwnRSjeoa019s3QoejVzBpQi3VHlU3PdTfTKiOZqnk23HZNY2c11j29V9a1tYluP4pubZDPNXZZojMfF24W/JuLJobjZExks21S1UevIQLdM7CtQy0qZhzUKyhBfBokVWFa8ZKyADXw5hCQv68Oi2xW1/m1ku2eZMBNtE4zYNHGLYhuS66Wxes0qGZnRjc+u8iWBaI8EyrLLvMgM5L+OK1vaKxHOIrWHS0h+QeFEnPGOdzsMSxEuxmiQePkETaB2k0zWDmH870iVYLcZ3VK79+YnHdMPRMHF7kXjOQsRjlqEL3bK2dY+Y2yxw6bZLaLCt22YgmMm9wPOXIl7/6/jydiiMBuJRe+exGz82izrLcKhNZ1AQtGZmc6d+g6YSNco8LNcJJdQLbL4AaUzDN3QjsLadgIptZljOtmt5fJuauh5w37Zs3V2Or/JEX9OW1qxvwdoY9HoYeuFfB10uNZY0bIuZMot5t5JMW9dpWmBqcBbYukM8g/iOS1zLt13qUvjAsYjLA9tlwjYtbjKda45tG9R0TepqmoE1KbZkYkl09NfWI85Qvuvwn8RTzjKSJ9spyc/Uq1e/1CaQ+htguovzovfe6PHVGDPi/mcLE7kBPSU5+zEZG2Iw1h7Z+OY28jV2czvW4se+1bvnQ0e6/CJKZiBO05WNQ/+9Si8UKVsEkxg9pSNzGAdIHHpqAtRDlXktT+ZZyr9WmCtKKCxHwmg1q6mUKLZpo0RJs5rKZdPl4z4m+yu2wTSe8nHK94ypRHtygwSRCr3ROEp+xKMoHEpXxBvHo0EPIU2yt40A+fgaEygOR8m99a0kCijH48z52kPFPCVp7ILpZ6fkvoNXSMskOeBn85v5afDm9T7ebQwRUpVAOWEWcN9wJnhXbrTIcvNxktU1T5MHrvkI3YuSIPh3Yy7DC5xJ6OB6MMzelZtmbkOKQ3naM9+hZtoN2jDterECh8xnGbphF7fzccsE+B6M3+t4KASyQsr0fIhZsCpDmKZ8oeAuZDX8z5Y7DrsIJ8ghV4aniz7+cV3tXhE3eTnEXFn5kGgCR2OV1neiR8z2OArrX+ASEnUfZSOBfItvPS5zzyIIUsyBgz3Ez8D4zc6kB5G4HSBU+KkvRcRWsWR5uJN8Ju4xYg3by8rlpae/3ZPKA5S1Ea7XMpNBfyq98ZYdPw18d/vpzSjY2w6cXdfU7YvT4UUPAblXeYD/tfUqo/n+vbrrmD85HIle+vQAEyemP/BEkqc/LkPxkP59poSZ+vnv79Jzvh+EntycAqYFf2jgqx0BJKIv52AhsTGIbng/28XYOn7aT6q9t84wN6nKLCwxS3JdbhX2Yv/3f/cfwa/77ezDUSv77hd0oFod3u1iuRQsbsLvw/hXqe5mZbaclJ4hbgVyf/CQZ/NtWPZFAEtSXQqEKTJH9ZDkGC51M0VGtFVnxdShcZ48/NKNhm5YEQ37n09fHb+vFQ26YxbSWUcixlIwcmNZbZRK0qFA13aw0qKc4vHQx6s2SSeGY8M0owBPJ+dAjEZ42ftsBIaX8Fv5VJ1jckWZ6O3sLux241bOotIRVzhc7T72b80SDp3h0SeL+g8TOOg6tRGLKTiQDAdSh4CuO9SgOisggPuNKqL0CiwmuWUQt95HuD49AX/INL0FgD9SZ3BbJvrB5d7wpB+7NQA7jq7bxhSA6QyAGUObxykA3JFp8CTRc9jPZsN9yfvumxLcr3evor3de2cSbmZRZpNVCM0c6jhWkVPOBpEEGsHthF2wCvDXFIiv3JvBybAM8YcPg0/WbqcGYsewHW0axKzI3mYd0IxhPxotAC3ZuaUOoGo5OsmeXQCbv/oYj0uEfnwYnp0/7h98rYJtM4tQzWHmXKuyjtCwHAFvowTzaX62h7QuZRqcQm7++eppeFSAu0M+3e3dfHiz97ECtw7uuUZB4FvLMoiuEUt3NMMyiwyizm9kblSQkkjxKeB++nTy5cEsgfuF+0cXg05VcOBgTIcBpwm/WeA6GjGoZRXXYdjnfRnu0MnuFU6B97MnBtFjCd7e+9f+wxe3Bl6QGjCv08hLi9zM6kCm1DKhK70iOoAVFF/kUM/H1y43datEcP0x6B0PnaunKgLE0HXwPsg0wTed4MSApeGAY1eAHtz9ruD9Ocj9TT9982T3RYmb9W903Bne9ya4GceyHE23lxXT0IOpaYyVViGm8j3sTOMI13b0y6JD12G7+mB47H7dnQDRRNrbdL4FBxxh1EEJ8gJ6YUXtp+8YE9P/spVS+mhwE3qSWQCTjOwFFLyHU9MQJRT2hk+P/NNFVdbpiicNky1PZUszDFiERY4GA8kPEap5l6H/+sz+fFWCuMOezo71D8cTEFsg5pzp6nsGF1sE/sOIWSed54PX+7zLbg7K8IqTfvs+mGQSUCbEsOh85gYwiVXLJRZjlm2woupmtVxSpD3ySA1mRcJHA4uEJUSu3nw++Lr3bVJ82KbJbPhjacJTE8s26awoPvZktmiA8xxz1c1FfOGyvaN2EWb7yn04btOLqs2kg4KhIPGmCpHpMEMPNqNg4xZgPgeveU5Q9z479l0J1I/77MvX98dVs1QOZIPVMTef6HV8wsCw1S2dGhUSv5D0VbmgK+DPp2eCk9dv9k5KmHzeHbp+cDOexEQHNByyvGJnOtOAFtQsyZTuuNdvtW/Bo8lpXoDw5uzzB35RhvA4+CIuT24nIWTgeoH0XlrqMcTSJFaRzmAheZh4ejak5qcT0ytD6rqdW0cGWFch1S0wyuYzOhogdTRmGEXJ8T4UU8ALwjdHt/sl8PjB8e7B0+XbSfAMnCi2ylQbjBBNJwXwjsL+VPjoQefLVRk+7+v785OHmkVlMIPalM5ts9UvKpuApqdFf0+Ch67SfMvnluy+f1+G2d8/2x33ZPhKBWabaswypsE8i6a2YYHGKMrZc1mZpY6ct8ft07i8sn3/co+5sspJFTST6lSbJqNK+xWGadXC54A2A+tuEr45qTk6Ov3ASiAH5DYUw/eTHMo0zULVs6wzBz1Qx8QaMkWjF13Pkqot+P81NA4P+NngrATw7UPU3xcfJ+wFBorAhDW1tJuPPTBdY2ajRZaDCnhgMYG+3CAaJu8vMeC1llXCR4+3P5TQCF8feQPXmjDfAQiDgu2jrYKGDYLPKRrGx3jB65V/j6EY/iL0d63Lb49lwP0Pr4InNmFf4rA2eHkrLD/GCGM2MWbTfz52/3IB7FO2IsJ742oEntMk9AzMCJOuYPBgFwZjRd27i/v2cj+xUNRDxgFPtX7ueiOvXzbU+l/HZ5/Nq94k3LZOwTldfu+CMcfUaHlT7jgppjvnJuKX0Re/PSrBOzQjIfjN60l4HTCGDbq834Q789QhdsVS47j8kpjQqbRVJaqKsBaqT1XOiAm47I49DVYtg1Wdg5bATU8Ms0WoAsBncO/32SdpyZGROpu85sMh9F44uHqRvsGTc1L4+dQb3g76sqjs05tb98AL34VvDi++HZKT8I2zAw/vPn08vT38MrQO+yeG+3F34FLD+Aj09g9O7t2ry8A/cKLPVww/7IqL4eDTnf+FXzjDs7vupbi7ezzvdd++OzPku6vzkzPv4HTk7u12L+ljdHY1vOeXJxe8M7w67j3qn853B15neHnVPX3DP/rDq/ND4/jqZHzee7y9JJ3hOe2+PbtzDsDEu7381h2fX14Ojjv+a067xx+0weOnb2+uxFXn48VV9z2/GL491z7fH/cuv151h+Hx6903F12A7erz6VG/G727GEYf6PDk4uLx8PPe6Tdf//z2/PXn9x68v/q4a15qPr+47FxcXe5enpzvnvNvdyP3bj88ar/5Jq7IAz9wxuLSufc/nn5xKel+1C+f3Pahedi71fzXu9/ehfb9p4+7D0c9Yny+OiWfaEdz9cPxJ+qMjvSclkf67r2nnwaefhm6V91vHu3eu0B8GIfwqw9I1zfvOt2P/ONudHbQ7Z52jxEG4tHLp/z9gIovnz+72vDw9MoLgw87IzrQh73xw/3H8V303rbeDx/3YuPu1PwSX3YPj255oL/b7oyOR1d2zg/j5Mi4VLoNeOs6uSFxndTDc1Frb8OLbXUWto2BwMDDSev79JrA1tH54TYZYgDQaDDAUpP9eNzDsJ00CjCp2eezQPc139k2Ak1sM8dztt0gcLZtTdgadQybE7umk2CABVIxE+R1ck6eFLNMjt0aBvVF7EXhsPG0rmaYHCV9h7Ct7BAQxHiM1bhkZI0/8Ma43q5HPLqRoZlhEHGZn7CueSRG46h/PY66paPX4U7vSSQQyTNXdez724NwfyNgPXkc/uPiP9JKV4XprvOZy8vjphXgrjHQQ7UYDfz0mDD9pBQf0A3ja1WhSoYcXMughGI8QrWBonslNKHaZtztZn206hvKQqswjzJAAugUqrsOdYESyWEquInqjLGK6ELiNafgcuexUvxiUI8O6o351CUe4abtOJqnuY4IRGD4husYzHN9g1gmERannud7Mq7Nkyot8XnlAeMrH+wD5ME8LInpJkMjVoazYIBKJXA6eQ9TClxafccMPKCW1SuvVdiBjGn5z3JBXCoOLzvlnbyn8iILuMbzYjXsUiG/6pw5KxSszo3hc6Vw8TobH4YqskjVjSzr7zT4q05/48ZbNYAEqajZhW2MwuWjUgXNTV3HTV3HTV3HTV3HTV3HTV3HTV3HTV3HOcHc1HXc1HXc1HWsZOra1HXc1HXc1HXc1HXc1HXc1HXc1HXc1HXc1HVs5uxNXcdNXcf5uWVT13FT17FA1E1dx01dx01dx01dxx8kG+WmruOmruOmruOmruOmrmNZGm/qOm7qOm7qOm7qOm7qOm5t6jpu6jpu6jpu6jpmC2hT13FhcDd1HTd1HTd1HTd1HTd1HYsdbeo6buo6buo6buo6buo6buo6buo6buo6/shsvanruKnruKnrqG9t6jrGm7qOLzd1HTd1HTd1HTd1HTd1HTd1HTd1HTd1HTd1HX9c0m3qOm7qOm7qOi5T1zHNNiY+f9yvzzZGnPmyjdm2bi2YbQw39jG1EVoAGG0cP4Qj7zZJLYabJpguNEswFMmMOCrgJuyhvy981RY3FVpj3HxpBdFAJnlqIaO34vARkyiNbmMV6ixbg+EIbDyOs35lpIzArDXyABGzfBXS6CRZjf6U7uCfW/LytkqjlGZuwrREHu9DN7z79E0k+cRkziboy8X0WXgSi83cNHFzAkk4KEIvszjJ3Fmpf1cYLUnmGLdGD4NWkp9VnfCWaIWjSlzTPE1Jyi5FPE/lELodDDAYHMN5tnm8DcBs36RZppAcrXG/G/bQR0jyecnccLwvE3QJ3IHDjb8Cnmn+syKyO61dsJzk+4zWhY49LrlZxVICT8DfKm9YeWyV2muAIiYuvCoS7VxFnFYxUUneRNwitHUT3nD3CYM1MYQKvsVIrifVC84LZqFyxdMgiessfaEirAaA2P8hBqZqyt6p+WrnWebwnCpWedMk2SMkkuKQqOViPw9pQiokkpvSJ5vPjD9UFC2MWUB0a2oapgyMP7eORQr7RYz7SPmqK8FabtaKBg+tXw7YyyP2a5pj6UKuqbSUlKz+mAIncx5n3DkrD9MBK26mHqx0HAp91cJQt716sFI2od0mBPb0l3vEfmYsZK1QEBFpmF6KUz74OnI6HUzNS0IX2YtvRGmVDXpan91J8mlKVJVHUO0QbC26Q4/SviX3CFuq03oc0kyFkQBZsWj0fnG/XrhOXDxoYjM+ZrN36BHUfxywhixPRcGAuhCYCatg3IgYtBmKoXdS+LTITpOcKH+lBEXHePnWyARFG8VjW4q8MEYCFkVFjTKrDjstr1Rnav6PhTi0s1ryjwIvFnNIdcqpNFbKpNEpJNLI0/Xliz85Sypmjcz6QBvEFUtxaEk8FBNJyWmesc7mRbKw0lS3q6ypyjlpdVXpMz7XZ6+qlG3/0TEakkQVVpY8HZ1zPZ1n4dkdkS0n8+Vb89mWUzETVWfyKs3Sy6l6aWbp5VTMOAW9ri0nA/S1ppQMtVmkyqC2K2HZK8DapPvV8gfz9DnXf3uviCHw5br1rOr0R9ao+do3G5JdFdb+QXhTMKN/OR2McZfg1zmlwUFYssKzzxO5YL18a61HLig/SXqJnjxhjmAIGEve70j9DIBgPGwleVj7AuYIRkz9HeW0hMpvy5Ig18ibYv6uztT7X4vJm5mXv6aH+U7kCiwkhyvm8uqULlcdrHS3qlN7tUpZbJMXGKbDr03N2ldM7yXZ5hnUtuz2v6e2aQ3C84Ss5MvXakjrVVi+0tBfzCIufpKsU/vlW/vZ9Hcxa1hn6vWqxdZT9W5VHlmfiwO89prH8aevks0VP00Mj7sYa1yNxfxjfwHC2OIvQLpdQrpoBK2UnKhTf91rldxE+3tNoLZXs9fs2TZQexXrbX+/EfDVxPw8gK9X3u8XE9Ch+HkGeS+7fUZ5b5Y/Z5MIk8XkfVOGvqKrJmNVUUTP669lHySy3nn51nk2WV/M+ddZ59W9zjNl/OusMYdeZ20p9Grz/VVAXW3F14O6xJX5HNS9RlBXunHRAOoSFy5yUItyFNfD2n1E2enP4SOWLu0d1AqdK3TWk9PA/wtyp0nWXMkztbRhIm8IBv4u7QXOytcI3a9TypCqk5bbWPIQDZAYJOIvubQZ171cNCS+Kc3jX4YdnYbdZJ6xVfK1FzNF/pWz+XUMkM83mSuhu1dGd21XeLCzNV3hyYHdbwaWrKYrG6Alq2jLg04JXJQ7z2BWJh3PkO5LGMfzm5o1WfDnug2TS31iVW7DyK2193ic/wojQeKweL9fr9yGIdq812GM3EzJpJ1Tdx2mNhhJheVUgpF8nTNX6MQmnu95ga8RzbQdSkx4YPuM+pRxeOQSJqAhdYmlWx5nTKOm51IDQ/EqwUgr91gMRvr6lpw1BCPZO/YcwUiMUKOwMTAzGOk09MXZLbLjxdkrFHjgvd3Lu238MWxhqcswTdiTVTuLvVuBk+W3Ivkb7XpV2BYjVbI4JB5GGKqEW6pYKREramapF2FBEE1r9cIuphZK10qqyXOgSifpdaXc5L4FjPB1PBhhvFToJRFVGUA7rVetmMM4qnCcCncqBzpxN63VOIrCYZbjTI2QJYKMk/qFQBAFcirqsw9DzBUNvfdCrLfmPlUSGI0ifi+6OHg2AuKfPvd3WuXZ8JJtNp4WTZSUHgp+18LozDgd2+dPiKQvhoM4lJRK75WoLEoAWhIFlu/ssByanbo4HgB+HMss7bj9k98OUgE+/Ri+TraCFOYFagKBo1DIUCCsjgm/43GU8JDsKNlSitPIs1nhPclMtk54r5LUswpcnjmjDGcKUppUKmWOFg4xK4KnWuO8Le8KlHZum5TAYupILwrx8E4bfWveH675uC4C4hwnZ28iGWoj3dh0usm59huSEez+zDRrV2h2Hs7Na8YMmmHpm4KUmHVK/dORrmCTnmSy7jyVLnMS0ZxOxBohOuv07aej434dHY9RQ8xJQ2teGqLamXXYMot8U1KZlcn3+/APpd8xY5EsOhpFmJLvAevTBngM+xKabGs7ZusdWJEArNRS6qYknjhk5XKTC7G5heFHg+G2P3jot7BQdu51xTtpj+fTWrVkLfSwj/Vb84HH/fLQO3P4bBNnG3THnsYVbK4O6nZzF9CBdjM7gCeLN7sUESfNhlmbs2vjjVlLiy1AxPqPUxelCvKrOAaYkkIg2Yla1VPBeZnDUVEF2SuOirTX53FUEpO94qgQnWpUaEQ4ge55GnFd3TSFb8F/heYaYAZbOnVMYutOEFAqAmoRYTpeQHWLWT6ZdFRW7rHsqBhRvaOiTXolFiOGYTR6Jf/auqGmwTXu+LbDPBM8v0cDb+xXSWXa1DbNCVJ5vmG6hkVo4HmeY5qGblOPOvCT4f9rrusznQude4AuIO3ZusGYw1zTJJpls0lScY8xm1L4lwEOnU81B76wTFt3dU1wg1MvIMzhLjOIQRzKme/YriWEHniEUd0vkoqB/8cWIJWpmc0OXEoql+iuZTCOpLLrSWWBRzrp/oJPTIVh2oFtOpRRhwmAmjOObmkAT1xPA1QM8L2DQIfHPiUWDZjjOrYQjE+SigJBNNvxfGFZli1cw3V84dma5pkmt03q2rZrA1mE62ueMH2HGjbMo6txm5u6pVdIJS5mk0rRpIFCKFMmiOE4zJ5cYpowLIN44IgLg+kuFTaHf7maqTmOzznxiTD8gCFeAfzPCjjOuOcHwGlANHuSGLrBA88yPOADW/M1TQ9MIjQ7gEXkQV/EA94Ulk2JYelAUOozbtiaTQizhE24uqu3Au6HSqGqqzxSm+EVtRD8V+mGY10jaQOg/+kPdlqvB0MRQB9PrUNo6bfe7bzdmZ9+vuN7DuFmQGwbFq5uUh9wdIlvahxoGtgCKEYc26PCEprjG56m2Z7u67oFwsf3J+nnWBqQhMCcBAbVA6I71APpyizoB+SD7xqmYfqCmQ6nlNgGd6igBtd9R3dcl5vATEArfs/DLnfDLmaiAjrehzFWHssSaai7e2N1vdHQqKYzlOKAX3cQCynk8/I4KlXAkMfxwyDyk5/jfnfg3SU/Eq15HaI328cb5YmNIO9R4q275AkKf9BAQ5Ekr4hhWmL8U07utXpQmOJIzoG8vIkqzOUj73aroFr9MMbzD6Sj3A8Y8d6wcH8cpgw0EFh91+DsRqjMSXrZb7RCz6CwdFgikz2nLLpCt5Y12W0hi02qfM6HOp1zHPj6OvQf5ZTXjKnrpmVMjlm+G7iOgYDDbKd5ILXvt5aBqKFPwUjp7TUMBDrdspoxSrTeWgYywRCZNhDqjMUGIrUDGbaBd/jLA8n8HOBwoqkomfBa7XRBzyNpZV1Hg8EovUb95euryHp7IoOESj/TrddKm9Q0o9RgBvcMMLgC3beYaxOH+brnWJ7LXN0xPdO3uKUkpkhlxOhpiCjzuDfajkVW9gv3DWNJza4AX1n+FY+eCt89xuLr1sttIi8G+6ot3tnr5+IHUPaUVT16VHfBsTnCyz0PBg2oA6YCpbZGCeo2jehoKIL+B91ow1LWTAs1f4IkyEucC1ezfS/QDQ/sD80njIDhYBNmMpu5DNSj77lBEEjNCjpq0Au/iUycel0QwtfowyW739+LvgSoSxF5Sg0qGVcw7PMnX8cw60qu/ycRLcXX6bHh1D4S5yv7DRoMdcHWbQgc+D2VhEUNbhPlDMSJIiKobfJ0wZLM5a19BKWX8FzTVj9Ybxo+HoyBibeOwJ8Bx8Z52Urzom1htpBwFGKCoPxDUMiOpjGVSSTKtNyWRKQXKibPr4QnjATqbjBWgPLxaJDgLk0TmJFreId5d6+TA4PrcdRN8cDX8WAMc+PL6+XJ0/+vvWdtbhtH8q/ofB82sxU7JPhO5XIXyZYtx/JDT9s7Uy6QBC1alMRQD1veyn8/NMC3SFm25J3N1rgyNSIIAt2NRncDaHTPXOjnTd9OKAQDuAk/nY9IcDcky/gNb4op5p/A0vfuOA6NRPnDZ4tQmA58tpjU0BnGDEZgE9siibaOz14EHiOMLuJgVaghmSpAlSpZahqiFKvexZMwapIKEQZ+bCpwFQ/B2lisAJHd6w8AqANd1MMoBXMf9lgzmhGpP3lVto5k1sPEm3PUqMFDAszysITNop8xilxm3dFpTkl1ByuIhn7Td/2h82QfYlg6ZJ5h7Mc88g+XV+mXnPXvokBz/11nf7TY5M3HLyh/IQHOyoCh75mv/crLn8niPFmMQwTR2E0gkkFq1iIVVbo6MQwqcDLT+R9Z8yCnxHOqNqcQc2orp1z+KJJG2LungzEbjFyL2Zg4cEHNTMNYQdnJFYkrjlGKTYAVQ3LfzxnB70VblxUby7ogm2x9B7hEk5wPx8OZZj5ZfLgDsFh5+eRePJldu6DoaPsLZv1GA3jikno7/oKqONA6Gl2lYfpnwj+IMTGi3McDWYTNqqeLmdW5vXduavnXSRsshkRkrqbMTxFlzM2c3JouR3AlA2Aky9OBeWy5F+5po/vcEM/dU+OAFg5vrluDxoOvNcbninldnZhIUa6RIdrH5wuz33PsYyO47cvwoUe6/uRmaD/gruG3h16PDIdPnZH3/aKtsHf9znnbOm7NzMOq10NPQbvvL3DvvIvrfr85epJuOtWJVfd7fa91iq9tv99pKM3++bwzehr0xLrfQd739tA4NuuDQe/Zm3d6vUmzbp9g5DWvhMnTzfNpn/Tr192+d4m7/veOcLtojno/+p7vNk+qp12Pwta/bZ2NveCi6wdXyD/vdp8at4etZ1u6/d45ub206Pv+dVXtCTbu9urdfq/aO+9UO/h5ODOHR+5Z7fSZ9MVHfGzMSc9Y2NetBxOJ3rXUW5q1htoYDQT7pPp84eqLm+vq49lIVG77LfEG1QVTasxvkDE7kxJanknVhSW1HEvquWbfe7aQtzAp8Wk/Iu5fAV1PL+reNb6uBu1jz2t5TYBBtFBvmbyfIPJwe2sKfqPVt1zn6mCGJpI/mj8urufD4FLXLv2nw6kybKkP057XOBtgR7rYr8+asz4L1hUyQqwIZpMhLNJK2WJwI7V8e+QJpO8NGw8Tt90Z3PaQ94iFgX/bve003EeXoipa43Mvg0bfGDe7A6F/PNwEjeXQOB3WHppXZye2PH1cnJ4tLn44Vzf+c//49uqqc3PZVQTKEvvjb0VoMD22N5jN/OnnT5+w7x+MlrCshGChB7TGp+iLT9QwoEIhVrl7iWSMVHmlA7eRbiCYQnvoet4UNjDd+zGzHmCRlGxnrkx5HjgGjERuf96rP8yu/DhlYWNmc8iok7xlkV+G54vjk+jLsogzEOGmLMANvNtbiSuUsb3ya7nIOk5L8LzUp4t/BZZr1NR3HTd8gQRYIEiSIPK9WmbYlQrn0JayBhOXaeWsbgSjIbOTFG+fLMOAP2G4zj0r3PK250FoYAivWyb88DtHz0q8TAgfs8uEuE64TKBaT7PA5LZ11bRkk5gKERHWkShZsmwRDbSXiEqWCeFpBwl2tEQoXheosBlLbLqUJ7osOaZmaURV6fpFEOlKxtCorsGyRsTMukDWZFugVqmtw+6jSIjsCMgRBaQJmoJkg8hYdSwDVFTRKoAaJSQYY49qJrYGPJ+MyV7aDKe6iVrByUoiHv2fMXXgeGSZO534GZrEfN8fT2PbfISfHHYwx16449QDOx3Yy8TzZStSauV8/n1cAa8v8rnyxQy+sv9sd/H1i//1C7UWJuP7rx0WgwdcPjpH7U7l5qLbqrS/N87O2hUcT/iDL5/C6l8++fD1pUfwlPCmWdHc+/rFc7/GQYOi5iGADl9GVDBVyiN/No3bYpuCLOILXQERl37FYrdEn4Y2ZoWZq/FHFBTaT9TXiK5nWPgX5kzCPgcHHnAmWTKbwXM+MkeUyN2G+YfAgRycRk2Txr45dEBZeBpuP/B4MbQiazOHwUdWMUlJRvkQkpJBVKUZ8aFz9v8ZXbYEEH0enJgmiXsKC4IzphIA4irazFWJsjmeshcDbIPfE5UdI+5CE8L4Ccbt9/Hv429/Z6NqT9zZ5wowBzzBQrA7nrne5wo8VioQR7hJhz0dN0URMmYltRbJqjGIVNVwVGQblkMQGIMwb6Jl/4xOBRCTP8yQw3LGemhmhpwc8TnZZx+ClPa9CbaZx8OcQJUoPlTE5v7cpBNtkOw748AaUM5InseU53As05nDFG3vKhT0ex9zdnHB1lpG7oemepHc1/USuQ9BMX8luT9tHQ7MRO7zx5zcj+r8QnJfsBTDFFVZVx1NtwRL0HQq9nUTGUTBjkrBsyXbMIyM3Fd1QYXQmQYyNNsWTCKLlqZj05IMVXEkTXF0nWp89VeT+9xxNZL7RSKCS4FNRAaVMd+46ki+Eg4UKK4WF9dyxQgKD3OFIi2s5tuFmtXiVqv5VnlxraiJWnETtZImikA7LGr3sLjdw+J2j4qaOMo3wQpLGsgDFhYfFRfXC4vreShEXlyMSr0YknoxJPU8JEC54+IOj/MdhsX5DsPi4g6Pi1E/LkA97QO1kaZTqJwwkexQea//R2m66Gwno+nCXagiTWcYJZoOGb+WppuT2ugx0XT8Mafpojq/kKZTTMkWRAuOa3RbsRzZUBTRNGSDFtoaxibRVUvRpIymU2ybODqmXG5hGWNbtgSs2iJCBjYN2OeziO2ohvCLabrQ8+n9NJ1UpKakIsUjFWkNqUgPyEViOR27DG1omst0yHRNRdwP5z9IYPEz4pzAYvvkBQJLFYUSgQXbvNsKrALfMBiqEo+xosrstCWSeDe0h5/Fn2fqnU/YSV5SQJfZhy6LulshY3bMwvxolpUZsQZj14LMtNPpnEQhaOki3mMncv8LK/L3FbSP9+12LxG0/DEnaKM6kaB1TFW0TcGUDBPpkqyZDhVJlkGQagk2XGOSDV3DYixo4927hMtHZH9kvYOoXSVNInyp3DUxcQyB8hd2sKI6loVVpIDasHTNciC+s+DgjPA1LYsKKglR2WtTkS3KVFI7WLOJigyVIEMRYOEiKRsK30LBy4VEiolLWDF26loRxCU8WfbBzgV7qqPV465V6ZeDNSX9RpBj3fcIJ8ZrpSDnqn+tyIu9VdIiLzoLLBJ5qEzkqbsTeWkfz0TkpUuVwlK1sFQrLNUToZntLiMMxcp+5QhPlwmXZqHIVEbFtdRsLYk2+S08ti6sr2Xry8W19GwthbZ6GMnZVQHeZdcHcGVKpXUYMF2EfUCl8kGsmIRdTqBo8iL+TEFcJk6Uv4HL5GPKqdIOVYLjRl6XyUnM+wv+QLy8mlQTVyP+mHM1iur84oLfUIhNrWxk2lggmkBhRKotCaJCVEezbEuRRR3ptpYR/AK4edNZqcvI0TVTxopsOIboSJLp0FUmwoYhGaK+6f7SawT/ynR6SfCvTKnXfKC+9gPttR/o/+a6KA3rr66LuENjThfRwmJdBKlzCnWRtvOd8eSsKcpqABYwuz8EB0aToDIm95j9jhggPEaBc5nwlnVsGR+8JCDh1tByKwEp3+iLxDIOH3MCMqoTJRcxiGZKjqjIMtIRFg0bPPgtU8MWUnUVDjMFSzOtFwQkcxJ8TxEZESflkklkOvZ02WWKGnZk0RYdx6FCXtcEnUpJRUeOYxMruwVPC21qOSNFwqIsmbqjCrptCBRrGZuOpGJNJiJmGdreLCLzmxL/+GdMKDye0xqZCZ/ZnlrxiqTMdzclY85xkaveH2+WP3ceGd/PBqzj14qjsn0BkEZASt3MH9lFY/ZaIcSY6V8ihn6WftNO+6d4o2ni+6EPZ4/XpP1wJWq5BvO+hT83cVUpczhhfPEUf5V4u61zcHm9l8o9pd84SiHVnvvBEkbGwSPXW0bF354HeIhn4GdORtgF8kwxL/s/PJ0fEHtOX0UH1Nz3c72rTXiJZMq9WWPv0bAQkv1CiuGQ3X8mvjR/uc785Trzl+vMX64zf7nO/Oe7zkQRlPi8vCfRVaZpkaf+NLpR9aNIPfyI3oJYjtqhqmcl/99++sN97sKtCVS6sKOqonSB7+SKmlgfKz2uMUZ27MFaYoKwa5U+BLtKRje8tFh0l1mWNssryLMpviqvIJMZYWCmwZxa15X4BgoEeqDCnN2yiMRBmCGPzWbY7YKseVQweJMlpGdxQC5E8mZMQDRAMjQf+yRgHVE5cE/YazegtakYgGx0TL+zCFkBYXE7cCr0CF1/uOxaEY8HlXTGBOAID0kcZnGZyEO2aIz7/RiGIweIP4i/hdn4BgR7VNK5EG0KEiTT+tYQxC6F0pwvKx94fkOKsDWbVqhUoV1aEBJrTHuKsvjxe79UQhIMCf7wErLeuRMWYgyeolgqYUCu3z5WPqDf8o1BXUo1Ogy44njkCe58VaY+DwIBMhZOj6i0hKWPt+RROqiKqIyIzc6RQJZSYeHZFg4DoYzplPrIyj9Iv3EA+GU3wI/HFqIjEJB7Fv80GgMmqN3xAlzH3ShyJRvwv00rsiAO6RczN2CGV2WKF5CNOsx6CHFToo5pe64dYT6FwQgISYVlgTiGdHo+QIhM2mGdUIVAsaD12zOIJEcHazJiAeUg1hvVuecZLmMDz1IdxsONK32e4Qx4gYUOA2bwsDsKMR1R0QiRqfncYIRJWAxDoBnM4kwC0MlVbo4DfkoSeFQuqLYch3glIDFuoDYL02MwmsGEY1fA6Ol8NMvKcExZoYAdWKbDcUREF6K4QTA6ioI5t+kcYnSJbQ6YJDaPa8ft+MLQd6xXBiqbNhyJEFSGLlvJsGFPh2eLsmNG6CZx/eLki+E8gyg6XxwqcCrs7tb/BMT+es4NJSj9WqkSC8+nPGxc3Fy6L55AcsBCX4ZmARMc7Iw0zp6bUP4jF0vR1TZQ/mHSSAofNeE4TWh7Np1RrF22Z1/Q9UGlTmlNnjCw1Mcw6FuQ6Y22M2XgQN5JOv9YoK4PGVxSNXSFjis1xPg0xPFkY/iEQgKq6wKv99sBv66RxyUOJ8iFWtTV36ZMvqSJ98X8+sX9Snv78gnMJvNrKi1aSALKVTGsj4NJEhSVQRUh9UJ8vcaYSqtUjKkjdrTNNAggEhEgilkIYAY4TImTG/kwe85lNDdqIbKMHUObKoqFxpj4pdh7NSSui+n7YgTWbExfaG2bQPClOTJrCO0UTLRDMGtZaqbzPmyVxhMaKwjCW9sqPedhlqY7Sy4IjRUBK78e2FREquh2VhVPXWsqpgBELzSESsPttqJwu9Ek+i9K6JL8lq1QBl2yTcUoqHpKwJC0TfBSzMYaktbGz34dC0vbJawSV0hfnIGyCGgunrja2R0CSfjvVPPTXaJVewEtBgCXye+HXK79t2YdKJ8a+URXK828ampIJQkqLyKFvmZuxEq/ZHLUMpNjbbbgVwaXh9a2mx5rw8TXqusB380EyaPw7hOkVnsBrfEkHtMdouU66YbhLbeItsdss/mSDHVp/HbhVXNGLknsyLP9HAeT6XTdtJmxavesWsnMOczMnLVZjF89c7ZLZJzJlnFYzYKZNjfQlsaRUmhvoG2so8PaGnC3NI9KwH03+yjP1KsW0pqUBEVMrZSkO2xE+0EJO7diBPlGem7fKN4weClEbg2tzc/3as7Op+jbgrOPqlkw06ySTqi0WXKiDIxFfPLKfEobWgq7Z5KyHGn1aJeuHe7Slcm+1e28tdxSz3DLLlOaQWvvktMMGk5zy1ZpZaCxIn7ZJq1MvVYK7HYZ2EqAfUsKtt2xd2F2rVa8bVu+7FvZ2F3LqOmsWDVJ2CWj0tZ2xqjp9FbQcJpRt0oUCo0VMeo2mULTuanywKLtOLUEWvSnsurLGYQSSSwJaUl8krdBD5Pwq2uN0GRvv4ipTzJMvXYj8dVMvd1GYoapT6pZMDN8on+mtNpCYUvFm3Rxu/9uWruIVzLbX42EWN9YAEViVxrshKmMVXBUjR9EFXFKI8Mp67fBXsspL26Ebc4pjWoWzF1KFGlnEiUBt1YOriS+B7jSanbBf1cBmNm4Ok2ZouHxaQc/VVoriXvwuNKoV5z52IpTaVXGhHF37+zi4nv3Mn7JTn+tzEyI2ubzJe6iaEacZmaEurrXAldpPLLNxFBL94/CY136Ou7lrVPmtLoRHuxUK9mxetvW0Sswypymle2UvSCNExxrm+EYsCRmW277vQXJXMdvxPLwBSxHOAhyqXffgyWTbt7Mk0ebYfKvY8qow51yZX1DLN+JLTfBcxvG3EhvaC80o71m+0JS0zrj+6rOSOR66f5FWDPxySkS/t8zwn+XWXWhtZ2ZQ9+rWTAz9sV227dSYYJZ3upbzaHvtTXgbpWQvRTcN6Rk/5PMIS3N2md5G59tZIC/ybfYt6t0YUiNGpz9KHEIO6h8S3vMxH7PcB+tYG4w+2pAPO79Rthd4LixlNcXc007SAEXO/mt5l6zCewcwlUH/i13kWK+bdz/yg24qxwTUsy7u+JguP0xTXl8wa3GEUXZW9LxpmvgcKUzYp3SXiJceEtJRyXnNWeZCb/TXW1ph7vaZ9UsmOkZlJ1Aa5L7FU+g4n3tV8+fVDq/s1opsHURvQO0vNU3g3tYTtucdFqT3u01xH29dJL/LOmUOTdoJoQ6J7OCRVWZaBrT2psp4GZmPu703EDa4blBs7oezNAEo4J0ays2D3Vi3WWbf5ut2qxtgkhKrbwjPqXKa3ssD1+JZZIuesa4eve4JsiRJ/CdiEZ0Bcf38a2Q85JipSHplZLCSEuK84Te3BX+ZRkxzbnMF0mH87R0kHd6WCPv8LDmvJoFc4fmuVx8/rGVeX5eKwW3Lr4HuLzVX8I8lzPHNRcJoZrsykpQuvc+Ct8zKR2U7DVeZPh5p+c08g7PaS6qWTB3uPsul5zSbLP7flErBbeuvwO09Vc6gfyJ3Jw5ULpMCemJBbdc28SaB5A9p0xG82rTsFqZmL7MsPXaCwKvZuvtLghk2PqymgVzl2xd7HS/FVtf1krBrW/nq1IMbf0Nvip/ElujNFtfJWTiZ+od2Aoo3TVhVfgVvQJWvsqw8k7PR+Udno9eVbNgZiwO4zOl0OZG7Cp7lBw5Ru3+AifpMhw6/pFkF1q5pzUJUt0rQrZ3FTrbIBt6GLohA6icclpOsqHTkmAC14rvAsJvT0MwP54mThDqiDknp/K/Rq3TnxHo8LuGRECa3TwCD1v4jcS/1xBiBXJUILKo5CB+aEG72/xAK39k7tBQqrNqoMRgZ4L+btQ/1JT/+X2vzQ6zft/7GB2xfqCG5sfKifa5IaKPFfqv0+oe/faxEn3Q5KcMK1981z6fiUr6C+E3OiBwtZ+TEaZcioRJKoEo1DKEkZmPRjhgeY3hTt9dmPEvjLF+T+6oxcVjGAvhrb87CKEw5lWsiU8huwP+mLIBYDmKR+54PoPedYHFLBkmJYpxYMSBaOyocfXjHvy6MwmdJuQuju2ClHzdO3ZrPxxt1hm0D0mR7xbuxIsCIIRruhHBY8iONxnbU9r47JHQDzJoifpPfjn/LgprkL6fT2WLa8cxEg7DkDYBgQyYcXHYkqRCmIcfc5jGUHwMfALvaDvHSuq3mvw+SdU5i8tZuj/bXbj2HHsRoP+ABtkXrCprhzX8B4x3jQ4A3MsqB0/Vs+DVUyDVUyDVtdRvPfXbSP0WtRdgZU6OdZW3xxpiLfBPGcTpCQc3w61ZDHE84kUtw+Tk05LPRT4B+YTjUw0iBxXTwMgNEZ/oEbdBGyhBks/89Es596zknvXcc4pi4ByVehDTD1L6QU4/qOkHLf2gpx/S/cjpfuR0P3IaN1lKDeB8DL9ArEJcqXVER+tIj4wQUY4hR43jxOHnKHHwOdwcYA4pB5HD9gcTYmxalgXUyEoealn4VNkDQ93xUEhR1AuEDEVOx/uIJnoq5AfoMB5KpCy0R8Q1dyMeFCalOQSmZSgYe59DOrFL9Sl1CDQWM7WkklooU0suqSVlaiklteRMLb2klpGuxUZntdbPRHWwME2R9uDx15gQnk3uCRwthaFnuO6JvtoPP9hPVFGpxIXWwL2YDSlvOjWcSECSIEsf9wYEBzOTYCbCNZ4eFfb9eJuyKBiCJYn7hipr+7JpKvumZGv7RNMMw1YFS5chflWsOUITr0p/M8ZlSXPjLmJe0pGkgdJjh2ix3uGgZpFWFe0lJDN4iZC0SMvj9cIMiMFnXWhEo21YaF/Dur0va6a4j2Xi7IsC1pFjiIquMK5bz+YFs8RXg3sda50yggmlBIuxir+LDeQkjStY21sSzxB1AYKW/hsSL6i7bblef3wD8SKsVokHJWAC7YJ0kqCI6n8c6UKsXsd3iM39zYknS4ohQOD2NPGMVxFP1hSJSJq2L1miui87Jto3ReTsS7rqEFnFlmPZbyLe+Me8N/CJUkI8pB88edOnclGnKQbS0QsUpFoztrmjdYPAAzWyOCx3ISX4C6j+CtKoiq1IiqPtGw4i+7KiGfumZuF9pEqSg21d0yXzbXyVBPpaN7Ve+pZaG5PRCFwv7DvHw0xjMcM2HSkzHXcrjLR1F4UFRgqWHV0yREsRbcMUTc3WTWQi+oGhiSZ2dFMmuqphVZawYOi6glRTRaYgKJCTYo8FloSF/s5ahBFKdh3+Ga6U44jk4XZK+Bit6vkT3wTivylMw2mS9N6aPX2bQ0Tcf+5BIDdKT0bO8VScK2QyF57k+f0gsAX5fjAXpk9jbbTAvsGW/CQIR2AahSubu/YlDy8UcFsEghgto54x7YeS2LX4APBCHnktCeaZib+WGiskIjodRRnlo5oyiaKrOkiUKKopmzYeno8h2F+6DoTxZMUR38syD7THNkgAKdeazYPwYToLXJ8tRaz5dDYZAaRh9LYZRX56BwEU/Vl4b30v9AJK8GgbP0agmNcEjX1l+Nk1se/oK6BlGBzwVn1WbyanJ0dwt9EFSHkA5ZBZ6PINRgJ7bKOFpZufhlFdkzB5dGk+g+VFRhD8URrLsAsjSRu4m/jxu2zVeNkQ4ZAd9njtUDDsCioZdimdgYPFs3RN14PtfNgyoXxPjd+7qU8IsELE9NiHKFi5LlSVveBwp6Ia/nPPnLsewEnlkMnc08kYftzlm+fEDV/6ECsr6RJM4GDOw/qutAjRHmdu8QuYQqToo7gnKt+mAwuz2LMAAhNzdIHtw2fU+I3PpCcBGUwAKvjUZiJiL52y3D0IPyML8FiD+ixzeab000LMFYCsDWC+ZpmMtsfDG+/p0+XENveXpzPncN8xqqYq6d2W3x0BIAseB/gfe99imh8t+F3HpKQxI6Oo9BgCJ0YPcCKJo4eeSx6j320uzPjjHz/ZynkxcS22OUWZlq6HJjbfEQAi2mwMXiU2JsE9Hse7GHvN5VGY7b3ShtikPLIwwyyMdbmX2ov9+9+Pnui67lP76qwSf/cBFlCVOvY8SJcCyU3wwp3+xtTdS5EtV6WnC1uB2J48JtF8S6Z9GsCMVGcCYY3M4S2EMYYzzayRETXeWDp06DQJHt4zA990c6Lh6Lb1rXlZKBokQ02Fsw7IFFLBsI1lvlHKSAcCXTiATItsiOe+DVdtwkYUQ6fDDAI8GpxjMpvBZe/2jBpexK4kQ9WB4Ios0Ft76HretJKwKFuIcxz61afxQM3gUPfPbjRkP67gIElIByzW4CDGOIhFCEiSgRQkySkEYL+Re5T2qcXEtgymlcsA5qdF6A8WpjcF8DUyJoMs0Y97h/75eGoWAGwYkqQrawBGLwAsy2DzGCmA6ywMHiN6Anv7Zbh7eGyeZuA+qfaDw+rCWIVb1pCsi9sQWjaQYWhpTmlPAgY0gFt3PWoVwNMaiPvm/eTcz0J8dTW50ar1AogNRTeEdRDLafZWi4CWZWhHQCmgGTtX+AFUIUeH0bNTYONv19N5htBPj36783R0/CMPti5rIhIMWd1oVhYRmk5HireSgbmVnO0BrTORBteQG9/2l/5ZCu66eDM8vL86PbzOwS3R5bmAqMDX3sogkiBqkiEomppmEH5+w2KjUikJFF8D7s3N+cOjmgH3Adtn3Uk9LzigM1miHa4Tfi+BawiigjQtPQ/dMR4zd4d6fK9wDby3FpkETxl4R5cn9uODWQAvlRp0XNeRF6W5WS4CGSFNpU1JOdFBWYHzRQL1ZnxtYlXSMgSXnpxR0zf6yzwCoiJJdPUhrhN86wkuKnRqGHRhl4KeLvc9gscbkPtZap0u9THJcLP0jOZ1fzFa4WboSzMESX+rmKYtqIIgy5lZCKF8G/V1HGHqhtRLL+jqclWa+E3zR3UFRBVor6PNJhzlCKUISiovaCtyWvtJB8rK8H+uRJQ+m9y7FmMWiklM9hQK1mNLVUgGhUN/+YRvunlZJ3GeVFT57VTWBEWhkzDN0dRAsl2AatNpaJ+09dt+BuK6vGw3pavmCsQaFXPGevX9AhdrIv2TRbVIOm8Gr3Vble+Ps/CS83Ft4awyCVUmoqKhzcwNyiRaIZdosqzpipxW3XIhl6RpDzxSgFma8MFEE90MIv3T2+Mfh8+r4kNXVVmnP95MeKRC2iZJTouPQxYtmsLZgVh1GxGfmPLhWS0Ns943H5s11M3bTBJVMIhKvLVCZD3MtAVdRtTGTcHcoavmDUE9vDX0YQbU6yP54cdlM2+Wso50anVszCdSEZ/I1LCVNAkpORJ/ZPTlsaBz4G+mZ5zzk9PD8wwmt1XftJ37+SomEkXDEN+u2GVJFigtkJqRKd58NK7UBnRFk9A8BeF9+/YKd7MQNp0H0jsfrEIo06UXld5vlnoyYKmKWprO1EKyIPD0y5CqN+eqlYXUNOsDgzlY5yGVNGqUbWZ0lEBqCLKipCXHpUvWgOe4p2eDowx4+LhZPV72vq+Cp8BAydsMtSKLoiCJKfDO3PFa+NBx/aGfhc/6cdk5fyyYVIqsIB2hjW224kmli1TTo/R6j4EHS6XNps9ArF5eZmG2j9rV+Yi5r+Rg1pEga8o6mF+iqa5oVGOk5WyHZWYpIuegWWtNszPbtnuHssmynORBU5GEhHUyKrNfoahaIXwG1WbUuluFb0Nqzs5aV3IGZEccuMS/XOVQWRA0UD1vXczRFpChQg6ZtNELS8+Mqk2t/wto7B7j9qSdAXjwGIyPyPWKvSBTRaDSOfXmZT60IEuCrJZaZAmoFA9IJjBmG0R++L4HDq+FrOI+Wbh2lUHDPTmzJqa2Yr5TIBREbR9hGzR0KviMtGHchAte3+wFuGLYr6G/qfWen7KA21ffnKW8Yl9Ctzpd5W0x/WRZlGVdVF6m/2bs/tCl7JO1ItyF0p/RldMq9DI1I1S0hcEDTSiynNa9Vdi3Z/uJqaQezA94rfUzHM2scdZQG/+Yt2/V/mgVbl1CdHH69r0LWTZUAWU35ZphMt0NNxEfZg92bZaB11cDQvD9ySq8BjWGFfT2dRPszCND1HOWGobpF/qErqUtT1GVhjWVfSp3RizSJbuhr4NViGHl56AZcKMTw3gScgfwF7j358snaeGRET+bvMO+T1tPHVx9jN7AybmYelyO/MFkzJLKLk8H5rHlXrinje5zQzx3T40DWji8uW4NGg++1hifK+Z1dWIiRbmm9LaPzxdmv+fYx0Zw25fhQ490/cnN0H7AXcNvD70eGQ6fOiPv+0VbYe/6nfO2ddyamYdVr4eegnbfX+DeeRfX/X5z9CTddKoTq+73+l7rFF/bfr/TUJr983ln9DToiXW/g7zv7aFxTE28Qe/Zm3d6vUmzbp9g5DWvhMnTzfNpn/Tr192+d4m7/veOcLtojno/+p7vNk+qp12Pwta/bZ2NveCi6wdXyD/vdp8at4etZ1u6/d45ub206Pv+dVXtCTbu9urdfq/aO+9UO/h5ODOHR+5Z7fSZ9MVHfGzMSc9Y2NetBxOJ3rXUW5q1htoYDQT7pPp84eqLm+vq49lIVG77LfEG1QVTasxvkDE7kxJanknVhSW1HEvquWbfe7aQtzAp8Wk/Iu5fAV1PL+reNb6uBu1jz2t5TYBBtFBvmbyfIPJwe2sKfqPVt1zn6mCGJpI/mj8urufD4FLXLv2nw6kybKkP057XOBtgR7rYr8+as76e8MM8PDLOpG6jvHUX3pC4C/PhmaC19+mLfX4Wtg+OwJSHw9qL6JrA3lmnsS/64AA0m0wg1eR4Oh+B207kBRjm7LNlR7IF29hXHIHsy4Zl7JuOY+zrAtEFZCg6FvWCRpwJJEiFSJB34Tl5mMwyPHYr6dQmUytw/dLTuoJuEpSkA1Heiw8BqRifQjYu5lljT6w5zLe7GQ7umWum6wSYxScsqh6Q2TwY380DL3P06h+MliSEiJ258mPfT4/E/CRS68nC9M+Ef8xK54np7pKRS9LjRhng7sDRg9eYTezomDD6JOMf4LnTO56hirkc3DGnhLQ/Qr4Cp3vONSFfZ+55cRuV4oos0SodR+YgQenk8rsORY4S4WEqXSbyM8Y8oq8SrwkF33Yey8QvOPVIVL3JNjJFS8SqbhiCJZgGcYij2IppKLJl2oqoqSLRMLIs29r7+cfP/wcd93n/WzsFAA==</properties>
</file>

<file path=customXml/itemProps1.xml><?xml version="1.0" encoding="utf-8"?>
<ds:datastoreItem xmlns:ds="http://schemas.openxmlformats.org/officeDocument/2006/customXml" ds:itemID="{BFEBB093-F8F0-054B-85D2-400AD14CB2C2}">
  <ds:schemaRefs>
    <ds:schemaRef ds:uri="http://schemas.myeducator.com/symphony/msoffice/properties/officeprops"/>
  </ds:schemaRefs>
</ds:datastoreItem>
</file>

<file path=customXml/itemProps2.xml><?xml version="1.0" encoding="utf-8"?>
<ds:datastoreItem xmlns:ds="http://schemas.openxmlformats.org/officeDocument/2006/customXml" ds:itemID="{73116998-2382-724D-A578-69298FDD658B}">
  <ds:schemaRefs>
    <ds:schemaRef ds:uri="http://schemas.myeducator.com/symphony/msoffice/properties/submission"/>
  </ds:schemaRefs>
</ds:datastoreItem>
</file>

<file path=customXml/itemProps3.xml><?xml version="1.0" encoding="utf-8"?>
<ds:datastoreItem xmlns:ds="http://schemas.openxmlformats.org/officeDocument/2006/customXml" ds:itemID="{5CE0C927-5BC5-3843-A40F-6186BAAE5228}">
  <ds:schemaRefs>
    <ds:schemaRef ds:uri="http://schemas.myeducator.com/properties/myeducator/atlas_meta"/>
  </ds:schemaRefs>
</ds:datastoreItem>
</file>

<file path=customXml/itemProps4.xml><?xml version="1.0" encoding="utf-8"?>
<ds:datastoreItem xmlns:ds="http://schemas.openxmlformats.org/officeDocument/2006/customXml" ds:itemID="{48EC6226-0261-4E45-81B5-B544A27E9342}">
  <ds:schemaRefs>
    <ds:schemaRef ds:uri="http://schemas.myeducator.com/properties/myeducator/atlas_meta_I9EcYpM3Tp32"/>
  </ds:schemaRefs>
</ds:datastoreItem>
</file>

<file path=customXml/itemProps5.xml><?xml version="1.0" encoding="utf-8"?>
<ds:datastoreItem xmlns:ds="http://schemas.openxmlformats.org/officeDocument/2006/customXml" ds:itemID="{BAEF0289-7941-CC42-8B41-A9D3C5D178D4}">
  <ds:schemaRefs>
    <ds:schemaRef ds:uri="http://schemas.myeducator.com/properties/myeducator/atlas_meta_I9EcYpM3eZXE"/>
  </ds:schemaRefs>
</ds:datastoreItem>
</file>

<file path=customXml/itemProps6.xml><?xml version="1.0" encoding="utf-8"?>
<ds:datastoreItem xmlns:ds="http://schemas.openxmlformats.org/officeDocument/2006/customXml" ds:itemID="{297CFFDB-D064-974D-A239-73D7C9E9C041}">
  <ds:schemaRefs>
    <ds:schemaRef ds:uri="http://schemas.myeducator.com/properties/myeducator/atlas_meta_I9EcYpM3qK1S"/>
  </ds:schemaRefs>
</ds:datastoreItem>
</file>

<file path=customXml/itemProps7.xml><?xml version="1.0" encoding="utf-8"?>
<ds:datastoreItem xmlns:ds="http://schemas.openxmlformats.org/officeDocument/2006/customXml" ds:itemID="{2FE631EA-04DB-F949-ACF7-E633E08A568D}">
  <ds:schemaRefs>
    <ds:schemaRef ds:uri="http://schemas.myeducator.com/properties/myeducator/atlas_integrity"/>
  </ds:schemaRefs>
</ds:datastoreItem>
</file>

<file path=customXml/itemProps8.xml><?xml version="1.0" encoding="utf-8"?>
<ds:datastoreItem xmlns:ds="http://schemas.openxmlformats.org/officeDocument/2006/customXml" ds:itemID="{B5545F79-57AB-ED41-B8A8-A036091137E7}">
  <ds:schemaRefs>
    <ds:schemaRef ds:uri="http://schemas.myeducator.com/properties/myeducator/atlas_log_comm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Cellular</vt:lpstr>
      <vt:lpstr>RideShare</vt:lpstr>
      <vt:lpstr>Paycheck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2023-08-31T03:19:57Z</dcterms:created>
  <dcterms:modified xsi:type="dcterms:W3CDTF">2023-08-31T04:43:14Z</dcterms:modified>
</cp:coreProperties>
</file>