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eazeglio/Desktop/Universita/EsperimentazioniII/Esperienza2/"/>
    </mc:Choice>
  </mc:AlternateContent>
  <bookViews>
    <workbookView xWindow="200" yWindow="3200" windowWidth="24960" windowHeight="13780" tabRatio="500"/>
  </bookViews>
  <sheets>
    <sheet name="Esperienza2 (Prisma).csv" sheetId="1" r:id="rId1"/>
  </sheets>
  <definedNames>
    <definedName name="_xlnm.Print_Area" localSheetId="0">'Esperienza2 (Prisma).csv'!$A$1:$I$76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" i="1" l="1"/>
  <c r="U5" i="1"/>
  <c r="U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M6" i="1"/>
  <c r="A2" i="1"/>
  <c r="N2" i="1"/>
  <c r="R2" i="1"/>
  <c r="V2" i="1"/>
  <c r="B41" i="1"/>
  <c r="D41" i="1"/>
  <c r="B40" i="1"/>
  <c r="D40" i="1"/>
  <c r="B39" i="1"/>
  <c r="D39" i="1"/>
  <c r="B38" i="1"/>
  <c r="D38" i="1"/>
  <c r="B37" i="1"/>
  <c r="D37" i="1"/>
  <c r="B36" i="1"/>
  <c r="D36" i="1"/>
  <c r="B35" i="1"/>
  <c r="D35" i="1"/>
  <c r="B34" i="1"/>
  <c r="D34" i="1"/>
  <c r="B33" i="1"/>
  <c r="D33" i="1"/>
  <c r="B32" i="1"/>
  <c r="D32" i="1"/>
  <c r="B31" i="1"/>
  <c r="D31" i="1"/>
  <c r="B30" i="1"/>
  <c r="D30" i="1"/>
  <c r="B29" i="1"/>
  <c r="D29" i="1"/>
  <c r="B28" i="1"/>
  <c r="D28" i="1"/>
  <c r="B27" i="1"/>
  <c r="D27" i="1"/>
  <c r="B26" i="1"/>
  <c r="D26" i="1"/>
  <c r="B25" i="1"/>
  <c r="D25" i="1"/>
  <c r="B24" i="1"/>
  <c r="D24" i="1"/>
  <c r="B23" i="1"/>
  <c r="D23" i="1"/>
  <c r="B22" i="1"/>
  <c r="D22" i="1"/>
  <c r="B21" i="1"/>
  <c r="D21" i="1"/>
  <c r="B20" i="1"/>
  <c r="D20" i="1"/>
  <c r="B19" i="1"/>
  <c r="D19" i="1"/>
  <c r="B18" i="1"/>
  <c r="D18" i="1"/>
  <c r="B17" i="1"/>
  <c r="D17" i="1"/>
  <c r="B16" i="1"/>
  <c r="D16" i="1"/>
  <c r="B15" i="1"/>
  <c r="D15" i="1"/>
  <c r="B14" i="1"/>
  <c r="D14" i="1"/>
  <c r="B13" i="1"/>
  <c r="D13" i="1"/>
  <c r="B12" i="1"/>
  <c r="D12" i="1"/>
  <c r="B11" i="1"/>
  <c r="D11" i="1"/>
  <c r="B10" i="1"/>
  <c r="D10" i="1"/>
  <c r="B9" i="1"/>
  <c r="D9" i="1"/>
  <c r="B8" i="1"/>
  <c r="D8" i="1"/>
  <c r="B7" i="1"/>
  <c r="D7" i="1"/>
  <c r="B6" i="1"/>
  <c r="D6" i="1"/>
  <c r="B5" i="1"/>
  <c r="D5" i="1"/>
  <c r="B4" i="1"/>
  <c r="D4" i="1"/>
  <c r="B3" i="1"/>
  <c r="D3" i="1"/>
  <c r="B2" i="1"/>
  <c r="D2" i="1"/>
  <c r="H2" i="1"/>
  <c r="C2" i="1"/>
  <c r="G3" i="1"/>
  <c r="I3" i="1"/>
  <c r="G4" i="1"/>
  <c r="I4" i="1"/>
  <c r="G5" i="1"/>
  <c r="I5" i="1"/>
  <c r="G6" i="1"/>
  <c r="I6" i="1"/>
  <c r="G7" i="1"/>
  <c r="I7" i="1"/>
  <c r="G8" i="1"/>
  <c r="I8" i="1"/>
  <c r="G9" i="1"/>
  <c r="I9" i="1"/>
  <c r="G10" i="1"/>
  <c r="I10" i="1"/>
  <c r="G11" i="1"/>
  <c r="I11" i="1"/>
  <c r="G12" i="1"/>
  <c r="I12" i="1"/>
  <c r="G13" i="1"/>
  <c r="I13" i="1"/>
  <c r="G14" i="1"/>
  <c r="I14" i="1"/>
  <c r="G15" i="1"/>
  <c r="I15" i="1"/>
  <c r="G16" i="1"/>
  <c r="I16" i="1"/>
  <c r="G17" i="1"/>
  <c r="I17" i="1"/>
  <c r="G18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G30" i="1"/>
  <c r="I30" i="1"/>
  <c r="G31" i="1"/>
  <c r="I31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H3" i="1"/>
  <c r="A3" i="1"/>
  <c r="C3" i="1"/>
  <c r="H4" i="1"/>
  <c r="A4" i="1"/>
  <c r="C4" i="1"/>
  <c r="H5" i="1"/>
  <c r="A5" i="1"/>
  <c r="C5" i="1"/>
  <c r="H6" i="1"/>
  <c r="A6" i="1"/>
  <c r="C6" i="1"/>
  <c r="H7" i="1"/>
  <c r="A7" i="1"/>
  <c r="C7" i="1"/>
  <c r="H8" i="1"/>
  <c r="A8" i="1"/>
  <c r="C8" i="1"/>
  <c r="H9" i="1"/>
  <c r="A9" i="1"/>
  <c r="C9" i="1"/>
  <c r="H10" i="1"/>
  <c r="A10" i="1"/>
  <c r="C10" i="1"/>
  <c r="H11" i="1"/>
  <c r="A11" i="1"/>
  <c r="C11" i="1"/>
  <c r="H12" i="1"/>
  <c r="A12" i="1"/>
  <c r="C12" i="1"/>
  <c r="H13" i="1"/>
  <c r="A13" i="1"/>
  <c r="C13" i="1"/>
  <c r="H14" i="1"/>
  <c r="A14" i="1"/>
  <c r="C14" i="1"/>
  <c r="H15" i="1"/>
  <c r="A15" i="1"/>
  <c r="C15" i="1"/>
  <c r="H16" i="1"/>
  <c r="A16" i="1"/>
  <c r="C16" i="1"/>
  <c r="H17" i="1"/>
  <c r="A17" i="1"/>
  <c r="C17" i="1"/>
  <c r="H18" i="1"/>
  <c r="A18" i="1"/>
  <c r="C18" i="1"/>
  <c r="H19" i="1"/>
  <c r="A19" i="1"/>
  <c r="C19" i="1"/>
  <c r="H20" i="1"/>
  <c r="A20" i="1"/>
  <c r="C20" i="1"/>
  <c r="H21" i="1"/>
  <c r="A21" i="1"/>
  <c r="C21" i="1"/>
  <c r="H22" i="1"/>
  <c r="A22" i="1"/>
  <c r="C22" i="1"/>
  <c r="H23" i="1"/>
  <c r="A23" i="1"/>
  <c r="C23" i="1"/>
  <c r="H24" i="1"/>
  <c r="A24" i="1"/>
  <c r="C24" i="1"/>
  <c r="H25" i="1"/>
  <c r="A25" i="1"/>
  <c r="C25" i="1"/>
  <c r="H26" i="1"/>
  <c r="A26" i="1"/>
  <c r="C26" i="1"/>
  <c r="H27" i="1"/>
  <c r="A27" i="1"/>
  <c r="C27" i="1"/>
  <c r="H28" i="1"/>
  <c r="A28" i="1"/>
  <c r="C28" i="1"/>
  <c r="H29" i="1"/>
  <c r="A29" i="1"/>
  <c r="C29" i="1"/>
  <c r="H30" i="1"/>
  <c r="A30" i="1"/>
  <c r="C30" i="1"/>
  <c r="H31" i="1"/>
  <c r="A31" i="1"/>
  <c r="C31" i="1"/>
  <c r="H32" i="1"/>
  <c r="A32" i="1"/>
  <c r="C32" i="1"/>
  <c r="H33" i="1"/>
  <c r="A33" i="1"/>
  <c r="C33" i="1"/>
  <c r="H34" i="1"/>
  <c r="A34" i="1"/>
  <c r="C34" i="1"/>
  <c r="H35" i="1"/>
  <c r="A35" i="1"/>
  <c r="C35" i="1"/>
  <c r="H36" i="1"/>
  <c r="A36" i="1"/>
  <c r="C36" i="1"/>
  <c r="H37" i="1"/>
  <c r="A37" i="1"/>
  <c r="C37" i="1"/>
  <c r="H38" i="1"/>
  <c r="A38" i="1"/>
  <c r="C38" i="1"/>
  <c r="H39" i="1"/>
  <c r="A39" i="1"/>
  <c r="C39" i="1"/>
  <c r="H40" i="1"/>
  <c r="A40" i="1"/>
  <c r="C40" i="1"/>
  <c r="H41" i="1"/>
  <c r="A41" i="1"/>
  <c r="C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G2" i="1"/>
  <c r="I2" i="1"/>
  <c r="G43" i="1"/>
  <c r="I43" i="1"/>
  <c r="G44" i="1"/>
  <c r="I44" i="1"/>
  <c r="G45" i="1"/>
  <c r="I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</calcChain>
</file>

<file path=xl/sharedStrings.xml><?xml version="1.0" encoding="utf-8"?>
<sst xmlns="http://schemas.openxmlformats.org/spreadsheetml/2006/main" count="16" uniqueCount="13">
  <si>
    <t>err in rad</t>
  </si>
  <si>
    <t>Calcolo n</t>
  </si>
  <si>
    <r>
      <t>Gradi incidenza normale (I</t>
    </r>
    <r>
      <rPr>
        <vertAlign val="subscript"/>
        <sz val="12"/>
        <color theme="1"/>
        <rFont val="Calibri (Corpo)"/>
      </rPr>
      <t>0</t>
    </r>
    <r>
      <rPr>
        <sz val="12"/>
        <color theme="1"/>
        <rFont val="Calibri"/>
        <family val="2"/>
        <scheme val="minor"/>
      </rPr>
      <t>)</t>
    </r>
  </si>
  <si>
    <r>
      <t>σ</t>
    </r>
    <r>
      <rPr>
        <vertAlign val="subscript"/>
        <sz val="12"/>
        <color theme="1"/>
        <rFont val="Calibri (Corpo)"/>
      </rPr>
      <t>Io</t>
    </r>
  </si>
  <si>
    <t>Angolo riflessione totale (I)</t>
  </si>
  <si>
    <r>
      <t>σ</t>
    </r>
    <r>
      <rPr>
        <vertAlign val="subscript"/>
        <sz val="12"/>
        <color theme="1"/>
        <rFont val="Calibri (Corpo)"/>
      </rPr>
      <t>I</t>
    </r>
  </si>
  <si>
    <t>radianti</t>
  </si>
  <si>
    <t>media</t>
  </si>
  <si>
    <t>media(Rad)</t>
  </si>
  <si>
    <t>media inc normale</t>
  </si>
  <si>
    <t>media (Rad)</t>
  </si>
  <si>
    <t>σ</t>
  </si>
  <si>
    <t>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</si>
</sst>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00"/>
    <numFmt numFmtId="167" formatCode="0.0000"/>
  </numFmts>
  <fonts count="3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Corpo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66" fontId="0" fillId="0" borderId="1" xfId="0" applyNumberFormat="1" applyBorder="1"/>
    <xf numFmtId="167" fontId="0" fillId="0" borderId="1" xfId="0" applyNumberFormat="1" applyBorder="1"/>
    <xf numFmtId="167" fontId="0" fillId="0" borderId="1" xfId="0" applyNumberFormat="1" applyBorder="1" applyAlignment="1">
      <alignment horizontal="left" indent="2"/>
    </xf>
    <xf numFmtId="167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 enableFormatConditionsCalculation="0">
    <pageSetUpPr fitToPage="1"/>
  </sheetPr>
  <dimension ref="A1:V76"/>
  <sheetViews>
    <sheetView tabSelected="1" topLeftCell="J1" workbookViewId="0">
      <selection activeCell="T1" sqref="T1:T1048576"/>
    </sheetView>
  </sheetViews>
  <sheetFormatPr baseColWidth="10" defaultRowHeight="16" x14ac:dyDescent="0.2"/>
  <cols>
    <col min="1" max="1" width="25.5" customWidth="1"/>
    <col min="2" max="2" width="11.6640625" bestFit="1" customWidth="1"/>
    <col min="3" max="4" width="11.6640625" customWidth="1"/>
    <col min="6" max="6" width="25.83203125" customWidth="1"/>
    <col min="13" max="13" width="10.1640625" customWidth="1"/>
    <col min="14" max="14" width="10.33203125" customWidth="1"/>
    <col min="15" max="15" width="8.83203125" customWidth="1"/>
    <col min="17" max="18" width="17.5" customWidth="1"/>
  </cols>
  <sheetData>
    <row r="1" spans="1:22" ht="18" x14ac:dyDescent="0.25">
      <c r="A1" s="1" t="s">
        <v>2</v>
      </c>
      <c r="B1" s="1" t="s">
        <v>3</v>
      </c>
      <c r="C1" s="1" t="s">
        <v>6</v>
      </c>
      <c r="D1" s="3" t="s">
        <v>0</v>
      </c>
      <c r="E1" s="2"/>
      <c r="F1" s="1" t="s">
        <v>4</v>
      </c>
      <c r="G1" s="1" t="s">
        <v>5</v>
      </c>
      <c r="H1" s="3" t="s">
        <v>6</v>
      </c>
      <c r="I1" s="3" t="s">
        <v>0</v>
      </c>
      <c r="M1" s="1" t="s">
        <v>7</v>
      </c>
      <c r="N1" s="1" t="s">
        <v>8</v>
      </c>
      <c r="O1" s="1" t="s">
        <v>11</v>
      </c>
      <c r="Q1" s="1" t="s">
        <v>9</v>
      </c>
      <c r="R1" s="1" t="s">
        <v>10</v>
      </c>
      <c r="S1" s="1" t="s">
        <v>11</v>
      </c>
      <c r="U1" s="1" t="s">
        <v>1</v>
      </c>
      <c r="V1" s="1"/>
    </row>
    <row r="2" spans="1:22" x14ac:dyDescent="0.2">
      <c r="A2" s="5">
        <f xml:space="preserve"> Convert_Decimal("348° 13' 0""")</f>
        <v>348.21666666666664</v>
      </c>
      <c r="B2" s="5">
        <f xml:space="preserve"> Convert_Decimal("0° 0' 30""")</f>
        <v>8.3333333333333332E-3</v>
      </c>
      <c r="C2" s="5">
        <f>PI()*A2/180</f>
        <v>6.0775273436529211</v>
      </c>
      <c r="D2" s="5">
        <f>PI()*B2/180</f>
        <v>1.4544410433286079E-4</v>
      </c>
      <c r="E2" s="2"/>
      <c r="F2" s="5">
        <f xml:space="preserve"> Convert_Decimal("15° 40' 30""")</f>
        <v>15.674999999999999</v>
      </c>
      <c r="G2" s="5">
        <f xml:space="preserve"> Convert_Decimal("0° 0' 30""")</f>
        <v>8.3333333333333332E-3</v>
      </c>
      <c r="H2" s="5">
        <f>PI()*F2/180</f>
        <v>0.27358036025011112</v>
      </c>
      <c r="I2" s="5">
        <f>PI()*G2/180</f>
        <v>1.4544410433286079E-4</v>
      </c>
      <c r="M2" s="6">
        <v>15.747199999999999</v>
      </c>
      <c r="N2" s="6">
        <f>PI()*M2/180</f>
        <v>0.27484048797005101</v>
      </c>
      <c r="O2" s="6">
        <v>1.0959999999999999E-2</v>
      </c>
      <c r="Q2" s="1">
        <v>348.20400000000001</v>
      </c>
      <c r="R2" s="1">
        <f>PI()*Q2/180</f>
        <v>6.0773062686143353</v>
      </c>
      <c r="S2" s="1">
        <v>3.8399999999999997E-2</v>
      </c>
      <c r="U2" s="4">
        <f>(2/SQRT(3))*(SQRT(1+SIN(N2-R2)*SIN(N2-R2)+SIN(N2-R2)))</f>
        <v>1.4949903036864065</v>
      </c>
      <c r="V2" s="4">
        <f>ABS((1/SQRT(3))*(2*SIN(N2-R2)*COS(N2-R2)-COS(N2-R2))/(SQRT(1+SIN(N2-R2)*SIN(N2-R2)+SIN(N2-R2))))*SQRT(O2*O2+S2*S2)</f>
        <v>1.1868175409060916E-3</v>
      </c>
    </row>
    <row r="3" spans="1:22" x14ac:dyDescent="0.2">
      <c r="A3" s="5">
        <f xml:space="preserve"> Convert_Decimal("348° 11' 30""")</f>
        <v>348.19166666666666</v>
      </c>
      <c r="B3" s="5">
        <f t="shared" ref="B3:G42" si="0" xml:space="preserve"> Convert_Decimal("0° 0' 30""")</f>
        <v>8.3333333333333332E-3</v>
      </c>
      <c r="C3" s="5">
        <f t="shared" ref="C3:D41" si="1">PI()*A3/180</f>
        <v>6.0770910113399221</v>
      </c>
      <c r="D3" s="5">
        <f t="shared" si="1"/>
        <v>1.4544410433286079E-4</v>
      </c>
      <c r="E3" s="2"/>
      <c r="F3" s="5">
        <f xml:space="preserve"> Convert_Decimal("15° 45' 0""")</f>
        <v>15.75</v>
      </c>
      <c r="G3" s="5">
        <f t="shared" si="0"/>
        <v>8.3333333333333332E-3</v>
      </c>
      <c r="H3" s="5">
        <f t="shared" ref="H3:H66" si="2">PI()*F3/180</f>
        <v>0.2748893571891069</v>
      </c>
      <c r="I3" s="5">
        <f t="shared" ref="I3:I66" si="3">PI()*G3/180</f>
        <v>1.4544410433286079E-4</v>
      </c>
    </row>
    <row r="4" spans="1:22" x14ac:dyDescent="0.2">
      <c r="A4" s="5">
        <f xml:space="preserve"> Convert_Decimal("348° 13' 0""")</f>
        <v>348.21666666666664</v>
      </c>
      <c r="B4" s="5">
        <f t="shared" si="0"/>
        <v>8.3333333333333332E-3</v>
      </c>
      <c r="C4" s="5">
        <f t="shared" si="1"/>
        <v>6.0775273436529211</v>
      </c>
      <c r="D4" s="5">
        <f t="shared" si="1"/>
        <v>1.4544410433286079E-4</v>
      </c>
      <c r="E4" s="2"/>
      <c r="F4" s="5">
        <f xml:space="preserve"> Convert_Decimal("15° 46' 0""")</f>
        <v>15.766666666666667</v>
      </c>
      <c r="G4" s="5">
        <f t="shared" si="0"/>
        <v>8.3333333333333332E-3</v>
      </c>
      <c r="H4" s="5">
        <f t="shared" si="2"/>
        <v>0.27518024539777264</v>
      </c>
      <c r="I4" s="5">
        <f t="shared" si="3"/>
        <v>1.4544410433286079E-4</v>
      </c>
    </row>
    <row r="5" spans="1:22" x14ac:dyDescent="0.2">
      <c r="A5" s="5">
        <f xml:space="preserve"> Convert_Decimal("348° 12' 30""")</f>
        <v>348.20833333333331</v>
      </c>
      <c r="B5" s="5">
        <f t="shared" si="0"/>
        <v>8.3333333333333332E-3</v>
      </c>
      <c r="C5" s="5">
        <f t="shared" si="1"/>
        <v>6.0773818995485875</v>
      </c>
      <c r="D5" s="5">
        <f t="shared" si="1"/>
        <v>1.4544410433286079E-4</v>
      </c>
      <c r="E5" s="2"/>
      <c r="F5" s="5">
        <f xml:space="preserve"> Convert_Decimal("15° 40' 0""")</f>
        <v>15.666666666666666</v>
      </c>
      <c r="G5" s="5">
        <f t="shared" si="0"/>
        <v>8.3333333333333332E-3</v>
      </c>
      <c r="H5" s="5">
        <f t="shared" si="2"/>
        <v>0.27343491614577831</v>
      </c>
      <c r="I5" s="5">
        <f t="shared" si="3"/>
        <v>1.4544410433286079E-4</v>
      </c>
      <c r="S5">
        <f>SQRT(S2*S2+O2*O2)</f>
        <v>3.993346466311181E-2</v>
      </c>
      <c r="U5" s="7">
        <f>N2-R2</f>
        <v>-5.8024657806442841</v>
      </c>
    </row>
    <row r="6" spans="1:22" x14ac:dyDescent="0.2">
      <c r="A6" s="5">
        <f xml:space="preserve"> Convert_Decimal("348° 12' 30""")</f>
        <v>348.20833333333331</v>
      </c>
      <c r="B6" s="5">
        <f t="shared" si="0"/>
        <v>8.3333333333333332E-3</v>
      </c>
      <c r="C6" s="5">
        <f t="shared" si="1"/>
        <v>6.0773818995485875</v>
      </c>
      <c r="D6" s="5">
        <f t="shared" si="1"/>
        <v>1.4544410433286079E-4</v>
      </c>
      <c r="E6" s="2"/>
      <c r="F6" s="5">
        <f xml:space="preserve"> Convert_Decimal("15° 41' 0""")</f>
        <v>15.683333333333334</v>
      </c>
      <c r="G6" s="5">
        <f t="shared" si="0"/>
        <v>8.3333333333333332E-3</v>
      </c>
      <c r="H6" s="5">
        <f t="shared" si="2"/>
        <v>0.27372580435444405</v>
      </c>
      <c r="I6" s="5">
        <f t="shared" si="3"/>
        <v>1.4544410433286079E-4</v>
      </c>
      <c r="M6" s="7">
        <f>AVERAGE(F2:F76)</f>
        <v>15.747222222222224</v>
      </c>
      <c r="S6" t="s">
        <v>12</v>
      </c>
    </row>
    <row r="7" spans="1:22" x14ac:dyDescent="0.2">
      <c r="A7" s="5">
        <f xml:space="preserve"> Convert_Decimal("348° 14' 0""")</f>
        <v>348.23333333333335</v>
      </c>
      <c r="B7" s="5">
        <f t="shared" si="0"/>
        <v>8.3333333333333332E-3</v>
      </c>
      <c r="C7" s="5">
        <f t="shared" si="1"/>
        <v>6.0778182318615865</v>
      </c>
      <c r="D7" s="5">
        <f t="shared" si="1"/>
        <v>1.4544410433286079E-4</v>
      </c>
      <c r="E7" s="2"/>
      <c r="F7" s="5">
        <f xml:space="preserve"> Convert_Decimal("15° 43' 0""")</f>
        <v>15.716666666666667</v>
      </c>
      <c r="G7" s="5">
        <f t="shared" si="0"/>
        <v>8.3333333333333332E-3</v>
      </c>
      <c r="H7" s="5">
        <f t="shared" si="2"/>
        <v>0.27430758077177547</v>
      </c>
      <c r="I7" s="5">
        <f t="shared" si="3"/>
        <v>1.4544410433286079E-4</v>
      </c>
    </row>
    <row r="8" spans="1:22" x14ac:dyDescent="0.2">
      <c r="A8" s="5">
        <f xml:space="preserve"> Convert_Decimal("348° 13' 30""")</f>
        <v>348.22499999999997</v>
      </c>
      <c r="B8" s="5">
        <f t="shared" si="0"/>
        <v>8.3333333333333332E-3</v>
      </c>
      <c r="C8" s="5">
        <f t="shared" si="1"/>
        <v>6.0776727877572538</v>
      </c>
      <c r="D8" s="5">
        <f t="shared" si="1"/>
        <v>1.4544410433286079E-4</v>
      </c>
      <c r="E8" s="2"/>
      <c r="F8" s="5">
        <f xml:space="preserve"> Convert_Decimal("15° 42' 30""")</f>
        <v>15.708333333333332</v>
      </c>
      <c r="G8" s="5">
        <f t="shared" si="0"/>
        <v>8.3333333333333332E-3</v>
      </c>
      <c r="H8" s="5">
        <f t="shared" si="2"/>
        <v>0.2741621366674426</v>
      </c>
      <c r="I8" s="5">
        <f t="shared" si="3"/>
        <v>1.4544410433286079E-4</v>
      </c>
    </row>
    <row r="9" spans="1:22" x14ac:dyDescent="0.2">
      <c r="A9" s="5">
        <f xml:space="preserve"> Convert_Decimal("348° 13' 30""")</f>
        <v>348.22499999999997</v>
      </c>
      <c r="B9" s="5">
        <f t="shared" si="0"/>
        <v>8.3333333333333332E-3</v>
      </c>
      <c r="C9" s="5">
        <f t="shared" si="1"/>
        <v>6.0776727877572538</v>
      </c>
      <c r="D9" s="5">
        <f t="shared" si="1"/>
        <v>1.4544410433286079E-4</v>
      </c>
      <c r="E9" s="2"/>
      <c r="F9" s="5">
        <f xml:space="preserve"> Convert_Decimal("15° 43' 30""")</f>
        <v>15.725</v>
      </c>
      <c r="G9" s="5">
        <f t="shared" si="0"/>
        <v>8.3333333333333332E-3</v>
      </c>
      <c r="H9" s="5">
        <f t="shared" si="2"/>
        <v>0.27445302487610829</v>
      </c>
      <c r="I9" s="5">
        <f t="shared" si="3"/>
        <v>1.4544410433286079E-4</v>
      </c>
    </row>
    <row r="10" spans="1:22" x14ac:dyDescent="0.2">
      <c r="A10" s="5">
        <f xml:space="preserve"> Convert_Decimal("348° 12' 30""")</f>
        <v>348.20833333333331</v>
      </c>
      <c r="B10" s="5">
        <f t="shared" si="0"/>
        <v>8.3333333333333332E-3</v>
      </c>
      <c r="C10" s="5">
        <f t="shared" si="1"/>
        <v>6.0773818995485875</v>
      </c>
      <c r="D10" s="5">
        <f t="shared" si="1"/>
        <v>1.4544410433286079E-4</v>
      </c>
      <c r="E10" s="2"/>
      <c r="F10" s="5">
        <f xml:space="preserve"> Convert_Decimal("15° 41' 0""")</f>
        <v>15.683333333333334</v>
      </c>
      <c r="G10" s="5">
        <f t="shared" si="0"/>
        <v>8.3333333333333332E-3</v>
      </c>
      <c r="H10" s="5">
        <f t="shared" si="2"/>
        <v>0.27372580435444405</v>
      </c>
      <c r="I10" s="5">
        <f t="shared" si="3"/>
        <v>1.4544410433286079E-4</v>
      </c>
    </row>
    <row r="11" spans="1:22" x14ac:dyDescent="0.2">
      <c r="A11" s="5">
        <f xml:space="preserve"> Convert_Decimal("348° 13' 30""")</f>
        <v>348.22499999999997</v>
      </c>
      <c r="B11" s="5">
        <f t="shared" si="0"/>
        <v>8.3333333333333332E-3</v>
      </c>
      <c r="C11" s="5">
        <f t="shared" si="1"/>
        <v>6.0776727877572538</v>
      </c>
      <c r="D11" s="5">
        <f t="shared" si="1"/>
        <v>1.4544410433286079E-4</v>
      </c>
      <c r="E11" s="2"/>
      <c r="F11" s="5">
        <f xml:space="preserve"> Convert_Decimal("15° 40' 0""")</f>
        <v>15.666666666666666</v>
      </c>
      <c r="G11" s="5">
        <f t="shared" si="0"/>
        <v>8.3333333333333332E-3</v>
      </c>
      <c r="H11" s="5">
        <f t="shared" si="2"/>
        <v>0.27343491614577831</v>
      </c>
      <c r="I11" s="5">
        <f t="shared" si="3"/>
        <v>1.4544410433286079E-4</v>
      </c>
    </row>
    <row r="12" spans="1:22" x14ac:dyDescent="0.2">
      <c r="A12" s="5">
        <f xml:space="preserve"> Convert_Decimal("348° 12' 0""")</f>
        <v>348.2</v>
      </c>
      <c r="B12" s="5">
        <f t="shared" si="0"/>
        <v>8.3333333333333332E-3</v>
      </c>
      <c r="C12" s="5">
        <f t="shared" si="1"/>
        <v>6.0772364554442548</v>
      </c>
      <c r="D12" s="5">
        <f t="shared" si="1"/>
        <v>1.4544410433286079E-4</v>
      </c>
      <c r="E12" s="2"/>
      <c r="F12" s="5">
        <f xml:space="preserve"> Convert_Decimal("15° 41' 30""")</f>
        <v>15.691666666666666</v>
      </c>
      <c r="G12" s="5">
        <f t="shared" si="0"/>
        <v>8.3333333333333332E-3</v>
      </c>
      <c r="H12" s="5">
        <f t="shared" si="2"/>
        <v>0.27387124845877686</v>
      </c>
      <c r="I12" s="5">
        <f t="shared" si="3"/>
        <v>1.4544410433286079E-4</v>
      </c>
    </row>
    <row r="13" spans="1:22" x14ac:dyDescent="0.2">
      <c r="A13" s="5">
        <f xml:space="preserve"> Convert_Decimal("348° 11' 30""")</f>
        <v>348.19166666666666</v>
      </c>
      <c r="B13" s="5">
        <f t="shared" si="0"/>
        <v>8.3333333333333332E-3</v>
      </c>
      <c r="C13" s="5">
        <f t="shared" si="1"/>
        <v>6.0770910113399221</v>
      </c>
      <c r="D13" s="5">
        <f t="shared" si="1"/>
        <v>1.4544410433286079E-4</v>
      </c>
      <c r="E13" s="2"/>
      <c r="F13" s="5">
        <f xml:space="preserve"> Convert_Decimal("15° 40' 30""")</f>
        <v>15.674999999999999</v>
      </c>
      <c r="G13" s="5">
        <f t="shared" si="0"/>
        <v>8.3333333333333332E-3</v>
      </c>
      <c r="H13" s="5">
        <f t="shared" si="2"/>
        <v>0.27358036025011112</v>
      </c>
      <c r="I13" s="5">
        <f t="shared" si="3"/>
        <v>1.4544410433286079E-4</v>
      </c>
    </row>
    <row r="14" spans="1:22" x14ac:dyDescent="0.2">
      <c r="A14" s="5">
        <f xml:space="preserve"> Convert_Decimal("348° 14' 0""")</f>
        <v>348.23333333333335</v>
      </c>
      <c r="B14" s="5">
        <f t="shared" si="0"/>
        <v>8.3333333333333332E-3</v>
      </c>
      <c r="C14" s="5">
        <f t="shared" si="1"/>
        <v>6.0778182318615865</v>
      </c>
      <c r="D14" s="5">
        <f t="shared" si="1"/>
        <v>1.4544410433286079E-4</v>
      </c>
      <c r="E14" s="2"/>
      <c r="F14" s="5">
        <f xml:space="preserve"> Convert_Decimal("15° 37' 0""")</f>
        <v>15.616666666666667</v>
      </c>
      <c r="G14" s="5">
        <f t="shared" si="0"/>
        <v>8.3333333333333332E-3</v>
      </c>
      <c r="H14" s="5">
        <f t="shared" si="2"/>
        <v>0.27256225151978114</v>
      </c>
      <c r="I14" s="5">
        <f t="shared" si="3"/>
        <v>1.4544410433286079E-4</v>
      </c>
    </row>
    <row r="15" spans="1:22" x14ac:dyDescent="0.2">
      <c r="A15" s="5">
        <f xml:space="preserve"> Convert_Decimal("348° 10' 30""")</f>
        <v>348.17500000000001</v>
      </c>
      <c r="B15" s="5">
        <f t="shared" si="0"/>
        <v>8.3333333333333332E-3</v>
      </c>
      <c r="C15" s="5">
        <f t="shared" si="1"/>
        <v>6.0768001231312576</v>
      </c>
      <c r="D15" s="5">
        <f t="shared" si="1"/>
        <v>1.4544410433286079E-4</v>
      </c>
      <c r="E15" s="2"/>
      <c r="F15" s="5">
        <f xml:space="preserve"> Convert_Decimal("15° 38' 30""")</f>
        <v>15.641666666666666</v>
      </c>
      <c r="G15" s="5">
        <f t="shared" si="0"/>
        <v>8.3333333333333332E-3</v>
      </c>
      <c r="H15" s="5">
        <f t="shared" si="2"/>
        <v>0.2729985838327797</v>
      </c>
      <c r="I15" s="5">
        <f t="shared" si="3"/>
        <v>1.4544410433286079E-4</v>
      </c>
    </row>
    <row r="16" spans="1:22" x14ac:dyDescent="0.2">
      <c r="A16" s="5">
        <f xml:space="preserve"> Convert_Decimal("348° 12' 30""")</f>
        <v>348.20833333333331</v>
      </c>
      <c r="B16" s="5">
        <f t="shared" si="0"/>
        <v>8.3333333333333332E-3</v>
      </c>
      <c r="C16" s="5">
        <f t="shared" si="1"/>
        <v>6.0773818995485875</v>
      </c>
      <c r="D16" s="5">
        <f t="shared" si="1"/>
        <v>1.4544410433286079E-4</v>
      </c>
      <c r="E16" s="2"/>
      <c r="F16" s="5">
        <f xml:space="preserve"> Convert_Decimal("15° 50' 0""")</f>
        <v>15.833333333333334</v>
      </c>
      <c r="G16" s="5">
        <f t="shared" si="0"/>
        <v>8.3333333333333332E-3</v>
      </c>
      <c r="H16" s="5">
        <f t="shared" si="2"/>
        <v>0.27634379823243554</v>
      </c>
      <c r="I16" s="5">
        <f t="shared" si="3"/>
        <v>1.4544410433286079E-4</v>
      </c>
    </row>
    <row r="17" spans="1:9" x14ac:dyDescent="0.2">
      <c r="A17" s="5">
        <f xml:space="preserve"> Convert_Decimal("348° 13' 0""")</f>
        <v>348.21666666666664</v>
      </c>
      <c r="B17" s="5">
        <f t="shared" si="0"/>
        <v>8.3333333333333332E-3</v>
      </c>
      <c r="C17" s="5">
        <f t="shared" si="1"/>
        <v>6.0775273436529211</v>
      </c>
      <c r="D17" s="5">
        <f t="shared" si="1"/>
        <v>1.4544410433286079E-4</v>
      </c>
      <c r="E17" s="2"/>
      <c r="F17" s="5">
        <f xml:space="preserve"> Convert_Decimal("15° 45' 0""")</f>
        <v>15.75</v>
      </c>
      <c r="G17" s="5">
        <f t="shared" si="0"/>
        <v>8.3333333333333332E-3</v>
      </c>
      <c r="H17" s="5">
        <f t="shared" si="2"/>
        <v>0.2748893571891069</v>
      </c>
      <c r="I17" s="5">
        <f t="shared" si="3"/>
        <v>1.4544410433286079E-4</v>
      </c>
    </row>
    <row r="18" spans="1:9" x14ac:dyDescent="0.2">
      <c r="A18" s="5">
        <f xml:space="preserve"> Convert_Decimal("348° 11' 30""")</f>
        <v>348.19166666666666</v>
      </c>
      <c r="B18" s="5">
        <f t="shared" si="0"/>
        <v>8.3333333333333332E-3</v>
      </c>
      <c r="C18" s="5">
        <f t="shared" si="1"/>
        <v>6.0770910113399221</v>
      </c>
      <c r="D18" s="5">
        <f t="shared" si="1"/>
        <v>1.4544410433286079E-4</v>
      </c>
      <c r="E18" s="2"/>
      <c r="F18" s="5">
        <f xml:space="preserve"> Convert_Decimal("15° 49' 0""")</f>
        <v>15.816666666666666</v>
      </c>
      <c r="G18" s="5">
        <f t="shared" si="0"/>
        <v>8.3333333333333332E-3</v>
      </c>
      <c r="H18" s="5">
        <f t="shared" si="2"/>
        <v>0.27605291002376975</v>
      </c>
      <c r="I18" s="5">
        <f t="shared" si="3"/>
        <v>1.4544410433286079E-4</v>
      </c>
    </row>
    <row r="19" spans="1:9" x14ac:dyDescent="0.2">
      <c r="A19" s="5">
        <f xml:space="preserve"> Convert_Decimal("348° 12' 0""")</f>
        <v>348.2</v>
      </c>
      <c r="B19" s="5">
        <f t="shared" si="0"/>
        <v>8.3333333333333332E-3</v>
      </c>
      <c r="C19" s="5">
        <f t="shared" si="1"/>
        <v>6.0772364554442548</v>
      </c>
      <c r="D19" s="5">
        <f t="shared" si="1"/>
        <v>1.4544410433286079E-4</v>
      </c>
      <c r="E19" s="2"/>
      <c r="F19" s="5">
        <f xml:space="preserve"> Convert_Decimal("15° 47' 30""")</f>
        <v>15.791666666666666</v>
      </c>
      <c r="G19" s="5">
        <f t="shared" si="0"/>
        <v>8.3333333333333332E-3</v>
      </c>
      <c r="H19" s="5">
        <f t="shared" si="2"/>
        <v>0.27561657771077119</v>
      </c>
      <c r="I19" s="5">
        <f t="shared" si="3"/>
        <v>1.4544410433286079E-4</v>
      </c>
    </row>
    <row r="20" spans="1:9" x14ac:dyDescent="0.2">
      <c r="A20" s="5">
        <f xml:space="preserve"> Convert_Decimal("348° 12' 0""")</f>
        <v>348.2</v>
      </c>
      <c r="B20" s="5">
        <f t="shared" si="0"/>
        <v>8.3333333333333332E-3</v>
      </c>
      <c r="C20" s="5">
        <f t="shared" si="1"/>
        <v>6.0772364554442548</v>
      </c>
      <c r="D20" s="5">
        <f t="shared" si="1"/>
        <v>1.4544410433286079E-4</v>
      </c>
      <c r="E20" s="2"/>
      <c r="F20" s="5">
        <f xml:space="preserve"> Convert_Decimal("15° 50' 30""")</f>
        <v>15.841666666666667</v>
      </c>
      <c r="G20" s="5">
        <f t="shared" si="0"/>
        <v>8.3333333333333332E-3</v>
      </c>
      <c r="H20" s="5">
        <f t="shared" si="2"/>
        <v>0.27648924233676836</v>
      </c>
      <c r="I20" s="5">
        <f t="shared" si="3"/>
        <v>1.4544410433286079E-4</v>
      </c>
    </row>
    <row r="21" spans="1:9" x14ac:dyDescent="0.2">
      <c r="A21" s="5">
        <f xml:space="preserve"> Convert_Decimal("348° 12' 30""")</f>
        <v>348.20833333333331</v>
      </c>
      <c r="B21" s="5">
        <f t="shared" si="0"/>
        <v>8.3333333333333332E-3</v>
      </c>
      <c r="C21" s="5">
        <f t="shared" si="1"/>
        <v>6.0773818995485875</v>
      </c>
      <c r="D21" s="5">
        <f t="shared" si="1"/>
        <v>1.4544410433286079E-4</v>
      </c>
      <c r="E21" s="2"/>
      <c r="F21" s="5">
        <f xml:space="preserve"> Convert_Decimal("15° 48' 30""")</f>
        <v>15.808333333333334</v>
      </c>
      <c r="G21" s="5">
        <f t="shared" si="0"/>
        <v>8.3333333333333332E-3</v>
      </c>
      <c r="H21" s="5">
        <f t="shared" si="2"/>
        <v>0.27590746591943693</v>
      </c>
      <c r="I21" s="5">
        <f t="shared" si="3"/>
        <v>1.4544410433286079E-4</v>
      </c>
    </row>
    <row r="22" spans="1:9" x14ac:dyDescent="0.2">
      <c r="A22" s="5">
        <f xml:space="preserve"> Convert_Decimal("348° 11' 0""")</f>
        <v>348.18333333333334</v>
      </c>
      <c r="B22" s="5">
        <f t="shared" si="0"/>
        <v>8.3333333333333332E-3</v>
      </c>
      <c r="C22" s="5">
        <f t="shared" si="1"/>
        <v>6.0769455672355903</v>
      </c>
      <c r="D22" s="5">
        <f t="shared" si="1"/>
        <v>1.4544410433286079E-4</v>
      </c>
      <c r="E22" s="2"/>
      <c r="F22" s="5">
        <f xml:space="preserve"> Convert_Decimal("15° 51' 0""")</f>
        <v>15.85</v>
      </c>
      <c r="G22" s="5">
        <f t="shared" si="0"/>
        <v>8.3333333333333332E-3</v>
      </c>
      <c r="H22" s="5">
        <f t="shared" si="2"/>
        <v>0.27663468644110123</v>
      </c>
      <c r="I22" s="5">
        <f t="shared" si="3"/>
        <v>1.4544410433286079E-4</v>
      </c>
    </row>
    <row r="23" spans="1:9" x14ac:dyDescent="0.2">
      <c r="A23" s="5">
        <f xml:space="preserve"> Convert_Decimal("348° 11' 30""")</f>
        <v>348.19166666666666</v>
      </c>
      <c r="B23" s="5">
        <f t="shared" si="0"/>
        <v>8.3333333333333332E-3</v>
      </c>
      <c r="C23" s="5">
        <f t="shared" si="1"/>
        <v>6.0770910113399221</v>
      </c>
      <c r="D23" s="5">
        <f t="shared" si="1"/>
        <v>1.4544410433286079E-4</v>
      </c>
      <c r="E23" s="2"/>
      <c r="F23" s="5">
        <f xml:space="preserve"> Convert_Decimal("15° 49' 0""")</f>
        <v>15.816666666666666</v>
      </c>
      <c r="G23" s="5">
        <f t="shared" si="0"/>
        <v>8.3333333333333332E-3</v>
      </c>
      <c r="H23" s="5">
        <f t="shared" si="2"/>
        <v>0.27605291002376975</v>
      </c>
      <c r="I23" s="5">
        <f t="shared" si="3"/>
        <v>1.4544410433286079E-4</v>
      </c>
    </row>
    <row r="24" spans="1:9" x14ac:dyDescent="0.2">
      <c r="A24" s="5">
        <f xml:space="preserve"> Convert_Decimal("348° 12' 0""")</f>
        <v>348.2</v>
      </c>
      <c r="B24" s="5">
        <f t="shared" si="0"/>
        <v>8.3333333333333332E-3</v>
      </c>
      <c r="C24" s="5">
        <f t="shared" si="1"/>
        <v>6.0772364554442548</v>
      </c>
      <c r="D24" s="5">
        <f t="shared" si="1"/>
        <v>1.4544410433286079E-4</v>
      </c>
      <c r="E24" s="2"/>
      <c r="F24" s="5">
        <f xml:space="preserve"> Convert_Decimal("15° 48' 30""")</f>
        <v>15.808333333333334</v>
      </c>
      <c r="G24" s="5">
        <f t="shared" si="0"/>
        <v>8.3333333333333332E-3</v>
      </c>
      <c r="H24" s="5">
        <f t="shared" si="2"/>
        <v>0.27590746591943693</v>
      </c>
      <c r="I24" s="5">
        <f t="shared" si="3"/>
        <v>1.4544410433286079E-4</v>
      </c>
    </row>
    <row r="25" spans="1:9" x14ac:dyDescent="0.2">
      <c r="A25" s="5">
        <f xml:space="preserve"> Convert_Decimal("348° 10' 30""")</f>
        <v>348.17500000000001</v>
      </c>
      <c r="B25" s="5">
        <f t="shared" si="0"/>
        <v>8.3333333333333332E-3</v>
      </c>
      <c r="C25" s="5">
        <f t="shared" si="1"/>
        <v>6.0768001231312576</v>
      </c>
      <c r="D25" s="5">
        <f t="shared" si="1"/>
        <v>1.4544410433286079E-4</v>
      </c>
      <c r="E25" s="2"/>
      <c r="F25" s="5">
        <f xml:space="preserve"> Convert_Decimal("15° 49' 0""")</f>
        <v>15.816666666666666</v>
      </c>
      <c r="G25" s="5">
        <f t="shared" si="0"/>
        <v>8.3333333333333332E-3</v>
      </c>
      <c r="H25" s="5">
        <f t="shared" si="2"/>
        <v>0.27605291002376975</v>
      </c>
      <c r="I25" s="5">
        <f t="shared" si="3"/>
        <v>1.4544410433286079E-4</v>
      </c>
    </row>
    <row r="26" spans="1:9" x14ac:dyDescent="0.2">
      <c r="A26" s="5">
        <f xml:space="preserve"> Convert_Decimal("348° 11' 30""")</f>
        <v>348.19166666666666</v>
      </c>
      <c r="B26" s="5">
        <f t="shared" si="0"/>
        <v>8.3333333333333332E-3</v>
      </c>
      <c r="C26" s="5">
        <f t="shared" si="1"/>
        <v>6.0770910113399221</v>
      </c>
      <c r="D26" s="5">
        <f t="shared" si="1"/>
        <v>1.4544410433286079E-4</v>
      </c>
      <c r="E26" s="2"/>
      <c r="F26" s="5">
        <f xml:space="preserve"> Convert_Decimal("15° 45' 30""")</f>
        <v>15.758333333333333</v>
      </c>
      <c r="G26" s="5">
        <f t="shared" si="0"/>
        <v>8.3333333333333332E-3</v>
      </c>
      <c r="H26" s="5">
        <f t="shared" si="2"/>
        <v>0.27503480129343977</v>
      </c>
      <c r="I26" s="5">
        <f t="shared" si="3"/>
        <v>1.4544410433286079E-4</v>
      </c>
    </row>
    <row r="27" spans="1:9" x14ac:dyDescent="0.2">
      <c r="A27" s="5">
        <f xml:space="preserve"> Convert_Decimal("348° 12' 0""")</f>
        <v>348.2</v>
      </c>
      <c r="B27" s="5">
        <f t="shared" si="0"/>
        <v>8.3333333333333332E-3</v>
      </c>
      <c r="C27" s="5">
        <f t="shared" si="1"/>
        <v>6.0772364554442548</v>
      </c>
      <c r="D27" s="5">
        <f t="shared" si="1"/>
        <v>1.4544410433286079E-4</v>
      </c>
      <c r="E27" s="2"/>
      <c r="F27" s="5">
        <f xml:space="preserve"> Convert_Decimal("15° 45' 0""")</f>
        <v>15.75</v>
      </c>
      <c r="G27" s="5">
        <f t="shared" si="0"/>
        <v>8.3333333333333332E-3</v>
      </c>
      <c r="H27" s="5">
        <f t="shared" si="2"/>
        <v>0.2748893571891069</v>
      </c>
      <c r="I27" s="5">
        <f t="shared" si="3"/>
        <v>1.4544410433286079E-4</v>
      </c>
    </row>
    <row r="28" spans="1:9" x14ac:dyDescent="0.2">
      <c r="A28" s="5">
        <f xml:space="preserve"> Convert_Decimal("348° 12' 0""")</f>
        <v>348.2</v>
      </c>
      <c r="B28" s="5">
        <f t="shared" si="0"/>
        <v>8.3333333333333332E-3</v>
      </c>
      <c r="C28" s="5">
        <f t="shared" si="1"/>
        <v>6.0772364554442548</v>
      </c>
      <c r="D28" s="5">
        <f t="shared" si="1"/>
        <v>1.4544410433286079E-4</v>
      </c>
      <c r="E28" s="2"/>
      <c r="F28" s="5">
        <f xml:space="preserve"> Convert_Decimal("15° 48' 30""")</f>
        <v>15.808333333333334</v>
      </c>
      <c r="G28" s="5">
        <f t="shared" si="0"/>
        <v>8.3333333333333332E-3</v>
      </c>
      <c r="H28" s="5">
        <f t="shared" si="2"/>
        <v>0.27590746591943693</v>
      </c>
      <c r="I28" s="5">
        <f t="shared" si="3"/>
        <v>1.4544410433286079E-4</v>
      </c>
    </row>
    <row r="29" spans="1:9" x14ac:dyDescent="0.2">
      <c r="A29" s="5">
        <f xml:space="preserve"> Convert_Decimal("348° 10' 30""")</f>
        <v>348.17500000000001</v>
      </c>
      <c r="B29" s="5">
        <f t="shared" si="0"/>
        <v>8.3333333333333332E-3</v>
      </c>
      <c r="C29" s="5">
        <f t="shared" si="1"/>
        <v>6.0768001231312576</v>
      </c>
      <c r="D29" s="5">
        <f t="shared" si="1"/>
        <v>1.4544410433286079E-4</v>
      </c>
      <c r="E29" s="2"/>
      <c r="F29" s="5">
        <f xml:space="preserve"> Convert_Decimal("15° 49' 0""")</f>
        <v>15.816666666666666</v>
      </c>
      <c r="G29" s="5">
        <f t="shared" si="0"/>
        <v>8.3333333333333332E-3</v>
      </c>
      <c r="H29" s="5">
        <f t="shared" si="2"/>
        <v>0.27605291002376975</v>
      </c>
      <c r="I29" s="5">
        <f t="shared" si="3"/>
        <v>1.4544410433286079E-4</v>
      </c>
    </row>
    <row r="30" spans="1:9" x14ac:dyDescent="0.2">
      <c r="A30" s="5">
        <f xml:space="preserve"> Convert_Decimal("348° 13' 0""")</f>
        <v>348.21666666666664</v>
      </c>
      <c r="B30" s="5">
        <f t="shared" si="0"/>
        <v>8.3333333333333332E-3</v>
      </c>
      <c r="C30" s="5">
        <f t="shared" si="1"/>
        <v>6.0775273436529211</v>
      </c>
      <c r="D30" s="5">
        <f t="shared" si="1"/>
        <v>1.4544410433286079E-4</v>
      </c>
      <c r="E30" s="2"/>
      <c r="F30" s="5">
        <f xml:space="preserve"> Convert_Decimal("15° 45' 30""")</f>
        <v>15.758333333333333</v>
      </c>
      <c r="G30" s="5">
        <f t="shared" si="0"/>
        <v>8.3333333333333332E-3</v>
      </c>
      <c r="H30" s="5">
        <f t="shared" si="2"/>
        <v>0.27503480129343977</v>
      </c>
      <c r="I30" s="5">
        <f t="shared" si="3"/>
        <v>1.4544410433286079E-4</v>
      </c>
    </row>
    <row r="31" spans="1:9" x14ac:dyDescent="0.2">
      <c r="A31" s="5">
        <f xml:space="preserve"> Convert_Decimal("348° 12' 0""")</f>
        <v>348.2</v>
      </c>
      <c r="B31" s="5">
        <f t="shared" si="0"/>
        <v>8.3333333333333332E-3</v>
      </c>
      <c r="C31" s="5">
        <f t="shared" si="1"/>
        <v>6.0772364554442548</v>
      </c>
      <c r="D31" s="5">
        <f t="shared" si="1"/>
        <v>1.4544410433286079E-4</v>
      </c>
      <c r="E31" s="2"/>
      <c r="F31" s="5">
        <f xml:space="preserve"> Convert_Decimal("15° 45' 0""")</f>
        <v>15.75</v>
      </c>
      <c r="G31" s="5">
        <f t="shared" si="0"/>
        <v>8.3333333333333332E-3</v>
      </c>
      <c r="H31" s="5">
        <f t="shared" si="2"/>
        <v>0.2748893571891069</v>
      </c>
      <c r="I31" s="5">
        <f t="shared" si="3"/>
        <v>1.4544410433286079E-4</v>
      </c>
    </row>
    <row r="32" spans="1:9" x14ac:dyDescent="0.2">
      <c r="A32" s="5">
        <f xml:space="preserve"> Convert_Decimal("348° 12' 0""")</f>
        <v>348.2</v>
      </c>
      <c r="B32" s="5">
        <f t="shared" si="0"/>
        <v>8.3333333333333332E-3</v>
      </c>
      <c r="C32" s="5">
        <f t="shared" si="1"/>
        <v>6.0772364554442548</v>
      </c>
      <c r="D32" s="5">
        <f t="shared" si="1"/>
        <v>1.4544410433286079E-4</v>
      </c>
      <c r="E32" s="2"/>
      <c r="F32" s="5">
        <f xml:space="preserve"> Convert_Decimal("15° 49' 0""")</f>
        <v>15.816666666666666</v>
      </c>
      <c r="G32" s="5">
        <f t="shared" si="0"/>
        <v>8.3333333333333332E-3</v>
      </c>
      <c r="H32" s="5">
        <f t="shared" si="2"/>
        <v>0.27605291002376975</v>
      </c>
      <c r="I32" s="5">
        <f t="shared" si="3"/>
        <v>1.4544410433286079E-4</v>
      </c>
    </row>
    <row r="33" spans="1:9" x14ac:dyDescent="0.2">
      <c r="A33" s="5">
        <f xml:space="preserve"> Convert_Decimal("348° 11' 30""")</f>
        <v>348.19166666666666</v>
      </c>
      <c r="B33" s="5">
        <f t="shared" si="0"/>
        <v>8.3333333333333332E-3</v>
      </c>
      <c r="C33" s="5">
        <f t="shared" si="1"/>
        <v>6.0770910113399221</v>
      </c>
      <c r="D33" s="5">
        <f t="shared" si="1"/>
        <v>1.4544410433286079E-4</v>
      </c>
      <c r="E33" s="2"/>
      <c r="F33" s="5">
        <f xml:space="preserve"> Convert_Decimal("15° 49' 0""")</f>
        <v>15.816666666666666</v>
      </c>
      <c r="G33" s="5">
        <f t="shared" si="0"/>
        <v>8.3333333333333332E-3</v>
      </c>
      <c r="H33" s="5">
        <f t="shared" si="2"/>
        <v>0.27605291002376975</v>
      </c>
      <c r="I33" s="5">
        <f t="shared" si="3"/>
        <v>1.4544410433286079E-4</v>
      </c>
    </row>
    <row r="34" spans="1:9" x14ac:dyDescent="0.2">
      <c r="A34" s="5">
        <f xml:space="preserve"> Convert_Decimal("348° 13' 0""")</f>
        <v>348.21666666666664</v>
      </c>
      <c r="B34" s="5">
        <f t="shared" si="0"/>
        <v>8.3333333333333332E-3</v>
      </c>
      <c r="C34" s="5">
        <f t="shared" si="1"/>
        <v>6.0775273436529211</v>
      </c>
      <c r="D34" s="5">
        <f t="shared" si="1"/>
        <v>1.4544410433286079E-4</v>
      </c>
      <c r="E34" s="2"/>
      <c r="F34" s="5">
        <f xml:space="preserve"> Convert_Decimal("15° 43' 30""")</f>
        <v>15.725</v>
      </c>
      <c r="G34" s="5">
        <f t="shared" si="0"/>
        <v>8.3333333333333332E-3</v>
      </c>
      <c r="H34" s="5">
        <f t="shared" si="2"/>
        <v>0.27445302487610829</v>
      </c>
      <c r="I34" s="5">
        <f t="shared" si="3"/>
        <v>1.4544410433286079E-4</v>
      </c>
    </row>
    <row r="35" spans="1:9" x14ac:dyDescent="0.2">
      <c r="A35" s="5">
        <f xml:space="preserve"> Convert_Decimal("348° 12' 30""")</f>
        <v>348.20833333333331</v>
      </c>
      <c r="B35" s="5">
        <f t="shared" si="0"/>
        <v>8.3333333333333332E-3</v>
      </c>
      <c r="C35" s="5">
        <f t="shared" si="1"/>
        <v>6.0773818995485875</v>
      </c>
      <c r="D35" s="5">
        <f t="shared" si="1"/>
        <v>1.4544410433286079E-4</v>
      </c>
      <c r="E35" s="2"/>
      <c r="F35" s="5">
        <f xml:space="preserve"> Convert_Decimal("15° 45' 30""")</f>
        <v>15.758333333333333</v>
      </c>
      <c r="G35" s="5">
        <f t="shared" si="0"/>
        <v>8.3333333333333332E-3</v>
      </c>
      <c r="H35" s="5">
        <f t="shared" si="2"/>
        <v>0.27503480129343977</v>
      </c>
      <c r="I35" s="5">
        <f t="shared" si="3"/>
        <v>1.4544410433286079E-4</v>
      </c>
    </row>
    <row r="36" spans="1:9" x14ac:dyDescent="0.2">
      <c r="A36" s="5">
        <f xml:space="preserve"> Convert_Decimal("348° 11' 0""")</f>
        <v>348.18333333333334</v>
      </c>
      <c r="B36" s="5">
        <f t="shared" si="0"/>
        <v>8.3333333333333332E-3</v>
      </c>
      <c r="C36" s="5">
        <f t="shared" si="1"/>
        <v>6.0769455672355903</v>
      </c>
      <c r="D36" s="5">
        <f t="shared" si="1"/>
        <v>1.4544410433286079E-4</v>
      </c>
      <c r="E36" s="2"/>
      <c r="F36" s="5">
        <f xml:space="preserve"> Convert_Decimal("15° 46' 30""")</f>
        <v>15.775</v>
      </c>
      <c r="G36" s="5">
        <f t="shared" si="0"/>
        <v>8.3333333333333332E-3</v>
      </c>
      <c r="H36" s="5">
        <f t="shared" si="2"/>
        <v>0.27532568950210545</v>
      </c>
      <c r="I36" s="5">
        <f t="shared" si="3"/>
        <v>1.4544410433286079E-4</v>
      </c>
    </row>
    <row r="37" spans="1:9" x14ac:dyDescent="0.2">
      <c r="A37" s="5">
        <f xml:space="preserve"> Convert_Decimal("348° 12' 0""")</f>
        <v>348.2</v>
      </c>
      <c r="B37" s="5">
        <f t="shared" si="0"/>
        <v>8.3333333333333332E-3</v>
      </c>
      <c r="C37" s="5">
        <f t="shared" si="1"/>
        <v>6.0772364554442548</v>
      </c>
      <c r="D37" s="5">
        <f t="shared" si="1"/>
        <v>1.4544410433286079E-4</v>
      </c>
      <c r="E37" s="2"/>
      <c r="F37" s="5">
        <f xml:space="preserve"> Convert_Decimal("15° 43' 30""")</f>
        <v>15.725</v>
      </c>
      <c r="G37" s="5">
        <f t="shared" si="0"/>
        <v>8.3333333333333332E-3</v>
      </c>
      <c r="H37" s="5">
        <f t="shared" si="2"/>
        <v>0.27445302487610829</v>
      </c>
      <c r="I37" s="5">
        <f t="shared" si="3"/>
        <v>1.4544410433286079E-4</v>
      </c>
    </row>
    <row r="38" spans="1:9" x14ac:dyDescent="0.2">
      <c r="A38" s="5">
        <f xml:space="preserve"> Convert_Decimal("348° 11' 30""")</f>
        <v>348.19166666666666</v>
      </c>
      <c r="B38" s="5">
        <f t="shared" si="0"/>
        <v>8.3333333333333332E-3</v>
      </c>
      <c r="C38" s="5">
        <f t="shared" si="1"/>
        <v>6.0770910113399221</v>
      </c>
      <c r="D38" s="5">
        <f t="shared" si="1"/>
        <v>1.4544410433286079E-4</v>
      </c>
      <c r="E38" s="2"/>
      <c r="F38" s="5">
        <f xml:space="preserve"> Convert_Decimal("15° 45' 30""")</f>
        <v>15.758333333333333</v>
      </c>
      <c r="G38" s="5">
        <f t="shared" si="0"/>
        <v>8.3333333333333332E-3</v>
      </c>
      <c r="H38" s="5">
        <f t="shared" si="2"/>
        <v>0.27503480129343977</v>
      </c>
      <c r="I38" s="5">
        <f t="shared" si="3"/>
        <v>1.4544410433286079E-4</v>
      </c>
    </row>
    <row r="39" spans="1:9" x14ac:dyDescent="0.2">
      <c r="A39" s="5">
        <f xml:space="preserve"> Convert_Decimal("348° 13' 30""")</f>
        <v>348.22499999999997</v>
      </c>
      <c r="B39" s="5">
        <f t="shared" si="0"/>
        <v>8.3333333333333332E-3</v>
      </c>
      <c r="C39" s="5">
        <f t="shared" si="1"/>
        <v>6.0776727877572538</v>
      </c>
      <c r="D39" s="5">
        <f t="shared" si="1"/>
        <v>1.4544410433286079E-4</v>
      </c>
      <c r="E39" s="2"/>
      <c r="F39" s="5">
        <f xml:space="preserve"> Convert_Decimal("15° 44' 0""")</f>
        <v>15.733333333333333</v>
      </c>
      <c r="G39" s="5">
        <f t="shared" si="0"/>
        <v>8.3333333333333332E-3</v>
      </c>
      <c r="H39" s="5">
        <f t="shared" si="2"/>
        <v>0.27459846898044116</v>
      </c>
      <c r="I39" s="5">
        <f t="shared" si="3"/>
        <v>1.4544410433286079E-4</v>
      </c>
    </row>
    <row r="40" spans="1:9" x14ac:dyDescent="0.2">
      <c r="A40" s="5">
        <f xml:space="preserve"> Convert_Decimal("348° 10' 30""")</f>
        <v>348.17500000000001</v>
      </c>
      <c r="B40" s="5">
        <f t="shared" si="0"/>
        <v>8.3333333333333332E-3</v>
      </c>
      <c r="C40" s="5">
        <f t="shared" si="1"/>
        <v>6.0768001231312576</v>
      </c>
      <c r="D40" s="5">
        <f t="shared" si="1"/>
        <v>1.4544410433286079E-4</v>
      </c>
      <c r="E40" s="2"/>
      <c r="F40" s="5">
        <f xml:space="preserve"> Convert_Decimal("15° 45' 30""")</f>
        <v>15.758333333333333</v>
      </c>
      <c r="G40" s="5">
        <f t="shared" si="0"/>
        <v>8.3333333333333332E-3</v>
      </c>
      <c r="H40" s="5">
        <f t="shared" si="2"/>
        <v>0.27503480129343977</v>
      </c>
      <c r="I40" s="5">
        <f t="shared" si="3"/>
        <v>1.4544410433286079E-4</v>
      </c>
    </row>
    <row r="41" spans="1:9" x14ac:dyDescent="0.2">
      <c r="A41" s="5">
        <f xml:space="preserve"> Convert_Decimal("348° 12' 0""")</f>
        <v>348.2</v>
      </c>
      <c r="B41" s="5">
        <f t="shared" si="0"/>
        <v>8.3333333333333332E-3</v>
      </c>
      <c r="C41" s="5">
        <f t="shared" si="1"/>
        <v>6.0772364554442548</v>
      </c>
      <c r="D41" s="5">
        <f t="shared" si="1"/>
        <v>1.4544410433286079E-4</v>
      </c>
      <c r="E41" s="2"/>
      <c r="F41" s="5">
        <f xml:space="preserve"> Convert_Decimal("15° 45' 0""")</f>
        <v>15.75</v>
      </c>
      <c r="G41" s="5">
        <f t="shared" si="0"/>
        <v>8.3333333333333332E-3</v>
      </c>
      <c r="H41" s="5">
        <f t="shared" si="2"/>
        <v>0.2748893571891069</v>
      </c>
      <c r="I41" s="5">
        <f t="shared" si="3"/>
        <v>1.4544410433286079E-4</v>
      </c>
    </row>
    <row r="42" spans="1:9" x14ac:dyDescent="0.2">
      <c r="F42" s="5">
        <f xml:space="preserve"> Convert_Decimal("15° 43' 0""")</f>
        <v>15.716666666666667</v>
      </c>
      <c r="G42" s="5">
        <f t="shared" si="0"/>
        <v>8.3333333333333332E-3</v>
      </c>
      <c r="H42" s="5">
        <f t="shared" si="2"/>
        <v>0.27430758077177547</v>
      </c>
      <c r="I42" s="5">
        <f t="shared" si="3"/>
        <v>1.4544410433286079E-4</v>
      </c>
    </row>
    <row r="43" spans="1:9" x14ac:dyDescent="0.2">
      <c r="F43" s="5">
        <f xml:space="preserve"> Convert_Decimal("15° 45' 30""")</f>
        <v>15.758333333333333</v>
      </c>
      <c r="G43" s="5">
        <f xml:space="preserve"> Convert_Decimal("0° 0' 30""")</f>
        <v>8.3333333333333332E-3</v>
      </c>
      <c r="H43" s="5">
        <f t="shared" si="2"/>
        <v>0.27503480129343977</v>
      </c>
      <c r="I43" s="5">
        <f t="shared" si="3"/>
        <v>1.4544410433286079E-4</v>
      </c>
    </row>
    <row r="44" spans="1:9" x14ac:dyDescent="0.2">
      <c r="F44" s="5">
        <f xml:space="preserve"> Convert_Decimal("15° 51' 0""")</f>
        <v>15.85</v>
      </c>
      <c r="G44" s="5">
        <f t="shared" ref="G44:G76" si="4" xml:space="preserve"> Convert_Decimal("0° 0' 30""")</f>
        <v>8.3333333333333332E-3</v>
      </c>
      <c r="H44" s="5">
        <f t="shared" si="2"/>
        <v>0.27663468644110123</v>
      </c>
      <c r="I44" s="5">
        <f t="shared" si="3"/>
        <v>1.4544410433286079E-4</v>
      </c>
    </row>
    <row r="45" spans="1:9" x14ac:dyDescent="0.2">
      <c r="F45" s="5">
        <f xml:space="preserve"> Convert_Decimal("15° 46' 0""")</f>
        <v>15.766666666666667</v>
      </c>
      <c r="G45" s="5">
        <f t="shared" si="4"/>
        <v>8.3333333333333332E-3</v>
      </c>
      <c r="H45" s="5">
        <f t="shared" si="2"/>
        <v>0.27518024539777264</v>
      </c>
      <c r="I45" s="5">
        <f t="shared" si="3"/>
        <v>1.4544410433286079E-4</v>
      </c>
    </row>
    <row r="46" spans="1:9" x14ac:dyDescent="0.2">
      <c r="F46" s="5">
        <f xml:space="preserve"> Convert_Decimal("15° 46' 0""")</f>
        <v>15.766666666666667</v>
      </c>
      <c r="G46" s="5">
        <f t="shared" si="4"/>
        <v>8.3333333333333332E-3</v>
      </c>
      <c r="H46" s="5">
        <f t="shared" si="2"/>
        <v>0.27518024539777264</v>
      </c>
      <c r="I46" s="5">
        <f t="shared" si="3"/>
        <v>1.4544410433286079E-4</v>
      </c>
    </row>
    <row r="47" spans="1:9" x14ac:dyDescent="0.2">
      <c r="F47" s="5">
        <f xml:space="preserve"> Convert_Decimal("15° 50' 30""")</f>
        <v>15.841666666666667</v>
      </c>
      <c r="G47" s="5">
        <f t="shared" si="4"/>
        <v>8.3333333333333332E-3</v>
      </c>
      <c r="H47" s="5">
        <f t="shared" si="2"/>
        <v>0.27648924233676836</v>
      </c>
      <c r="I47" s="5">
        <f t="shared" si="3"/>
        <v>1.4544410433286079E-4</v>
      </c>
    </row>
    <row r="48" spans="1:9" x14ac:dyDescent="0.2">
      <c r="F48" s="5">
        <f xml:space="preserve"> Convert_Decimal("15° 49' 30""")</f>
        <v>15.824999999999999</v>
      </c>
      <c r="G48" s="5">
        <f t="shared" si="4"/>
        <v>8.3333333333333332E-3</v>
      </c>
      <c r="H48" s="5">
        <f t="shared" si="2"/>
        <v>0.27619835412810267</v>
      </c>
      <c r="I48" s="5">
        <f t="shared" si="3"/>
        <v>1.4544410433286079E-4</v>
      </c>
    </row>
    <row r="49" spans="6:9" x14ac:dyDescent="0.2">
      <c r="F49" s="5">
        <f xml:space="preserve"> Convert_Decimal("15° 48' 30""")</f>
        <v>15.808333333333334</v>
      </c>
      <c r="G49" s="5">
        <f t="shared" si="4"/>
        <v>8.3333333333333332E-3</v>
      </c>
      <c r="H49" s="5">
        <f t="shared" si="2"/>
        <v>0.27590746591943693</v>
      </c>
      <c r="I49" s="5">
        <f t="shared" si="3"/>
        <v>1.4544410433286079E-4</v>
      </c>
    </row>
    <row r="50" spans="6:9" x14ac:dyDescent="0.2">
      <c r="F50" s="5">
        <f xml:space="preserve"> Convert_Decimal("15° 47' 30""")</f>
        <v>15.791666666666666</v>
      </c>
      <c r="G50" s="5">
        <f t="shared" si="4"/>
        <v>8.3333333333333332E-3</v>
      </c>
      <c r="H50" s="5">
        <f t="shared" si="2"/>
        <v>0.27561657771077119</v>
      </c>
      <c r="I50" s="5">
        <f t="shared" si="3"/>
        <v>1.4544410433286079E-4</v>
      </c>
    </row>
    <row r="51" spans="6:9" x14ac:dyDescent="0.2">
      <c r="F51" s="5">
        <f xml:space="preserve"> Convert_Decimal("15° 46' 0""")</f>
        <v>15.766666666666667</v>
      </c>
      <c r="G51" s="5">
        <f t="shared" si="4"/>
        <v>8.3333333333333332E-3</v>
      </c>
      <c r="H51" s="5">
        <f t="shared" si="2"/>
        <v>0.27518024539777264</v>
      </c>
      <c r="I51" s="5">
        <f t="shared" si="3"/>
        <v>1.4544410433286079E-4</v>
      </c>
    </row>
    <row r="52" spans="6:9" x14ac:dyDescent="0.2">
      <c r="F52" s="5">
        <f xml:space="preserve"> Convert_Decimal("15° 48' 0""")</f>
        <v>15.8</v>
      </c>
      <c r="G52" s="5">
        <f t="shared" si="4"/>
        <v>8.3333333333333332E-3</v>
      </c>
      <c r="H52" s="5">
        <f t="shared" si="2"/>
        <v>0.27576202181510406</v>
      </c>
      <c r="I52" s="5">
        <f t="shared" si="3"/>
        <v>1.4544410433286079E-4</v>
      </c>
    </row>
    <row r="53" spans="6:9" x14ac:dyDescent="0.2">
      <c r="F53" s="5">
        <f xml:space="preserve"> Convert_Decimal("15° 46' 0""")</f>
        <v>15.766666666666667</v>
      </c>
      <c r="G53" s="5">
        <f t="shared" si="4"/>
        <v>8.3333333333333332E-3</v>
      </c>
      <c r="H53" s="5">
        <f t="shared" si="2"/>
        <v>0.27518024539777264</v>
      </c>
      <c r="I53" s="5">
        <f t="shared" si="3"/>
        <v>1.4544410433286079E-4</v>
      </c>
    </row>
    <row r="54" spans="6:9" x14ac:dyDescent="0.2">
      <c r="F54" s="5">
        <f xml:space="preserve"> Convert_Decimal("15° 50' 30""")</f>
        <v>15.841666666666667</v>
      </c>
      <c r="G54" s="5">
        <f t="shared" si="4"/>
        <v>8.3333333333333332E-3</v>
      </c>
      <c r="H54" s="5">
        <f t="shared" si="2"/>
        <v>0.27648924233676836</v>
      </c>
      <c r="I54" s="5">
        <f t="shared" si="3"/>
        <v>1.4544410433286079E-4</v>
      </c>
    </row>
    <row r="55" spans="6:9" x14ac:dyDescent="0.2">
      <c r="F55" s="5">
        <f xml:space="preserve"> Convert_Decimal("15° 42' 30""")</f>
        <v>15.708333333333332</v>
      </c>
      <c r="G55" s="5">
        <f t="shared" si="4"/>
        <v>8.3333333333333332E-3</v>
      </c>
      <c r="H55" s="5">
        <f t="shared" si="2"/>
        <v>0.2741621366674426</v>
      </c>
      <c r="I55" s="5">
        <f t="shared" si="3"/>
        <v>1.4544410433286079E-4</v>
      </c>
    </row>
    <row r="56" spans="6:9" x14ac:dyDescent="0.2">
      <c r="F56" s="5">
        <f xml:space="preserve"> Convert_Decimal("15° 42' 30""")</f>
        <v>15.708333333333332</v>
      </c>
      <c r="G56" s="5">
        <f t="shared" si="4"/>
        <v>8.3333333333333332E-3</v>
      </c>
      <c r="H56" s="5">
        <f t="shared" si="2"/>
        <v>0.2741621366674426</v>
      </c>
      <c r="I56" s="5">
        <f t="shared" si="3"/>
        <v>1.4544410433286079E-4</v>
      </c>
    </row>
    <row r="57" spans="6:9" x14ac:dyDescent="0.2">
      <c r="F57" s="5">
        <f xml:space="preserve"> Convert_Decimal("15° 42' 30""")</f>
        <v>15.708333333333332</v>
      </c>
      <c r="G57" s="5">
        <f t="shared" si="4"/>
        <v>8.3333333333333332E-3</v>
      </c>
      <c r="H57" s="5">
        <f t="shared" si="2"/>
        <v>0.2741621366674426</v>
      </c>
      <c r="I57" s="5">
        <f t="shared" si="3"/>
        <v>1.4544410433286079E-4</v>
      </c>
    </row>
    <row r="58" spans="6:9" x14ac:dyDescent="0.2">
      <c r="F58" s="5">
        <f xml:space="preserve"> Convert_Decimal("15° 43' 0""")</f>
        <v>15.716666666666667</v>
      </c>
      <c r="G58" s="5">
        <f t="shared" si="4"/>
        <v>8.3333333333333332E-3</v>
      </c>
      <c r="H58" s="5">
        <f t="shared" si="2"/>
        <v>0.27430758077177547</v>
      </c>
      <c r="I58" s="5">
        <f t="shared" si="3"/>
        <v>1.4544410433286079E-4</v>
      </c>
    </row>
    <row r="59" spans="6:9" x14ac:dyDescent="0.2">
      <c r="F59" s="5">
        <f xml:space="preserve"> Convert_Decimal("15° 40' 30""")</f>
        <v>15.674999999999999</v>
      </c>
      <c r="G59" s="5">
        <f t="shared" si="4"/>
        <v>8.3333333333333332E-3</v>
      </c>
      <c r="H59" s="5">
        <f t="shared" si="2"/>
        <v>0.27358036025011112</v>
      </c>
      <c r="I59" s="5">
        <f t="shared" si="3"/>
        <v>1.4544410433286079E-4</v>
      </c>
    </row>
    <row r="60" spans="6:9" x14ac:dyDescent="0.2">
      <c r="F60" s="5">
        <f xml:space="preserve"> Convert_Decimal("15° 45' 0""")</f>
        <v>15.75</v>
      </c>
      <c r="G60" s="5">
        <f t="shared" si="4"/>
        <v>8.3333333333333332E-3</v>
      </c>
      <c r="H60" s="5">
        <f t="shared" si="2"/>
        <v>0.2748893571891069</v>
      </c>
      <c r="I60" s="5">
        <f t="shared" si="3"/>
        <v>1.4544410433286079E-4</v>
      </c>
    </row>
    <row r="61" spans="6:9" x14ac:dyDescent="0.2">
      <c r="F61" s="5">
        <f xml:space="preserve"> Convert_Decimal("15° 40' 0""")</f>
        <v>15.666666666666666</v>
      </c>
      <c r="G61" s="5">
        <f t="shared" si="4"/>
        <v>8.3333333333333332E-3</v>
      </c>
      <c r="H61" s="5">
        <f t="shared" si="2"/>
        <v>0.27343491614577831</v>
      </c>
      <c r="I61" s="5">
        <f t="shared" si="3"/>
        <v>1.4544410433286079E-4</v>
      </c>
    </row>
    <row r="62" spans="6:9" x14ac:dyDescent="0.2">
      <c r="F62" s="5">
        <f xml:space="preserve"> Convert_Decimal("15° 47' 30""")</f>
        <v>15.791666666666666</v>
      </c>
      <c r="G62" s="5">
        <f t="shared" si="4"/>
        <v>8.3333333333333332E-3</v>
      </c>
      <c r="H62" s="5">
        <f t="shared" si="2"/>
        <v>0.27561657771077119</v>
      </c>
      <c r="I62" s="5">
        <f t="shared" si="3"/>
        <v>1.4544410433286079E-4</v>
      </c>
    </row>
    <row r="63" spans="6:9" x14ac:dyDescent="0.2">
      <c r="F63" s="5">
        <f xml:space="preserve"> Convert_Decimal("15° 43' 0""")</f>
        <v>15.716666666666667</v>
      </c>
      <c r="G63" s="5">
        <f t="shared" si="4"/>
        <v>8.3333333333333332E-3</v>
      </c>
      <c r="H63" s="5">
        <f t="shared" si="2"/>
        <v>0.27430758077177547</v>
      </c>
      <c r="I63" s="5">
        <f t="shared" si="3"/>
        <v>1.4544410433286079E-4</v>
      </c>
    </row>
    <row r="64" spans="6:9" x14ac:dyDescent="0.2">
      <c r="F64" s="5">
        <f xml:space="preserve"> Convert_Decimal("15° 40' 30""")</f>
        <v>15.674999999999999</v>
      </c>
      <c r="G64" s="5">
        <f t="shared" si="4"/>
        <v>8.3333333333333332E-3</v>
      </c>
      <c r="H64" s="5">
        <f t="shared" si="2"/>
        <v>0.27358036025011112</v>
      </c>
      <c r="I64" s="5">
        <f t="shared" si="3"/>
        <v>1.4544410433286079E-4</v>
      </c>
    </row>
    <row r="65" spans="6:9" x14ac:dyDescent="0.2">
      <c r="F65" s="5">
        <f xml:space="preserve"> Convert_Decimal("15° 39' 0""")</f>
        <v>15.65</v>
      </c>
      <c r="G65" s="5">
        <f t="shared" si="4"/>
        <v>8.3333333333333332E-3</v>
      </c>
      <c r="H65" s="5">
        <f t="shared" si="2"/>
        <v>0.27314402793711257</v>
      </c>
      <c r="I65" s="5">
        <f t="shared" si="3"/>
        <v>1.4544410433286079E-4</v>
      </c>
    </row>
    <row r="66" spans="6:9" x14ac:dyDescent="0.2">
      <c r="F66" s="5">
        <f xml:space="preserve"> Convert_Decimal("15° 43' 0""")</f>
        <v>15.716666666666667</v>
      </c>
      <c r="G66" s="5">
        <f t="shared" si="4"/>
        <v>8.3333333333333332E-3</v>
      </c>
      <c r="H66" s="5">
        <f t="shared" si="2"/>
        <v>0.27430758077177547</v>
      </c>
      <c r="I66" s="5">
        <f t="shared" si="3"/>
        <v>1.4544410433286079E-4</v>
      </c>
    </row>
    <row r="67" spans="6:9" x14ac:dyDescent="0.2">
      <c r="F67" s="5">
        <f xml:space="preserve"> Convert_Decimal("15° 46' 0""")</f>
        <v>15.766666666666667</v>
      </c>
      <c r="G67" s="5">
        <f t="shared" si="4"/>
        <v>8.3333333333333332E-3</v>
      </c>
      <c r="H67" s="5">
        <f t="shared" ref="H67:H76" si="5">PI()*F67/180</f>
        <v>0.27518024539777264</v>
      </c>
      <c r="I67" s="5">
        <f t="shared" ref="I67:I76" si="6">PI()*G67/180</f>
        <v>1.4544410433286079E-4</v>
      </c>
    </row>
    <row r="68" spans="6:9" x14ac:dyDescent="0.2">
      <c r="F68" s="5">
        <f xml:space="preserve"> Convert_Decimal("15° 41' 0""")</f>
        <v>15.683333333333334</v>
      </c>
      <c r="G68" s="5">
        <f t="shared" si="4"/>
        <v>8.3333333333333332E-3</v>
      </c>
      <c r="H68" s="5">
        <f t="shared" si="5"/>
        <v>0.27372580435444405</v>
      </c>
      <c r="I68" s="5">
        <f t="shared" si="6"/>
        <v>1.4544410433286079E-4</v>
      </c>
    </row>
    <row r="69" spans="6:9" x14ac:dyDescent="0.2">
      <c r="F69" s="5">
        <f xml:space="preserve"> Convert_Decimal("15° 44' 0""")</f>
        <v>15.733333333333333</v>
      </c>
      <c r="G69" s="5">
        <f t="shared" si="4"/>
        <v>8.3333333333333332E-3</v>
      </c>
      <c r="H69" s="5">
        <f t="shared" si="5"/>
        <v>0.27459846898044116</v>
      </c>
      <c r="I69" s="5">
        <f t="shared" si="6"/>
        <v>1.4544410433286079E-4</v>
      </c>
    </row>
    <row r="70" spans="6:9" x14ac:dyDescent="0.2">
      <c r="F70" s="5">
        <f xml:space="preserve"> Convert_Decimal("15° 39' 30""")</f>
        <v>15.658333333333333</v>
      </c>
      <c r="G70" s="5">
        <f t="shared" si="4"/>
        <v>8.3333333333333332E-3</v>
      </c>
      <c r="H70" s="5">
        <f t="shared" si="5"/>
        <v>0.27328947204144544</v>
      </c>
      <c r="I70" s="5">
        <f t="shared" si="6"/>
        <v>1.4544410433286079E-4</v>
      </c>
    </row>
    <row r="71" spans="6:9" x14ac:dyDescent="0.2">
      <c r="F71" s="5">
        <f xml:space="preserve"> Convert_Decimal("15° 38' 0""")</f>
        <v>15.633333333333333</v>
      </c>
      <c r="G71" s="5">
        <f t="shared" si="4"/>
        <v>8.3333333333333332E-3</v>
      </c>
      <c r="H71" s="5">
        <f t="shared" si="5"/>
        <v>0.27285313972844683</v>
      </c>
      <c r="I71" s="5">
        <f t="shared" si="6"/>
        <v>1.4544410433286079E-4</v>
      </c>
    </row>
    <row r="72" spans="6:9" x14ac:dyDescent="0.2">
      <c r="F72" s="5">
        <f xml:space="preserve"> Convert_Decimal("15° 46' 0""")</f>
        <v>15.766666666666667</v>
      </c>
      <c r="G72" s="5">
        <f t="shared" si="4"/>
        <v>8.3333333333333332E-3</v>
      </c>
      <c r="H72" s="5">
        <f t="shared" si="5"/>
        <v>0.27518024539777264</v>
      </c>
      <c r="I72" s="5">
        <f t="shared" si="6"/>
        <v>1.4544410433286079E-4</v>
      </c>
    </row>
    <row r="73" spans="6:9" x14ac:dyDescent="0.2">
      <c r="F73" s="5">
        <f xml:space="preserve"> Convert_Decimal("15° 42' 30""")</f>
        <v>15.708333333333332</v>
      </c>
      <c r="G73" s="5">
        <f t="shared" si="4"/>
        <v>8.3333333333333332E-3</v>
      </c>
      <c r="H73" s="5">
        <f t="shared" si="5"/>
        <v>0.2741621366674426</v>
      </c>
      <c r="I73" s="5">
        <f t="shared" si="6"/>
        <v>1.4544410433286079E-4</v>
      </c>
    </row>
    <row r="74" spans="6:9" x14ac:dyDescent="0.2">
      <c r="F74" s="5">
        <f xml:space="preserve"> Convert_Decimal("15° 50' 0""")</f>
        <v>15.833333333333334</v>
      </c>
      <c r="G74" s="5">
        <f t="shared" si="4"/>
        <v>8.3333333333333332E-3</v>
      </c>
      <c r="H74" s="5">
        <f t="shared" si="5"/>
        <v>0.27634379823243554</v>
      </c>
      <c r="I74" s="5">
        <f t="shared" si="6"/>
        <v>1.4544410433286079E-4</v>
      </c>
    </row>
    <row r="75" spans="6:9" x14ac:dyDescent="0.2">
      <c r="F75" s="5">
        <f xml:space="preserve"> Convert_Decimal("15° 42' 0""")</f>
        <v>15.7</v>
      </c>
      <c r="G75" s="5">
        <f t="shared" si="4"/>
        <v>8.3333333333333332E-3</v>
      </c>
      <c r="H75" s="5">
        <f t="shared" si="5"/>
        <v>0.27401669256310968</v>
      </c>
      <c r="I75" s="5">
        <f t="shared" si="6"/>
        <v>1.4544410433286079E-4</v>
      </c>
    </row>
    <row r="76" spans="6:9" x14ac:dyDescent="0.2">
      <c r="F76" s="5">
        <f xml:space="preserve"> Convert_Decimal("15° 43' 0""")</f>
        <v>15.716666666666667</v>
      </c>
      <c r="G76" s="5">
        <f t="shared" si="4"/>
        <v>8.3333333333333332E-3</v>
      </c>
      <c r="H76" s="5">
        <f t="shared" si="5"/>
        <v>0.27430758077177547</v>
      </c>
      <c r="I76" s="5">
        <f t="shared" si="6"/>
        <v>1.4544410433286079E-4</v>
      </c>
    </row>
  </sheetData>
  <phoneticPr fontId="2" type="noConversion"/>
  <pageMargins left="0.7" right="0.7" top="0.75" bottom="0.75" header="0.3" footer="0.3"/>
  <pageSetup paperSize="9" scale="6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Esperienza2 (Prisma).csv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cp:lastPrinted>2016-06-26T12:04:37Z</cp:lastPrinted>
  <dcterms:created xsi:type="dcterms:W3CDTF">2016-05-24T13:29:13Z</dcterms:created>
  <dcterms:modified xsi:type="dcterms:W3CDTF">2016-06-26T13:25:20Z</dcterms:modified>
</cp:coreProperties>
</file>