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heckCompatibility="1"/>
  <mc:AlternateContent xmlns:mc="http://schemas.openxmlformats.org/markup-compatibility/2006">
    <mc:Choice Requires="x15">
      <x15ac:absPath xmlns:x15ac="http://schemas.microsoft.com/office/spreadsheetml/2010/11/ac" url="/Users/simoneazeglio/Desktop/Universita/EsperimentazioniII/Esperienza8/"/>
    </mc:Choice>
  </mc:AlternateContent>
  <bookViews>
    <workbookView xWindow="1140" yWindow="1200" windowWidth="23000" windowHeight="13560" tabRatio="500" activeTab="1"/>
  </bookViews>
  <sheets>
    <sheet name="Raccolta dati" sheetId="1" r:id="rId1"/>
    <sheet name="Calcolo h" sheetId="2" r:id="rId2"/>
    <sheet name="Foglio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8" i="2" l="1"/>
  <c r="X8" i="2"/>
  <c r="V5" i="2"/>
  <c r="U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" i="2"/>
  <c r="U5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" i="2"/>
  <c r="U2" i="2"/>
  <c r="Q2" i="2"/>
  <c r="X5" i="2"/>
  <c r="V2" i="2"/>
  <c r="X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M3" i="1"/>
  <c r="M4" i="1"/>
  <c r="M5" i="1"/>
  <c r="M6" i="1"/>
  <c r="M7" i="1"/>
  <c r="M8" i="1"/>
  <c r="M9" i="1"/>
  <c r="M10" i="1"/>
  <c r="M11" i="1"/>
  <c r="M12" i="1"/>
  <c r="M13" i="1"/>
  <c r="M2" i="1"/>
  <c r="M30" i="1"/>
  <c r="M31" i="1"/>
  <c r="M32" i="1"/>
  <c r="M33" i="1"/>
  <c r="M34" i="1"/>
  <c r="M35" i="1"/>
  <c r="M36" i="1"/>
  <c r="M37" i="1"/>
  <c r="M38" i="1"/>
  <c r="M39" i="1"/>
  <c r="M29" i="1"/>
  <c r="M18" i="1"/>
  <c r="M19" i="1"/>
  <c r="M20" i="1"/>
  <c r="M21" i="1"/>
  <c r="M22" i="1"/>
  <c r="M23" i="1"/>
  <c r="M24" i="1"/>
  <c r="M25" i="1"/>
  <c r="M26" i="1"/>
  <c r="M17" i="1"/>
  <c r="E36" i="1"/>
  <c r="E37" i="1"/>
  <c r="E38" i="1"/>
  <c r="E39" i="1"/>
  <c r="E40" i="1"/>
  <c r="E41" i="1"/>
  <c r="E42" i="1"/>
  <c r="E43" i="1"/>
  <c r="E44" i="1"/>
  <c r="E45" i="1"/>
  <c r="E35" i="1"/>
  <c r="E22" i="1"/>
  <c r="E23" i="1"/>
  <c r="E24" i="1"/>
  <c r="E25" i="1"/>
  <c r="E26" i="1"/>
  <c r="E27" i="1"/>
  <c r="E28" i="1"/>
  <c r="E29" i="1"/>
  <c r="E30" i="1"/>
  <c r="E31" i="1"/>
  <c r="E32" i="1"/>
  <c r="E15" i="1"/>
  <c r="E16" i="1"/>
  <c r="E17" i="1"/>
  <c r="E18" i="1"/>
  <c r="E19" i="1"/>
  <c r="E14" i="1"/>
  <c r="E3" i="1"/>
  <c r="E4" i="1"/>
  <c r="E5" i="1"/>
  <c r="E6" i="1"/>
  <c r="E7" i="1"/>
  <c r="E8" i="1"/>
  <c r="E9" i="1"/>
  <c r="E10" i="1"/>
  <c r="E11" i="1"/>
  <c r="E12" i="1"/>
  <c r="E13" i="1"/>
  <c r="E2" i="1"/>
  <c r="N39" i="1"/>
  <c r="N38" i="1"/>
  <c r="N37" i="1"/>
  <c r="N36" i="1"/>
  <c r="N35" i="1"/>
  <c r="N34" i="1"/>
  <c r="N33" i="1"/>
  <c r="N32" i="1"/>
  <c r="N31" i="1"/>
  <c r="N30" i="1"/>
  <c r="N29" i="1"/>
  <c r="N26" i="1"/>
  <c r="N25" i="1"/>
  <c r="N24" i="1"/>
  <c r="N23" i="1"/>
  <c r="N22" i="1"/>
  <c r="N21" i="1"/>
  <c r="N20" i="1"/>
  <c r="N19" i="1"/>
  <c r="N18" i="1"/>
  <c r="N17" i="1"/>
  <c r="N3" i="1"/>
  <c r="N4" i="1"/>
  <c r="N5" i="1"/>
  <c r="N6" i="1"/>
  <c r="N7" i="1"/>
  <c r="N8" i="1"/>
  <c r="N9" i="1"/>
  <c r="N10" i="1"/>
  <c r="N11" i="1"/>
  <c r="N12" i="1"/>
  <c r="N13" i="1"/>
  <c r="N2" i="1"/>
  <c r="F45" i="1"/>
  <c r="F44" i="1"/>
  <c r="F43" i="1"/>
  <c r="F42" i="1"/>
  <c r="F41" i="1"/>
  <c r="F40" i="1"/>
  <c r="F39" i="1"/>
  <c r="F38" i="1"/>
  <c r="F37" i="1"/>
  <c r="F36" i="1"/>
  <c r="F35" i="1"/>
  <c r="F32" i="1"/>
  <c r="F31" i="1"/>
  <c r="F30" i="1"/>
  <c r="F29" i="1"/>
  <c r="F28" i="1"/>
  <c r="F27" i="1"/>
  <c r="F26" i="1"/>
  <c r="F25" i="1"/>
  <c r="F24" i="1"/>
  <c r="F23" i="1"/>
  <c r="F22" i="1"/>
  <c r="F17" i="1"/>
  <c r="F18" i="1"/>
  <c r="F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C5" i="2"/>
  <c r="C2" i="2"/>
  <c r="G8" i="2"/>
  <c r="G7" i="2"/>
  <c r="G6" i="2"/>
  <c r="G5" i="2"/>
  <c r="G4" i="2"/>
  <c r="G3" i="2"/>
  <c r="G2" i="2"/>
  <c r="C8" i="2"/>
  <c r="C7" i="2"/>
  <c r="C6" i="2"/>
  <c r="C4" i="2"/>
  <c r="C3" i="2"/>
</calcChain>
</file>

<file path=xl/sharedStrings.xml><?xml version="1.0" encoding="utf-8"?>
<sst xmlns="http://schemas.openxmlformats.org/spreadsheetml/2006/main" count="225" uniqueCount="99">
  <si>
    <t>470[nm]</t>
  </si>
  <si>
    <t>±0,1</t>
  </si>
  <si>
    <t>±1</t>
  </si>
  <si>
    <r>
      <t xml:space="preserve"> V</t>
    </r>
    <r>
      <rPr>
        <vertAlign val="subscript"/>
        <sz val="12"/>
        <color theme="1"/>
        <rFont val="Calibri (Corpo)"/>
      </rPr>
      <t xml:space="preserve">0 </t>
    </r>
    <r>
      <rPr>
        <sz val="12"/>
        <color theme="1"/>
        <rFont val="Calibri (Corpo)"/>
      </rPr>
      <t>[mV]</t>
    </r>
  </si>
  <si>
    <t>c [m/s]</t>
  </si>
  <si>
    <t>524 [nm]</t>
  </si>
  <si>
    <t>562 [nm]</t>
  </si>
  <si>
    <t>623 [nm]</t>
  </si>
  <si>
    <t>644 [nm]</t>
  </si>
  <si>
    <t>612 [nm]</t>
  </si>
  <si>
    <t>475 - 523</t>
  </si>
  <si>
    <t>475 - 622</t>
  </si>
  <si>
    <t>475 - 593</t>
  </si>
  <si>
    <t>475 - 561</t>
  </si>
  <si>
    <t>475 - 641</t>
  </si>
  <si>
    <t>475 - 609</t>
  </si>
  <si>
    <t>593 - 475</t>
  </si>
  <si>
    <t>593 - 523</t>
  </si>
  <si>
    <t>593 - 622</t>
  </si>
  <si>
    <t>593 - 561</t>
  </si>
  <si>
    <t>593 - 641</t>
  </si>
  <si>
    <t>593 - 609</t>
  </si>
  <si>
    <t>523 - 475</t>
  </si>
  <si>
    <t>523 - 622</t>
  </si>
  <si>
    <t>523 - 593</t>
  </si>
  <si>
    <t>523 - 561</t>
  </si>
  <si>
    <t>523 -641</t>
  </si>
  <si>
    <t>523 - 609</t>
  </si>
  <si>
    <t>561 - 475</t>
  </si>
  <si>
    <t>561 - 523</t>
  </si>
  <si>
    <t>561 - 622</t>
  </si>
  <si>
    <t>561 - 593</t>
  </si>
  <si>
    <t>561 - 641</t>
  </si>
  <si>
    <t>561 - 609</t>
  </si>
  <si>
    <t>609 - 475</t>
  </si>
  <si>
    <t>609 - 523</t>
  </si>
  <si>
    <t>609 - 622</t>
  </si>
  <si>
    <t>609 - 561</t>
  </si>
  <si>
    <t xml:space="preserve">609 - 641 </t>
  </si>
  <si>
    <t>609 - 593</t>
  </si>
  <si>
    <t>622 - 475</t>
  </si>
  <si>
    <t>622 -523</t>
  </si>
  <si>
    <t>622 - 593</t>
  </si>
  <si>
    <t>622 - 561</t>
  </si>
  <si>
    <t>622 - 641</t>
  </si>
  <si>
    <t>622 - 609</t>
  </si>
  <si>
    <t>641 - 475</t>
  </si>
  <si>
    <t>641 - 523</t>
  </si>
  <si>
    <t>641 - 622</t>
  </si>
  <si>
    <t>641 - 593</t>
  </si>
  <si>
    <t>641 - 561</t>
  </si>
  <si>
    <t>641 - 609</t>
  </si>
  <si>
    <r>
      <t xml:space="preserve">σ </t>
    </r>
    <r>
      <rPr>
        <vertAlign val="subscript"/>
        <sz val="12"/>
        <color theme="1"/>
        <rFont val="Calibri (Corpo)"/>
      </rPr>
      <t>V0</t>
    </r>
    <r>
      <rPr>
        <sz val="12"/>
        <color theme="1"/>
        <rFont val="Calibri"/>
        <family val="2"/>
        <scheme val="minor"/>
      </rPr>
      <t xml:space="preserve"> [mV]</t>
    </r>
  </si>
  <si>
    <t xml:space="preserve">   λ [nm]</t>
  </si>
  <si>
    <t>ν [Hz]</t>
  </si>
  <si>
    <r>
      <t xml:space="preserve">  σ</t>
    </r>
    <r>
      <rPr>
        <vertAlign val="subscript"/>
        <sz val="12"/>
        <color theme="1"/>
        <rFont val="Calibri (Corpo)"/>
      </rPr>
      <t>ν</t>
    </r>
    <r>
      <rPr>
        <sz val="12"/>
        <color theme="1"/>
        <rFont val="Calibri"/>
        <family val="2"/>
        <scheme val="minor"/>
      </rPr>
      <t xml:space="preserve">  [Hz]</t>
    </r>
  </si>
  <si>
    <r>
      <t>σ</t>
    </r>
    <r>
      <rPr>
        <vertAlign val="subscript"/>
        <sz val="12"/>
        <color theme="1"/>
        <rFont val="Calibri (Corpo)"/>
      </rPr>
      <t>λ</t>
    </r>
    <r>
      <rPr>
        <sz val="12"/>
        <color theme="1"/>
        <rFont val="Calibri (Corpo)"/>
      </rPr>
      <t xml:space="preserve"> [nm]</t>
    </r>
  </si>
  <si>
    <t>ΔV [mV]</t>
  </si>
  <si>
    <t>Δν [Hz]</t>
  </si>
  <si>
    <t>h (1) [J*s]</t>
  </si>
  <si>
    <t xml:space="preserve"> h (4) [J*s]</t>
  </si>
  <si>
    <t>h (2) [J*s]</t>
  </si>
  <si>
    <t>h (5) [J*s]</t>
  </si>
  <si>
    <t>h (7) [J*s]</t>
  </si>
  <si>
    <t>h (3) [J*s]</t>
  </si>
  <si>
    <t>h (6) [J*s]</t>
  </si>
  <si>
    <r>
      <t>σ</t>
    </r>
    <r>
      <rPr>
        <vertAlign val="subscript"/>
        <sz val="12"/>
        <color theme="1"/>
        <rFont val="Calibri (Corpo)"/>
      </rPr>
      <t>Vc</t>
    </r>
    <r>
      <rPr>
        <sz val="12"/>
        <color theme="1"/>
        <rFont val="Calibri"/>
        <family val="2"/>
        <scheme val="minor"/>
      </rPr>
      <t xml:space="preserve"> [mV]</t>
    </r>
  </si>
  <si>
    <r>
      <t xml:space="preserve">  V</t>
    </r>
    <r>
      <rPr>
        <vertAlign val="subscript"/>
        <sz val="12"/>
        <color theme="1"/>
        <rFont val="Calibri (Corpo)"/>
      </rPr>
      <t xml:space="preserve">c </t>
    </r>
    <r>
      <rPr>
        <sz val="12"/>
        <color theme="1"/>
        <rFont val="Calibri"/>
        <family val="2"/>
        <scheme val="minor"/>
      </rPr>
      <t>[mV]</t>
    </r>
  </si>
  <si>
    <t>I [pA]</t>
  </si>
  <si>
    <r>
      <t>σ</t>
    </r>
    <r>
      <rPr>
        <vertAlign val="subscript"/>
        <sz val="12"/>
        <color theme="1"/>
        <rFont val="Calibri (Corpo)"/>
      </rPr>
      <t xml:space="preserve">I </t>
    </r>
    <r>
      <rPr>
        <sz val="12"/>
        <color theme="1"/>
        <rFont val="Calibri (Corpo)"/>
      </rPr>
      <t>[pA]</t>
    </r>
  </si>
  <si>
    <t>λ1  = 593 [nm]</t>
  </si>
  <si>
    <t>λ1  =523 [nm]</t>
  </si>
  <si>
    <t>λ1  = 561 [nm]</t>
  </si>
  <si>
    <t>λ1  = 609 [nm]</t>
  </si>
  <si>
    <t>λ1  = 622 [nm]</t>
  </si>
  <si>
    <t>λ1  = 641 [nm]</t>
  </si>
  <si>
    <r>
      <t>σ</t>
    </r>
    <r>
      <rPr>
        <vertAlign val="subscript"/>
        <sz val="12"/>
        <color theme="1"/>
        <rFont val="Calibri (Corpo)"/>
      </rPr>
      <t xml:space="preserve">V-Amprobe </t>
    </r>
    <r>
      <rPr>
        <sz val="12"/>
        <color theme="1"/>
        <rFont val="Calibri (Corpo)"/>
      </rPr>
      <t>[mV]</t>
    </r>
  </si>
  <si>
    <t xml:space="preserve">media h </t>
  </si>
  <si>
    <t>h crescenti</t>
  </si>
  <si>
    <t>2° media h</t>
  </si>
  <si>
    <t>2° outlier</t>
  </si>
  <si>
    <t>1° outlier</t>
  </si>
  <si>
    <t xml:space="preserve">3° media h </t>
  </si>
  <si>
    <t>λ1  =475 [nm]</t>
  </si>
  <si>
    <t>σΔV [mV]</t>
  </si>
  <si>
    <t>σΔν [Hz]</t>
  </si>
  <si>
    <t>σh  [J*s]</t>
  </si>
  <si>
    <t>σ</t>
  </si>
  <si>
    <t>2°σ</t>
  </si>
  <si>
    <t>3° σ</t>
  </si>
  <si>
    <t>Δ</t>
  </si>
  <si>
    <t>2°Δ</t>
  </si>
  <si>
    <t>3° Δ</t>
  </si>
  <si>
    <t>τ</t>
  </si>
  <si>
    <t>2°τ</t>
  </si>
  <si>
    <t>3°τ</t>
  </si>
  <si>
    <t>σ*τ</t>
  </si>
  <si>
    <t>2° S*τ</t>
  </si>
  <si>
    <t>3° S*τ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</si>
</sst>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0"/>
  </numFmts>
  <fonts count="4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Corpo)"/>
    </font>
    <font>
      <sz val="12"/>
      <color theme="1"/>
      <name val="Calibri (Corpo)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Font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0" fontId="0" fillId="0" borderId="2" xfId="0" applyFill="1" applyBorder="1"/>
    <xf numFmtId="164" fontId="0" fillId="0" borderId="2" xfId="0" applyNumberFormat="1" applyBorder="1"/>
    <xf numFmtId="0" fontId="0" fillId="0" borderId="0" xfId="0" applyBorder="1"/>
    <xf numFmtId="0" fontId="0" fillId="0" borderId="4" xfId="0" applyBorder="1"/>
    <xf numFmtId="11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0" xfId="0" applyNumberFormat="1" applyBorder="1"/>
    <xf numFmtId="11" fontId="0" fillId="2" borderId="2" xfId="0" applyNumberFormat="1" applyFill="1" applyBorder="1"/>
    <xf numFmtId="0" fontId="0" fillId="2" borderId="2" xfId="0" applyFill="1" applyBorder="1"/>
    <xf numFmtId="11" fontId="0" fillId="3" borderId="2" xfId="0" applyNumberFormat="1" applyFill="1" applyBorder="1"/>
    <xf numFmtId="0" fontId="0" fillId="3" borderId="2" xfId="0" applyFill="1" applyBorder="1"/>
    <xf numFmtId="0" fontId="0" fillId="0" borderId="0" xfId="0" applyFill="1" applyBorder="1"/>
    <xf numFmtId="165" fontId="0" fillId="0" borderId="2" xfId="0" applyNumberFormat="1" applyBorder="1"/>
    <xf numFmtId="0" fontId="0" fillId="0" borderId="8" xfId="0" applyBorder="1"/>
    <xf numFmtId="11" fontId="0" fillId="0" borderId="8" xfId="0" applyNumberFormat="1" applyBorder="1"/>
    <xf numFmtId="11" fontId="0" fillId="0" borderId="0" xfId="0" applyNumberFormat="1" applyBorder="1"/>
    <xf numFmtId="11" fontId="0" fillId="0" borderId="5" xfId="0" applyNumberFormat="1" applyBorder="1"/>
    <xf numFmtId="0" fontId="0" fillId="0" borderId="9" xfId="0" applyBorder="1"/>
    <xf numFmtId="11" fontId="0" fillId="0" borderId="10" xfId="0" applyNumberFormat="1" applyBorder="1"/>
    <xf numFmtId="164" fontId="0" fillId="0" borderId="9" xfId="0" applyNumberFormat="1" applyBorder="1"/>
    <xf numFmtId="11" fontId="0" fillId="0" borderId="9" xfId="0" applyNumberFormat="1" applyBorder="1"/>
    <xf numFmtId="0" fontId="0" fillId="0" borderId="11" xfId="0" applyBorder="1"/>
    <xf numFmtId="11" fontId="0" fillId="0" borderId="11" xfId="0" applyNumberFormat="1" applyBorder="1"/>
    <xf numFmtId="164" fontId="0" fillId="0" borderId="11" xfId="0" applyNumberFormat="1" applyBorder="1"/>
    <xf numFmtId="11" fontId="0" fillId="0" borderId="0" xfId="0" applyNumberFormat="1"/>
    <xf numFmtId="164" fontId="0" fillId="0" borderId="0" xfId="0" applyNumberFormat="1"/>
    <xf numFmtId="0" fontId="0" fillId="2" borderId="2" xfId="0" applyFont="1" applyFill="1" applyBorder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41</xdr:row>
      <xdr:rowOff>50800</xdr:rowOff>
    </xdr:from>
    <xdr:to>
      <xdr:col>13</xdr:col>
      <xdr:colOff>736600</xdr:colOff>
      <xdr:row>46</xdr:row>
      <xdr:rowOff>114300</xdr:rowOff>
    </xdr:to>
    <xdr:sp macro="" textlink="">
      <xdr:nvSpPr>
        <xdr:cNvPr id="2" name="CasellaDiTesto 1"/>
        <xdr:cNvSpPr txBox="1"/>
      </xdr:nvSpPr>
      <xdr:spPr>
        <a:xfrm>
          <a:off x="6718300" y="8509000"/>
          <a:ext cx="39116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Wingdings" charset="2"/>
            <a:buChar char="q"/>
          </a:pPr>
          <a:r>
            <a:rPr lang="it-IT" sz="1100" b="1"/>
            <a:t>Note : </a:t>
          </a:r>
        </a:p>
        <a:p>
          <a:endParaRPr lang="it-IT" sz="1100"/>
        </a:p>
        <a:p>
          <a:r>
            <a:rPr lang="it-IT" sz="1100"/>
            <a:t>Ultima colonna</a:t>
          </a:r>
          <a:r>
            <a:rPr lang="it-IT" sz="1100" baseline="0"/>
            <a:t> per ogni tabella rappresenta l'errore sul voltaggio calcolato in base alle caratteristiche del multimetro presenti sulla scheda tecnica disposta dal costruttrore </a:t>
          </a:r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68083</xdr:colOff>
      <xdr:row>0</xdr:row>
      <xdr:rowOff>101993</xdr:rowOff>
    </xdr:from>
    <xdr:to>
      <xdr:col>12</xdr:col>
      <xdr:colOff>144021</xdr:colOff>
      <xdr:row>8</xdr:row>
      <xdr:rowOff>89293</xdr:rowOff>
    </xdr:to>
    <xdr:sp macro="" textlink="">
      <xdr:nvSpPr>
        <xdr:cNvPr id="3" name="CasellaDiTesto 2"/>
        <xdr:cNvSpPr txBox="1"/>
      </xdr:nvSpPr>
      <xdr:spPr>
        <a:xfrm>
          <a:off x="8303444" y="101993"/>
          <a:ext cx="3990680" cy="16762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Note: </a:t>
          </a:r>
        </a:p>
        <a:p>
          <a:endParaRPr lang="it-IT" sz="1100"/>
        </a:p>
        <a:p>
          <a:r>
            <a:rPr lang="it-IT" sz="1100"/>
            <a:t>Lunghezze d'onda</a:t>
          </a:r>
          <a:r>
            <a:rPr lang="it-IT" sz="1100" baseline="0"/>
            <a:t> con Avaspec, quindi con errore misurato da pc attraverso spettrofotometro</a:t>
          </a:r>
        </a:p>
        <a:p>
          <a:endParaRPr lang="it-IT" sz="1100" baseline="0"/>
        </a:p>
      </xdr:txBody>
    </xdr:sp>
    <xdr:clientData/>
  </xdr:twoCellAnchor>
  <xdr:twoCellAnchor>
    <xdr:from>
      <xdr:col>19</xdr:col>
      <xdr:colOff>890309</xdr:colOff>
      <xdr:row>9</xdr:row>
      <xdr:rowOff>196391</xdr:rowOff>
    </xdr:from>
    <xdr:to>
      <xdr:col>23</xdr:col>
      <xdr:colOff>390951</xdr:colOff>
      <xdr:row>16</xdr:row>
      <xdr:rowOff>37707</xdr:rowOff>
    </xdr:to>
    <xdr:sp macro="" textlink="">
      <xdr:nvSpPr>
        <xdr:cNvPr id="2" name="CasellaDiTesto 1"/>
        <xdr:cNvSpPr txBox="1"/>
      </xdr:nvSpPr>
      <xdr:spPr>
        <a:xfrm>
          <a:off x="19207113" y="2094845"/>
          <a:ext cx="3114250" cy="1307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Thompson-Tau test</a:t>
          </a:r>
          <a:endParaRPr lang="it-IT" sz="1100" baseline="0"/>
        </a:p>
        <a:p>
          <a:endParaRPr lang="it-IT" sz="1100" baseline="0"/>
        </a:p>
        <a:p>
          <a:r>
            <a:rPr lang="it-IT" sz="1100" baseline="0"/>
            <a:t>S*T è il valore per gli outlier, test thompson</a:t>
          </a:r>
        </a:p>
        <a:p>
          <a:r>
            <a:rPr lang="it-IT" sz="1100" baseline="0"/>
            <a:t>Le tau dipendono dal numero di dati . </a:t>
          </a:r>
        </a:p>
        <a:p>
          <a:endParaRPr lang="it-IT" sz="1100" baseline="0"/>
        </a:p>
        <a:p>
          <a:r>
            <a:rPr lang="it-IT" sz="1100" baseline="0"/>
            <a:t>delta = |h- media(h)| </a:t>
          </a:r>
        </a:p>
        <a:p>
          <a:endParaRPr lang="it-IT" sz="1100" baseline="0"/>
        </a:p>
        <a:p>
          <a:endParaRPr lang="it-IT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5"/>
  <sheetViews>
    <sheetView workbookViewId="0">
      <selection activeCell="S39" sqref="S39"/>
    </sheetView>
  </sheetViews>
  <sheetFormatPr baseColWidth="10" defaultRowHeight="16" x14ac:dyDescent="0.2"/>
  <cols>
    <col min="2" max="2" width="10.1640625" customWidth="1"/>
    <col min="3" max="3" width="7.5" customWidth="1"/>
    <col min="4" max="4" width="8.83203125" customWidth="1"/>
    <col min="5" max="5" width="6.1640625" customWidth="1"/>
    <col min="6" max="6" width="12" customWidth="1"/>
    <col min="10" max="10" width="14.1640625" customWidth="1"/>
    <col min="11" max="11" width="7.1640625" customWidth="1"/>
    <col min="12" max="12" width="14" customWidth="1"/>
    <col min="13" max="13" width="6.5" customWidth="1"/>
    <col min="14" max="14" width="13" customWidth="1"/>
  </cols>
  <sheetData>
    <row r="1" spans="1:14" ht="18" x14ac:dyDescent="0.25">
      <c r="A1" s="4" t="s">
        <v>0</v>
      </c>
      <c r="B1" s="4" t="s">
        <v>67</v>
      </c>
      <c r="C1" s="4" t="s">
        <v>66</v>
      </c>
      <c r="D1" s="4" t="s">
        <v>68</v>
      </c>
      <c r="E1" s="12" t="s">
        <v>69</v>
      </c>
      <c r="F1" s="4" t="s">
        <v>76</v>
      </c>
      <c r="I1" s="1" t="s">
        <v>5</v>
      </c>
      <c r="J1" s="4" t="s">
        <v>67</v>
      </c>
      <c r="K1" s="4" t="s">
        <v>66</v>
      </c>
      <c r="L1" s="4" t="s">
        <v>68</v>
      </c>
      <c r="M1" s="4" t="s">
        <v>69</v>
      </c>
      <c r="N1" s="4" t="s">
        <v>76</v>
      </c>
    </row>
    <row r="2" spans="1:14" x14ac:dyDescent="0.2">
      <c r="B2" s="5">
        <v>1.3</v>
      </c>
      <c r="C2" s="5" t="s">
        <v>1</v>
      </c>
      <c r="D2" s="6">
        <v>50.1</v>
      </c>
      <c r="E2" s="13">
        <f>D2*0.0004+0.4</f>
        <v>0.42004000000000002</v>
      </c>
      <c r="F2" s="8">
        <f>B2*0.01+0.1</f>
        <v>0.113</v>
      </c>
      <c r="I2" s="10"/>
      <c r="J2" s="1">
        <v>0.1</v>
      </c>
      <c r="K2" s="1" t="s">
        <v>1</v>
      </c>
      <c r="L2" s="1">
        <v>5414</v>
      </c>
      <c r="M2" s="1">
        <f>ABS(D22)*0.0004+1</f>
        <v>1.0259199999999999</v>
      </c>
      <c r="N2" s="8">
        <f>J2*0.01+0.1</f>
        <v>0.10100000000000001</v>
      </c>
    </row>
    <row r="3" spans="1:14" x14ac:dyDescent="0.2">
      <c r="B3" s="1">
        <v>200.5</v>
      </c>
      <c r="C3" s="1" t="s">
        <v>1</v>
      </c>
      <c r="D3" s="3">
        <v>34.9</v>
      </c>
      <c r="E3" s="13">
        <f t="shared" ref="E3:E13" si="0">D3*0.0004+0.4</f>
        <v>0.41395999999999999</v>
      </c>
      <c r="F3" s="8">
        <f t="shared" ref="F3:F19" si="1">B3*0.01+0.1</f>
        <v>2.105</v>
      </c>
      <c r="I3" s="10"/>
      <c r="J3" s="1">
        <v>200</v>
      </c>
      <c r="K3" s="1" t="s">
        <v>1</v>
      </c>
      <c r="L3" s="1">
        <v>328</v>
      </c>
      <c r="M3" s="1">
        <f t="shared" ref="M3:M13" si="2">ABS(D23)*0.0004+1</f>
        <v>1.0119199999999999</v>
      </c>
      <c r="N3" s="8">
        <f t="shared" ref="N3:N13" si="3">J3*0.01+0.1</f>
        <v>2.1</v>
      </c>
    </row>
    <row r="4" spans="1:14" x14ac:dyDescent="0.2">
      <c r="B4" s="1">
        <v>400.5</v>
      </c>
      <c r="C4" s="1" t="s">
        <v>1</v>
      </c>
      <c r="D4" s="3">
        <v>21.7</v>
      </c>
      <c r="E4" s="13">
        <f t="shared" si="0"/>
        <v>0.40868000000000004</v>
      </c>
      <c r="F4" s="8">
        <f t="shared" si="1"/>
        <v>4.1049999999999995</v>
      </c>
      <c r="I4" s="10"/>
      <c r="J4" s="1">
        <v>400.4</v>
      </c>
      <c r="K4" s="1" t="s">
        <v>1</v>
      </c>
      <c r="L4" s="1">
        <v>168</v>
      </c>
      <c r="M4" s="1">
        <f t="shared" si="2"/>
        <v>1.0036</v>
      </c>
      <c r="N4" s="8">
        <f t="shared" si="3"/>
        <v>4.1039999999999992</v>
      </c>
    </row>
    <row r="5" spans="1:14" x14ac:dyDescent="0.2">
      <c r="B5" s="1">
        <v>600.6</v>
      </c>
      <c r="C5" s="1" t="s">
        <v>1</v>
      </c>
      <c r="D5" s="3">
        <v>11.8</v>
      </c>
      <c r="E5" s="13">
        <f t="shared" si="0"/>
        <v>0.40472000000000002</v>
      </c>
      <c r="F5" s="8">
        <f t="shared" si="1"/>
        <v>6.1059999999999999</v>
      </c>
      <c r="I5" s="10"/>
      <c r="J5" s="1">
        <v>600.70000000000005</v>
      </c>
      <c r="K5" s="1" t="s">
        <v>1</v>
      </c>
      <c r="L5" s="1">
        <v>616</v>
      </c>
      <c r="M5" s="1">
        <f t="shared" si="2"/>
        <v>1.00112</v>
      </c>
      <c r="N5" s="8">
        <f t="shared" si="3"/>
        <v>6.1070000000000002</v>
      </c>
    </row>
    <row r="6" spans="1:14" x14ac:dyDescent="0.2">
      <c r="B6" s="1">
        <v>700.2</v>
      </c>
      <c r="C6" s="1" t="s">
        <v>1</v>
      </c>
      <c r="D6" s="3">
        <v>8</v>
      </c>
      <c r="E6" s="13">
        <f t="shared" si="0"/>
        <v>0.4032</v>
      </c>
      <c r="F6" s="8">
        <f t="shared" si="1"/>
        <v>7.1020000000000003</v>
      </c>
      <c r="I6" s="10"/>
      <c r="J6" s="1">
        <v>700.2</v>
      </c>
      <c r="K6" s="1" t="s">
        <v>1</v>
      </c>
      <c r="L6" s="1">
        <v>277</v>
      </c>
      <c r="M6" s="1">
        <f t="shared" si="2"/>
        <v>1.0002</v>
      </c>
      <c r="N6" s="8">
        <f t="shared" si="3"/>
        <v>7.1020000000000003</v>
      </c>
    </row>
    <row r="7" spans="1:14" x14ac:dyDescent="0.2">
      <c r="B7" s="1">
        <v>800.4</v>
      </c>
      <c r="C7" s="1" t="s">
        <v>1</v>
      </c>
      <c r="D7" s="3">
        <v>4.9000000000000004</v>
      </c>
      <c r="E7" s="13">
        <f t="shared" si="0"/>
        <v>0.40196000000000004</v>
      </c>
      <c r="F7" s="8">
        <f t="shared" si="1"/>
        <v>8.1039999999999992</v>
      </c>
      <c r="I7" s="10"/>
      <c r="J7" s="1">
        <v>800</v>
      </c>
      <c r="K7" s="1" t="s">
        <v>1</v>
      </c>
      <c r="L7" s="1">
        <v>52.6</v>
      </c>
      <c r="M7" s="1">
        <f t="shared" si="2"/>
        <v>1</v>
      </c>
      <c r="N7" s="8">
        <f t="shared" si="3"/>
        <v>8.1</v>
      </c>
    </row>
    <row r="8" spans="1:14" x14ac:dyDescent="0.2">
      <c r="B8" s="1">
        <v>850.2</v>
      </c>
      <c r="C8" s="1" t="s">
        <v>1</v>
      </c>
      <c r="D8" s="3">
        <v>3.5</v>
      </c>
      <c r="E8" s="13">
        <f t="shared" si="0"/>
        <v>0.40140000000000003</v>
      </c>
      <c r="F8" s="8">
        <f t="shared" si="1"/>
        <v>8.6020000000000003</v>
      </c>
      <c r="I8" s="10"/>
      <c r="J8" s="1">
        <v>833.8</v>
      </c>
      <c r="K8" s="1" t="s">
        <v>1</v>
      </c>
      <c r="L8" s="1">
        <v>0.4</v>
      </c>
      <c r="M8" s="1">
        <f t="shared" si="2"/>
        <v>1.0002</v>
      </c>
      <c r="N8" s="8">
        <f t="shared" si="3"/>
        <v>8.4379999999999988</v>
      </c>
    </row>
    <row r="9" spans="1:14" x14ac:dyDescent="0.2">
      <c r="B9" s="1">
        <v>900.5</v>
      </c>
      <c r="C9" s="1" t="s">
        <v>1</v>
      </c>
      <c r="D9" s="3">
        <v>2.9</v>
      </c>
      <c r="E9" s="13">
        <f t="shared" si="0"/>
        <v>0.40116000000000002</v>
      </c>
      <c r="F9" s="8">
        <f t="shared" si="1"/>
        <v>9.1050000000000004</v>
      </c>
      <c r="I9" s="10"/>
      <c r="J9" s="1">
        <v>832.5</v>
      </c>
      <c r="K9" s="1" t="s">
        <v>1</v>
      </c>
      <c r="L9" s="1">
        <v>1.9</v>
      </c>
      <c r="M9" s="1">
        <f t="shared" si="2"/>
        <v>1.0002</v>
      </c>
      <c r="N9" s="8">
        <f t="shared" si="3"/>
        <v>8.4249999999999989</v>
      </c>
    </row>
    <row r="10" spans="1:14" x14ac:dyDescent="0.2">
      <c r="B10" s="1">
        <v>951.3</v>
      </c>
      <c r="C10" s="1" t="s">
        <v>1</v>
      </c>
      <c r="D10" s="3">
        <v>1.7</v>
      </c>
      <c r="E10" s="13">
        <f t="shared" si="0"/>
        <v>0.40068000000000004</v>
      </c>
      <c r="F10" s="8">
        <f t="shared" si="1"/>
        <v>9.6129999999999995</v>
      </c>
      <c r="I10" s="10"/>
      <c r="J10" s="1">
        <v>835.7</v>
      </c>
      <c r="K10" s="1" t="s">
        <v>1</v>
      </c>
      <c r="L10" s="1">
        <v>-2.1</v>
      </c>
      <c r="M10" s="1">
        <f t="shared" si="2"/>
        <v>1.0021199999999999</v>
      </c>
      <c r="N10" s="8">
        <f t="shared" si="3"/>
        <v>8.4570000000000007</v>
      </c>
    </row>
    <row r="11" spans="1:14" x14ac:dyDescent="0.2">
      <c r="B11" s="1">
        <v>1001</v>
      </c>
      <c r="C11" s="1" t="s">
        <v>2</v>
      </c>
      <c r="D11" s="3">
        <v>0.8</v>
      </c>
      <c r="E11" s="13">
        <f t="shared" si="0"/>
        <v>0.40032000000000001</v>
      </c>
      <c r="F11" s="8">
        <f t="shared" si="1"/>
        <v>10.11</v>
      </c>
      <c r="I11" s="10"/>
      <c r="J11" s="1">
        <v>899.9</v>
      </c>
      <c r="K11" s="2" t="s">
        <v>1</v>
      </c>
      <c r="L11" s="1">
        <v>-67.8</v>
      </c>
      <c r="M11" s="1">
        <f t="shared" si="2"/>
        <v>1.0022800000000001</v>
      </c>
      <c r="N11" s="8">
        <f t="shared" si="3"/>
        <v>9.0990000000000002</v>
      </c>
    </row>
    <row r="12" spans="1:14" x14ac:dyDescent="0.2">
      <c r="B12" s="1">
        <v>1050</v>
      </c>
      <c r="C12" s="2" t="s">
        <v>2</v>
      </c>
      <c r="D12" s="3">
        <v>0.2</v>
      </c>
      <c r="E12" s="13">
        <f t="shared" si="0"/>
        <v>0.40008000000000005</v>
      </c>
      <c r="F12" s="8">
        <f t="shared" si="1"/>
        <v>10.6</v>
      </c>
      <c r="I12" s="10"/>
      <c r="J12" s="1">
        <v>2700</v>
      </c>
      <c r="K12" s="1" t="s">
        <v>2</v>
      </c>
      <c r="L12" s="1">
        <v>-135.80000000000001</v>
      </c>
      <c r="M12" s="1">
        <f t="shared" si="2"/>
        <v>1.0023200000000001</v>
      </c>
      <c r="N12" s="8">
        <f t="shared" si="3"/>
        <v>27.1</v>
      </c>
    </row>
    <row r="13" spans="1:14" x14ac:dyDescent="0.2">
      <c r="B13" s="1">
        <v>1061</v>
      </c>
      <c r="C13" s="1" t="s">
        <v>2</v>
      </c>
      <c r="D13" s="3">
        <v>0</v>
      </c>
      <c r="E13" s="13">
        <f t="shared" si="0"/>
        <v>0.4</v>
      </c>
      <c r="F13" s="8">
        <f t="shared" si="1"/>
        <v>10.709999999999999</v>
      </c>
      <c r="I13" s="10"/>
      <c r="J13" s="1">
        <v>2100</v>
      </c>
      <c r="K13" s="2" t="s">
        <v>2</v>
      </c>
      <c r="L13" s="1">
        <v>-135</v>
      </c>
      <c r="M13" s="1">
        <f t="shared" si="2"/>
        <v>1</v>
      </c>
      <c r="N13" s="8">
        <f t="shared" si="3"/>
        <v>21.1</v>
      </c>
    </row>
    <row r="14" spans="1:14" x14ac:dyDescent="0.2">
      <c r="B14" s="1">
        <v>1099</v>
      </c>
      <c r="C14" s="1" t="s">
        <v>2</v>
      </c>
      <c r="D14" s="3">
        <v>-0.2</v>
      </c>
      <c r="E14" s="13">
        <f>ABS(D14)*0.0004+0.4</f>
        <v>0.40008000000000005</v>
      </c>
      <c r="F14" s="8">
        <f t="shared" si="1"/>
        <v>11.09</v>
      </c>
    </row>
    <row r="15" spans="1:14" x14ac:dyDescent="0.2">
      <c r="B15" s="1">
        <v>1300</v>
      </c>
      <c r="C15" s="2" t="s">
        <v>2</v>
      </c>
      <c r="D15" s="3">
        <v>-1</v>
      </c>
      <c r="E15" s="13">
        <f t="shared" ref="E15:E19" si="4">ABS(D15)*0.0004+0.4</f>
        <v>0.40040000000000003</v>
      </c>
      <c r="F15" s="8">
        <f t="shared" si="1"/>
        <v>13.1</v>
      </c>
    </row>
    <row r="16" spans="1:14" ht="18" x14ac:dyDescent="0.25">
      <c r="B16" s="1">
        <v>1510</v>
      </c>
      <c r="C16" s="1" t="s">
        <v>2</v>
      </c>
      <c r="D16" s="3">
        <v>-1.4</v>
      </c>
      <c r="E16" s="13">
        <f t="shared" si="4"/>
        <v>0.40056000000000003</v>
      </c>
      <c r="F16" s="8">
        <f t="shared" si="1"/>
        <v>15.2</v>
      </c>
      <c r="I16" s="1" t="s">
        <v>7</v>
      </c>
      <c r="J16" s="4" t="s">
        <v>67</v>
      </c>
      <c r="K16" s="4" t="s">
        <v>66</v>
      </c>
      <c r="L16" s="4" t="s">
        <v>68</v>
      </c>
      <c r="M16" s="4" t="s">
        <v>69</v>
      </c>
      <c r="N16" s="4" t="s">
        <v>76</v>
      </c>
    </row>
    <row r="17" spans="1:14" x14ac:dyDescent="0.2">
      <c r="B17" s="1">
        <v>2001</v>
      </c>
      <c r="C17" s="1" t="s">
        <v>2</v>
      </c>
      <c r="D17" s="3">
        <v>-1.5</v>
      </c>
      <c r="E17" s="13">
        <f t="shared" si="4"/>
        <v>0.40060000000000001</v>
      </c>
      <c r="F17" s="8">
        <f t="shared" si="1"/>
        <v>20.110000000000003</v>
      </c>
      <c r="I17" s="10"/>
      <c r="J17" s="1">
        <v>1.3</v>
      </c>
      <c r="K17" s="1" t="s">
        <v>1</v>
      </c>
      <c r="L17" s="1">
        <v>31.8</v>
      </c>
      <c r="M17" s="1">
        <f>ABS(L17)*0.0004+0.4</f>
        <v>0.41272000000000003</v>
      </c>
      <c r="N17" s="8">
        <f>J17*0.01+0.1</f>
        <v>0.113</v>
      </c>
    </row>
    <row r="18" spans="1:14" x14ac:dyDescent="0.2">
      <c r="B18" s="1">
        <v>2504</v>
      </c>
      <c r="C18" s="2" t="s">
        <v>2</v>
      </c>
      <c r="D18" s="3">
        <v>-1.5</v>
      </c>
      <c r="E18" s="13">
        <f t="shared" si="4"/>
        <v>0.40060000000000001</v>
      </c>
      <c r="F18" s="8">
        <f t="shared" si="1"/>
        <v>25.14</v>
      </c>
      <c r="I18" s="10"/>
      <c r="J18" s="1">
        <v>200.3</v>
      </c>
      <c r="K18" s="1" t="s">
        <v>1</v>
      </c>
      <c r="L18" s="1">
        <v>9.9</v>
      </c>
      <c r="M18" s="1">
        <f t="shared" ref="M18:M26" si="5">ABS(L18)*0.0004+0.4</f>
        <v>0.40396000000000004</v>
      </c>
      <c r="N18" s="8">
        <f t="shared" ref="N18:N39" si="6">J18*0.01+0.1</f>
        <v>2.1030000000000002</v>
      </c>
    </row>
    <row r="19" spans="1:14" x14ac:dyDescent="0.2">
      <c r="B19" s="1">
        <v>3000</v>
      </c>
      <c r="C19" s="1" t="s">
        <v>2</v>
      </c>
      <c r="D19" s="3">
        <v>-1.5</v>
      </c>
      <c r="E19" s="13">
        <f t="shared" si="4"/>
        <v>0.40060000000000001</v>
      </c>
      <c r="F19" s="8">
        <f t="shared" si="1"/>
        <v>30.1</v>
      </c>
      <c r="I19" s="10"/>
      <c r="J19" s="1">
        <v>300.10000000000002</v>
      </c>
      <c r="K19" s="1" t="s">
        <v>1</v>
      </c>
      <c r="L19" s="1">
        <v>3.2</v>
      </c>
      <c r="M19" s="1">
        <f t="shared" si="5"/>
        <v>0.40128000000000003</v>
      </c>
      <c r="N19" s="8">
        <f t="shared" si="6"/>
        <v>3.1010000000000004</v>
      </c>
    </row>
    <row r="20" spans="1:14" x14ac:dyDescent="0.2">
      <c r="I20" s="10"/>
      <c r="J20" s="1">
        <v>352.1</v>
      </c>
      <c r="K20" s="1" t="s">
        <v>1</v>
      </c>
      <c r="L20" s="1">
        <v>0</v>
      </c>
      <c r="M20" s="1">
        <f t="shared" si="5"/>
        <v>0.4</v>
      </c>
      <c r="N20" s="8">
        <f t="shared" si="6"/>
        <v>3.6210000000000004</v>
      </c>
    </row>
    <row r="21" spans="1:14" ht="18" x14ac:dyDescent="0.25">
      <c r="A21" s="1" t="s">
        <v>6</v>
      </c>
      <c r="B21" s="4" t="s">
        <v>67</v>
      </c>
      <c r="C21" s="4" t="s">
        <v>66</v>
      </c>
      <c r="D21" s="4" t="s">
        <v>68</v>
      </c>
      <c r="E21" s="4" t="s">
        <v>69</v>
      </c>
      <c r="F21" s="4" t="s">
        <v>76</v>
      </c>
      <c r="I21" s="10"/>
      <c r="J21" s="1">
        <v>365.1</v>
      </c>
      <c r="K21" s="1" t="s">
        <v>1</v>
      </c>
      <c r="L21" s="1">
        <v>-0.5</v>
      </c>
      <c r="M21" s="1">
        <f t="shared" si="5"/>
        <v>0.4002</v>
      </c>
      <c r="N21" s="8">
        <f t="shared" si="6"/>
        <v>3.7510000000000003</v>
      </c>
    </row>
    <row r="22" spans="1:14" x14ac:dyDescent="0.2">
      <c r="A22" s="10"/>
      <c r="B22" s="1">
        <v>1.2</v>
      </c>
      <c r="C22" s="1" t="s">
        <v>1</v>
      </c>
      <c r="D22" s="1">
        <v>64.8</v>
      </c>
      <c r="E22" s="1">
        <f>ABS(D22)*0.0004+0.4</f>
        <v>0.42592000000000002</v>
      </c>
      <c r="F22" s="8">
        <f>B22*0.01+0.1</f>
        <v>0.112</v>
      </c>
      <c r="I22" s="10"/>
      <c r="J22" s="1">
        <v>350.4</v>
      </c>
      <c r="K22" s="1" t="s">
        <v>1</v>
      </c>
      <c r="L22" s="1">
        <v>0.5</v>
      </c>
      <c r="M22" s="1">
        <f t="shared" si="5"/>
        <v>0.4002</v>
      </c>
      <c r="N22" s="8">
        <f t="shared" si="6"/>
        <v>3.6040000000000001</v>
      </c>
    </row>
    <row r="23" spans="1:14" x14ac:dyDescent="0.2">
      <c r="A23" s="10"/>
      <c r="B23" s="1">
        <v>200.1</v>
      </c>
      <c r="C23" s="1" t="s">
        <v>1</v>
      </c>
      <c r="D23" s="1">
        <v>29.8</v>
      </c>
      <c r="E23" s="1">
        <f t="shared" ref="E23:E32" si="7">ABS(D23)*0.0004+0.4</f>
        <v>0.41192000000000001</v>
      </c>
      <c r="F23" s="8">
        <f t="shared" ref="F23:F45" si="8">B23*0.01+0.1</f>
        <v>2.101</v>
      </c>
      <c r="I23" s="10"/>
      <c r="J23" s="1">
        <v>499.5</v>
      </c>
      <c r="K23" s="1" t="s">
        <v>1</v>
      </c>
      <c r="L23" s="1">
        <v>-7.7</v>
      </c>
      <c r="M23" s="1">
        <f t="shared" si="5"/>
        <v>0.40308000000000005</v>
      </c>
      <c r="N23" s="8">
        <f t="shared" si="6"/>
        <v>5.0949999999999998</v>
      </c>
    </row>
    <row r="24" spans="1:14" x14ac:dyDescent="0.2">
      <c r="A24" s="10"/>
      <c r="B24" s="1">
        <v>400</v>
      </c>
      <c r="C24" s="1" t="s">
        <v>1</v>
      </c>
      <c r="D24" s="1">
        <v>9</v>
      </c>
      <c r="E24" s="1">
        <f t="shared" si="7"/>
        <v>0.40360000000000001</v>
      </c>
      <c r="F24" s="8">
        <f t="shared" si="8"/>
        <v>4.0999999999999996</v>
      </c>
      <c r="I24" s="10"/>
      <c r="J24" s="1">
        <v>1000</v>
      </c>
      <c r="K24" s="1" t="s">
        <v>2</v>
      </c>
      <c r="L24" s="1">
        <v>-17.600000000000001</v>
      </c>
      <c r="M24" s="1">
        <f t="shared" si="5"/>
        <v>0.40704000000000001</v>
      </c>
      <c r="N24" s="8">
        <f t="shared" si="6"/>
        <v>10.1</v>
      </c>
    </row>
    <row r="25" spans="1:14" x14ac:dyDescent="0.2">
      <c r="A25" s="10"/>
      <c r="B25" s="1">
        <v>500.4</v>
      </c>
      <c r="C25" s="1" t="s">
        <v>1</v>
      </c>
      <c r="D25" s="1">
        <v>2.8</v>
      </c>
      <c r="E25" s="1">
        <f t="shared" si="7"/>
        <v>0.40112000000000003</v>
      </c>
      <c r="F25" s="8">
        <f t="shared" si="8"/>
        <v>5.1039999999999992</v>
      </c>
      <c r="I25" s="10"/>
      <c r="J25" s="1">
        <v>2001</v>
      </c>
      <c r="K25" s="2" t="s">
        <v>2</v>
      </c>
      <c r="L25" s="1">
        <v>-19.2</v>
      </c>
      <c r="M25" s="1">
        <f t="shared" si="5"/>
        <v>0.40768000000000004</v>
      </c>
      <c r="N25" s="8">
        <f t="shared" si="6"/>
        <v>20.110000000000003</v>
      </c>
    </row>
    <row r="26" spans="1:14" x14ac:dyDescent="0.2">
      <c r="A26" s="10"/>
      <c r="B26" s="1">
        <v>550.20000000000005</v>
      </c>
      <c r="C26" s="1" t="s">
        <v>1</v>
      </c>
      <c r="D26" s="1">
        <v>0.5</v>
      </c>
      <c r="E26" s="1">
        <f t="shared" si="7"/>
        <v>0.4002</v>
      </c>
      <c r="F26" s="8">
        <f t="shared" si="8"/>
        <v>5.6020000000000003</v>
      </c>
      <c r="I26" s="10"/>
      <c r="J26" s="1">
        <v>3000</v>
      </c>
      <c r="K26" s="1" t="s">
        <v>2</v>
      </c>
      <c r="L26" s="1">
        <v>-19.3</v>
      </c>
      <c r="M26" s="1">
        <f t="shared" si="5"/>
        <v>0.40772000000000003</v>
      </c>
      <c r="N26" s="8">
        <f t="shared" si="6"/>
        <v>30.1</v>
      </c>
    </row>
    <row r="27" spans="1:14" x14ac:dyDescent="0.2">
      <c r="A27" s="10"/>
      <c r="B27" s="1">
        <v>563.4</v>
      </c>
      <c r="C27" s="1" t="s">
        <v>1</v>
      </c>
      <c r="D27" s="1">
        <v>0</v>
      </c>
      <c r="E27" s="1">
        <f t="shared" si="7"/>
        <v>0.4</v>
      </c>
      <c r="F27" s="8">
        <f t="shared" si="8"/>
        <v>5.7339999999999991</v>
      </c>
      <c r="N27" s="15"/>
    </row>
    <row r="28" spans="1:14" ht="18" x14ac:dyDescent="0.25">
      <c r="A28" s="10"/>
      <c r="B28" s="1">
        <v>553.70000000000005</v>
      </c>
      <c r="C28" s="1" t="s">
        <v>1</v>
      </c>
      <c r="D28" s="1">
        <v>0.5</v>
      </c>
      <c r="E28" s="1">
        <f t="shared" si="7"/>
        <v>0.4002</v>
      </c>
      <c r="F28" s="8">
        <f t="shared" si="8"/>
        <v>5.6370000000000005</v>
      </c>
      <c r="I28" s="1" t="s">
        <v>9</v>
      </c>
      <c r="J28" s="4" t="s">
        <v>67</v>
      </c>
      <c r="K28" s="4" t="s">
        <v>66</v>
      </c>
      <c r="L28" s="4" t="s">
        <v>68</v>
      </c>
      <c r="M28" s="12" t="s">
        <v>69</v>
      </c>
      <c r="N28" s="4" t="s">
        <v>76</v>
      </c>
    </row>
    <row r="29" spans="1:14" x14ac:dyDescent="0.2">
      <c r="A29" s="10"/>
      <c r="B29" s="1">
        <v>579.1</v>
      </c>
      <c r="C29" s="1" t="s">
        <v>1</v>
      </c>
      <c r="D29" s="1">
        <v>-0.5</v>
      </c>
      <c r="E29" s="1">
        <f t="shared" si="7"/>
        <v>0.4002</v>
      </c>
      <c r="F29" s="8">
        <f t="shared" si="8"/>
        <v>5.891</v>
      </c>
      <c r="I29" s="10"/>
      <c r="J29" s="1">
        <v>99.9</v>
      </c>
      <c r="K29" s="1" t="s">
        <v>1</v>
      </c>
      <c r="L29" s="3">
        <v>59.2</v>
      </c>
      <c r="M29" s="1">
        <f>ABS(L29)*0.0004+0.4</f>
        <v>0.42368</v>
      </c>
      <c r="N29" s="8">
        <f>J29*0.01+0.1</f>
        <v>1.0990000000000002</v>
      </c>
    </row>
    <row r="30" spans="1:14" x14ac:dyDescent="0.2">
      <c r="A30" s="10"/>
      <c r="B30" s="1">
        <v>1000</v>
      </c>
      <c r="C30" s="1" t="s">
        <v>2</v>
      </c>
      <c r="D30" s="1">
        <v>-5.3</v>
      </c>
      <c r="E30" s="1">
        <f t="shared" si="7"/>
        <v>0.40212000000000003</v>
      </c>
      <c r="F30" s="8">
        <f t="shared" si="8"/>
        <v>10.1</v>
      </c>
      <c r="I30" s="10"/>
      <c r="J30" s="1">
        <v>200</v>
      </c>
      <c r="K30" s="1" t="s">
        <v>1</v>
      </c>
      <c r="L30" s="3">
        <v>36.200000000000003</v>
      </c>
      <c r="M30" s="1">
        <f t="shared" ref="M30:M39" si="9">ABS(L30)*0.0004+0.4</f>
        <v>0.41448000000000002</v>
      </c>
      <c r="N30" s="8">
        <f t="shared" si="6"/>
        <v>2.1</v>
      </c>
    </row>
    <row r="31" spans="1:14" x14ac:dyDescent="0.2">
      <c r="A31" s="10"/>
      <c r="B31" s="1">
        <v>2001</v>
      </c>
      <c r="C31" s="2" t="s">
        <v>2</v>
      </c>
      <c r="D31" s="1">
        <v>-5.7</v>
      </c>
      <c r="E31" s="1">
        <f t="shared" si="7"/>
        <v>0.40228000000000003</v>
      </c>
      <c r="F31" s="8">
        <f t="shared" si="8"/>
        <v>20.110000000000003</v>
      </c>
      <c r="I31" s="10"/>
      <c r="J31" s="1">
        <v>300</v>
      </c>
      <c r="K31" s="1" t="s">
        <v>1</v>
      </c>
      <c r="L31" s="3">
        <v>16.899999999999999</v>
      </c>
      <c r="M31" s="1">
        <f t="shared" si="9"/>
        <v>0.40676000000000001</v>
      </c>
      <c r="N31" s="8">
        <f t="shared" si="6"/>
        <v>3.1</v>
      </c>
    </row>
    <row r="32" spans="1:14" x14ac:dyDescent="0.2">
      <c r="A32" s="10"/>
      <c r="B32" s="1">
        <v>3002</v>
      </c>
      <c r="C32" s="1" t="s">
        <v>2</v>
      </c>
      <c r="D32" s="1">
        <v>-5.8</v>
      </c>
      <c r="E32" s="1">
        <f t="shared" si="7"/>
        <v>0.40232000000000001</v>
      </c>
      <c r="F32" s="8">
        <f t="shared" si="8"/>
        <v>30.12</v>
      </c>
      <c r="I32" s="10"/>
      <c r="J32" s="1">
        <v>350.4</v>
      </c>
      <c r="K32" s="1" t="s">
        <v>1</v>
      </c>
      <c r="L32" s="3">
        <v>8.6</v>
      </c>
      <c r="M32" s="1">
        <f t="shared" si="9"/>
        <v>0.40344000000000002</v>
      </c>
      <c r="N32" s="8">
        <f t="shared" si="6"/>
        <v>3.6040000000000001</v>
      </c>
    </row>
    <row r="33" spans="1:14" x14ac:dyDescent="0.2">
      <c r="F33" s="15"/>
      <c r="I33" s="10"/>
      <c r="J33" s="1">
        <v>414.8</v>
      </c>
      <c r="K33" s="1" t="s">
        <v>1</v>
      </c>
      <c r="L33" s="3">
        <v>0.2</v>
      </c>
      <c r="M33" s="1">
        <f t="shared" si="9"/>
        <v>0.40008000000000005</v>
      </c>
      <c r="N33" s="8">
        <f t="shared" si="6"/>
        <v>4.2480000000000002</v>
      </c>
    </row>
    <row r="34" spans="1:14" ht="18" x14ac:dyDescent="0.25">
      <c r="A34" s="1" t="s">
        <v>8</v>
      </c>
      <c r="B34" s="4" t="s">
        <v>67</v>
      </c>
      <c r="C34" s="4" t="s">
        <v>66</v>
      </c>
      <c r="D34" s="4" t="s">
        <v>68</v>
      </c>
      <c r="E34" s="12" t="s">
        <v>69</v>
      </c>
      <c r="F34" s="4" t="s">
        <v>76</v>
      </c>
      <c r="I34" s="10"/>
      <c r="J34" s="1">
        <v>424.4</v>
      </c>
      <c r="K34" s="1" t="s">
        <v>1</v>
      </c>
      <c r="L34" s="3">
        <v>-1</v>
      </c>
      <c r="M34" s="1">
        <f t="shared" si="9"/>
        <v>0.40040000000000003</v>
      </c>
      <c r="N34" s="8">
        <f t="shared" si="6"/>
        <v>4.3439999999999994</v>
      </c>
    </row>
    <row r="35" spans="1:14" x14ac:dyDescent="0.2">
      <c r="A35" s="10"/>
      <c r="B35" s="1">
        <v>1.2</v>
      </c>
      <c r="C35" s="1" t="s">
        <v>1</v>
      </c>
      <c r="D35" s="3">
        <v>5.3</v>
      </c>
      <c r="E35" s="14">
        <f>ABS(D35)*0.0004+0.4</f>
        <v>0.40212000000000003</v>
      </c>
      <c r="F35" s="8">
        <f>B35*0.01+0.1</f>
        <v>0.112</v>
      </c>
      <c r="I35" s="10"/>
      <c r="J35" s="1">
        <v>409.2</v>
      </c>
      <c r="K35" s="1" t="s">
        <v>1</v>
      </c>
      <c r="L35" s="3">
        <v>1</v>
      </c>
      <c r="M35" s="1">
        <f t="shared" si="9"/>
        <v>0.40040000000000003</v>
      </c>
      <c r="N35" s="8">
        <f t="shared" si="6"/>
        <v>4.1919999999999993</v>
      </c>
    </row>
    <row r="36" spans="1:14" x14ac:dyDescent="0.2">
      <c r="A36" s="10"/>
      <c r="B36" s="1">
        <v>100.1</v>
      </c>
      <c r="C36" s="1" t="s">
        <v>1</v>
      </c>
      <c r="D36" s="3">
        <v>3.2</v>
      </c>
      <c r="E36" s="14">
        <f t="shared" ref="E36:E45" si="10">ABS(D36)*0.0004+0.4</f>
        <v>0.40128000000000003</v>
      </c>
      <c r="F36" s="8">
        <f t="shared" si="8"/>
        <v>1.101</v>
      </c>
      <c r="I36" s="10"/>
      <c r="J36" s="1">
        <v>499.6</v>
      </c>
      <c r="K36" s="1" t="s">
        <v>1</v>
      </c>
      <c r="L36" s="3">
        <v>-8.6</v>
      </c>
      <c r="M36" s="1">
        <f t="shared" si="9"/>
        <v>0.40344000000000002</v>
      </c>
      <c r="N36" s="8">
        <f t="shared" si="6"/>
        <v>5.0960000000000001</v>
      </c>
    </row>
    <row r="37" spans="1:14" x14ac:dyDescent="0.2">
      <c r="A37" s="10"/>
      <c r="B37" s="1">
        <v>149.9</v>
      </c>
      <c r="C37" s="1" t="s">
        <v>1</v>
      </c>
      <c r="D37" s="3">
        <v>2</v>
      </c>
      <c r="E37" s="14">
        <f t="shared" si="10"/>
        <v>0.40080000000000005</v>
      </c>
      <c r="F37" s="8">
        <f t="shared" si="8"/>
        <v>1.5990000000000002</v>
      </c>
      <c r="I37" s="10"/>
      <c r="J37" s="1">
        <v>1001</v>
      </c>
      <c r="K37" s="1" t="s">
        <v>2</v>
      </c>
      <c r="L37" s="3">
        <v>-23.7</v>
      </c>
      <c r="M37" s="1">
        <f t="shared" si="9"/>
        <v>0.40948000000000001</v>
      </c>
      <c r="N37" s="8">
        <f t="shared" si="6"/>
        <v>10.11</v>
      </c>
    </row>
    <row r="38" spans="1:14" x14ac:dyDescent="0.2">
      <c r="A38" s="10"/>
      <c r="B38" s="1">
        <v>200.6</v>
      </c>
      <c r="C38" s="1" t="s">
        <v>1</v>
      </c>
      <c r="D38" s="3">
        <v>0.8</v>
      </c>
      <c r="E38" s="14">
        <f t="shared" si="10"/>
        <v>0.40032000000000001</v>
      </c>
      <c r="F38" s="8">
        <f t="shared" si="8"/>
        <v>2.1059999999999999</v>
      </c>
      <c r="I38" s="10"/>
      <c r="J38" s="1">
        <v>2003</v>
      </c>
      <c r="K38" s="2" t="s">
        <v>2</v>
      </c>
      <c r="L38" s="3">
        <v>-25.1</v>
      </c>
      <c r="M38" s="1">
        <f t="shared" si="9"/>
        <v>0.41004000000000002</v>
      </c>
      <c r="N38" s="8">
        <f t="shared" si="6"/>
        <v>20.130000000000003</v>
      </c>
    </row>
    <row r="39" spans="1:14" x14ac:dyDescent="0.2">
      <c r="A39" s="10"/>
      <c r="B39" s="1">
        <v>230.1</v>
      </c>
      <c r="C39" s="1" t="s">
        <v>1</v>
      </c>
      <c r="D39" s="3">
        <v>0</v>
      </c>
      <c r="E39" s="14">
        <f t="shared" si="10"/>
        <v>0.4</v>
      </c>
      <c r="F39" s="8">
        <f t="shared" si="8"/>
        <v>2.4010000000000002</v>
      </c>
      <c r="I39" s="10"/>
      <c r="J39" s="1">
        <v>3003</v>
      </c>
      <c r="K39" s="1" t="s">
        <v>2</v>
      </c>
      <c r="L39" s="3">
        <v>-25.4</v>
      </c>
      <c r="M39" s="1">
        <f t="shared" si="9"/>
        <v>0.41016000000000002</v>
      </c>
      <c r="N39" s="8">
        <f t="shared" si="6"/>
        <v>30.130000000000003</v>
      </c>
    </row>
    <row r="40" spans="1:14" x14ac:dyDescent="0.2">
      <c r="A40" s="10"/>
      <c r="B40" s="1">
        <v>237.5</v>
      </c>
      <c r="C40" s="1" t="s">
        <v>1</v>
      </c>
      <c r="D40" s="3">
        <v>-0.2</v>
      </c>
      <c r="E40" s="14">
        <f t="shared" si="10"/>
        <v>0.40008000000000005</v>
      </c>
      <c r="F40" s="8">
        <f t="shared" si="8"/>
        <v>2.4750000000000001</v>
      </c>
    </row>
    <row r="41" spans="1:14" x14ac:dyDescent="0.2">
      <c r="A41" s="10"/>
      <c r="B41" s="1">
        <v>224.9</v>
      </c>
      <c r="C41" s="1" t="s">
        <v>1</v>
      </c>
      <c r="D41" s="3">
        <v>0.2</v>
      </c>
      <c r="E41" s="14">
        <f t="shared" si="10"/>
        <v>0.40008000000000005</v>
      </c>
      <c r="F41" s="8">
        <f t="shared" si="8"/>
        <v>2.3490000000000002</v>
      </c>
    </row>
    <row r="42" spans="1:14" x14ac:dyDescent="0.2">
      <c r="A42" s="10"/>
      <c r="B42" s="1">
        <v>400.4</v>
      </c>
      <c r="C42" s="1" t="s">
        <v>1</v>
      </c>
      <c r="D42" s="3">
        <v>-19.3</v>
      </c>
      <c r="E42" s="14">
        <f t="shared" si="10"/>
        <v>0.40772000000000003</v>
      </c>
      <c r="F42" s="8">
        <f t="shared" si="8"/>
        <v>4.1039999999999992</v>
      </c>
    </row>
    <row r="43" spans="1:14" x14ac:dyDescent="0.2">
      <c r="A43" s="10"/>
      <c r="B43" s="1">
        <v>1001</v>
      </c>
      <c r="C43" s="1" t="s">
        <v>2</v>
      </c>
      <c r="D43" s="3">
        <v>-20.9</v>
      </c>
      <c r="E43" s="14">
        <f t="shared" si="10"/>
        <v>0.40836</v>
      </c>
      <c r="F43" s="8">
        <f t="shared" si="8"/>
        <v>10.11</v>
      </c>
    </row>
    <row r="44" spans="1:14" x14ac:dyDescent="0.2">
      <c r="A44" s="10"/>
      <c r="B44" s="1">
        <v>2000</v>
      </c>
      <c r="C44" s="2" t="s">
        <v>2</v>
      </c>
      <c r="D44" s="3">
        <v>-21.4</v>
      </c>
      <c r="E44" s="14">
        <f t="shared" si="10"/>
        <v>0.40856000000000003</v>
      </c>
      <c r="F44" s="8">
        <f t="shared" si="8"/>
        <v>20.100000000000001</v>
      </c>
    </row>
    <row r="45" spans="1:14" x14ac:dyDescent="0.2">
      <c r="A45" s="10"/>
      <c r="B45" s="1">
        <v>2999</v>
      </c>
      <c r="C45" s="1" t="s">
        <v>2</v>
      </c>
      <c r="D45" s="3">
        <v>-5.8</v>
      </c>
      <c r="E45" s="14">
        <f t="shared" si="10"/>
        <v>0.40232000000000001</v>
      </c>
      <c r="F45" s="8">
        <f t="shared" si="8"/>
        <v>30.090000000000003</v>
      </c>
    </row>
  </sheetData>
  <phoneticPr fontId="3" type="noConversion"/>
  <pageMargins left="0.7" right="0.7" top="0.75" bottom="0.75" header="0.3" footer="0.3"/>
  <pageSetup paperSize="9" scale="57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69"/>
  <sheetViews>
    <sheetView tabSelected="1" topLeftCell="J1" zoomScale="97" workbookViewId="0">
      <selection activeCell="G13" sqref="G13:G18"/>
    </sheetView>
  </sheetViews>
  <sheetFormatPr baseColWidth="10" defaultRowHeight="16" x14ac:dyDescent="0.2"/>
  <cols>
    <col min="1" max="1" width="13" customWidth="1"/>
    <col min="2" max="2" width="15.5" customWidth="1"/>
    <col min="3" max="3" width="19.1640625" customWidth="1"/>
    <col min="5" max="5" width="14.33203125" customWidth="1"/>
    <col min="6" max="6" width="11.5" customWidth="1"/>
    <col min="7" max="7" width="11.83203125" customWidth="1"/>
    <col min="8" max="8" width="11.83203125" bestFit="1" customWidth="1"/>
    <col min="9" max="9" width="13.5" customWidth="1"/>
    <col min="10" max="10" width="11.33203125" bestFit="1" customWidth="1"/>
    <col min="11" max="11" width="11.83203125" bestFit="1" customWidth="1"/>
    <col min="12" max="12" width="14.6640625" customWidth="1"/>
    <col min="13" max="14" width="11.83203125" bestFit="1" customWidth="1"/>
    <col min="17" max="17" width="11.83203125" bestFit="1" customWidth="1"/>
    <col min="18" max="20" width="11.83203125" customWidth="1"/>
    <col min="21" max="22" width="11.83203125" bestFit="1" customWidth="1"/>
    <col min="23" max="23" width="11.83203125" customWidth="1"/>
    <col min="24" max="24" width="11.83203125" bestFit="1" customWidth="1"/>
  </cols>
  <sheetData>
    <row r="1" spans="1:24" ht="18" x14ac:dyDescent="0.25">
      <c r="A1" s="4" t="s">
        <v>4</v>
      </c>
      <c r="B1" s="4" t="s">
        <v>53</v>
      </c>
      <c r="C1" s="4" t="s">
        <v>54</v>
      </c>
      <c r="D1" s="4" t="s">
        <v>3</v>
      </c>
      <c r="E1" s="4" t="s">
        <v>52</v>
      </c>
      <c r="F1" s="7" t="s">
        <v>56</v>
      </c>
      <c r="G1" s="7" t="s">
        <v>55</v>
      </c>
      <c r="O1" s="9"/>
      <c r="P1" s="4" t="s">
        <v>78</v>
      </c>
      <c r="Q1" s="4" t="s">
        <v>90</v>
      </c>
      <c r="R1" s="7" t="s">
        <v>91</v>
      </c>
      <c r="S1" s="7" t="s">
        <v>92</v>
      </c>
      <c r="T1" s="20"/>
      <c r="U1" s="4" t="s">
        <v>77</v>
      </c>
      <c r="V1" s="4" t="s">
        <v>87</v>
      </c>
      <c r="W1" s="4" t="s">
        <v>93</v>
      </c>
      <c r="X1" s="4" t="s">
        <v>96</v>
      </c>
    </row>
    <row r="2" spans="1:24" x14ac:dyDescent="0.2">
      <c r="A2" s="4">
        <v>299792458</v>
      </c>
      <c r="B2" s="4">
        <v>475</v>
      </c>
      <c r="C2" s="11">
        <f t="shared" ref="C2:C8" si="0">(A2/B2)*((10^9))</f>
        <v>631142016842105.25</v>
      </c>
      <c r="D2" s="4">
        <v>1061</v>
      </c>
      <c r="E2" s="4">
        <v>24.5</v>
      </c>
      <c r="F2" s="7">
        <v>40</v>
      </c>
      <c r="G2" s="11">
        <f>(A2*F2)*(10^9)/(B2*B2)</f>
        <v>53148801418282.547</v>
      </c>
      <c r="O2" s="9"/>
      <c r="P2" s="11">
        <v>4.888685029894916E-34</v>
      </c>
      <c r="Q2" s="4">
        <f>ABS(P2-$U$2)</f>
        <v>3.0065813933532031E-34</v>
      </c>
      <c r="R2" s="4">
        <f>ABS(P2-$U$5)</f>
        <v>2.7993342334607856E-34</v>
      </c>
      <c r="S2" s="4">
        <f>ABS(P2-$U$8)</f>
        <v>2.6167806149555794E-34</v>
      </c>
      <c r="T2" s="9"/>
      <c r="U2" s="4">
        <f>AVERAGE(P2:P22)</f>
        <v>7.895266423248119E-34</v>
      </c>
      <c r="V2" s="4">
        <f>STDEV(P2:P22)</f>
        <v>1.919762864955734E-34</v>
      </c>
      <c r="W2" s="21">
        <v>1.8853</v>
      </c>
      <c r="X2" s="4">
        <f>V2*W2</f>
        <v>3.6193289293010451E-34</v>
      </c>
    </row>
    <row r="3" spans="1:24" x14ac:dyDescent="0.2">
      <c r="A3" s="4">
        <v>299792458</v>
      </c>
      <c r="B3" s="4">
        <v>523</v>
      </c>
      <c r="C3" s="11">
        <f t="shared" si="0"/>
        <v>573216936902485.62</v>
      </c>
      <c r="D3" s="4">
        <v>833.8</v>
      </c>
      <c r="E3" s="4">
        <v>1.6</v>
      </c>
      <c r="F3" s="7">
        <v>20</v>
      </c>
      <c r="G3" s="11">
        <f t="shared" ref="G3:G8" si="1">(A3*F3)*(10^9)/(B3*B3)</f>
        <v>21920341755353.18</v>
      </c>
      <c r="O3" s="9"/>
      <c r="P3" s="11">
        <v>4.888685029894916E-34</v>
      </c>
      <c r="Q3" s="4">
        <f t="shared" ref="Q3:Q22" si="2">ABS(P3-$U$2)</f>
        <v>3.0065813933532031E-34</v>
      </c>
      <c r="R3" s="4">
        <f>ABS(P3-$U$5)</f>
        <v>2.7993342334607856E-34</v>
      </c>
      <c r="S3" s="4">
        <f t="shared" ref="S3:S20" si="3">ABS(P3-$U$8)</f>
        <v>2.6167806149555794E-34</v>
      </c>
      <c r="T3" s="9"/>
      <c r="U3" s="4"/>
      <c r="V3" s="4"/>
      <c r="W3" s="4"/>
      <c r="X3" s="4"/>
    </row>
    <row r="4" spans="1:24" x14ac:dyDescent="0.2">
      <c r="A4" s="4">
        <v>299792458</v>
      </c>
      <c r="B4" s="4">
        <v>622</v>
      </c>
      <c r="C4" s="11">
        <f t="shared" si="0"/>
        <v>481981443729903.56</v>
      </c>
      <c r="D4" s="4">
        <v>352.1</v>
      </c>
      <c r="E4" s="4">
        <v>7.4</v>
      </c>
      <c r="F4" s="7">
        <v>9</v>
      </c>
      <c r="G4" s="11">
        <f t="shared" si="1"/>
        <v>6974008028246.1924</v>
      </c>
      <c r="O4" s="9"/>
      <c r="P4" s="11">
        <v>5.6519659234556184E-34</v>
      </c>
      <c r="Q4" s="4">
        <f t="shared" si="2"/>
        <v>2.2433004997925006E-34</v>
      </c>
      <c r="R4" s="4">
        <f t="shared" ref="R4:R21" si="4">ABS(P4-$U$5)</f>
        <v>2.0360533399000832E-34</v>
      </c>
      <c r="S4" s="4">
        <f t="shared" si="3"/>
        <v>1.8534997213948769E-34</v>
      </c>
      <c r="T4" s="9"/>
      <c r="U4" s="4" t="s">
        <v>79</v>
      </c>
      <c r="V4" s="4" t="s">
        <v>88</v>
      </c>
      <c r="W4" s="4" t="s">
        <v>94</v>
      </c>
      <c r="X4" s="4" t="s">
        <v>97</v>
      </c>
    </row>
    <row r="5" spans="1:24" x14ac:dyDescent="0.2">
      <c r="A5" s="4">
        <v>299792458</v>
      </c>
      <c r="B5" s="4">
        <v>593</v>
      </c>
      <c r="C5" s="11">
        <f t="shared" si="0"/>
        <v>505552205733558.19</v>
      </c>
      <c r="D5" s="4">
        <v>475.4</v>
      </c>
      <c r="E5" s="4">
        <v>10.7</v>
      </c>
      <c r="F5" s="7">
        <v>7</v>
      </c>
      <c r="G5" s="11">
        <f t="shared" si="1"/>
        <v>5967732614055.4932</v>
      </c>
      <c r="O5" s="9"/>
      <c r="P5" s="11">
        <v>5.6519659234556184E-34</v>
      </c>
      <c r="Q5" s="4">
        <f t="shared" si="2"/>
        <v>2.2433004997925006E-34</v>
      </c>
      <c r="R5" s="4">
        <f t="shared" si="4"/>
        <v>2.0360533399000832E-34</v>
      </c>
      <c r="S5" s="4">
        <f t="shared" si="3"/>
        <v>1.8534997213948769E-34</v>
      </c>
      <c r="T5" s="9"/>
      <c r="U5" s="11">
        <f>AVERAGE(P2:P21)</f>
        <v>7.6880192633557016E-34</v>
      </c>
      <c r="V5" s="4">
        <f>STDEV(P2:P21)</f>
        <v>1.7117274643839892E-34</v>
      </c>
      <c r="W5" s="4">
        <v>1.8811</v>
      </c>
      <c r="X5" s="4">
        <f>V5*W5</f>
        <v>3.2199305332527221E-34</v>
      </c>
    </row>
    <row r="6" spans="1:24" x14ac:dyDescent="0.2">
      <c r="A6" s="4">
        <v>299792458</v>
      </c>
      <c r="B6" s="4">
        <v>561</v>
      </c>
      <c r="C6" s="11">
        <f t="shared" si="0"/>
        <v>534389408199643.5</v>
      </c>
      <c r="D6" s="4">
        <v>563.4</v>
      </c>
      <c r="E6" s="4">
        <v>14.5</v>
      </c>
      <c r="F6" s="7">
        <v>6</v>
      </c>
      <c r="G6" s="11">
        <f t="shared" si="1"/>
        <v>5715394740103.1387</v>
      </c>
      <c r="O6" s="9"/>
      <c r="P6" s="11">
        <v>6.2835372929895377E-34</v>
      </c>
      <c r="Q6" s="4">
        <f t="shared" si="2"/>
        <v>1.6117291302585814E-34</v>
      </c>
      <c r="R6" s="4">
        <f t="shared" si="4"/>
        <v>1.4044819703661639E-34</v>
      </c>
      <c r="S6" s="4">
        <f t="shared" si="3"/>
        <v>1.2219283518609576E-34</v>
      </c>
      <c r="T6" s="9"/>
      <c r="U6" s="4"/>
      <c r="V6" s="4"/>
      <c r="W6" s="4"/>
      <c r="X6" s="4"/>
    </row>
    <row r="7" spans="1:24" x14ac:dyDescent="0.2">
      <c r="A7" s="4">
        <v>299792458</v>
      </c>
      <c r="B7" s="4">
        <v>641</v>
      </c>
      <c r="C7" s="11">
        <f t="shared" si="0"/>
        <v>467694942277691.12</v>
      </c>
      <c r="D7" s="4">
        <v>230.1</v>
      </c>
      <c r="E7" s="4">
        <v>6.3</v>
      </c>
      <c r="F7" s="7">
        <v>7.5</v>
      </c>
      <c r="G7" s="11">
        <f t="shared" si="1"/>
        <v>5472249714637.5713</v>
      </c>
      <c r="O7" s="9"/>
      <c r="P7" s="11">
        <v>6.4589915564350799E-34</v>
      </c>
      <c r="Q7" s="4">
        <f t="shared" si="2"/>
        <v>1.4362748668130392E-34</v>
      </c>
      <c r="R7" s="4">
        <f t="shared" si="4"/>
        <v>1.2290277069206217E-34</v>
      </c>
      <c r="S7" s="4">
        <f t="shared" si="3"/>
        <v>1.0464740884154155E-34</v>
      </c>
      <c r="T7" s="9"/>
      <c r="U7" s="4" t="s">
        <v>82</v>
      </c>
      <c r="V7" s="4" t="s">
        <v>89</v>
      </c>
      <c r="W7" s="4" t="s">
        <v>95</v>
      </c>
      <c r="X7" s="4" t="s">
        <v>98</v>
      </c>
    </row>
    <row r="8" spans="1:24" x14ac:dyDescent="0.2">
      <c r="A8" s="4">
        <v>299792458</v>
      </c>
      <c r="B8" s="4">
        <v>609</v>
      </c>
      <c r="C8" s="11">
        <f t="shared" si="0"/>
        <v>492270045977011.5</v>
      </c>
      <c r="D8" s="4">
        <v>414.8</v>
      </c>
      <c r="E8" s="4">
        <v>7.6</v>
      </c>
      <c r="F8" s="7">
        <v>8</v>
      </c>
      <c r="G8" s="11">
        <f t="shared" si="1"/>
        <v>6466601589188.9854</v>
      </c>
      <c r="O8" s="9"/>
      <c r="P8" s="11">
        <v>7.309142622844095E-34</v>
      </c>
      <c r="Q8" s="4">
        <f t="shared" si="2"/>
        <v>5.8612380040402406E-35</v>
      </c>
      <c r="R8" s="4">
        <f t="shared" si="4"/>
        <v>3.7887664051160663E-35</v>
      </c>
      <c r="S8" s="4">
        <f t="shared" si="3"/>
        <v>1.9632302200640035E-35</v>
      </c>
      <c r="T8" s="9"/>
      <c r="U8" s="11">
        <f>AVERAGE(P2:P20)</f>
        <v>7.5054656448504953E-34</v>
      </c>
      <c r="V8" s="4">
        <f>STDEV(P2:P20)</f>
        <v>1.5457179984836152E-34</v>
      </c>
      <c r="W8" s="4">
        <v>1.8764000000000001</v>
      </c>
      <c r="X8" s="4">
        <f>V8*W8</f>
        <v>2.9003852523546555E-34</v>
      </c>
    </row>
    <row r="9" spans="1:24" x14ac:dyDescent="0.2">
      <c r="O9" s="9"/>
      <c r="P9" s="11">
        <v>7.4544373033032728E-34</v>
      </c>
      <c r="Q9" s="4">
        <f t="shared" si="2"/>
        <v>4.4082911994484623E-35</v>
      </c>
      <c r="R9" s="4">
        <f t="shared" si="4"/>
        <v>2.335819600524288E-35</v>
      </c>
      <c r="S9" s="4">
        <f t="shared" si="3"/>
        <v>5.1028341547222518E-36</v>
      </c>
      <c r="T9" s="9"/>
    </row>
    <row r="10" spans="1:24" x14ac:dyDescent="0.2">
      <c r="O10" s="9"/>
      <c r="P10" s="11">
        <v>7.4698034157339001E-34</v>
      </c>
      <c r="Q10" s="4">
        <f t="shared" si="2"/>
        <v>4.2546300751421895E-35</v>
      </c>
      <c r="R10" s="4">
        <f t="shared" si="4"/>
        <v>2.1821584762180153E-35</v>
      </c>
      <c r="S10" s="4">
        <f t="shared" si="3"/>
        <v>3.5662229116595245E-36</v>
      </c>
      <c r="T10" s="9"/>
    </row>
    <row r="11" spans="1:24" x14ac:dyDescent="0.2">
      <c r="H11" s="9"/>
      <c r="I11" s="9"/>
      <c r="J11" s="9"/>
      <c r="K11" s="9"/>
      <c r="L11" s="9"/>
      <c r="M11" s="9"/>
      <c r="N11" s="9"/>
      <c r="O11" s="9"/>
      <c r="P11" s="11">
        <v>7.6136594027815553E-34</v>
      </c>
      <c r="Q11" s="4">
        <f t="shared" si="2"/>
        <v>2.8160702046656374E-35</v>
      </c>
      <c r="R11" s="4">
        <f t="shared" si="4"/>
        <v>7.4359860574146319E-36</v>
      </c>
      <c r="S11" s="4">
        <f t="shared" si="3"/>
        <v>1.0819375793105996E-35</v>
      </c>
      <c r="T11" s="9"/>
    </row>
    <row r="12" spans="1:24" x14ac:dyDescent="0.2">
      <c r="A12" s="4" t="s">
        <v>83</v>
      </c>
      <c r="B12" s="22" t="s">
        <v>59</v>
      </c>
      <c r="C12" s="4" t="s">
        <v>57</v>
      </c>
      <c r="D12" s="4" t="s">
        <v>84</v>
      </c>
      <c r="E12" s="4" t="s">
        <v>58</v>
      </c>
      <c r="F12" s="4" t="s">
        <v>85</v>
      </c>
      <c r="G12" s="12" t="s">
        <v>86</v>
      </c>
      <c r="H12" s="20"/>
      <c r="I12" s="9"/>
      <c r="J12" s="9"/>
      <c r="K12" s="9"/>
      <c r="L12" s="9"/>
      <c r="M12" s="9"/>
      <c r="N12" s="9"/>
      <c r="O12" s="9"/>
      <c r="P12" s="11">
        <v>8.0058606455419915E-34</v>
      </c>
      <c r="Q12" s="4">
        <f t="shared" si="2"/>
        <v>1.105942222938725E-35</v>
      </c>
      <c r="R12" s="4">
        <f t="shared" si="4"/>
        <v>3.1784138218628992E-35</v>
      </c>
      <c r="S12" s="4">
        <f t="shared" si="3"/>
        <v>5.003950006914962E-35</v>
      </c>
      <c r="T12" s="9"/>
    </row>
    <row r="13" spans="1:24" x14ac:dyDescent="0.2">
      <c r="A13" s="4" t="s">
        <v>10</v>
      </c>
      <c r="B13" s="23">
        <v>6.2835372929895377E-34</v>
      </c>
      <c r="C13" s="4">
        <v>227.20000000000005</v>
      </c>
      <c r="D13" s="8">
        <v>24.552189311749775</v>
      </c>
      <c r="E13" s="11">
        <v>57925079939619.625</v>
      </c>
      <c r="F13" s="11">
        <v>57491707879236.922</v>
      </c>
      <c r="G13" s="25">
        <v>6.2733832370309888E-34</v>
      </c>
      <c r="H13" s="24"/>
      <c r="I13" s="9"/>
      <c r="J13" s="24"/>
      <c r="K13" s="9"/>
      <c r="L13" s="15"/>
      <c r="M13" s="24"/>
      <c r="N13" s="24"/>
      <c r="O13" s="9"/>
      <c r="P13" s="11">
        <v>8.1439316276989461E-34</v>
      </c>
      <c r="Q13" s="4">
        <f t="shared" si="2"/>
        <v>2.4866520445082708E-35</v>
      </c>
      <c r="R13" s="4">
        <f t="shared" si="4"/>
        <v>4.559123643432445E-35</v>
      </c>
      <c r="S13" s="4">
        <f t="shared" si="3"/>
        <v>6.3846598284845078E-35</v>
      </c>
      <c r="T13" s="9"/>
    </row>
    <row r="14" spans="1:24" x14ac:dyDescent="0.2">
      <c r="A14" s="4" t="s">
        <v>11</v>
      </c>
      <c r="B14" s="23">
        <v>7.6136594027815553E-34</v>
      </c>
      <c r="C14" s="4">
        <v>708.9</v>
      </c>
      <c r="D14" s="8">
        <v>25.59316314956008</v>
      </c>
      <c r="E14" s="11">
        <v>149160573112201.69</v>
      </c>
      <c r="F14" s="11">
        <v>53604401686597.297</v>
      </c>
      <c r="G14" s="25">
        <v>2.7499218994258521E-34</v>
      </c>
      <c r="H14" s="24"/>
      <c r="I14" s="9"/>
      <c r="J14" s="24"/>
      <c r="K14" s="9"/>
      <c r="L14" s="15"/>
      <c r="M14" s="24"/>
      <c r="N14" s="24"/>
      <c r="O14" s="9"/>
      <c r="P14" s="11">
        <v>8.2391080838532873E-34</v>
      </c>
      <c r="Q14" s="4">
        <f t="shared" si="2"/>
        <v>3.4384166060516824E-35</v>
      </c>
      <c r="R14" s="4">
        <f t="shared" si="4"/>
        <v>5.5108882049758566E-35</v>
      </c>
      <c r="S14" s="4">
        <f t="shared" si="3"/>
        <v>7.3364243900279195E-35</v>
      </c>
      <c r="T14" s="9"/>
    </row>
    <row r="15" spans="1:24" x14ac:dyDescent="0.2">
      <c r="A15" s="4" t="s">
        <v>12</v>
      </c>
      <c r="B15" s="23">
        <v>7.4698034157339001E-34</v>
      </c>
      <c r="C15" s="4">
        <v>585.6</v>
      </c>
      <c r="D15" s="8">
        <v>26.734621747838514</v>
      </c>
      <c r="E15" s="11">
        <v>125589811108547.06</v>
      </c>
      <c r="F15" s="11">
        <v>53482790921500.109</v>
      </c>
      <c r="G15" s="25">
        <v>3.1992651107399017E-34</v>
      </c>
      <c r="H15" s="24"/>
      <c r="I15" s="9"/>
      <c r="J15" s="24"/>
      <c r="K15" s="9"/>
      <c r="L15" s="15"/>
      <c r="M15" s="24"/>
      <c r="N15" s="24"/>
      <c r="O15" s="9"/>
      <c r="P15" s="11">
        <v>8.2923258981990146E-34</v>
      </c>
      <c r="Q15" s="4">
        <f t="shared" si="2"/>
        <v>3.9705947495089556E-35</v>
      </c>
      <c r="R15" s="4">
        <f t="shared" si="4"/>
        <v>6.0430663484331299E-35</v>
      </c>
      <c r="S15" s="4">
        <f t="shared" si="3"/>
        <v>7.8686025334851927E-35</v>
      </c>
      <c r="T15" s="9"/>
    </row>
    <row r="16" spans="1:24" x14ac:dyDescent="0.2">
      <c r="A16" s="4" t="s">
        <v>13</v>
      </c>
      <c r="B16" s="23">
        <v>8.2391080838532873E-34</v>
      </c>
      <c r="C16" s="4">
        <v>497.6</v>
      </c>
      <c r="D16" s="8">
        <v>28.469281690973517</v>
      </c>
      <c r="E16" s="11">
        <v>96752608642461.75</v>
      </c>
      <c r="F16" s="11">
        <v>53455222656305.82</v>
      </c>
      <c r="G16" s="25">
        <v>4.5763986168643076E-34</v>
      </c>
      <c r="H16" s="24"/>
      <c r="I16" s="9"/>
      <c r="J16" s="24"/>
      <c r="K16" s="9"/>
      <c r="L16" s="15"/>
      <c r="M16" s="24"/>
      <c r="N16" s="24"/>
      <c r="O16" s="9"/>
      <c r="P16" s="11">
        <v>8.4581490510526991E-34</v>
      </c>
      <c r="Q16" s="4">
        <f t="shared" si="2"/>
        <v>5.6288262780458008E-35</v>
      </c>
      <c r="R16" s="4">
        <f t="shared" si="4"/>
        <v>7.701297876969975E-35</v>
      </c>
      <c r="S16" s="4">
        <f t="shared" si="3"/>
        <v>9.5268340620220378E-35</v>
      </c>
      <c r="T16" s="9"/>
    </row>
    <row r="17" spans="1:20" x14ac:dyDescent="0.2">
      <c r="A17" s="4" t="s">
        <v>14</v>
      </c>
      <c r="B17" s="23">
        <v>8.1439316276989461E-34</v>
      </c>
      <c r="C17" s="4">
        <v>830.9</v>
      </c>
      <c r="D17" s="8">
        <v>25.297035399429713</v>
      </c>
      <c r="E17" s="11">
        <v>163447074564414.12</v>
      </c>
      <c r="F17" s="11">
        <v>53429772684706.266</v>
      </c>
      <c r="G17" s="25">
        <v>2.6737189224062368E-34</v>
      </c>
      <c r="H17" s="24"/>
      <c r="I17" s="9"/>
      <c r="J17" s="24"/>
      <c r="K17" s="9"/>
      <c r="L17" s="15"/>
      <c r="M17" s="24"/>
      <c r="N17" s="24"/>
      <c r="O17" s="9"/>
      <c r="P17" s="11">
        <v>8.4853185711563222E-34</v>
      </c>
      <c r="Q17" s="4">
        <f t="shared" si="2"/>
        <v>5.9005214790820315E-35</v>
      </c>
      <c r="R17" s="4">
        <f t="shared" si="4"/>
        <v>7.9729930780062057E-35</v>
      </c>
      <c r="S17" s="4">
        <f t="shared" si="3"/>
        <v>9.7985292630582685E-35</v>
      </c>
      <c r="T17" s="9"/>
    </row>
    <row r="18" spans="1:20" x14ac:dyDescent="0.2">
      <c r="A18" s="4" t="s">
        <v>15</v>
      </c>
      <c r="B18" s="23">
        <v>7.4544373033032728E-34</v>
      </c>
      <c r="C18" s="4">
        <v>646.20000000000005</v>
      </c>
      <c r="D18" s="8">
        <v>25.651705596314642</v>
      </c>
      <c r="E18" s="11">
        <v>138871970865093.75</v>
      </c>
      <c r="F18" s="11">
        <v>53540751099637.5</v>
      </c>
      <c r="G18" s="25">
        <v>2.8891803449749783E-34</v>
      </c>
      <c r="H18" s="24"/>
      <c r="I18" s="9"/>
      <c r="J18" s="24"/>
      <c r="K18" s="9"/>
      <c r="L18" s="15"/>
      <c r="M18" s="24"/>
      <c r="N18" s="24"/>
      <c r="O18" s="9"/>
      <c r="P18" s="11">
        <v>9.1651736061171273E-34</v>
      </c>
      <c r="Q18" s="4">
        <f t="shared" si="2"/>
        <v>1.2699071828690083E-34</v>
      </c>
      <c r="R18" s="4">
        <f t="shared" si="4"/>
        <v>1.4771543427614257E-34</v>
      </c>
      <c r="S18" s="4">
        <f t="shared" si="3"/>
        <v>1.659707961266632E-34</v>
      </c>
      <c r="T18" s="9"/>
    </row>
    <row r="19" spans="1:20" x14ac:dyDescent="0.2">
      <c r="A19" s="4"/>
      <c r="H19" s="9"/>
      <c r="I19" s="9"/>
      <c r="J19" s="9"/>
      <c r="K19" s="9"/>
      <c r="L19" s="9"/>
      <c r="M19" s="9"/>
      <c r="N19" s="9"/>
      <c r="O19" s="9"/>
      <c r="P19" s="11">
        <v>9.7627838638853549E-34</v>
      </c>
      <c r="Q19" s="4">
        <f t="shared" si="2"/>
        <v>1.8675174406372359E-34</v>
      </c>
      <c r="R19" s="4">
        <f t="shared" si="4"/>
        <v>2.0747646005296533E-34</v>
      </c>
      <c r="S19" s="4">
        <f t="shared" si="3"/>
        <v>2.2573182190348596E-34</v>
      </c>
      <c r="T19" s="9"/>
    </row>
    <row r="20" spans="1:20" x14ac:dyDescent="0.2">
      <c r="A20" s="4" t="s">
        <v>70</v>
      </c>
      <c r="B20" s="22" t="s">
        <v>60</v>
      </c>
      <c r="C20" s="4" t="s">
        <v>57</v>
      </c>
      <c r="D20" s="4" t="s">
        <v>84</v>
      </c>
      <c r="E20" s="4" t="s">
        <v>58</v>
      </c>
      <c r="F20" s="4" t="s">
        <v>85</v>
      </c>
      <c r="G20" s="12" t="s">
        <v>86</v>
      </c>
      <c r="H20" s="20"/>
      <c r="I20" s="9"/>
      <c r="J20" s="9"/>
      <c r="K20" s="9"/>
      <c r="L20" s="9"/>
      <c r="M20" s="9"/>
      <c r="N20" s="9"/>
      <c r="O20" s="9"/>
      <c r="P20" s="11">
        <v>1.0380322403866147E-33</v>
      </c>
      <c r="Q20" s="4">
        <f t="shared" si="2"/>
        <v>2.4850559806180277E-34</v>
      </c>
      <c r="R20" s="4">
        <f t="shared" si="4"/>
        <v>2.6923031405104451E-34</v>
      </c>
      <c r="S20" s="4">
        <f t="shared" si="3"/>
        <v>2.8748567590156514E-34</v>
      </c>
      <c r="T20" s="9"/>
    </row>
    <row r="21" spans="1:20" x14ac:dyDescent="0.2">
      <c r="A21" s="4" t="s">
        <v>16</v>
      </c>
      <c r="B21" s="23">
        <v>7.4698034157339001E-34</v>
      </c>
      <c r="C21" s="4">
        <v>585.6</v>
      </c>
      <c r="D21" s="8">
        <v>26.734621747838514</v>
      </c>
      <c r="E21" s="11">
        <v>125589811108547.06</v>
      </c>
      <c r="F21" s="11">
        <v>53482790921500.109</v>
      </c>
      <c r="G21" s="25">
        <v>3.1992651107399017E-34</v>
      </c>
      <c r="H21" s="24"/>
      <c r="I21" s="9"/>
      <c r="J21" s="24"/>
      <c r="K21" s="9"/>
      <c r="L21" s="15"/>
      <c r="M21" s="24"/>
      <c r="N21" s="24"/>
      <c r="O21" s="9"/>
      <c r="P21" s="18">
        <v>1.1156538014954624E-33</v>
      </c>
      <c r="Q21" s="7">
        <f t="shared" si="2"/>
        <v>3.2612715917065054E-34</v>
      </c>
      <c r="R21" s="19">
        <f t="shared" si="4"/>
        <v>3.4685187515989228E-34</v>
      </c>
      <c r="S21" s="4"/>
      <c r="T21" s="19" t="s">
        <v>80</v>
      </c>
    </row>
    <row r="22" spans="1:20" x14ac:dyDescent="0.2">
      <c r="A22" s="4" t="s">
        <v>17</v>
      </c>
      <c r="B22" s="23">
        <v>8.4853185711563222E-34</v>
      </c>
      <c r="C22" s="4">
        <v>358.4</v>
      </c>
      <c r="D22" s="8">
        <v>10.818964830333815</v>
      </c>
      <c r="E22" s="11">
        <v>67664731168927.438</v>
      </c>
      <c r="F22" s="11">
        <v>22718169275369.477</v>
      </c>
      <c r="G22" s="25">
        <v>2.8604043641172103E-34</v>
      </c>
      <c r="H22" s="24"/>
      <c r="I22" s="9"/>
      <c r="J22" s="24"/>
      <c r="K22" s="9"/>
      <c r="L22" s="15"/>
      <c r="M22" s="24"/>
      <c r="N22" s="24"/>
      <c r="O22" s="9"/>
      <c r="P22" s="16">
        <v>1.2040209621096447E-33</v>
      </c>
      <c r="Q22" s="17">
        <f t="shared" si="2"/>
        <v>4.144943197848328E-34</v>
      </c>
      <c r="R22" s="7"/>
      <c r="S22" s="7"/>
      <c r="T22" s="35" t="s">
        <v>81</v>
      </c>
    </row>
    <row r="23" spans="1:20" x14ac:dyDescent="0.2">
      <c r="A23" s="4" t="s">
        <v>18</v>
      </c>
      <c r="B23" s="23">
        <v>8.3801533429158385E-34</v>
      </c>
      <c r="C23" s="4">
        <v>123.29999999999995</v>
      </c>
      <c r="D23" s="8">
        <v>13.009611831257688</v>
      </c>
      <c r="E23" s="11">
        <v>23570762003654.625</v>
      </c>
      <c r="F23" s="11">
        <v>9178813677752.9141</v>
      </c>
      <c r="G23" s="25">
        <v>3.3810255169699367E-34</v>
      </c>
      <c r="H23" s="24"/>
      <c r="I23" s="9"/>
      <c r="J23" s="24"/>
      <c r="K23" s="9"/>
      <c r="L23" s="15"/>
      <c r="M23" s="24"/>
      <c r="N23" s="24"/>
      <c r="O23" s="9"/>
    </row>
    <row r="24" spans="1:20" x14ac:dyDescent="0.2">
      <c r="A24" s="4" t="s">
        <v>19</v>
      </c>
      <c r="B24" s="23">
        <v>4.888685029894916E-34</v>
      </c>
      <c r="C24" s="4">
        <v>88</v>
      </c>
      <c r="D24" s="8">
        <v>18.020543831971331</v>
      </c>
      <c r="E24" s="11">
        <v>28837202466085.312</v>
      </c>
      <c r="F24" s="11">
        <v>8263145260012.0879</v>
      </c>
      <c r="G24" s="25">
        <v>1.721776689788638E-34</v>
      </c>
      <c r="H24" s="24"/>
      <c r="I24" s="9"/>
      <c r="J24" s="24"/>
      <c r="K24" s="9"/>
      <c r="L24" s="15"/>
      <c r="M24" s="24"/>
      <c r="N24" s="24"/>
      <c r="O24" s="9"/>
    </row>
    <row r="25" spans="1:20" x14ac:dyDescent="0.2">
      <c r="A25" s="4" t="s">
        <v>20</v>
      </c>
      <c r="B25" s="23">
        <v>1.0380322403866147E-33</v>
      </c>
      <c r="C25" s="4">
        <v>245.29999999999998</v>
      </c>
      <c r="D25" s="8">
        <v>12.416923934694937</v>
      </c>
      <c r="E25" s="11">
        <v>37857263455867.062</v>
      </c>
      <c r="F25" s="11">
        <v>8096872821788.2109</v>
      </c>
      <c r="G25" s="25">
        <v>2.2814648655033373E-34</v>
      </c>
      <c r="H25" s="24"/>
      <c r="I25" s="9"/>
      <c r="J25" s="24"/>
      <c r="K25" s="9"/>
      <c r="L25" s="15"/>
      <c r="M25" s="24"/>
      <c r="N25" s="24"/>
    </row>
    <row r="26" spans="1:20" x14ac:dyDescent="0.2">
      <c r="A26" s="4" t="s">
        <v>21</v>
      </c>
      <c r="B26" s="23">
        <v>7.309142622844095E-34</v>
      </c>
      <c r="C26" s="4">
        <v>60.599999999999966</v>
      </c>
      <c r="D26" s="8">
        <v>13.124404748406686</v>
      </c>
      <c r="E26" s="11">
        <v>13282159756546.688</v>
      </c>
      <c r="F26" s="11">
        <v>8799475476763.5508</v>
      </c>
      <c r="G26" s="25">
        <v>5.0945046328865392E-34</v>
      </c>
      <c r="H26" s="24"/>
      <c r="I26" s="9"/>
      <c r="J26" s="24"/>
      <c r="K26" s="9"/>
      <c r="L26" s="15"/>
      <c r="M26" s="24"/>
      <c r="N26" s="24"/>
    </row>
    <row r="27" spans="1:20" x14ac:dyDescent="0.2">
      <c r="A27" s="26"/>
      <c r="H27" s="9"/>
      <c r="I27" s="9"/>
      <c r="J27" s="9"/>
      <c r="K27" s="9"/>
      <c r="L27" s="9"/>
      <c r="M27" s="9"/>
      <c r="N27" s="9"/>
    </row>
    <row r="28" spans="1:20" x14ac:dyDescent="0.2">
      <c r="A28" s="4" t="s">
        <v>73</v>
      </c>
      <c r="B28" s="4" t="s">
        <v>63</v>
      </c>
      <c r="C28" s="4" t="s">
        <v>57</v>
      </c>
      <c r="D28" s="4" t="s">
        <v>84</v>
      </c>
      <c r="E28" s="4" t="s">
        <v>58</v>
      </c>
      <c r="F28" s="4" t="s">
        <v>85</v>
      </c>
      <c r="G28" s="4" t="s">
        <v>86</v>
      </c>
      <c r="H28" s="9"/>
    </row>
    <row r="29" spans="1:20" x14ac:dyDescent="0.2">
      <c r="A29" s="4" t="s">
        <v>34</v>
      </c>
      <c r="B29" s="23">
        <v>7.4544373033032728E-34</v>
      </c>
      <c r="C29" s="4">
        <v>646.20000000000005</v>
      </c>
      <c r="D29" s="8">
        <v>25.651705596314642</v>
      </c>
      <c r="E29" s="11">
        <v>138871970865093.75</v>
      </c>
      <c r="F29" s="11">
        <v>53540751099637.5</v>
      </c>
      <c r="G29" s="11">
        <v>2.8891803449749783E-34</v>
      </c>
      <c r="H29" s="20"/>
    </row>
    <row r="30" spans="1:20" x14ac:dyDescent="0.2">
      <c r="A30" s="4" t="s">
        <v>35</v>
      </c>
      <c r="B30" s="23">
        <v>8.2923258981990146E-34</v>
      </c>
      <c r="C30" s="4">
        <v>418.99999999999994</v>
      </c>
      <c r="D30" s="8">
        <v>7.7665951355790392</v>
      </c>
      <c r="E30" s="11">
        <v>80946890925474.125</v>
      </c>
      <c r="F30" s="11">
        <v>22854284473261.938</v>
      </c>
      <c r="G30" s="11">
        <v>2.3462687540749003E-34</v>
      </c>
      <c r="H30" s="24"/>
    </row>
    <row r="31" spans="1:20" x14ac:dyDescent="0.2">
      <c r="A31" s="4" t="s">
        <v>36</v>
      </c>
      <c r="B31" s="23">
        <v>9.7627838638853549E-34</v>
      </c>
      <c r="C31" s="4">
        <v>62.699999999999989</v>
      </c>
      <c r="D31" s="8">
        <v>10.607544484940895</v>
      </c>
      <c r="E31" s="11">
        <v>10288602247107.938</v>
      </c>
      <c r="F31" s="11">
        <v>9510716276461.1934</v>
      </c>
      <c r="G31" s="11">
        <v>9.1745490800656592E-34</v>
      </c>
      <c r="H31" s="24"/>
    </row>
    <row r="32" spans="1:20" x14ac:dyDescent="0.2">
      <c r="A32" s="4" t="s">
        <v>39</v>
      </c>
      <c r="B32" s="23">
        <v>7.309142622844095E-34</v>
      </c>
      <c r="C32" s="4">
        <v>60.599999999999966</v>
      </c>
      <c r="D32" s="8">
        <v>13.124404748406686</v>
      </c>
      <c r="E32" s="11">
        <v>13282159756546.688</v>
      </c>
      <c r="F32" s="11">
        <v>8799475476763.5508</v>
      </c>
      <c r="G32" s="11">
        <v>5.0945046328865392E-34</v>
      </c>
      <c r="H32" s="24"/>
    </row>
    <row r="33" spans="1:8" x14ac:dyDescent="0.2">
      <c r="A33" s="4" t="s">
        <v>37</v>
      </c>
      <c r="B33" s="23">
        <v>5.6519659234556184E-34</v>
      </c>
      <c r="C33" s="4">
        <v>148.59999999999997</v>
      </c>
      <c r="D33" s="8">
        <v>16.371010964506741</v>
      </c>
      <c r="E33" s="11">
        <v>42119362222632</v>
      </c>
      <c r="F33" s="11">
        <v>8630334474891.4648</v>
      </c>
      <c r="G33" s="11">
        <v>1.314878791579177E-34</v>
      </c>
      <c r="H33" s="24"/>
    </row>
    <row r="34" spans="1:8" x14ac:dyDescent="0.2">
      <c r="A34" s="26" t="s">
        <v>38</v>
      </c>
      <c r="B34" s="27">
        <v>1.2040209621096447E-33</v>
      </c>
      <c r="C34" s="26">
        <v>184.70000000000002</v>
      </c>
      <c r="D34" s="28">
        <v>9.871676655968832</v>
      </c>
      <c r="E34" s="29">
        <v>24575103699320.375</v>
      </c>
      <c r="F34" s="29">
        <v>8471272221611.8447</v>
      </c>
      <c r="G34" s="29">
        <v>4.1999669207975945E-34</v>
      </c>
      <c r="H34" s="24"/>
    </row>
    <row r="35" spans="1:8" x14ac:dyDescent="0.2">
      <c r="A35" s="30"/>
      <c r="B35" s="31"/>
      <c r="C35" s="30"/>
      <c r="D35" s="32"/>
      <c r="E35" s="31"/>
      <c r="F35" s="31"/>
      <c r="G35" s="31"/>
      <c r="H35" s="24"/>
    </row>
    <row r="37" spans="1:8" x14ac:dyDescent="0.2">
      <c r="A37" s="4" t="s">
        <v>71</v>
      </c>
      <c r="B37" s="4" t="s">
        <v>61</v>
      </c>
      <c r="C37" s="4" t="s">
        <v>57</v>
      </c>
      <c r="D37" s="4" t="s">
        <v>84</v>
      </c>
      <c r="E37" s="4" t="s">
        <v>58</v>
      </c>
      <c r="F37" s="4" t="s">
        <v>85</v>
      </c>
      <c r="G37" s="4" t="s">
        <v>86</v>
      </c>
    </row>
    <row r="38" spans="1:8" x14ac:dyDescent="0.2">
      <c r="A38" s="4" t="s">
        <v>22</v>
      </c>
      <c r="B38" s="11">
        <v>6.2835372929895377E-34</v>
      </c>
      <c r="C38" s="4">
        <v>227.20000000000005</v>
      </c>
      <c r="D38" s="8">
        <v>24.552189311749775</v>
      </c>
      <c r="E38" s="11">
        <v>57925079939619.625</v>
      </c>
      <c r="F38" s="11">
        <v>57491707879236.922</v>
      </c>
      <c r="G38" s="11">
        <v>6.2733832370309888E-34</v>
      </c>
    </row>
    <row r="39" spans="1:8" x14ac:dyDescent="0.2">
      <c r="A39" s="4" t="s">
        <v>23</v>
      </c>
      <c r="B39" s="11">
        <v>8.4581490510526991E-34</v>
      </c>
      <c r="C39" s="4">
        <v>481.69999999999993</v>
      </c>
      <c r="D39" s="8">
        <v>7.5709972922990803</v>
      </c>
      <c r="E39" s="11">
        <v>91235493172582.062</v>
      </c>
      <c r="F39" s="11">
        <v>23003003513661.48</v>
      </c>
      <c r="G39" s="11">
        <v>2.1366740301332854E-34</v>
      </c>
    </row>
    <row r="40" spans="1:8" x14ac:dyDescent="0.2">
      <c r="A40" s="4" t="s">
        <v>24</v>
      </c>
      <c r="B40" s="11">
        <v>8.4853185711563222E-34</v>
      </c>
      <c r="C40" s="4">
        <v>358.4</v>
      </c>
      <c r="D40" s="8">
        <v>10.818964830333815</v>
      </c>
      <c r="E40" s="11">
        <v>67664731168927.438</v>
      </c>
      <c r="F40" s="11">
        <v>22718169275369.477</v>
      </c>
      <c r="G40" s="11">
        <v>2.8604043641172103E-34</v>
      </c>
    </row>
    <row r="41" spans="1:8" x14ac:dyDescent="0.2">
      <c r="A41" s="4" t="s">
        <v>25</v>
      </c>
      <c r="B41" s="11">
        <v>1.1156538014954624E-33</v>
      </c>
      <c r="C41" s="4">
        <v>270.39999999999998</v>
      </c>
      <c r="D41" s="8">
        <v>14.588008774332431</v>
      </c>
      <c r="E41" s="11">
        <v>38827528702842.125</v>
      </c>
      <c r="F41" s="11">
        <v>22653192263049.348</v>
      </c>
      <c r="G41" s="11">
        <v>6.5368417128033578E-34</v>
      </c>
    </row>
    <row r="42" spans="1:8" x14ac:dyDescent="0.2">
      <c r="A42" s="4" t="s">
        <v>26</v>
      </c>
      <c r="B42" s="11">
        <v>9.1651736061171273E-34</v>
      </c>
      <c r="C42" s="4">
        <v>603.69999999999993</v>
      </c>
      <c r="D42" s="8">
        <v>6.5</v>
      </c>
      <c r="E42" s="11">
        <v>105521994624794.5</v>
      </c>
      <c r="F42" s="11">
        <v>22593071938336.121</v>
      </c>
      <c r="G42" s="11">
        <v>1.9648139120589225E-34</v>
      </c>
    </row>
    <row r="43" spans="1:8" x14ac:dyDescent="0.2">
      <c r="A43" s="4" t="s">
        <v>27</v>
      </c>
      <c r="B43" s="11">
        <v>8.2923258981990146E-34</v>
      </c>
      <c r="C43" s="4">
        <v>418.99999999999994</v>
      </c>
      <c r="D43" s="8">
        <v>7.7665951355790392</v>
      </c>
      <c r="E43" s="11">
        <v>80946890925474.125</v>
      </c>
      <c r="F43" s="11">
        <v>22854284473261.938</v>
      </c>
      <c r="G43" s="11">
        <v>2.3462687540749003E-34</v>
      </c>
    </row>
    <row r="45" spans="1:8" x14ac:dyDescent="0.2">
      <c r="A45" s="4" t="s">
        <v>72</v>
      </c>
      <c r="B45" s="4" t="s">
        <v>62</v>
      </c>
      <c r="C45" s="4" t="s">
        <v>57</v>
      </c>
      <c r="D45" s="4" t="s">
        <v>84</v>
      </c>
      <c r="E45" s="4" t="s">
        <v>58</v>
      </c>
      <c r="F45" s="4" t="s">
        <v>85</v>
      </c>
      <c r="G45" s="4" t="s">
        <v>86</v>
      </c>
    </row>
    <row r="46" spans="1:8" x14ac:dyDescent="0.2">
      <c r="A46" s="4" t="s">
        <v>28</v>
      </c>
      <c r="B46" s="11">
        <v>8.2391080838532873E-34</v>
      </c>
      <c r="C46" s="4">
        <v>497.6</v>
      </c>
      <c r="D46" s="8">
        <v>28.469281690973517</v>
      </c>
      <c r="E46" s="11">
        <v>96752608642461.75</v>
      </c>
      <c r="F46" s="11">
        <v>53455222656305.82</v>
      </c>
      <c r="G46" s="11">
        <v>4.5763986168643076E-34</v>
      </c>
    </row>
    <row r="47" spans="1:8" x14ac:dyDescent="0.2">
      <c r="A47" s="4" t="s">
        <v>29</v>
      </c>
      <c r="B47" s="11">
        <v>1.1156538014954624E-33</v>
      </c>
      <c r="C47" s="4">
        <v>270.39999999999998</v>
      </c>
      <c r="D47" s="8">
        <v>14.588008774332431</v>
      </c>
      <c r="E47" s="11">
        <v>38827528702842.125</v>
      </c>
      <c r="F47" s="11">
        <v>22653192263049.348</v>
      </c>
      <c r="G47" s="11">
        <v>6.5368417128033578E-34</v>
      </c>
    </row>
    <row r="48" spans="1:8" x14ac:dyDescent="0.2">
      <c r="A48" s="4" t="s">
        <v>30</v>
      </c>
      <c r="B48" s="11">
        <v>6.4589915564350799E-34</v>
      </c>
      <c r="C48" s="4">
        <v>211.29999999999995</v>
      </c>
      <c r="D48" s="8">
        <v>16.279127740760558</v>
      </c>
      <c r="E48" s="11">
        <v>52407964469739.938</v>
      </c>
      <c r="F48" s="11">
        <v>9016791281450.457</v>
      </c>
      <c r="G48" s="11">
        <v>1.2175976959231771E-34</v>
      </c>
    </row>
    <row r="49" spans="1:8" x14ac:dyDescent="0.2">
      <c r="A49" s="4" t="s">
        <v>31</v>
      </c>
      <c r="B49" s="11">
        <v>4.888685029894916E-34</v>
      </c>
      <c r="C49" s="4">
        <v>88</v>
      </c>
      <c r="D49" s="8">
        <v>18.020543831971331</v>
      </c>
      <c r="E49" s="11">
        <v>28837202466085.312</v>
      </c>
      <c r="F49" s="11">
        <v>8263145260012.0879</v>
      </c>
      <c r="G49" s="11">
        <v>1.721776689788638E-34</v>
      </c>
    </row>
    <row r="50" spans="1:8" x14ac:dyDescent="0.2">
      <c r="A50" s="4" t="s">
        <v>32</v>
      </c>
      <c r="B50" s="11">
        <v>8.0058606455419915E-34</v>
      </c>
      <c r="C50" s="4">
        <v>333.29999999999995</v>
      </c>
      <c r="D50" s="8">
        <v>15.809490820390137</v>
      </c>
      <c r="E50" s="11">
        <v>66694465921952.375</v>
      </c>
      <c r="F50" s="11">
        <v>7912727341097.3545</v>
      </c>
      <c r="G50" s="11">
        <v>1.0229253520104121E-34</v>
      </c>
    </row>
    <row r="51" spans="1:8" x14ac:dyDescent="0.2">
      <c r="A51" s="4" t="s">
        <v>33</v>
      </c>
      <c r="B51" s="11">
        <v>5.6519659234556184E-34</v>
      </c>
      <c r="C51" s="4">
        <v>148.59999999999997</v>
      </c>
      <c r="D51" s="8">
        <v>16.371010964506741</v>
      </c>
      <c r="E51" s="11">
        <v>42119362222632</v>
      </c>
      <c r="F51" s="11">
        <v>8630334474891.4648</v>
      </c>
      <c r="G51" s="11">
        <v>1.314878791579177E-34</v>
      </c>
    </row>
    <row r="54" spans="1:8" x14ac:dyDescent="0.2">
      <c r="A54" s="4" t="s">
        <v>74</v>
      </c>
      <c r="B54" s="4" t="s">
        <v>64</v>
      </c>
      <c r="C54" s="4" t="s">
        <v>57</v>
      </c>
      <c r="D54" s="4" t="s">
        <v>84</v>
      </c>
      <c r="E54" s="4" t="s">
        <v>58</v>
      </c>
      <c r="F54" s="4" t="s">
        <v>85</v>
      </c>
      <c r="G54" s="4" t="s">
        <v>86</v>
      </c>
    </row>
    <row r="55" spans="1:8" x14ac:dyDescent="0.2">
      <c r="A55" s="4" t="s">
        <v>40</v>
      </c>
      <c r="B55" s="11">
        <v>7.6136594027815553E-34</v>
      </c>
      <c r="C55" s="4">
        <v>708.9</v>
      </c>
      <c r="D55" s="8">
        <v>25.59316314956008</v>
      </c>
      <c r="E55" s="11">
        <v>149160573112201.69</v>
      </c>
      <c r="F55" s="11">
        <v>53604401686597.297</v>
      </c>
      <c r="G55" s="11">
        <v>2.7499218994258521E-34</v>
      </c>
    </row>
    <row r="56" spans="1:8" x14ac:dyDescent="0.2">
      <c r="A56" s="4" t="s">
        <v>41</v>
      </c>
      <c r="B56" s="11">
        <v>8.4581490510526991E-34</v>
      </c>
      <c r="C56" s="4">
        <v>481.69999999999993</v>
      </c>
      <c r="D56" s="8">
        <v>7.5709972922990803</v>
      </c>
      <c r="E56" s="11">
        <v>91235493172582.062</v>
      </c>
      <c r="F56" s="11">
        <v>23003003513661.48</v>
      </c>
      <c r="G56" s="11">
        <v>2.1366740301332854E-34</v>
      </c>
      <c r="H56" s="33"/>
    </row>
    <row r="57" spans="1:8" x14ac:dyDescent="0.2">
      <c r="A57" s="4" t="s">
        <v>42</v>
      </c>
      <c r="B57" s="11">
        <v>8.3801533429158385E-34</v>
      </c>
      <c r="C57" s="4">
        <v>123.29999999999995</v>
      </c>
      <c r="D57" s="8">
        <v>13.009611831257688</v>
      </c>
      <c r="E57" s="11">
        <v>23570762003654.625</v>
      </c>
      <c r="F57" s="11">
        <v>9178813677752.9141</v>
      </c>
      <c r="G57" s="11">
        <v>3.3810255169699367E-34</v>
      </c>
      <c r="H57" s="33"/>
    </row>
    <row r="58" spans="1:8" x14ac:dyDescent="0.2">
      <c r="A58" s="4" t="s">
        <v>43</v>
      </c>
      <c r="B58" s="11">
        <v>6.4589915564350799E-34</v>
      </c>
      <c r="C58" s="4">
        <v>211.29999999999995</v>
      </c>
      <c r="D58" s="8">
        <v>16.279127740760558</v>
      </c>
      <c r="E58" s="11">
        <v>52407964469739.938</v>
      </c>
      <c r="F58" s="11">
        <v>9016791281450.457</v>
      </c>
      <c r="G58" s="11">
        <v>1.2175976959231771E-34</v>
      </c>
      <c r="H58" s="33"/>
    </row>
    <row r="59" spans="1:8" x14ac:dyDescent="0.2">
      <c r="A59" s="4" t="s">
        <v>44</v>
      </c>
      <c r="B59" s="11">
        <v>1.3680326191387687E-33</v>
      </c>
      <c r="C59" s="4">
        <v>122.00000000000003</v>
      </c>
      <c r="D59" s="8">
        <v>9.7185389848474646</v>
      </c>
      <c r="E59" s="11">
        <v>14286501452212.438</v>
      </c>
      <c r="F59" s="11">
        <v>8864666091703.248</v>
      </c>
      <c r="G59" s="11">
        <v>8.5582069875165914E-34</v>
      </c>
      <c r="H59" s="33"/>
    </row>
    <row r="60" spans="1:8" x14ac:dyDescent="0.2">
      <c r="A60" s="4" t="s">
        <v>45</v>
      </c>
      <c r="B60" s="11">
        <v>9.7627838638853549E-34</v>
      </c>
      <c r="C60" s="4">
        <v>62.699999999999989</v>
      </c>
      <c r="D60" s="8">
        <v>10.607544484940895</v>
      </c>
      <c r="E60" s="11">
        <v>10288602247107.938</v>
      </c>
      <c r="F60" s="11">
        <v>9510716276461.1934</v>
      </c>
      <c r="G60" s="11">
        <v>9.1745490800656592E-34</v>
      </c>
      <c r="H60" s="33"/>
    </row>
    <row r="61" spans="1:8" x14ac:dyDescent="0.2">
      <c r="H61" s="33"/>
    </row>
    <row r="62" spans="1:8" x14ac:dyDescent="0.2">
      <c r="A62" s="4" t="s">
        <v>75</v>
      </c>
      <c r="B62" s="4" t="s">
        <v>65</v>
      </c>
      <c r="C62" s="4" t="s">
        <v>57</v>
      </c>
      <c r="D62" s="4" t="s">
        <v>84</v>
      </c>
      <c r="E62" s="4" t="s">
        <v>58</v>
      </c>
      <c r="F62" s="4" t="s">
        <v>85</v>
      </c>
      <c r="G62" s="4" t="s">
        <v>86</v>
      </c>
    </row>
    <row r="63" spans="1:8" x14ac:dyDescent="0.2">
      <c r="A63" s="4" t="s">
        <v>46</v>
      </c>
      <c r="B63" s="11">
        <v>8.1439316276989461E-34</v>
      </c>
      <c r="C63" s="4">
        <v>830.9</v>
      </c>
      <c r="D63" s="8">
        <v>25.297035399429713</v>
      </c>
      <c r="E63" s="11">
        <v>163447074564414.12</v>
      </c>
      <c r="F63" s="11">
        <v>53429772684706.266</v>
      </c>
      <c r="G63" s="11">
        <v>2.6737189224062368E-34</v>
      </c>
    </row>
    <row r="64" spans="1:8" x14ac:dyDescent="0.2">
      <c r="A64" s="4" t="s">
        <v>47</v>
      </c>
      <c r="B64" s="11">
        <v>9.1651736061171273E-34</v>
      </c>
      <c r="C64" s="4">
        <v>603.69999999999993</v>
      </c>
      <c r="D64" s="8">
        <v>6.5</v>
      </c>
      <c r="E64" s="11">
        <v>105521994624794.5</v>
      </c>
      <c r="F64" s="11">
        <v>22593071938336.121</v>
      </c>
      <c r="G64" s="11">
        <v>1.9648139120589225E-34</v>
      </c>
      <c r="H64" s="33"/>
    </row>
    <row r="65" spans="1:8" x14ac:dyDescent="0.2">
      <c r="A65" s="4" t="s">
        <v>48</v>
      </c>
      <c r="B65" s="11">
        <v>1.3680326191387687E-33</v>
      </c>
      <c r="C65" s="4">
        <v>122.00000000000003</v>
      </c>
      <c r="D65" s="8">
        <v>9.7185389848474646</v>
      </c>
      <c r="E65" s="11">
        <v>14286501452212.438</v>
      </c>
      <c r="F65" s="11">
        <v>8864666091703.248</v>
      </c>
      <c r="G65" s="11">
        <v>8.5582069875165914E-34</v>
      </c>
      <c r="H65" s="33"/>
    </row>
    <row r="66" spans="1:8" x14ac:dyDescent="0.2">
      <c r="A66" s="4" t="s">
        <v>49</v>
      </c>
      <c r="B66" s="11">
        <v>1.0380322403866147E-33</v>
      </c>
      <c r="C66" s="4">
        <v>245.29999999999998</v>
      </c>
      <c r="D66" s="8">
        <v>12.416923934694937</v>
      </c>
      <c r="E66" s="11">
        <v>37857263455867.062</v>
      </c>
      <c r="F66" s="11">
        <v>8096872821788.2109</v>
      </c>
      <c r="G66" s="11">
        <v>2.2814648655033373E-34</v>
      </c>
      <c r="H66" s="33"/>
    </row>
    <row r="67" spans="1:8" x14ac:dyDescent="0.2">
      <c r="A67" s="4" t="s">
        <v>50</v>
      </c>
      <c r="B67" s="11">
        <v>8.0058606455419915E-34</v>
      </c>
      <c r="C67" s="4">
        <v>333.29999999999995</v>
      </c>
      <c r="D67" s="8">
        <v>15.809490820390137</v>
      </c>
      <c r="E67" s="11">
        <v>66694465921952.375</v>
      </c>
      <c r="F67" s="11">
        <v>7912727341097.3545</v>
      </c>
      <c r="G67" s="11">
        <v>1.0229253520104121E-34</v>
      </c>
      <c r="H67" s="33"/>
    </row>
    <row r="68" spans="1:8" x14ac:dyDescent="0.2">
      <c r="A68" s="4" t="s">
        <v>51</v>
      </c>
      <c r="B68" s="11">
        <v>1.2040209621096447E-33</v>
      </c>
      <c r="C68" s="4">
        <v>184.70000000000002</v>
      </c>
      <c r="D68" s="8">
        <v>9.871676655968832</v>
      </c>
      <c r="E68" s="11">
        <v>24575103699320.375</v>
      </c>
      <c r="F68" s="11">
        <v>8471272221611.8447</v>
      </c>
      <c r="G68" s="11">
        <v>4.1999669207975945E-34</v>
      </c>
      <c r="H68" s="33"/>
    </row>
    <row r="69" spans="1:8" x14ac:dyDescent="0.2">
      <c r="C69" s="33"/>
      <c r="E69" s="34"/>
      <c r="F69" s="33"/>
      <c r="G69" s="33"/>
      <c r="H69" s="33"/>
    </row>
  </sheetData>
  <sortState ref="P2:P22">
    <sortCondition ref="P2"/>
  </sortState>
  <phoneticPr fontId="3" type="noConversion"/>
  <pageMargins left="0.7" right="0.7" top="0.75" bottom="0.75" header="0.3" footer="0.3"/>
  <pageSetup paperSize="9" scale="67" fitToWidth="3" orientation="portrait" horizontalDpi="0" verticalDpi="0"/>
  <colBreaks count="1" manualBreakCount="1">
    <brk id="7" max="1048575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25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Raccolta dati</vt:lpstr>
      <vt:lpstr>Calcolo h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lastPrinted>2016-06-25T17:39:57Z</cp:lastPrinted>
  <dcterms:created xsi:type="dcterms:W3CDTF">2016-05-17T13:31:46Z</dcterms:created>
  <dcterms:modified xsi:type="dcterms:W3CDTF">2016-06-25T18:52:38Z</dcterms:modified>
</cp:coreProperties>
</file>