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2855" activeTab="6"/>
  </bookViews>
  <sheets>
    <sheet name="상품코드표" sheetId="1" r:id="rId1"/>
    <sheet name="상품입고내역서" sheetId="2" r:id="rId2"/>
    <sheet name="직원명단" sheetId="3" r:id="rId3"/>
    <sheet name="ex3" sheetId="4" r:id="rId4"/>
    <sheet name="ex4(회원증명서)" sheetId="5" r:id="rId5"/>
    <sheet name="ex4( 회원명단)" sheetId="6" r:id="rId6"/>
    <sheet name="ex5" sheetId="7" r:id="rId7"/>
  </sheets>
  <definedNames>
    <definedName name="_xlnm._FilterDatabase" localSheetId="3" hidden="1">'ex3'!$I$5:$J$9</definedName>
    <definedName name="가입일">'ex4( 회원명단)'!$E$2:$E$14</definedName>
    <definedName name="동적상품코드표">OFFSET(상품코드표!$A$10,0,0,COUNTA(상품코드표!$A:$A)-1,9)</definedName>
    <definedName name="발행번호">'ex4(회원증명서)'!$D$4</definedName>
    <definedName name="사원명단">OFFSET(직원명단!$A$4,0,0,COUNTA(직원명단!$A:$A)-1,9)</definedName>
    <definedName name="상품코드표">상품코드표!$A$10:$C$16</definedName>
    <definedName name="성명">'ex4( 회원명단)'!$B$2:$B$14</definedName>
    <definedName name="주민번호">'ex4( 회원명단)'!$C$2:$C$14</definedName>
    <definedName name="주소">'ex4( 회원명단)'!$H$2:$H$14</definedName>
    <definedName name="지역">'ex4( 회원명단)'!$G$2:$G$14</definedName>
    <definedName name="직업">'ex4( 회원명단)'!$D$2:$D$14</definedName>
    <definedName name="탈퇴일">'ex4( 회원명단)'!$F$2:$F$14</definedName>
    <definedName name="할인율표">상품코드표!$B$4:$G$5</definedName>
    <definedName name="회원번호">'ex4( 회원명단)'!$A$2:$A$14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/>
  <c r="B6"/>
  <c r="D8"/>
  <c r="B8"/>
  <c r="B5"/>
  <c r="B4"/>
  <c r="B3"/>
  <c r="J8" i="4"/>
  <c r="D6" i="5" l="1"/>
  <c r="C5" i="2"/>
  <c r="F5"/>
  <c r="D5"/>
  <c r="F4"/>
  <c r="C5" i="4" l="1"/>
  <c r="C4" i="2"/>
  <c r="D4"/>
</calcChain>
</file>

<file path=xl/sharedStrings.xml><?xml version="1.0" encoding="utf-8"?>
<sst xmlns="http://schemas.openxmlformats.org/spreadsheetml/2006/main" count="254" uniqueCount="173">
  <si>
    <t>&lt;&lt; 상품 수량별 할인율 표 &gt;&gt;</t>
    <phoneticPr fontId="1" type="noConversion"/>
  </si>
  <si>
    <t>수량</t>
    <phoneticPr fontId="1" type="noConversion"/>
  </si>
  <si>
    <t>할인율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</si>
  <si>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</si>
  <si>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</si>
  <si>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</si>
  <si>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</si>
  <si>
    <t>M001</t>
    <phoneticPr fontId="1" type="noConversion"/>
  </si>
  <si>
    <t>P001</t>
    <phoneticPr fontId="1" type="noConversion"/>
  </si>
  <si>
    <t>P002</t>
    <phoneticPr fontId="1" type="noConversion"/>
  </si>
  <si>
    <t>C001</t>
  </si>
  <si>
    <t>C001</t>
    <phoneticPr fontId="1" type="noConversion"/>
  </si>
  <si>
    <t>C002</t>
    <phoneticPr fontId="1" type="noConversion"/>
  </si>
  <si>
    <t>D001</t>
  </si>
  <si>
    <t>D001</t>
    <phoneticPr fontId="1" type="noConversion"/>
  </si>
  <si>
    <t>전자사전</t>
  </si>
  <si>
    <t>전자사전</t>
    <phoneticPr fontId="1" type="noConversion"/>
  </si>
  <si>
    <t>Notebook</t>
    <phoneticPr fontId="1" type="noConversion"/>
  </si>
  <si>
    <t>Computer</t>
    <phoneticPr fontId="1" type="noConversion"/>
  </si>
  <si>
    <t>PSP</t>
    <phoneticPr fontId="1" type="noConversion"/>
  </si>
  <si>
    <t>PDA</t>
    <phoneticPr fontId="1" type="noConversion"/>
  </si>
  <si>
    <t>MP3</t>
    <phoneticPr fontId="1" type="noConversion"/>
  </si>
  <si>
    <t>상품입고내역서</t>
    <phoneticPr fontId="1" type="noConversion"/>
  </si>
  <si>
    <t>입고날짜</t>
    <phoneticPr fontId="1" type="noConversion"/>
  </si>
  <si>
    <t>금액</t>
    <phoneticPr fontId="1" type="noConversion"/>
  </si>
  <si>
    <t>5월8일</t>
    <phoneticPr fontId="1" type="noConversion"/>
  </si>
  <si>
    <t>5월9일</t>
    <phoneticPr fontId="1" type="noConversion"/>
  </si>
  <si>
    <t>D002</t>
    <phoneticPr fontId="1" type="noConversion"/>
  </si>
  <si>
    <t>국어사전</t>
    <phoneticPr fontId="1" type="noConversion"/>
  </si>
  <si>
    <t>&lt;&lt; 사원명단 &gt;&gt;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</si>
  <si>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</si>
  <si>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</si>
  <si>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</si>
  <si>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</si>
  <si>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</si>
  <si>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</si>
  <si>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</si>
  <si>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</si>
  <si>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</si>
  <si>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</si>
  <si>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</si>
  <si>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</si>
  <si>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</si>
  <si>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710213-2******</t>
    <phoneticPr fontId="1" type="noConversion"/>
  </si>
  <si>
    <t>700217-1******</t>
    <phoneticPr fontId="1" type="noConversion"/>
  </si>
  <si>
    <t>650210-2******</t>
    <phoneticPr fontId="1" type="noConversion"/>
  </si>
  <si>
    <t>영업부</t>
    <phoneticPr fontId="1" type="noConversion"/>
  </si>
  <si>
    <t>차장</t>
    <phoneticPr fontId="1" type="noConversion"/>
  </si>
  <si>
    <t>성명</t>
    <phoneticPr fontId="1" type="noConversion"/>
  </si>
  <si>
    <t>사번</t>
    <phoneticPr fontId="1" type="noConversion"/>
  </si>
  <si>
    <t>관리부</t>
    <phoneticPr fontId="1" type="noConversion"/>
  </si>
  <si>
    <t>생산부</t>
    <phoneticPr fontId="1" type="noConversion"/>
  </si>
  <si>
    <t>대리</t>
    <phoneticPr fontId="1" type="noConversion"/>
  </si>
  <si>
    <t>과장</t>
    <phoneticPr fontId="1" type="noConversion"/>
  </si>
  <si>
    <t>서울시 강동구 천호동</t>
    <phoneticPr fontId="1" type="noConversion"/>
  </si>
  <si>
    <t>서울시 종로구 수송동</t>
    <phoneticPr fontId="1" type="noConversion"/>
  </si>
  <si>
    <t>서울시 강남구 도곡동</t>
    <phoneticPr fontId="1" type="noConversion"/>
  </si>
  <si>
    <t>5월18일</t>
    <phoneticPr fontId="1" type="noConversion"/>
  </si>
  <si>
    <t>5월20일</t>
    <phoneticPr fontId="1" type="noConversion"/>
  </si>
  <si>
    <t>5월21일</t>
    <phoneticPr fontId="1" type="noConversion"/>
  </si>
  <si>
    <t>5월22일</t>
    <phoneticPr fontId="1" type="noConversion"/>
  </si>
  <si>
    <t>5월23일</t>
    <phoneticPr fontId="1" type="noConversion"/>
  </si>
  <si>
    <t>&lt;&lt; 상품/수량별 입고 횟수 &gt;&gt;</t>
    <phoneticPr fontId="1" type="noConversion"/>
  </si>
  <si>
    <t xml:space="preserve">              개수
상품명</t>
    <phoneticPr fontId="1" type="noConversion"/>
  </si>
  <si>
    <t>C001</t>
    <phoneticPr fontId="1" type="noConversion"/>
  </si>
  <si>
    <t>C002</t>
    <phoneticPr fontId="1" type="noConversion"/>
  </si>
  <si>
    <t>P001</t>
    <phoneticPr fontId="1" type="noConversion"/>
  </si>
  <si>
    <t>M001</t>
    <phoneticPr fontId="1" type="noConversion"/>
  </si>
  <si>
    <t>D001</t>
    <phoneticPr fontId="1" type="noConversion"/>
  </si>
  <si>
    <t>회원 증명서</t>
    <phoneticPr fontId="1" type="noConversion"/>
  </si>
  <si>
    <t>회원번호</t>
    <phoneticPr fontId="1" type="noConversion"/>
  </si>
  <si>
    <t>회원기간</t>
    <phoneticPr fontId="1" type="noConversion"/>
  </si>
  <si>
    <t>탈퇴구분</t>
    <phoneticPr fontId="1" type="noConversion"/>
  </si>
  <si>
    <t>직업</t>
    <phoneticPr fontId="1" type="noConversion"/>
  </si>
  <si>
    <t>탈퇴일</t>
    <phoneticPr fontId="1" type="noConversion"/>
  </si>
  <si>
    <t>K0001</t>
    <phoneticPr fontId="1" type="noConversion"/>
  </si>
  <si>
    <t>K0002</t>
    <phoneticPr fontId="1" type="noConversion"/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</si>
  <si>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</si>
  <si>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</si>
  <si>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</si>
  <si>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</si>
  <si>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</si>
  <si>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</si>
  <si>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</si>
  <si>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</si>
  <si>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</si>
  <si>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</si>
  <si>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</si>
  <si>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대장금</t>
    <phoneticPr fontId="1" type="noConversion"/>
  </si>
  <si>
    <t>김복자</t>
    <phoneticPr fontId="1" type="noConversion"/>
  </si>
  <si>
    <t>이수동</t>
    <phoneticPr fontId="1" type="noConversion"/>
  </si>
  <si>
    <t>정수민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</si>
  <si>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</si>
  <si>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</si>
  <si>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</si>
  <si>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김한섭</t>
    <phoneticPr fontId="1" type="noConversion"/>
  </si>
  <si>
    <t>김갑돌</t>
    <phoneticPr fontId="1" type="noConversion"/>
  </si>
  <si>
    <t>차수경</t>
    <phoneticPr fontId="1" type="noConversion"/>
  </si>
  <si>
    <t>651203-2******</t>
  </si>
  <si>
    <t>651203-2******</t>
    <phoneticPr fontId="1" type="noConversion"/>
  </si>
  <si>
    <t>790210-6******</t>
    <phoneticPr fontId="1" type="noConversion"/>
  </si>
  <si>
    <t>700210-8******</t>
    <phoneticPr fontId="1" type="noConversion"/>
  </si>
  <si>
    <t>700210-7******</t>
    <phoneticPr fontId="1" type="noConversion"/>
  </si>
  <si>
    <t>731210-1******</t>
    <phoneticPr fontId="1" type="noConversion"/>
  </si>
  <si>
    <t>750210-9******</t>
    <phoneticPr fontId="1" type="noConversion"/>
  </si>
  <si>
    <t>700210-1******</t>
    <phoneticPr fontId="1" type="noConversion"/>
  </si>
  <si>
    <t>700213-1******</t>
    <phoneticPr fontId="1" type="noConversion"/>
  </si>
  <si>
    <t>700211-1******</t>
    <phoneticPr fontId="1" type="noConversion"/>
  </si>
  <si>
    <t>700215-1******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</si>
  <si>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</si>
  <si>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</si>
  <si>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</si>
  <si>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</si>
  <si>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</si>
  <si>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가입일</t>
    <phoneticPr fontId="1" type="noConversion"/>
  </si>
  <si>
    <t>12007-12-30</t>
    <phoneticPr fontId="1" type="noConversion"/>
  </si>
  <si>
    <t>부산시 부산전구 부전동</t>
    <phoneticPr fontId="1" type="noConversion"/>
  </si>
  <si>
    <t>부산시 동래구 장전동 100번지</t>
    <phoneticPr fontId="1" type="noConversion"/>
  </si>
  <si>
    <t>부산시 동래구 장전동</t>
    <phoneticPr fontId="1" type="noConversion"/>
  </si>
  <si>
    <t>부산시 부산진구 전포동</t>
    <phoneticPr fontId="1" type="noConversion"/>
  </si>
  <si>
    <t>부산시 연제구 거제동</t>
    <phoneticPr fontId="1" type="noConversion"/>
  </si>
  <si>
    <t>부산시 연제구 연산동</t>
    <phoneticPr fontId="1" type="noConversion"/>
  </si>
  <si>
    <t>부산시 동래구 구서동</t>
    <phoneticPr fontId="1" type="noConversion"/>
  </si>
  <si>
    <t>부산시 해운대구 좌동200</t>
    <phoneticPr fontId="1" type="noConversion"/>
  </si>
  <si>
    <t>부산시 해운대구 우동</t>
    <phoneticPr fontId="1" type="noConversion"/>
  </si>
  <si>
    <t>부산시 동래구 온천동</t>
    <phoneticPr fontId="1" type="noConversion"/>
  </si>
  <si>
    <t>부산시 해운대구 중동</t>
    <phoneticPr fontId="1" type="noConversion"/>
  </si>
  <si>
    <t>부산시 부산진구 부전동</t>
    <phoneticPr fontId="1" type="noConversion"/>
  </si>
  <si>
    <t>클럽지역</t>
    <phoneticPr fontId="1" type="noConversion"/>
  </si>
  <si>
    <t>주민등록번호</t>
    <phoneticPr fontId="1" type="noConversion"/>
  </si>
  <si>
    <t>&lt; 사원명단 목록 &gt;</t>
    <phoneticPr fontId="1" type="noConversion"/>
  </si>
  <si>
    <t>이름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</si>
  <si>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</si>
  <si>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</si>
  <si>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</si>
  <si>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기본급</t>
    <phoneticPr fontId="1" type="noConversion"/>
  </si>
  <si>
    <t>김송인</t>
    <phoneticPr fontId="1" type="noConversion"/>
  </si>
  <si>
    <t>홍철인</t>
    <phoneticPr fontId="1" type="noConversion"/>
  </si>
  <si>
    <t>김수철</t>
    <phoneticPr fontId="1" type="noConversion"/>
  </si>
  <si>
    <t>나문이</t>
    <phoneticPr fontId="1" type="noConversion"/>
  </si>
  <si>
    <t>마상태</t>
    <phoneticPr fontId="1" type="noConversion"/>
  </si>
  <si>
    <t>박민중</t>
    <phoneticPr fontId="1" type="noConversion"/>
  </si>
  <si>
    <t>이상철</t>
    <phoneticPr fontId="1" type="noConversion"/>
  </si>
  <si>
    <t>홍미화</t>
    <phoneticPr fontId="1" type="noConversion"/>
  </si>
  <si>
    <t>송민우</t>
    <phoneticPr fontId="1" type="noConversion"/>
  </si>
  <si>
    <t>김정아</t>
    <phoneticPr fontId="1" type="noConversion"/>
  </si>
  <si>
    <t>이명수</t>
    <phoneticPr fontId="1" type="noConversion"/>
  </si>
  <si>
    <t>오철수</t>
    <phoneticPr fontId="1" type="noConversion"/>
  </si>
  <si>
    <t>이승철</t>
    <phoneticPr fontId="1" type="noConversion"/>
  </si>
  <si>
    <t>이지현</t>
    <phoneticPr fontId="1" type="noConversion"/>
  </si>
  <si>
    <t>전미수</t>
    <phoneticPr fontId="1" type="noConversion"/>
  </si>
  <si>
    <t>정수남</t>
    <phoneticPr fontId="1" type="noConversion"/>
  </si>
  <si>
    <t>김미남</t>
    <phoneticPr fontId="1" type="noConversion"/>
  </si>
  <si>
    <t>최성수</t>
    <phoneticPr fontId="1" type="noConversion"/>
  </si>
  <si>
    <t>최은지</t>
    <phoneticPr fontId="1" type="noConversion"/>
  </si>
  <si>
    <t>생산팀</t>
  </si>
  <si>
    <t>생산팀</t>
    <phoneticPr fontId="1" type="noConversion"/>
  </si>
  <si>
    <t>인사팀</t>
    <phoneticPr fontId="1" type="noConversion"/>
  </si>
  <si>
    <t>영업팀</t>
    <phoneticPr fontId="1" type="noConversion"/>
  </si>
  <si>
    <t>기획실</t>
    <phoneticPr fontId="1" type="noConversion"/>
  </si>
  <si>
    <t>총무팀</t>
    <phoneticPr fontId="1" type="noConversion"/>
  </si>
  <si>
    <t>사원</t>
    <phoneticPr fontId="1" type="noConversion"/>
  </si>
  <si>
    <t>과장</t>
  </si>
  <si>
    <t>부장</t>
    <phoneticPr fontId="1" type="noConversion"/>
  </si>
  <si>
    <t>이사</t>
    <phoneticPr fontId="1" type="noConversion"/>
  </si>
  <si>
    <t xml:space="preserve">근속연수 : </t>
    <phoneticPr fontId="1" type="noConversion"/>
  </si>
  <si>
    <t xml:space="preserve">부서명 : </t>
    <phoneticPr fontId="1" type="noConversion"/>
  </si>
  <si>
    <t>&lt; 검색 조건1 &gt;</t>
    <phoneticPr fontId="1" type="noConversion"/>
  </si>
  <si>
    <t xml:space="preserve">직급 : </t>
    <phoneticPr fontId="1" type="noConversion"/>
  </si>
  <si>
    <t>and</t>
    <phoneticPr fontId="1" type="noConversion"/>
  </si>
  <si>
    <t>&lt; 검색 조건3 &gt;</t>
    <phoneticPr fontId="1" type="noConversion"/>
  </si>
  <si>
    <t>&lt; 검색 조건2 &gt;</t>
    <phoneticPr fontId="1" type="noConversion"/>
  </si>
  <si>
    <t>or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</si>
</sst>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workbookViewId="0">
      <selection activeCell="C36" sqref="C36"/>
    </sheetView>
  </sheetViews>
  <sheetFormatPr defaultRowHeight="16.5"/>
  <cols>
    <col min="1" max="1" width="9.25" bestFit="1" customWidth="1"/>
    <col min="3" max="3" width="9.25" bestFit="1" customWidth="1"/>
  </cols>
  <sheetData>
    <row r="3" spans="1:6">
      <c r="A3" s="5" t="s">
        <v>0</v>
      </c>
      <c r="B3" s="5"/>
      <c r="C3" s="5"/>
      <c r="D3" s="5"/>
    </row>
    <row r="4" spans="1:6">
      <c r="A4" t="s">
        <v>1</v>
      </c>
      <c r="B4">
        <v>100</v>
      </c>
      <c r="C4">
        <v>200</v>
      </c>
      <c r="D4">
        <v>300</v>
      </c>
      <c r="E4">
        <v>400</v>
      </c>
      <c r="F4">
        <v>500</v>
      </c>
    </row>
    <row r="5" spans="1:6">
      <c r="A5" t="s">
        <v>2</v>
      </c>
      <c r="B5" s="1">
        <v>0.05</v>
      </c>
      <c r="C5" s="1">
        <v>0.1</v>
      </c>
      <c r="D5" s="1">
        <v>0.15</v>
      </c>
      <c r="E5" s="1">
        <v>0.2</v>
      </c>
      <c r="F5" s="1">
        <v>0.25</v>
      </c>
    </row>
    <row r="9" spans="1:6">
      <c r="A9" t="s">
        <v>3</v>
      </c>
      <c r="B9" t="s">
        <v>4</v>
      </c>
      <c r="C9" t="s">
        <v>5</v>
      </c>
    </row>
    <row r="10" spans="1:6">
      <c r="A10" s="2" t="s">
        <v>7</v>
      </c>
      <c r="B10" t="s">
        <v>21</v>
      </c>
      <c r="C10" s="2">
        <v>235000</v>
      </c>
    </row>
    <row r="11" spans="1:6">
      <c r="A11" s="2" t="s">
        <v>8</v>
      </c>
      <c r="B11" t="s">
        <v>20</v>
      </c>
      <c r="C11" s="2">
        <v>350000</v>
      </c>
    </row>
    <row r="12" spans="1:6">
      <c r="A12" s="2" t="s">
        <v>9</v>
      </c>
      <c r="B12" t="s">
        <v>19</v>
      </c>
      <c r="C12" s="2">
        <v>543000</v>
      </c>
    </row>
    <row r="13" spans="1:6">
      <c r="A13" s="2" t="s">
        <v>11</v>
      </c>
      <c r="B13" t="s">
        <v>18</v>
      </c>
      <c r="C13" s="2">
        <v>985000</v>
      </c>
    </row>
    <row r="14" spans="1:6">
      <c r="A14" s="2" t="s">
        <v>12</v>
      </c>
      <c r="B14" t="s">
        <v>17</v>
      </c>
      <c r="C14" s="2">
        <v>1150000</v>
      </c>
    </row>
    <row r="15" spans="1:6">
      <c r="A15" s="2" t="s">
        <v>14</v>
      </c>
      <c r="B15" t="s">
        <v>16</v>
      </c>
      <c r="C15" s="2">
        <v>256000</v>
      </c>
    </row>
    <row r="16" spans="1:6">
      <c r="A16" s="2" t="s">
        <v>27</v>
      </c>
      <c r="B16" t="s">
        <v>28</v>
      </c>
    </row>
  </sheetData>
  <mergeCells count="1">
    <mergeCell ref="A3:D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7" sqref="B7"/>
    </sheetView>
  </sheetViews>
  <sheetFormatPr defaultRowHeight="16.5"/>
  <cols>
    <col min="7" max="7" width="9.5" bestFit="1" customWidth="1"/>
  </cols>
  <sheetData>
    <row r="1" spans="1:7">
      <c r="C1" s="5" t="s">
        <v>22</v>
      </c>
      <c r="D1" s="5"/>
      <c r="E1" s="5"/>
    </row>
    <row r="2" spans="1:7">
      <c r="C2" s="5"/>
      <c r="D2" s="5"/>
      <c r="E2" s="5"/>
    </row>
    <row r="3" spans="1:7">
      <c r="A3" t="s">
        <v>23</v>
      </c>
      <c r="B3" t="s">
        <v>3</v>
      </c>
      <c r="C3" t="s">
        <v>4</v>
      </c>
      <c r="D3" t="s">
        <v>5</v>
      </c>
      <c r="E3" t="s">
        <v>1</v>
      </c>
      <c r="F3" t="s">
        <v>2</v>
      </c>
      <c r="G3" t="s">
        <v>24</v>
      </c>
    </row>
    <row r="4" spans="1:7">
      <c r="A4" t="s">
        <v>25</v>
      </c>
      <c r="B4" t="s">
        <v>7</v>
      </c>
      <c r="C4" t="str">
        <f>VLOOKUP(B4,상품코드표,2,FALSE)</f>
        <v>MP3</v>
      </c>
      <c r="D4">
        <f>VLOOKUP(B4,상품코드표,3,FALSE)</f>
        <v>235000</v>
      </c>
      <c r="E4">
        <v>100</v>
      </c>
      <c r="F4">
        <f>IFERROR(HLOOKUP(E4,할인율표,2,TRUE),"")</f>
        <v>0.05</v>
      </c>
    </row>
    <row r="5" spans="1:7">
      <c r="A5" t="s">
        <v>26</v>
      </c>
      <c r="B5" t="s">
        <v>10</v>
      </c>
      <c r="C5" t="str">
        <f>VLOOKUP(B5,상품코드표,2,FALSE)</f>
        <v>Computer</v>
      </c>
      <c r="D5">
        <f>VLOOKUP(B5,상품코드표,3,FALSE)</f>
        <v>985000</v>
      </c>
      <c r="E5">
        <v>200</v>
      </c>
      <c r="F5">
        <f>IFERROR(HLOOKUP(E5,할인율표,2,TRUE),"")</f>
        <v>0.1</v>
      </c>
    </row>
  </sheetData>
  <mergeCells count="1">
    <mergeCell ref="C1:E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상품코드표!$A$10:$A$16</xm:f>
          </x14:formula1>
          <xm:sqref>B4:B5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J8" sqref="J8"/>
    </sheetView>
  </sheetViews>
  <sheetFormatPr defaultRowHeight="16.5"/>
  <cols>
    <col min="3" max="3" width="15.875" customWidth="1"/>
    <col min="6" max="7" width="11.125" bestFit="1" customWidth="1"/>
    <col min="8" max="8" width="6.125" customWidth="1"/>
    <col min="9" max="10" width="20.125" customWidth="1"/>
  </cols>
  <sheetData>
    <row r="1" spans="1:9">
      <c r="D1" s="5" t="s">
        <v>29</v>
      </c>
      <c r="E1" s="5"/>
      <c r="F1" s="5"/>
      <c r="G1" s="5"/>
    </row>
    <row r="2" spans="1:9">
      <c r="D2" s="5"/>
      <c r="E2" s="5"/>
      <c r="F2" s="5"/>
      <c r="G2" s="5"/>
    </row>
    <row r="3" spans="1:9">
      <c r="A3" t="s">
        <v>49</v>
      </c>
      <c r="B3" t="s">
        <v>48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</row>
    <row r="4" spans="1:9">
      <c r="A4" t="s">
        <v>37</v>
      </c>
      <c r="B4" t="s">
        <v>40</v>
      </c>
      <c r="C4" t="s">
        <v>45</v>
      </c>
      <c r="D4" t="s">
        <v>46</v>
      </c>
      <c r="E4" t="s">
        <v>47</v>
      </c>
      <c r="F4" s="3">
        <v>35064</v>
      </c>
      <c r="G4" s="3">
        <v>39020</v>
      </c>
      <c r="H4">
        <v>1</v>
      </c>
      <c r="I4" t="s">
        <v>54</v>
      </c>
    </row>
    <row r="5" spans="1:9">
      <c r="A5" t="s">
        <v>38</v>
      </c>
      <c r="B5" t="s">
        <v>41</v>
      </c>
      <c r="C5" t="s">
        <v>44</v>
      </c>
      <c r="D5" t="s">
        <v>50</v>
      </c>
      <c r="E5" t="s">
        <v>53</v>
      </c>
      <c r="F5" s="3">
        <v>36160</v>
      </c>
      <c r="G5" s="3">
        <v>38478</v>
      </c>
      <c r="H5">
        <v>2</v>
      </c>
      <c r="I5" t="s">
        <v>55</v>
      </c>
    </row>
    <row r="6" spans="1:9">
      <c r="A6" t="s">
        <v>39</v>
      </c>
      <c r="B6" t="s">
        <v>42</v>
      </c>
      <c r="C6" t="s">
        <v>43</v>
      </c>
      <c r="D6" t="s">
        <v>51</v>
      </c>
      <c r="E6" t="s">
        <v>52</v>
      </c>
      <c r="F6" s="3">
        <v>38868</v>
      </c>
      <c r="H6">
        <v>3</v>
      </c>
      <c r="I6" t="s">
        <v>56</v>
      </c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H23" sqref="H23"/>
    </sheetView>
  </sheetViews>
  <sheetFormatPr defaultRowHeight="16.5"/>
  <cols>
    <col min="4" max="4" width="9.25" bestFit="1" customWidth="1"/>
    <col min="7" max="7" width="11.375" bestFit="1" customWidth="1"/>
    <col min="9" max="9" width="13.875" customWidth="1"/>
    <col min="10" max="10" width="17.25" customWidth="1"/>
  </cols>
  <sheetData>
    <row r="1" spans="1:10">
      <c r="C1" s="5" t="s">
        <v>22</v>
      </c>
      <c r="D1" s="5"/>
      <c r="E1" s="5"/>
    </row>
    <row r="2" spans="1:10">
      <c r="C2" s="5"/>
      <c r="D2" s="5"/>
      <c r="E2" s="5"/>
    </row>
    <row r="3" spans="1:10">
      <c r="A3" t="s">
        <v>23</v>
      </c>
      <c r="B3" t="s">
        <v>3</v>
      </c>
      <c r="C3" t="s">
        <v>4</v>
      </c>
      <c r="D3" t="s">
        <v>5</v>
      </c>
      <c r="E3" t="s">
        <v>1</v>
      </c>
      <c r="F3" t="s">
        <v>2</v>
      </c>
      <c r="G3" t="s">
        <v>24</v>
      </c>
    </row>
    <row r="4" spans="1:10">
      <c r="A4" t="s">
        <v>25</v>
      </c>
      <c r="B4" t="s">
        <v>6</v>
      </c>
      <c r="C4" t="s">
        <v>21</v>
      </c>
      <c r="D4" s="2">
        <v>235000</v>
      </c>
      <c r="E4">
        <v>100</v>
      </c>
      <c r="F4" s="1">
        <v>0.05</v>
      </c>
      <c r="G4" s="2">
        <v>22325000</v>
      </c>
    </row>
    <row r="5" spans="1:10">
      <c r="A5" t="s">
        <v>26</v>
      </c>
      <c r="B5" t="s">
        <v>13</v>
      </c>
      <c r="C5" t="str">
        <f>VLOOKUP(B5,상품코드표,2,FALSE)</f>
        <v>전자사전</v>
      </c>
      <c r="D5" s="2">
        <v>256000</v>
      </c>
      <c r="E5">
        <v>150</v>
      </c>
      <c r="F5" s="1">
        <v>0.05</v>
      </c>
      <c r="G5" s="2">
        <v>36480000</v>
      </c>
      <c r="I5" s="5" t="s">
        <v>62</v>
      </c>
      <c r="J5" s="5"/>
    </row>
    <row r="6" spans="1:10">
      <c r="A6" t="s">
        <v>57</v>
      </c>
      <c r="B6" t="s">
        <v>10</v>
      </c>
      <c r="C6" t="s">
        <v>18</v>
      </c>
      <c r="D6" s="2">
        <v>985000</v>
      </c>
      <c r="E6">
        <v>20</v>
      </c>
      <c r="G6" s="2">
        <v>19700000</v>
      </c>
      <c r="I6" s="6" t="s">
        <v>63</v>
      </c>
      <c r="J6" s="5">
        <v>30</v>
      </c>
    </row>
    <row r="7" spans="1:10">
      <c r="A7" t="s">
        <v>57</v>
      </c>
      <c r="B7" t="s">
        <v>68</v>
      </c>
      <c r="C7" t="s">
        <v>16</v>
      </c>
      <c r="D7" s="2">
        <v>256000</v>
      </c>
      <c r="E7">
        <v>30</v>
      </c>
      <c r="G7" s="2">
        <v>7680000</v>
      </c>
      <c r="I7" s="7"/>
      <c r="J7" s="5"/>
    </row>
    <row r="8" spans="1:10">
      <c r="A8" t="s">
        <v>58</v>
      </c>
      <c r="B8" t="s">
        <v>67</v>
      </c>
      <c r="C8" t="s">
        <v>21</v>
      </c>
      <c r="D8" s="2">
        <v>235000</v>
      </c>
      <c r="E8">
        <v>50</v>
      </c>
      <c r="G8" s="2">
        <v>11750000</v>
      </c>
      <c r="I8" s="5" t="s">
        <v>15</v>
      </c>
      <c r="J8" s="5">
        <f>COUNTIFS(C4:C12,L9,E4:E12,"&gt;=" &amp; J7)</f>
        <v>0</v>
      </c>
    </row>
    <row r="9" spans="1:10">
      <c r="A9" t="s">
        <v>59</v>
      </c>
      <c r="B9" t="s">
        <v>66</v>
      </c>
      <c r="C9" t="s">
        <v>20</v>
      </c>
      <c r="D9" s="2">
        <v>350000</v>
      </c>
      <c r="E9">
        <v>10</v>
      </c>
      <c r="G9" s="2">
        <v>3500000</v>
      </c>
      <c r="I9" s="5"/>
      <c r="J9" s="5"/>
    </row>
    <row r="10" spans="1:10">
      <c r="A10" t="s">
        <v>60</v>
      </c>
      <c r="B10" t="s">
        <v>65</v>
      </c>
      <c r="C10" t="s">
        <v>17</v>
      </c>
      <c r="D10" s="2">
        <v>1150000</v>
      </c>
      <c r="E10">
        <v>10</v>
      </c>
      <c r="G10" s="2">
        <v>11500000</v>
      </c>
    </row>
    <row r="11" spans="1:10">
      <c r="A11" t="s">
        <v>61</v>
      </c>
      <c r="B11" t="s">
        <v>64</v>
      </c>
      <c r="C11" t="s">
        <v>18</v>
      </c>
      <c r="D11" s="2">
        <v>985000</v>
      </c>
      <c r="E11">
        <v>250</v>
      </c>
      <c r="F11" s="1">
        <v>0.1</v>
      </c>
      <c r="G11" s="2">
        <v>221625000</v>
      </c>
    </row>
  </sheetData>
  <mergeCells count="6">
    <mergeCell ref="C1:E2"/>
    <mergeCell ref="I5:J5"/>
    <mergeCell ref="I6:I7"/>
    <mergeCell ref="J6:J7"/>
    <mergeCell ref="I8:I9"/>
    <mergeCell ref="J8:J9"/>
  </mergeCells>
  <phoneticPr fontId="1" type="noConversion"/>
  <dataValidations count="2">
    <dataValidation type="list" allowBlank="1" showInputMessage="1" showErrorMessage="1" sqref="J6:J7">
      <formula1>$E$4:$E$11</formula1>
    </dataValidation>
    <dataValidation type="list" allowBlank="1" showInputMessage="1" showErrorMessage="1" sqref="I8:I9">
      <formula1>$C$4:$C$11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상품코드표!$A$10:$A$16</xm:f>
          </x14:formula1>
          <xm:sqref>B4:B11</xm:sqref>
        </x14:dataValidation>
        <x14:dataValidation type="list" allowBlank="1" showInputMessage="1" showErrorMessage="1">
          <x14:formula1>
            <xm:f>상품코드표!$B$10:$B$16</xm:f>
          </x14:formula1>
          <xm:sqref>I8:I9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P7" sqref="P7"/>
    </sheetView>
  </sheetViews>
  <sheetFormatPr defaultRowHeight="16.5"/>
  <cols>
    <col min="3" max="3" width="14.25" customWidth="1"/>
  </cols>
  <sheetData>
    <row r="1" spans="1:5">
      <c r="A1" s="5" t="s">
        <v>69</v>
      </c>
      <c r="B1" s="5"/>
      <c r="C1" s="5"/>
      <c r="D1" s="5"/>
      <c r="E1" s="5"/>
    </row>
    <row r="2" spans="1:5">
      <c r="A2" s="4"/>
      <c r="B2" s="4"/>
      <c r="C2" s="4"/>
      <c r="D2" s="4"/>
      <c r="E2" s="4"/>
    </row>
    <row r="3" spans="1:5">
      <c r="A3" t="s">
        <v>70</v>
      </c>
      <c r="B3" t="str">
        <f>INDEX(회원번호,MATCH(발행번호,주민번호,0))</f>
        <v>K0004</v>
      </c>
    </row>
    <row r="4" spans="1:5">
      <c r="A4" t="s">
        <v>48</v>
      </c>
      <c r="B4" t="str">
        <f>INDEX(성명,MATCH(발행번호,주민번호,0))</f>
        <v>대장금</v>
      </c>
      <c r="C4" t="s">
        <v>129</v>
      </c>
      <c r="D4" s="9" t="s">
        <v>98</v>
      </c>
    </row>
    <row r="5" spans="1:5">
      <c r="A5" t="s">
        <v>36</v>
      </c>
      <c r="B5" s="5" t="str">
        <f>INDEX(주소,MATCH(발행번호,주민번호,0))</f>
        <v>부산시 부산진구 전포동</v>
      </c>
      <c r="C5" s="5"/>
      <c r="D5" s="5"/>
    </row>
    <row r="6" spans="1:5">
      <c r="A6" s="5" t="s">
        <v>71</v>
      </c>
      <c r="B6" s="5">
        <f>INDEX(가입일,MATCH(발행번호,주민번호,0))</f>
        <v>37437</v>
      </c>
      <c r="C6" s="5"/>
      <c r="D6" s="5" t="str">
        <f ca="1">"(" &amp; DATEDIF(B6,B7,"y")&amp;"년 " &amp; DATEDIF(B6,B7,"ym")&amp;"개월 )"</f>
        <v>(4년 4개월 )</v>
      </c>
      <c r="E6" s="5"/>
    </row>
    <row r="7" spans="1:5">
      <c r="A7" s="5"/>
      <c r="B7" s="5">
        <f ca="1">IF(INDEX(탈퇴일,MATCH(발행번호,주민번호,0))="",TODAY(),INDEX(탈퇴일,MATCH(발행번호,주민번호,0)))</f>
        <v>39020</v>
      </c>
      <c r="C7" s="5"/>
      <c r="D7" s="5"/>
      <c r="E7" s="5"/>
    </row>
    <row r="8" spans="1:5">
      <c r="A8" t="s">
        <v>72</v>
      </c>
      <c r="B8" t="str">
        <f>IF(INDEX(탈퇴일,MATCH(발행번호,주민번호,0))="","현재 회원임", "회원 탈퇴")</f>
        <v>회원 탈퇴</v>
      </c>
      <c r="C8" t="s">
        <v>128</v>
      </c>
      <c r="D8" s="5" t="str">
        <f>CHOOSE(INDEX(지역,MATCH(발행번호,주민번호,0)),"해운대구","동래구","강서구","부산진구")</f>
        <v>해운대구</v>
      </c>
      <c r="E8" s="5"/>
    </row>
  </sheetData>
  <mergeCells count="7">
    <mergeCell ref="D8:E8"/>
    <mergeCell ref="B5:D5"/>
    <mergeCell ref="A1:E1"/>
    <mergeCell ref="B6:C6"/>
    <mergeCell ref="A6:A7"/>
    <mergeCell ref="B7:C7"/>
    <mergeCell ref="D6:E7"/>
  </mergeCells>
  <phoneticPr fontId="1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2" sqref="B2"/>
    </sheetView>
  </sheetViews>
  <sheetFormatPr defaultRowHeight="16.5"/>
  <cols>
    <col min="3" max="3" width="21.75" customWidth="1"/>
    <col min="5" max="5" width="11.125" bestFit="1" customWidth="1"/>
    <col min="6" max="6" width="13.25" customWidth="1"/>
    <col min="8" max="8" width="27.75" customWidth="1"/>
  </cols>
  <sheetData>
    <row r="1" spans="1:8">
      <c r="A1" t="s">
        <v>70</v>
      </c>
      <c r="B1" t="s">
        <v>48</v>
      </c>
      <c r="C1" t="s">
        <v>30</v>
      </c>
      <c r="D1" t="s">
        <v>73</v>
      </c>
      <c r="E1" t="s">
        <v>114</v>
      </c>
      <c r="F1" t="s">
        <v>74</v>
      </c>
      <c r="G1" t="s">
        <v>35</v>
      </c>
      <c r="H1" t="s">
        <v>36</v>
      </c>
    </row>
    <row r="2" spans="1:8">
      <c r="A2" t="s">
        <v>75</v>
      </c>
      <c r="B2" t="s">
        <v>40</v>
      </c>
      <c r="C2" t="s">
        <v>45</v>
      </c>
      <c r="D2" t="s">
        <v>109</v>
      </c>
      <c r="E2" s="3">
        <v>35064</v>
      </c>
      <c r="F2" s="3">
        <v>39020</v>
      </c>
      <c r="G2">
        <v>1</v>
      </c>
      <c r="H2" t="s">
        <v>116</v>
      </c>
    </row>
    <row r="3" spans="1:8">
      <c r="A3" t="s">
        <v>76</v>
      </c>
      <c r="B3" t="s">
        <v>41</v>
      </c>
      <c r="C3" t="s">
        <v>44</v>
      </c>
      <c r="D3" t="s">
        <v>110</v>
      </c>
      <c r="E3" s="3">
        <v>36160</v>
      </c>
      <c r="F3" s="3">
        <v>38478</v>
      </c>
      <c r="G3">
        <v>2</v>
      </c>
      <c r="H3" t="s">
        <v>117</v>
      </c>
    </row>
    <row r="4" spans="1:8">
      <c r="A4" t="s">
        <v>77</v>
      </c>
      <c r="B4" t="s">
        <v>42</v>
      </c>
      <c r="C4" t="s">
        <v>43</v>
      </c>
      <c r="D4" t="s">
        <v>111</v>
      </c>
      <c r="E4" s="3">
        <v>38868</v>
      </c>
      <c r="G4">
        <v>3</v>
      </c>
      <c r="H4" t="s">
        <v>118</v>
      </c>
    </row>
    <row r="5" spans="1:8">
      <c r="A5" t="s">
        <v>78</v>
      </c>
      <c r="B5" t="s">
        <v>88</v>
      </c>
      <c r="C5" t="s">
        <v>99</v>
      </c>
      <c r="D5" t="s">
        <v>109</v>
      </c>
      <c r="E5" s="3">
        <v>37437</v>
      </c>
      <c r="F5" s="3">
        <v>39020</v>
      </c>
      <c r="G5">
        <v>1</v>
      </c>
      <c r="H5" t="s">
        <v>119</v>
      </c>
    </row>
    <row r="6" spans="1:8">
      <c r="A6" t="s">
        <v>79</v>
      </c>
      <c r="B6" t="s">
        <v>89</v>
      </c>
      <c r="C6" t="s">
        <v>100</v>
      </c>
      <c r="D6" t="s">
        <v>110</v>
      </c>
      <c r="E6" s="3">
        <v>38929</v>
      </c>
      <c r="F6" t="s">
        <v>115</v>
      </c>
      <c r="G6">
        <v>2</v>
      </c>
      <c r="H6" t="s">
        <v>120</v>
      </c>
    </row>
    <row r="7" spans="1:8">
      <c r="A7" t="s">
        <v>80</v>
      </c>
      <c r="B7" t="s">
        <v>90</v>
      </c>
      <c r="C7" t="s">
        <v>102</v>
      </c>
      <c r="D7" t="s">
        <v>112</v>
      </c>
      <c r="E7" s="3">
        <v>37590</v>
      </c>
      <c r="G7">
        <v>3</v>
      </c>
      <c r="H7" t="s">
        <v>121</v>
      </c>
    </row>
    <row r="8" spans="1:8">
      <c r="A8" t="s">
        <v>81</v>
      </c>
      <c r="B8" t="s">
        <v>91</v>
      </c>
      <c r="C8" t="s">
        <v>101</v>
      </c>
      <c r="D8" t="s">
        <v>112</v>
      </c>
      <c r="E8" s="3">
        <v>39447</v>
      </c>
      <c r="G8">
        <v>4</v>
      </c>
      <c r="H8" t="s">
        <v>122</v>
      </c>
    </row>
    <row r="9" spans="1:8">
      <c r="A9" t="s">
        <v>82</v>
      </c>
      <c r="B9" t="s">
        <v>92</v>
      </c>
      <c r="C9" t="s">
        <v>108</v>
      </c>
      <c r="D9" t="s">
        <v>110</v>
      </c>
      <c r="E9" s="3">
        <v>38352</v>
      </c>
      <c r="F9" s="3">
        <v>39081</v>
      </c>
      <c r="G9">
        <v>4</v>
      </c>
      <c r="H9" t="s">
        <v>122</v>
      </c>
    </row>
    <row r="10" spans="1:8">
      <c r="A10" t="s">
        <v>83</v>
      </c>
      <c r="B10" t="s">
        <v>93</v>
      </c>
      <c r="C10" t="s">
        <v>107</v>
      </c>
      <c r="D10" t="s">
        <v>113</v>
      </c>
      <c r="E10" s="3">
        <v>38018</v>
      </c>
      <c r="F10" s="3">
        <v>39446</v>
      </c>
      <c r="G10">
        <v>1</v>
      </c>
      <c r="H10" t="s">
        <v>123</v>
      </c>
    </row>
    <row r="11" spans="1:8">
      <c r="A11" t="s">
        <v>84</v>
      </c>
      <c r="B11" t="s">
        <v>94</v>
      </c>
      <c r="C11" t="s">
        <v>106</v>
      </c>
      <c r="D11" t="s">
        <v>113</v>
      </c>
      <c r="E11" s="3">
        <v>38383</v>
      </c>
      <c r="F11" s="3">
        <v>38747</v>
      </c>
      <c r="G11">
        <v>2</v>
      </c>
      <c r="H11" t="s">
        <v>124</v>
      </c>
    </row>
    <row r="12" spans="1:8">
      <c r="A12" t="s">
        <v>85</v>
      </c>
      <c r="B12" t="s">
        <v>95</v>
      </c>
      <c r="C12" t="s">
        <v>105</v>
      </c>
      <c r="D12" t="s">
        <v>110</v>
      </c>
      <c r="E12" s="3">
        <v>38749</v>
      </c>
      <c r="G12">
        <v>3</v>
      </c>
      <c r="H12" t="s">
        <v>125</v>
      </c>
    </row>
    <row r="13" spans="1:8">
      <c r="A13" t="s">
        <v>86</v>
      </c>
      <c r="B13" t="s">
        <v>96</v>
      </c>
      <c r="C13" t="s">
        <v>104</v>
      </c>
      <c r="D13" t="s">
        <v>111</v>
      </c>
      <c r="E13" s="3">
        <v>39417</v>
      </c>
      <c r="G13">
        <v>2</v>
      </c>
      <c r="H13" t="s">
        <v>126</v>
      </c>
    </row>
    <row r="14" spans="1:8">
      <c r="A14" t="s">
        <v>87</v>
      </c>
      <c r="B14" t="s">
        <v>97</v>
      </c>
      <c r="C14" t="s">
        <v>103</v>
      </c>
      <c r="D14" t="s">
        <v>109</v>
      </c>
      <c r="E14" s="3">
        <v>39448</v>
      </c>
      <c r="G14">
        <v>1</v>
      </c>
      <c r="H14" t="s">
        <v>127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N13" sqref="N13"/>
    </sheetView>
  </sheetViews>
  <sheetFormatPr defaultRowHeight="16.5"/>
  <cols>
    <col min="7" max="7" width="13.625" customWidth="1"/>
  </cols>
  <sheetData>
    <row r="1" spans="1:12">
      <c r="A1" s="8" t="s">
        <v>130</v>
      </c>
      <c r="B1" s="8"/>
      <c r="C1" s="8"/>
      <c r="D1" s="8"/>
      <c r="E1" s="8"/>
      <c r="F1" s="8"/>
      <c r="G1" s="8"/>
    </row>
    <row r="2" spans="1:12">
      <c r="B2" t="s">
        <v>49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</row>
    <row r="3" spans="1:12">
      <c r="B3">
        <v>10001</v>
      </c>
      <c r="C3" t="s">
        <v>136</v>
      </c>
      <c r="D3" t="s">
        <v>156</v>
      </c>
      <c r="E3" t="s">
        <v>52</v>
      </c>
      <c r="F3">
        <v>5</v>
      </c>
      <c r="G3" s="2">
        <v>1200000</v>
      </c>
    </row>
    <row r="4" spans="1:12">
      <c r="B4">
        <v>10002</v>
      </c>
      <c r="C4" t="s">
        <v>137</v>
      </c>
      <c r="D4" t="s">
        <v>157</v>
      </c>
      <c r="E4" t="s">
        <v>161</v>
      </c>
      <c r="F4">
        <v>2</v>
      </c>
      <c r="G4" s="2">
        <v>950000</v>
      </c>
      <c r="J4" s="5" t="s">
        <v>167</v>
      </c>
      <c r="K4" s="5"/>
    </row>
    <row r="5" spans="1:12">
      <c r="B5">
        <v>10003</v>
      </c>
      <c r="C5" t="s">
        <v>138</v>
      </c>
      <c r="D5" t="s">
        <v>158</v>
      </c>
      <c r="E5" t="s">
        <v>53</v>
      </c>
      <c r="F5">
        <v>8</v>
      </c>
      <c r="G5" s="2">
        <v>1500000</v>
      </c>
      <c r="I5" t="s">
        <v>166</v>
      </c>
      <c r="J5" t="s">
        <v>155</v>
      </c>
      <c r="K5" t="s">
        <v>169</v>
      </c>
      <c r="L5" t="s">
        <v>168</v>
      </c>
    </row>
    <row r="6" spans="1:12">
      <c r="B6">
        <v>10004</v>
      </c>
      <c r="C6" t="s">
        <v>139</v>
      </c>
      <c r="D6" t="s">
        <v>156</v>
      </c>
      <c r="E6" t="s">
        <v>161</v>
      </c>
      <c r="F6">
        <v>3</v>
      </c>
      <c r="G6" s="2">
        <v>950000</v>
      </c>
    </row>
    <row r="7" spans="1:12">
      <c r="B7">
        <v>10005</v>
      </c>
      <c r="C7" t="s">
        <v>140</v>
      </c>
      <c r="D7" t="s">
        <v>159</v>
      </c>
      <c r="E7" t="s">
        <v>53</v>
      </c>
      <c r="F7">
        <v>9</v>
      </c>
      <c r="G7" s="2">
        <v>1500000</v>
      </c>
    </row>
    <row r="8" spans="1:12">
      <c r="B8">
        <v>10006</v>
      </c>
      <c r="C8" t="s">
        <v>141</v>
      </c>
      <c r="D8" t="s">
        <v>157</v>
      </c>
      <c r="E8" t="s">
        <v>47</v>
      </c>
      <c r="F8">
        <v>6</v>
      </c>
      <c r="G8" s="2">
        <v>1200000</v>
      </c>
      <c r="J8" s="5" t="s">
        <v>171</v>
      </c>
      <c r="K8" s="5"/>
    </row>
    <row r="9" spans="1:12">
      <c r="B9">
        <v>10007</v>
      </c>
      <c r="C9" t="s">
        <v>142</v>
      </c>
      <c r="D9" t="s">
        <v>156</v>
      </c>
      <c r="E9" t="s">
        <v>161</v>
      </c>
      <c r="F9">
        <v>3</v>
      </c>
      <c r="G9" s="2">
        <v>950000</v>
      </c>
      <c r="I9" t="s">
        <v>166</v>
      </c>
      <c r="J9" t="s">
        <v>162</v>
      </c>
      <c r="K9" t="s">
        <v>172</v>
      </c>
      <c r="L9" t="s">
        <v>168</v>
      </c>
    </row>
    <row r="10" spans="1:12">
      <c r="B10">
        <v>10008</v>
      </c>
      <c r="C10" t="s">
        <v>143</v>
      </c>
      <c r="D10" t="s">
        <v>156</v>
      </c>
      <c r="E10" t="s">
        <v>163</v>
      </c>
      <c r="F10">
        <v>11</v>
      </c>
      <c r="G10" s="2">
        <v>2000000</v>
      </c>
    </row>
    <row r="11" spans="1:12">
      <c r="B11">
        <v>10009</v>
      </c>
      <c r="C11" t="s">
        <v>144</v>
      </c>
      <c r="D11" t="s">
        <v>157</v>
      </c>
      <c r="E11" t="s">
        <v>161</v>
      </c>
      <c r="F11">
        <v>5</v>
      </c>
      <c r="G11" s="2">
        <v>950000</v>
      </c>
    </row>
    <row r="12" spans="1:12">
      <c r="B12">
        <v>10010</v>
      </c>
      <c r="C12" t="s">
        <v>145</v>
      </c>
      <c r="D12" t="s">
        <v>160</v>
      </c>
      <c r="E12" t="s">
        <v>52</v>
      </c>
      <c r="F12">
        <v>6</v>
      </c>
      <c r="G12" s="2">
        <v>1200000</v>
      </c>
      <c r="J12" s="5" t="s">
        <v>170</v>
      </c>
      <c r="K12" s="5"/>
    </row>
    <row r="13" spans="1:12">
      <c r="B13">
        <v>10011</v>
      </c>
      <c r="C13" t="s">
        <v>146</v>
      </c>
      <c r="D13" t="s">
        <v>157</v>
      </c>
      <c r="E13" t="s">
        <v>53</v>
      </c>
      <c r="F13">
        <v>8</v>
      </c>
      <c r="G13" s="2">
        <v>1500000</v>
      </c>
      <c r="I13" t="s">
        <v>165</v>
      </c>
      <c r="J13">
        <v>8</v>
      </c>
      <c r="K13" t="s">
        <v>169</v>
      </c>
    </row>
    <row r="14" spans="1:12">
      <c r="B14">
        <v>10012</v>
      </c>
      <c r="C14" t="s">
        <v>147</v>
      </c>
      <c r="D14" t="s">
        <v>160</v>
      </c>
      <c r="E14" t="s">
        <v>164</v>
      </c>
      <c r="F14">
        <v>18</v>
      </c>
      <c r="G14" s="2">
        <v>2000000</v>
      </c>
    </row>
    <row r="15" spans="1:12">
      <c r="B15">
        <v>10013</v>
      </c>
      <c r="C15" t="s">
        <v>148</v>
      </c>
      <c r="D15" t="s">
        <v>156</v>
      </c>
      <c r="E15" t="s">
        <v>47</v>
      </c>
      <c r="F15">
        <v>10</v>
      </c>
      <c r="G15" s="2">
        <v>1800000</v>
      </c>
    </row>
    <row r="16" spans="1:12">
      <c r="B16">
        <v>10014</v>
      </c>
      <c r="C16" t="s">
        <v>149</v>
      </c>
      <c r="D16" t="s">
        <v>157</v>
      </c>
      <c r="E16" t="s">
        <v>161</v>
      </c>
      <c r="F16">
        <v>1</v>
      </c>
      <c r="G16" s="2">
        <v>950000</v>
      </c>
    </row>
    <row r="17" spans="2:7">
      <c r="B17">
        <v>10008</v>
      </c>
      <c r="C17" t="s">
        <v>150</v>
      </c>
      <c r="D17" t="s">
        <v>160</v>
      </c>
      <c r="E17" t="s">
        <v>161</v>
      </c>
      <c r="F17">
        <v>3</v>
      </c>
      <c r="G17" s="2">
        <v>1800000</v>
      </c>
    </row>
    <row r="18" spans="2:7">
      <c r="B18">
        <v>10009</v>
      </c>
      <c r="C18" t="s">
        <v>151</v>
      </c>
      <c r="D18" t="s">
        <v>156</v>
      </c>
      <c r="E18" t="s">
        <v>161</v>
      </c>
      <c r="F18">
        <v>2</v>
      </c>
      <c r="G18" s="2">
        <v>950000</v>
      </c>
    </row>
    <row r="19" spans="2:7">
      <c r="B19">
        <v>10010</v>
      </c>
      <c r="C19" t="s">
        <v>152</v>
      </c>
      <c r="D19" t="s">
        <v>160</v>
      </c>
      <c r="E19" t="s">
        <v>52</v>
      </c>
      <c r="F19">
        <v>4</v>
      </c>
      <c r="G19" s="2">
        <v>1200000</v>
      </c>
    </row>
    <row r="20" spans="2:7">
      <c r="B20">
        <v>10011</v>
      </c>
      <c r="C20" t="s">
        <v>153</v>
      </c>
      <c r="D20" t="s">
        <v>159</v>
      </c>
      <c r="E20" t="s">
        <v>53</v>
      </c>
      <c r="F20">
        <v>6</v>
      </c>
      <c r="G20" s="2">
        <v>1500000</v>
      </c>
    </row>
    <row r="21" spans="2:7">
      <c r="B21">
        <v>10012</v>
      </c>
      <c r="C21" t="s">
        <v>154</v>
      </c>
      <c r="D21" t="s">
        <v>157</v>
      </c>
      <c r="E21" t="s">
        <v>163</v>
      </c>
      <c r="F21">
        <v>13</v>
      </c>
      <c r="G21" s="2">
        <v>2000000</v>
      </c>
    </row>
  </sheetData>
  <mergeCells count="4">
    <mergeCell ref="A1:G1"/>
    <mergeCell ref="J4:K4"/>
    <mergeCell ref="J8:K8"/>
    <mergeCell ref="J12:K12"/>
  </mergeCells>
  <phoneticPr fontId="1" type="noConversion"/>
  <conditionalFormatting sqref="J9">
    <cfRule type="expression" priority="6">
      <formula>OR($D3=J9,$E3=M9)</formula>
    </cfRule>
  </conditionalFormatting>
  <conditionalFormatting sqref="M5">
    <cfRule type="expression" priority="3">
      <formula>AND($D3=J5,$E3=M5)</formula>
    </cfRule>
  </conditionalFormatting>
  <conditionalFormatting sqref="M9">
    <cfRule type="expression" priority="2">
      <formula>-OR($D3=J9,$E3=M9)</formula>
    </cfRule>
  </conditionalFormatting>
  <conditionalFormatting sqref="L13">
    <cfRule type="expression" priority="1">
      <formula>"and($f3&gt;=j13,$f3&lt;l13)"</formula>
    </cfRule>
  </conditionalFormatting>
  <dataValidations count="3">
    <dataValidation type="list" allowBlank="1" showInputMessage="1" showErrorMessage="1" sqref="J5">
      <formula1>$D$3:$D$21</formula1>
    </dataValidation>
    <dataValidation type="list" allowBlank="1" showInputMessage="1" showErrorMessage="1" sqref="J9">
      <formula1>$E$3:$E$21</formula1>
    </dataValidation>
    <dataValidation type="list" allowBlank="1" showInputMessage="1" showErrorMessage="1" sqref="J13">
      <formula1>$F$3:$F$21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11</vt:i4>
      </vt:variant>
    </vt:vector>
  </HeadingPairs>
  <TitlesOfParts>
    <vt:vector size="18" baseType="lpstr">
      <vt:lpstr>상품코드표</vt:lpstr>
      <vt:lpstr>상품입고내역서</vt:lpstr>
      <vt:lpstr>직원명단</vt:lpstr>
      <vt:lpstr>ex3</vt:lpstr>
      <vt:lpstr>ex4(회원증명서)</vt:lpstr>
      <vt:lpstr>ex4( 회원명단)</vt:lpstr>
      <vt:lpstr>ex5</vt:lpstr>
      <vt:lpstr>가입일</vt:lpstr>
      <vt:lpstr>발행번호</vt:lpstr>
      <vt:lpstr>상품코드표</vt:lpstr>
      <vt:lpstr>성명</vt:lpstr>
      <vt:lpstr>주민번호</vt:lpstr>
      <vt:lpstr>주소</vt:lpstr>
      <vt:lpstr>지역</vt:lpstr>
      <vt:lpstr>직업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user</cp:lastModifiedBy>
  <dcterms:created xsi:type="dcterms:W3CDTF">2015-09-22T06:26:36Z</dcterms:created>
  <dcterms:modified xsi:type="dcterms:W3CDTF">2015-10-05T17:24:58Z</dcterms:modified>
</cp:coreProperties>
</file>