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7"/>
  </bookViews>
  <sheets>
    <sheet name="Sheet1" sheetId="1" r:id="rId1"/>
    <sheet name="ex5-1-1" sheetId="2" r:id="rId2"/>
    <sheet name="ex5-1-2" sheetId="3" r:id="rId3"/>
    <sheet name="ex5-1-3" sheetId="4" r:id="rId4"/>
    <sheet name="ex5-1-4" sheetId="5" r:id="rId5"/>
    <sheet name="ex5-2,3(p_46참조)" sheetId="6" r:id="rId6"/>
    <sheet name="시나리오 요약" sheetId="7" r:id="rId7"/>
    <sheet name="ex5-4" sheetId="8" r:id="rId8"/>
  </sheets>
  <definedNames>
    <definedName name="_1회원금">'ex5-2,3(p_46참조)'!$C$11</definedName>
    <definedName name="_1회이자">'ex5-2,3(p_46참조)'!$D$11</definedName>
    <definedName name="_2회원금">'ex5-2,3(p_46참조)'!$C$12</definedName>
    <definedName name="_2회이자">'ex5-2,3(p_46참조)'!$D$12</definedName>
    <definedName name="_3회원금">'ex5-2,3(p_46참조)'!$C$13</definedName>
    <definedName name="_3회이자">'ex5-2,3(p_46참조)'!$D$13</definedName>
    <definedName name="_4회원금">'ex5-2,3(p_46참조)'!$C$14</definedName>
    <definedName name="_4회이자">'ex5-2,3(p_46참조)'!$D$14</definedName>
    <definedName name="_5회원금">'ex5-2,3(p_46참조)'!$C$15</definedName>
    <definedName name="_5회이자">'ex5-2,3(p_46참조)'!$D$15</definedName>
    <definedName name="_6회원금">'ex5-2,3(p_46참조)'!$C$16</definedName>
    <definedName name="_6회이자">'ex5-2,3(p_46참조)'!$D$16</definedName>
    <definedName name="금리">'ex5-2,3(p_46참조)'!$C$5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8" l="1"/>
  <c r="C16" i="8"/>
  <c r="D15" i="8"/>
  <c r="C15" i="8"/>
  <c r="D14" i="8"/>
  <c r="C14" i="8"/>
  <c r="D13" i="8"/>
  <c r="C13" i="8"/>
  <c r="D12" i="8"/>
  <c r="C12" i="8"/>
  <c r="D11" i="8"/>
  <c r="C11" i="8"/>
  <c r="E11" i="8" s="1"/>
  <c r="C7" i="8"/>
  <c r="G4" i="8" s="1"/>
  <c r="C7" i="6"/>
  <c r="D12" i="6"/>
  <c r="D13" i="6"/>
  <c r="D14" i="6"/>
  <c r="D15" i="6"/>
  <c r="D16" i="6"/>
  <c r="C12" i="6"/>
  <c r="C13" i="6"/>
  <c r="C14" i="6"/>
  <c r="C15" i="6"/>
  <c r="C16" i="6"/>
  <c r="D11" i="6"/>
  <c r="C11" i="6"/>
  <c r="E11" i="6" s="1"/>
  <c r="D15" i="5"/>
  <c r="C15" i="5"/>
  <c r="B15" i="5"/>
  <c r="E14" i="5"/>
  <c r="E13" i="5"/>
  <c r="E12" i="5"/>
  <c r="E11" i="5"/>
  <c r="E7" i="5"/>
  <c r="C7" i="5"/>
  <c r="D7" i="5"/>
  <c r="E4" i="5"/>
  <c r="E5" i="5"/>
  <c r="E6" i="5"/>
  <c r="E3" i="5"/>
  <c r="B7" i="5"/>
  <c r="D15" i="4"/>
  <c r="C15" i="4"/>
  <c r="B15" i="4"/>
  <c r="D7" i="4"/>
  <c r="C7" i="4"/>
  <c r="B7" i="4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E17" i="2"/>
  <c r="D17" i="2"/>
  <c r="C17" i="2"/>
  <c r="B17" i="2"/>
  <c r="C8" i="2"/>
  <c r="D8" i="2"/>
  <c r="E8" i="2"/>
  <c r="B8" i="2"/>
  <c r="E12" i="8" l="1"/>
  <c r="E13" i="8" s="1"/>
  <c r="E14" i="8" s="1"/>
  <c r="E15" i="8" s="1"/>
  <c r="E16" i="8" s="1"/>
  <c r="E12" i="6"/>
  <c r="E13" i="6" s="1"/>
  <c r="E14" i="6" s="1"/>
  <c r="E15" i="6" s="1"/>
  <c r="E16" i="6" s="1"/>
  <c r="E15" i="5"/>
</calcChain>
</file>

<file path=xl/sharedStrings.xml><?xml version="1.0" encoding="utf-8"?>
<sst xmlns="http://schemas.openxmlformats.org/spreadsheetml/2006/main" count="190" uniqueCount="97">
  <si>
    <t>&lt;사원명단 목록&gt;</t>
    <phoneticPr fontId="1" type="noConversion"/>
  </si>
  <si>
    <t>사번</t>
    <phoneticPr fontId="1" type="noConversion"/>
  </si>
  <si>
    <t>이름</t>
    <phoneticPr fontId="1" type="noConversion"/>
  </si>
  <si>
    <t>부서명</t>
    <phoneticPr fontId="1" type="noConversion"/>
  </si>
  <si>
    <t>직급</t>
    <phoneticPr fontId="1" type="noConversion"/>
  </si>
  <si>
    <t>근속연수</t>
    <phoneticPr fontId="1" type="noConversion"/>
  </si>
  <si>
    <t>기본급</t>
    <phoneticPr fontId="1" type="noConversion"/>
  </si>
  <si>
    <t>김송인</t>
    <phoneticPr fontId="1" type="noConversion"/>
  </si>
  <si>
    <t>홍철인</t>
    <phoneticPr fontId="1" type="noConversion"/>
  </si>
  <si>
    <t>김수철</t>
    <phoneticPr fontId="1" type="noConversion"/>
  </si>
  <si>
    <t>나무이</t>
    <phoneticPr fontId="1" type="noConversion"/>
  </si>
  <si>
    <t>마상태</t>
    <phoneticPr fontId="1" type="noConversion"/>
  </si>
  <si>
    <t>박민중</t>
    <phoneticPr fontId="1" type="noConversion"/>
  </si>
  <si>
    <t>인사팀</t>
  </si>
  <si>
    <t>인사팀</t>
    <phoneticPr fontId="1" type="noConversion"/>
  </si>
  <si>
    <t>기획실</t>
    <phoneticPr fontId="1" type="noConversion"/>
  </si>
  <si>
    <t>생산팀</t>
    <phoneticPr fontId="1" type="noConversion"/>
  </si>
  <si>
    <t>영업팀</t>
    <phoneticPr fontId="1" type="noConversion"/>
  </si>
  <si>
    <t>대리</t>
    <phoneticPr fontId="1" type="noConversion"/>
  </si>
  <si>
    <t>사원</t>
  </si>
  <si>
    <t>사원</t>
    <phoneticPr fontId="1" type="noConversion"/>
  </si>
  <si>
    <t>과장</t>
    <phoneticPr fontId="1" type="noConversion"/>
  </si>
  <si>
    <t>차장</t>
    <phoneticPr fontId="1" type="noConversion"/>
  </si>
  <si>
    <t xml:space="preserve">부서명 : </t>
    <phoneticPr fontId="1" type="noConversion"/>
  </si>
  <si>
    <t>&lt; 검색 조건1 &gt;</t>
    <phoneticPr fontId="1" type="noConversion"/>
  </si>
  <si>
    <t xml:space="preserve">직급 : </t>
    <phoneticPr fontId="1" type="noConversion"/>
  </si>
  <si>
    <t>2009년 가맹점 판매 수량</t>
    <phoneticPr fontId="1" type="noConversion"/>
  </si>
  <si>
    <t>1분기</t>
  </si>
  <si>
    <t>1분기</t>
    <phoneticPr fontId="1" type="noConversion"/>
  </si>
  <si>
    <t>2분기</t>
  </si>
  <si>
    <t>2분기</t>
    <phoneticPr fontId="1" type="noConversion"/>
  </si>
  <si>
    <t>3분기</t>
  </si>
  <si>
    <t>3분기</t>
    <phoneticPr fontId="1" type="noConversion"/>
  </si>
  <si>
    <t>4분기</t>
  </si>
  <si>
    <t>4분기</t>
    <phoneticPr fontId="1" type="noConversion"/>
  </si>
  <si>
    <t>명동점</t>
  </si>
  <si>
    <t>명동점</t>
    <phoneticPr fontId="1" type="noConversion"/>
  </si>
  <si>
    <t>서초점</t>
  </si>
  <si>
    <t>서초점</t>
    <phoneticPr fontId="1" type="noConversion"/>
  </si>
  <si>
    <t>분당점</t>
  </si>
  <si>
    <t>분당점</t>
    <phoneticPr fontId="1" type="noConversion"/>
  </si>
  <si>
    <t>구로점</t>
  </si>
  <si>
    <t>구로점</t>
    <phoneticPr fontId="1" type="noConversion"/>
  </si>
  <si>
    <t>교대점</t>
  </si>
  <si>
    <t>교대점</t>
    <phoneticPr fontId="1" type="noConversion"/>
  </si>
  <si>
    <t>합계</t>
  </si>
  <si>
    <t>합계</t>
    <phoneticPr fontId="1" type="noConversion"/>
  </si>
  <si>
    <t>2010년 가맹점 판매 수량</t>
    <phoneticPr fontId="1" type="noConversion"/>
  </si>
  <si>
    <t>1분기</t>
    <phoneticPr fontId="1" type="noConversion"/>
  </si>
  <si>
    <t>2009~2020년 판매수량</t>
    <phoneticPr fontId="1" type="noConversion"/>
  </si>
  <si>
    <t>통합 문서1</t>
  </si>
  <si>
    <t>2009~2010년 판매수량</t>
    <phoneticPr fontId="1" type="noConversion"/>
  </si>
  <si>
    <t>2009년 1월</t>
  </si>
  <si>
    <t>2009년 1월</t>
    <phoneticPr fontId="1" type="noConversion"/>
  </si>
  <si>
    <t>2009년 2월</t>
  </si>
  <si>
    <t>2009년 2월</t>
    <phoneticPr fontId="1" type="noConversion"/>
  </si>
  <si>
    <t>2009년 3월</t>
  </si>
  <si>
    <t>2009년 3월</t>
    <phoneticPr fontId="1" type="noConversion"/>
  </si>
  <si>
    <t>2010년 1월</t>
  </si>
  <si>
    <t>2010년 1월</t>
    <phoneticPr fontId="1" type="noConversion"/>
  </si>
  <si>
    <t>2010년 2월</t>
  </si>
  <si>
    <t>2010년 2월</t>
    <phoneticPr fontId="1" type="noConversion"/>
  </si>
  <si>
    <t>2010년 3월</t>
  </si>
  <si>
    <t>2010년 3월</t>
    <phoneticPr fontId="1" type="noConversion"/>
  </si>
  <si>
    <t>금액</t>
    <phoneticPr fontId="1" type="noConversion"/>
  </si>
  <si>
    <t>금리</t>
  </si>
  <si>
    <t>금리</t>
    <phoneticPr fontId="1" type="noConversion"/>
  </si>
  <si>
    <t>매월 상환액</t>
    <phoneticPr fontId="1" type="noConversion"/>
  </si>
  <si>
    <t>할부개월</t>
    <phoneticPr fontId="1" type="noConversion"/>
  </si>
  <si>
    <t>회차</t>
    <phoneticPr fontId="1" type="noConversion"/>
  </si>
  <si>
    <t>원금</t>
    <phoneticPr fontId="1" type="noConversion"/>
  </si>
  <si>
    <t>이자</t>
    <phoneticPr fontId="1" type="noConversion"/>
  </si>
  <si>
    <t>잔액</t>
    <phoneticPr fontId="1" type="noConversion"/>
  </si>
  <si>
    <t>&lt;&lt; 할부금 계산표 &gt;&gt;</t>
    <phoneticPr fontId="1" type="noConversion"/>
  </si>
  <si>
    <t>$C$7</t>
  </si>
  <si>
    <t>_1회원금</t>
  </si>
  <si>
    <t>_1회이자</t>
  </si>
  <si>
    <t>_2회원금</t>
  </si>
  <si>
    <t>_2회이자</t>
  </si>
  <si>
    <t>_3회원금</t>
  </si>
  <si>
    <t>_3회이자</t>
  </si>
  <si>
    <t>_4회원금</t>
  </si>
  <si>
    <t>_4회이자</t>
  </si>
  <si>
    <t>_5회원금</t>
  </si>
  <si>
    <t>_5회이자</t>
  </si>
  <si>
    <t>_6회원금</t>
  </si>
  <si>
    <t>_6회이자</t>
  </si>
  <si>
    <t>금리인상</t>
  </si>
  <si>
    <t>만든 사람 212 날짜 2015-10-06</t>
  </si>
  <si>
    <t>금리인하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</si>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</sst>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76" formatCode=";;;"/>
    <numFmt numFmtId="177" formatCode="&quot;₩&quot;#,##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2" xfId="0" applyNumberForma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N10" sqref="N10"/>
    </sheetView>
  </sheetViews>
  <sheetFormatPr defaultRowHeight="16.5" x14ac:dyDescent="0.3"/>
  <cols>
    <col min="7" max="7" width="9.2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2" x14ac:dyDescent="0.3">
      <c r="B3">
        <v>10001</v>
      </c>
      <c r="C3" t="s">
        <v>7</v>
      </c>
      <c r="D3" t="s">
        <v>16</v>
      </c>
      <c r="E3" t="s">
        <v>18</v>
      </c>
      <c r="F3">
        <v>5</v>
      </c>
      <c r="G3" s="2">
        <v>1200000</v>
      </c>
    </row>
    <row r="4" spans="1:12" x14ac:dyDescent="0.3">
      <c r="B4">
        <v>10002</v>
      </c>
      <c r="C4" t="s">
        <v>8</v>
      </c>
      <c r="D4" t="s">
        <v>14</v>
      </c>
      <c r="E4" t="s">
        <v>20</v>
      </c>
      <c r="F4">
        <v>2</v>
      </c>
      <c r="G4" s="2">
        <v>950000</v>
      </c>
      <c r="J4" s="1" t="s">
        <v>24</v>
      </c>
      <c r="K4" s="1"/>
    </row>
    <row r="5" spans="1:12" x14ac:dyDescent="0.3">
      <c r="B5">
        <v>10003</v>
      </c>
      <c r="C5" t="s">
        <v>9</v>
      </c>
      <c r="D5" t="s">
        <v>17</v>
      </c>
      <c r="E5" t="s">
        <v>21</v>
      </c>
      <c r="F5">
        <v>8</v>
      </c>
      <c r="G5" s="2">
        <v>1500000</v>
      </c>
      <c r="I5" t="s">
        <v>23</v>
      </c>
      <c r="J5" t="s">
        <v>13</v>
      </c>
      <c r="K5" t="s">
        <v>25</v>
      </c>
      <c r="L5" t="s">
        <v>19</v>
      </c>
    </row>
    <row r="6" spans="1:12" x14ac:dyDescent="0.3">
      <c r="B6">
        <v>10004</v>
      </c>
      <c r="C6" t="s">
        <v>10</v>
      </c>
      <c r="D6" t="s">
        <v>16</v>
      </c>
      <c r="E6" t="s">
        <v>20</v>
      </c>
      <c r="F6">
        <v>3</v>
      </c>
      <c r="G6" s="2">
        <v>950000</v>
      </c>
    </row>
    <row r="7" spans="1:12" x14ac:dyDescent="0.3">
      <c r="B7">
        <v>10005</v>
      </c>
      <c r="C7" t="s">
        <v>11</v>
      </c>
      <c r="D7" t="s">
        <v>15</v>
      </c>
      <c r="E7" t="s">
        <v>21</v>
      </c>
      <c r="F7">
        <v>9</v>
      </c>
      <c r="G7" s="2">
        <v>1500000</v>
      </c>
    </row>
    <row r="8" spans="1:12" x14ac:dyDescent="0.3">
      <c r="B8">
        <v>10006</v>
      </c>
      <c r="C8" t="s">
        <v>12</v>
      </c>
      <c r="D8" t="s">
        <v>14</v>
      </c>
      <c r="E8" t="s">
        <v>22</v>
      </c>
      <c r="F8">
        <v>6</v>
      </c>
      <c r="G8" s="2">
        <v>1200000</v>
      </c>
    </row>
  </sheetData>
  <mergeCells count="2">
    <mergeCell ref="A1:G1"/>
    <mergeCell ref="J4:K4"/>
  </mergeCells>
  <phoneticPr fontId="1" type="noConversion"/>
  <conditionalFormatting sqref="B2:G8">
    <cfRule type="expression" dxfId="1" priority="3">
      <formula>AND($D$3=$J$5,$E$3=$M$5)</formula>
    </cfRule>
  </conditionalFormatting>
  <conditionalFormatting sqref="L5">
    <cfRule type="expression" dxfId="0" priority="1">
      <formula>AND($B$2:$G$8)</formula>
    </cfRule>
  </conditionalFormatting>
  <dataValidations count="2">
    <dataValidation type="list" allowBlank="1" showInputMessage="1" showErrorMessage="1" sqref="J5">
      <formula1>$D$3:$D$8</formula1>
    </dataValidation>
    <dataValidation type="list" allowBlank="1" showInputMessage="1" showErrorMessage="1" sqref="L5">
      <formula1>$E$3:$E$8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E17"/>
    </sheetView>
  </sheetViews>
  <sheetFormatPr defaultRowHeight="16.5" x14ac:dyDescent="0.3"/>
  <sheetData>
    <row r="1" spans="1:11" x14ac:dyDescent="0.3">
      <c r="A1" t="s">
        <v>26</v>
      </c>
      <c r="G1" t="s">
        <v>49</v>
      </c>
    </row>
    <row r="2" spans="1:11" x14ac:dyDescent="0.3">
      <c r="B2" t="s">
        <v>28</v>
      </c>
      <c r="C2" t="s">
        <v>30</v>
      </c>
      <c r="D2" t="s">
        <v>32</v>
      </c>
      <c r="E2" t="s">
        <v>34</v>
      </c>
      <c r="H2" t="s">
        <v>48</v>
      </c>
      <c r="I2" t="s">
        <v>30</v>
      </c>
      <c r="J2" t="s">
        <v>32</v>
      </c>
      <c r="K2" t="s">
        <v>34</v>
      </c>
    </row>
    <row r="3" spans="1:11" x14ac:dyDescent="0.3">
      <c r="A3" t="s">
        <v>36</v>
      </c>
      <c r="B3">
        <v>13000</v>
      </c>
      <c r="C3">
        <v>3500</v>
      </c>
      <c r="D3">
        <v>4500</v>
      </c>
      <c r="E3">
        <v>3000</v>
      </c>
      <c r="G3" t="s">
        <v>36</v>
      </c>
      <c r="H3">
        <v>16400</v>
      </c>
      <c r="I3">
        <v>7200</v>
      </c>
      <c r="J3">
        <v>9500</v>
      </c>
      <c r="K3">
        <v>7000</v>
      </c>
    </row>
    <row r="4" spans="1:11" x14ac:dyDescent="0.3">
      <c r="A4" t="s">
        <v>38</v>
      </c>
      <c r="B4">
        <v>4000</v>
      </c>
      <c r="C4">
        <v>3000</v>
      </c>
      <c r="D4">
        <v>4600</v>
      </c>
      <c r="E4">
        <v>5000</v>
      </c>
      <c r="G4" t="s">
        <v>38</v>
      </c>
      <c r="H4">
        <v>6000</v>
      </c>
      <c r="I4">
        <v>6000</v>
      </c>
      <c r="J4">
        <v>9200</v>
      </c>
      <c r="K4">
        <v>11000</v>
      </c>
    </row>
    <row r="5" spans="1:11" x14ac:dyDescent="0.3">
      <c r="A5" t="s">
        <v>40</v>
      </c>
      <c r="B5">
        <v>5500</v>
      </c>
      <c r="C5">
        <v>7000</v>
      </c>
      <c r="D5">
        <v>7800</v>
      </c>
      <c r="E5">
        <v>4000</v>
      </c>
      <c r="G5" t="s">
        <v>40</v>
      </c>
      <c r="H5">
        <v>10500</v>
      </c>
      <c r="I5">
        <v>14000</v>
      </c>
      <c r="J5">
        <v>15600</v>
      </c>
      <c r="K5">
        <v>9000</v>
      </c>
    </row>
    <row r="6" spans="1:11" x14ac:dyDescent="0.3">
      <c r="A6" t="s">
        <v>42</v>
      </c>
      <c r="B6">
        <v>3500</v>
      </c>
      <c r="C6">
        <v>6000</v>
      </c>
      <c r="D6">
        <v>4000</v>
      </c>
      <c r="E6">
        <v>5000</v>
      </c>
      <c r="G6" t="s">
        <v>42</v>
      </c>
      <c r="H6">
        <v>7500</v>
      </c>
      <c r="I6">
        <v>10000</v>
      </c>
      <c r="J6">
        <v>8000</v>
      </c>
      <c r="K6">
        <v>10000</v>
      </c>
    </row>
    <row r="7" spans="1:11" x14ac:dyDescent="0.3">
      <c r="A7" t="s">
        <v>44</v>
      </c>
      <c r="B7">
        <v>4000</v>
      </c>
      <c r="C7">
        <v>2000</v>
      </c>
      <c r="D7">
        <v>6000</v>
      </c>
      <c r="E7">
        <v>7000</v>
      </c>
      <c r="G7" t="s">
        <v>44</v>
      </c>
      <c r="H7">
        <v>9000</v>
      </c>
      <c r="I7">
        <v>5000</v>
      </c>
      <c r="J7">
        <v>12000</v>
      </c>
      <c r="K7">
        <v>14000</v>
      </c>
    </row>
    <row r="8" spans="1:11" x14ac:dyDescent="0.3">
      <c r="A8" t="s">
        <v>46</v>
      </c>
      <c r="B8">
        <f>SUM(B3:B7)</f>
        <v>30000</v>
      </c>
      <c r="C8">
        <f t="shared" ref="C8:E8" si="0">SUM(C3:C7)</f>
        <v>21500</v>
      </c>
      <c r="D8">
        <f t="shared" si="0"/>
        <v>26900</v>
      </c>
      <c r="E8">
        <f t="shared" si="0"/>
        <v>24000</v>
      </c>
      <c r="G8" t="s">
        <v>46</v>
      </c>
      <c r="H8">
        <v>49400</v>
      </c>
      <c r="I8">
        <v>42200</v>
      </c>
      <c r="J8">
        <v>54300</v>
      </c>
      <c r="K8">
        <v>51000</v>
      </c>
    </row>
    <row r="10" spans="1:11" x14ac:dyDescent="0.3">
      <c r="A10" t="s">
        <v>47</v>
      </c>
    </row>
    <row r="11" spans="1:11" x14ac:dyDescent="0.3">
      <c r="B11" t="s">
        <v>28</v>
      </c>
      <c r="C11" t="s">
        <v>30</v>
      </c>
      <c r="D11" t="s">
        <v>32</v>
      </c>
      <c r="E11" t="s">
        <v>34</v>
      </c>
    </row>
    <row r="12" spans="1:11" x14ac:dyDescent="0.3">
      <c r="A12" t="s">
        <v>36</v>
      </c>
      <c r="B12">
        <v>3400</v>
      </c>
      <c r="C12">
        <v>3700</v>
      </c>
      <c r="D12">
        <v>5000</v>
      </c>
      <c r="E12">
        <v>4000</v>
      </c>
    </row>
    <row r="13" spans="1:11" x14ac:dyDescent="0.3">
      <c r="A13" t="s">
        <v>38</v>
      </c>
      <c r="B13">
        <v>2000</v>
      </c>
      <c r="C13">
        <v>3000</v>
      </c>
      <c r="D13">
        <v>4600</v>
      </c>
      <c r="E13">
        <v>6000</v>
      </c>
    </row>
    <row r="14" spans="1:11" x14ac:dyDescent="0.3">
      <c r="A14" t="s">
        <v>40</v>
      </c>
      <c r="B14">
        <v>5000</v>
      </c>
      <c r="C14">
        <v>7000</v>
      </c>
      <c r="D14">
        <v>7800</v>
      </c>
      <c r="E14">
        <v>5000</v>
      </c>
    </row>
    <row r="15" spans="1:11" x14ac:dyDescent="0.3">
      <c r="A15" t="s">
        <v>42</v>
      </c>
      <c r="B15">
        <v>4000</v>
      </c>
      <c r="C15">
        <v>4000</v>
      </c>
      <c r="D15">
        <v>4000</v>
      </c>
      <c r="E15">
        <v>5000</v>
      </c>
    </row>
    <row r="16" spans="1:11" x14ac:dyDescent="0.3">
      <c r="A16" t="s">
        <v>44</v>
      </c>
      <c r="B16">
        <v>5000</v>
      </c>
      <c r="C16">
        <v>3000</v>
      </c>
      <c r="D16">
        <v>6000</v>
      </c>
      <c r="E16">
        <v>7000</v>
      </c>
    </row>
    <row r="17" spans="1:5" x14ac:dyDescent="0.3">
      <c r="A17" t="s">
        <v>46</v>
      </c>
      <c r="B17">
        <f>SUM(B12:B16)</f>
        <v>19400</v>
      </c>
      <c r="C17">
        <f t="shared" ref="C17" si="1">SUM(C12:C16)</f>
        <v>20700</v>
      </c>
      <c r="D17">
        <f t="shared" ref="D17" si="2">SUM(D12:D16)</f>
        <v>27400</v>
      </c>
      <c r="E17">
        <f t="shared" ref="E17" si="3">SUM(E12:E16)</f>
        <v>27000</v>
      </c>
    </row>
  </sheetData>
  <dataConsolidate>
    <dataRefs count="2">
      <dataRef ref="A2:E8" sheet="ex5-1-1"/>
      <dataRef ref="A11:E17" sheet="ex5-1-1"/>
    </dataRefs>
  </dataConsolid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45" sqref="E45"/>
    </sheetView>
  </sheetViews>
  <sheetFormatPr defaultRowHeight="16.5" outlineLevelRow="1" x14ac:dyDescent="0.3"/>
  <cols>
    <col min="1" max="1" width="2.5" customWidth="1"/>
    <col min="2" max="2" width="6.5" customWidth="1"/>
  </cols>
  <sheetData>
    <row r="1" spans="1:6" x14ac:dyDescent="0.3">
      <c r="C1" t="s">
        <v>27</v>
      </c>
      <c r="D1" t="s">
        <v>29</v>
      </c>
      <c r="E1" t="s">
        <v>31</v>
      </c>
      <c r="F1" t="s">
        <v>33</v>
      </c>
    </row>
    <row r="2" spans="1:6" hidden="1" outlineLevel="1" x14ac:dyDescent="0.3">
      <c r="B2" t="s">
        <v>50</v>
      </c>
      <c r="C2">
        <f>'ex5-1-1'!$B$3</f>
        <v>13000</v>
      </c>
      <c r="D2">
        <f>'ex5-1-1'!$C$3</f>
        <v>3500</v>
      </c>
      <c r="E2">
        <f>'ex5-1-1'!$D$3</f>
        <v>4500</v>
      </c>
      <c r="F2">
        <f>'ex5-1-1'!$E$3</f>
        <v>3000</v>
      </c>
    </row>
    <row r="3" spans="1:6" hidden="1" outlineLevel="1" x14ac:dyDescent="0.3">
      <c r="B3" t="s">
        <v>50</v>
      </c>
      <c r="C3">
        <f>'ex5-1-1'!$B$12</f>
        <v>3400</v>
      </c>
      <c r="D3">
        <f>'ex5-1-1'!$C$12</f>
        <v>3700</v>
      </c>
      <c r="E3">
        <f>'ex5-1-1'!$D$12</f>
        <v>5000</v>
      </c>
      <c r="F3">
        <f>'ex5-1-1'!$E$12</f>
        <v>4000</v>
      </c>
    </row>
    <row r="4" spans="1:6" ht="17.25" customHeight="1" collapsed="1" x14ac:dyDescent="0.3">
      <c r="A4" t="s">
        <v>35</v>
      </c>
      <c r="C4">
        <f>SUM(C2:C3)</f>
        <v>16400</v>
      </c>
      <c r="D4">
        <f>SUM(D2:D3)</f>
        <v>7200</v>
      </c>
      <c r="E4">
        <f>SUM(E2:E3)</f>
        <v>9500</v>
      </c>
      <c r="F4">
        <f>SUM(F2:F3)</f>
        <v>7000</v>
      </c>
    </row>
    <row r="5" spans="1:6" hidden="1" outlineLevel="1" x14ac:dyDescent="0.3">
      <c r="B5" t="s">
        <v>50</v>
      </c>
      <c r="C5">
        <f>'ex5-1-1'!$B$4</f>
        <v>4000</v>
      </c>
      <c r="D5">
        <f>'ex5-1-1'!$C$4</f>
        <v>3000</v>
      </c>
      <c r="E5">
        <f>'ex5-1-1'!$D$4</f>
        <v>4600</v>
      </c>
      <c r="F5">
        <f>'ex5-1-1'!$E$4</f>
        <v>5000</v>
      </c>
    </row>
    <row r="6" spans="1:6" hidden="1" outlineLevel="1" x14ac:dyDescent="0.3">
      <c r="B6" t="s">
        <v>50</v>
      </c>
      <c r="C6">
        <f>'ex5-1-1'!$B$13</f>
        <v>2000</v>
      </c>
      <c r="D6">
        <f>'ex5-1-1'!$C$13</f>
        <v>3000</v>
      </c>
      <c r="E6">
        <f>'ex5-1-1'!$D$13</f>
        <v>4600</v>
      </c>
      <c r="F6">
        <f>'ex5-1-1'!$E$13</f>
        <v>6000</v>
      </c>
    </row>
    <row r="7" spans="1:6" collapsed="1" x14ac:dyDescent="0.3">
      <c r="A7" t="s">
        <v>37</v>
      </c>
      <c r="C7">
        <f>SUM(C5:C6)</f>
        <v>6000</v>
      </c>
      <c r="D7">
        <f>SUM(D5:D6)</f>
        <v>6000</v>
      </c>
      <c r="E7">
        <f>SUM(E5:E6)</f>
        <v>9200</v>
      </c>
      <c r="F7">
        <f>SUM(F5:F6)</f>
        <v>11000</v>
      </c>
    </row>
    <row r="8" spans="1:6" hidden="1" outlineLevel="1" x14ac:dyDescent="0.3">
      <c r="B8" t="s">
        <v>50</v>
      </c>
      <c r="C8">
        <f>'ex5-1-1'!$B$5</f>
        <v>5500</v>
      </c>
      <c r="D8">
        <f>'ex5-1-1'!$C$5</f>
        <v>7000</v>
      </c>
      <c r="E8">
        <f>'ex5-1-1'!$D$5</f>
        <v>7800</v>
      </c>
      <c r="F8">
        <f>'ex5-1-1'!$E$5</f>
        <v>4000</v>
      </c>
    </row>
    <row r="9" spans="1:6" hidden="1" outlineLevel="1" x14ac:dyDescent="0.3">
      <c r="B9" t="s">
        <v>50</v>
      </c>
      <c r="C9">
        <f>'ex5-1-1'!$B$14</f>
        <v>5000</v>
      </c>
      <c r="D9">
        <f>'ex5-1-1'!$C$14</f>
        <v>7000</v>
      </c>
      <c r="E9">
        <f>'ex5-1-1'!$D$14</f>
        <v>7800</v>
      </c>
      <c r="F9">
        <f>'ex5-1-1'!$E$14</f>
        <v>5000</v>
      </c>
    </row>
    <row r="10" spans="1:6" collapsed="1" x14ac:dyDescent="0.3">
      <c r="A10" t="s">
        <v>39</v>
      </c>
      <c r="C10">
        <f>SUM(C8:C9)</f>
        <v>10500</v>
      </c>
      <c r="D10">
        <f>SUM(D8:D9)</f>
        <v>14000</v>
      </c>
      <c r="E10">
        <f>SUM(E8:E9)</f>
        <v>15600</v>
      </c>
      <c r="F10">
        <f>SUM(F8:F9)</f>
        <v>9000</v>
      </c>
    </row>
    <row r="11" spans="1:6" hidden="1" outlineLevel="1" x14ac:dyDescent="0.3">
      <c r="B11" t="s">
        <v>50</v>
      </c>
      <c r="C11">
        <f>'ex5-1-1'!$B$6</f>
        <v>3500</v>
      </c>
      <c r="D11">
        <f>'ex5-1-1'!$C$6</f>
        <v>6000</v>
      </c>
      <c r="E11">
        <f>'ex5-1-1'!$D$6</f>
        <v>4000</v>
      </c>
      <c r="F11">
        <f>'ex5-1-1'!$E$6</f>
        <v>5000</v>
      </c>
    </row>
    <row r="12" spans="1:6" hidden="1" outlineLevel="1" x14ac:dyDescent="0.3">
      <c r="B12" t="s">
        <v>50</v>
      </c>
      <c r="C12">
        <f>'ex5-1-1'!$B$15</f>
        <v>4000</v>
      </c>
      <c r="D12">
        <f>'ex5-1-1'!$C$15</f>
        <v>4000</v>
      </c>
      <c r="E12">
        <f>'ex5-1-1'!$D$15</f>
        <v>4000</v>
      </c>
      <c r="F12">
        <f>'ex5-1-1'!$E$15</f>
        <v>5000</v>
      </c>
    </row>
    <row r="13" spans="1:6" collapsed="1" x14ac:dyDescent="0.3">
      <c r="A13" t="s">
        <v>41</v>
      </c>
      <c r="C13">
        <f>SUM(C11:C12)</f>
        <v>7500</v>
      </c>
      <c r="D13">
        <f>SUM(D11:D12)</f>
        <v>10000</v>
      </c>
      <c r="E13">
        <f>SUM(E11:E12)</f>
        <v>8000</v>
      </c>
      <c r="F13">
        <f>SUM(F11:F12)</f>
        <v>10000</v>
      </c>
    </row>
    <row r="14" spans="1:6" hidden="1" outlineLevel="1" x14ac:dyDescent="0.3">
      <c r="B14" t="s">
        <v>50</v>
      </c>
      <c r="C14">
        <f>'ex5-1-1'!$B$7</f>
        <v>4000</v>
      </c>
      <c r="D14">
        <f>'ex5-1-1'!$C$7</f>
        <v>2000</v>
      </c>
      <c r="E14">
        <f>'ex5-1-1'!$D$7</f>
        <v>6000</v>
      </c>
      <c r="F14">
        <f>'ex5-1-1'!$E$7</f>
        <v>7000</v>
      </c>
    </row>
    <row r="15" spans="1:6" hidden="1" outlineLevel="1" x14ac:dyDescent="0.3">
      <c r="B15" t="s">
        <v>50</v>
      </c>
      <c r="C15">
        <f>'ex5-1-1'!$B$16</f>
        <v>5000</v>
      </c>
      <c r="D15">
        <f>'ex5-1-1'!$C$16</f>
        <v>3000</v>
      </c>
      <c r="E15">
        <f>'ex5-1-1'!$D$16</f>
        <v>6000</v>
      </c>
      <c r="F15">
        <f>'ex5-1-1'!$E$16</f>
        <v>7000</v>
      </c>
    </row>
    <row r="16" spans="1:6" collapsed="1" x14ac:dyDescent="0.3">
      <c r="A16" t="s">
        <v>43</v>
      </c>
      <c r="C16">
        <f>SUM(C14:C15)</f>
        <v>9000</v>
      </c>
      <c r="D16">
        <f>SUM(D14:D15)</f>
        <v>5000</v>
      </c>
      <c r="E16">
        <f>SUM(E14:E15)</f>
        <v>12000</v>
      </c>
      <c r="F16">
        <f>SUM(F14:F15)</f>
        <v>14000</v>
      </c>
    </row>
    <row r="17" spans="1:6" hidden="1" outlineLevel="1" x14ac:dyDescent="0.3">
      <c r="B17" t="s">
        <v>50</v>
      </c>
      <c r="C17">
        <f>'ex5-1-1'!$B$8</f>
        <v>30000</v>
      </c>
      <c r="D17">
        <f>'ex5-1-1'!$C$8</f>
        <v>21500</v>
      </c>
      <c r="E17">
        <f>'ex5-1-1'!$D$8</f>
        <v>26900</v>
      </c>
      <c r="F17">
        <f>'ex5-1-1'!$E$8</f>
        <v>24000</v>
      </c>
    </row>
    <row r="18" spans="1:6" hidden="1" outlineLevel="1" x14ac:dyDescent="0.3">
      <c r="B18" t="s">
        <v>50</v>
      </c>
      <c r="C18">
        <f>'ex5-1-1'!$B$17</f>
        <v>19400</v>
      </c>
      <c r="D18">
        <f>'ex5-1-1'!$C$17</f>
        <v>20700</v>
      </c>
      <c r="E18">
        <f>'ex5-1-1'!$D$17</f>
        <v>27400</v>
      </c>
      <c r="F18">
        <f>'ex5-1-1'!$E$17</f>
        <v>27000</v>
      </c>
    </row>
    <row r="19" spans="1:6" collapsed="1" x14ac:dyDescent="0.3">
      <c r="A19" t="s">
        <v>45</v>
      </c>
      <c r="C19">
        <f>SUM(C17:C18)</f>
        <v>49400</v>
      </c>
      <c r="D19">
        <f>SUM(D17:D18)</f>
        <v>42200</v>
      </c>
      <c r="E19">
        <f>SUM(E17:E18)</f>
        <v>54300</v>
      </c>
      <c r="F19">
        <f>SUM(F17:F18)</f>
        <v>51000</v>
      </c>
    </row>
  </sheetData>
  <dataConsolidate leftLabels="1" topLabels="1" link="1">
    <dataRefs count="2">
      <dataRef ref="A2:E8" sheet="ex5-1-1"/>
      <dataRef ref="A11:E17" sheet="ex5-1-1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8" sqref="F8"/>
    </sheetView>
  </sheetViews>
  <sheetFormatPr defaultRowHeight="16.5" x14ac:dyDescent="0.3"/>
  <sheetData>
    <row r="1" spans="1:10" x14ac:dyDescent="0.3">
      <c r="A1" t="s">
        <v>26</v>
      </c>
      <c r="G1" t="s">
        <v>51</v>
      </c>
    </row>
    <row r="2" spans="1:10" x14ac:dyDescent="0.3">
      <c r="B2" t="s">
        <v>28</v>
      </c>
      <c r="C2" t="s">
        <v>32</v>
      </c>
      <c r="D2" t="s">
        <v>34</v>
      </c>
      <c r="G2" t="s">
        <v>27</v>
      </c>
      <c r="H2" t="s">
        <v>31</v>
      </c>
      <c r="I2" t="s">
        <v>29</v>
      </c>
      <c r="J2" t="s">
        <v>33</v>
      </c>
    </row>
    <row r="3" spans="1:10" x14ac:dyDescent="0.3">
      <c r="A3" t="s">
        <v>36</v>
      </c>
      <c r="B3">
        <v>13000</v>
      </c>
      <c r="C3">
        <v>4500</v>
      </c>
      <c r="D3">
        <v>3000</v>
      </c>
      <c r="F3" t="s">
        <v>35</v>
      </c>
      <c r="G3">
        <v>16400</v>
      </c>
      <c r="H3">
        <v>4500</v>
      </c>
      <c r="I3">
        <v>3700</v>
      </c>
      <c r="J3">
        <v>7000</v>
      </c>
    </row>
    <row r="4" spans="1:10" x14ac:dyDescent="0.3">
      <c r="A4" t="s">
        <v>38</v>
      </c>
      <c r="B4">
        <v>4000</v>
      </c>
      <c r="C4">
        <v>4600</v>
      </c>
      <c r="D4">
        <v>5000</v>
      </c>
      <c r="F4" t="s">
        <v>37</v>
      </c>
      <c r="G4">
        <v>6000</v>
      </c>
      <c r="H4">
        <v>4600</v>
      </c>
      <c r="I4">
        <v>3000</v>
      </c>
      <c r="J4">
        <v>11000</v>
      </c>
    </row>
    <row r="5" spans="1:10" x14ac:dyDescent="0.3">
      <c r="A5" t="s">
        <v>42</v>
      </c>
      <c r="B5">
        <v>3500</v>
      </c>
      <c r="C5">
        <v>4000</v>
      </c>
      <c r="D5">
        <v>5000</v>
      </c>
      <c r="F5" t="s">
        <v>39</v>
      </c>
      <c r="G5">
        <v>5000</v>
      </c>
      <c r="I5">
        <v>7000</v>
      </c>
      <c r="J5">
        <v>5000</v>
      </c>
    </row>
    <row r="6" spans="1:10" x14ac:dyDescent="0.3">
      <c r="A6" t="s">
        <v>44</v>
      </c>
      <c r="B6">
        <v>4000</v>
      </c>
      <c r="C6">
        <v>6000</v>
      </c>
      <c r="D6">
        <v>7000</v>
      </c>
      <c r="F6" t="s">
        <v>41</v>
      </c>
      <c r="G6">
        <v>7500</v>
      </c>
      <c r="H6">
        <v>4000</v>
      </c>
      <c r="I6">
        <v>4000</v>
      </c>
      <c r="J6">
        <v>10000</v>
      </c>
    </row>
    <row r="7" spans="1:10" x14ac:dyDescent="0.3">
      <c r="A7" t="s">
        <v>46</v>
      </c>
      <c r="B7">
        <f>SUM(B3:B6)</f>
        <v>24500</v>
      </c>
      <c r="C7">
        <f>SUM(C3:C6)</f>
        <v>19100</v>
      </c>
      <c r="D7">
        <f>SUM(D3:D6)</f>
        <v>20000</v>
      </c>
      <c r="F7" t="s">
        <v>43</v>
      </c>
      <c r="G7">
        <v>4000</v>
      </c>
      <c r="H7">
        <v>6000</v>
      </c>
      <c r="J7">
        <v>7000</v>
      </c>
    </row>
    <row r="8" spans="1:10" x14ac:dyDescent="0.3">
      <c r="F8" t="s">
        <v>45</v>
      </c>
      <c r="G8">
        <v>38900</v>
      </c>
      <c r="H8">
        <v>19100</v>
      </c>
      <c r="I8">
        <v>17700</v>
      </c>
      <c r="J8">
        <v>40000</v>
      </c>
    </row>
    <row r="9" spans="1:10" x14ac:dyDescent="0.3">
      <c r="A9" t="s">
        <v>47</v>
      </c>
    </row>
    <row r="10" spans="1:10" x14ac:dyDescent="0.3">
      <c r="B10" t="s">
        <v>28</v>
      </c>
      <c r="C10" t="s">
        <v>30</v>
      </c>
      <c r="D10" t="s">
        <v>34</v>
      </c>
    </row>
    <row r="11" spans="1:10" x14ac:dyDescent="0.3">
      <c r="A11" t="s">
        <v>36</v>
      </c>
      <c r="B11">
        <v>3400</v>
      </c>
      <c r="C11">
        <v>3700</v>
      </c>
      <c r="D11">
        <v>4000</v>
      </c>
    </row>
    <row r="12" spans="1:10" x14ac:dyDescent="0.3">
      <c r="A12" t="s">
        <v>38</v>
      </c>
      <c r="B12">
        <v>2000</v>
      </c>
      <c r="C12">
        <v>3000</v>
      </c>
      <c r="D12">
        <v>6000</v>
      </c>
    </row>
    <row r="13" spans="1:10" x14ac:dyDescent="0.3">
      <c r="A13" t="s">
        <v>40</v>
      </c>
      <c r="B13">
        <v>5000</v>
      </c>
      <c r="C13">
        <v>7000</v>
      </c>
      <c r="D13">
        <v>5000</v>
      </c>
    </row>
    <row r="14" spans="1:10" x14ac:dyDescent="0.3">
      <c r="A14" t="s">
        <v>42</v>
      </c>
      <c r="B14">
        <v>4000</v>
      </c>
      <c r="C14">
        <v>4000</v>
      </c>
      <c r="D14">
        <v>5000</v>
      </c>
    </row>
    <row r="15" spans="1:10" x14ac:dyDescent="0.3">
      <c r="A15" t="s">
        <v>46</v>
      </c>
      <c r="B15">
        <f>SUM(B11:B14)</f>
        <v>14400</v>
      </c>
      <c r="C15">
        <f>SUM(C11:C14)</f>
        <v>17700</v>
      </c>
      <c r="D15">
        <f>SUM(D11:D14)</f>
        <v>20000</v>
      </c>
    </row>
  </sheetData>
  <dataConsolidate leftLabels="1" topLabels="1">
    <dataRefs count="2">
      <dataRef ref="A2:D7" sheet="ex5-1-3"/>
      <dataRef ref="A10:D15" sheet="ex5-1-3"/>
    </dataRefs>
  </dataConsolid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E20" sqref="E19:E20"/>
    </sheetView>
  </sheetViews>
  <sheetFormatPr defaultRowHeight="16.5" x14ac:dyDescent="0.3"/>
  <cols>
    <col min="2" max="3" width="11" bestFit="1" customWidth="1"/>
    <col min="4" max="4" width="11.25" customWidth="1"/>
    <col min="5" max="5" width="8.625" customWidth="1"/>
  </cols>
  <sheetData>
    <row r="1" spans="1:14" x14ac:dyDescent="0.3">
      <c r="A1" t="s">
        <v>26</v>
      </c>
    </row>
    <row r="2" spans="1:14" x14ac:dyDescent="0.3">
      <c r="B2" t="s">
        <v>53</v>
      </c>
      <c r="C2" t="s">
        <v>55</v>
      </c>
      <c r="D2" t="s">
        <v>57</v>
      </c>
      <c r="E2" t="s">
        <v>46</v>
      </c>
      <c r="H2" t="s">
        <v>52</v>
      </c>
      <c r="I2" t="s">
        <v>54</v>
      </c>
      <c r="J2" t="s">
        <v>56</v>
      </c>
      <c r="K2" t="s">
        <v>58</v>
      </c>
      <c r="L2" t="s">
        <v>60</v>
      </c>
      <c r="M2" t="s">
        <v>62</v>
      </c>
      <c r="N2" t="s">
        <v>45</v>
      </c>
    </row>
    <row r="3" spans="1:14" x14ac:dyDescent="0.3">
      <c r="A3" t="s">
        <v>36</v>
      </c>
      <c r="B3">
        <v>13000</v>
      </c>
      <c r="C3">
        <v>3500</v>
      </c>
      <c r="D3">
        <v>4500</v>
      </c>
      <c r="E3">
        <f>SUM(B3:D3)</f>
        <v>21000</v>
      </c>
      <c r="G3" t="s">
        <v>35</v>
      </c>
      <c r="H3">
        <v>13000</v>
      </c>
      <c r="I3">
        <v>3500</v>
      </c>
      <c r="J3">
        <v>4500</v>
      </c>
      <c r="K3">
        <v>3400</v>
      </c>
      <c r="L3">
        <v>3700</v>
      </c>
      <c r="M3">
        <v>5000</v>
      </c>
      <c r="N3">
        <v>33100</v>
      </c>
    </row>
    <row r="4" spans="1:14" x14ac:dyDescent="0.3">
      <c r="A4" t="s">
        <v>38</v>
      </c>
      <c r="B4">
        <v>4000</v>
      </c>
      <c r="C4">
        <v>3000</v>
      </c>
      <c r="D4">
        <v>4600</v>
      </c>
      <c r="E4">
        <f t="shared" ref="E4:E7" si="0">SUM(B4:D4)</f>
        <v>11600</v>
      </c>
      <c r="G4" t="s">
        <v>37</v>
      </c>
      <c r="H4">
        <v>4000</v>
      </c>
      <c r="I4">
        <v>3000</v>
      </c>
      <c r="J4">
        <v>4600</v>
      </c>
      <c r="K4">
        <v>2000</v>
      </c>
      <c r="L4">
        <v>3000</v>
      </c>
      <c r="M4">
        <v>4600</v>
      </c>
      <c r="N4">
        <v>21200</v>
      </c>
    </row>
    <row r="5" spans="1:14" x14ac:dyDescent="0.3">
      <c r="A5" t="s">
        <v>42</v>
      </c>
      <c r="B5">
        <v>3500</v>
      </c>
      <c r="C5">
        <v>6000</v>
      </c>
      <c r="D5">
        <v>4000</v>
      </c>
      <c r="E5">
        <f t="shared" si="0"/>
        <v>13500</v>
      </c>
      <c r="G5" t="s">
        <v>39</v>
      </c>
      <c r="K5">
        <v>5000</v>
      </c>
      <c r="L5">
        <v>7000</v>
      </c>
      <c r="M5">
        <v>7800</v>
      </c>
      <c r="N5">
        <v>19800</v>
      </c>
    </row>
    <row r="6" spans="1:14" x14ac:dyDescent="0.3">
      <c r="A6" t="s">
        <v>44</v>
      </c>
      <c r="B6">
        <v>4000</v>
      </c>
      <c r="C6">
        <v>2000</v>
      </c>
      <c r="D6">
        <v>6000</v>
      </c>
      <c r="E6">
        <f t="shared" si="0"/>
        <v>12000</v>
      </c>
      <c r="G6" t="s">
        <v>41</v>
      </c>
      <c r="H6">
        <v>3500</v>
      </c>
      <c r="I6">
        <v>6000</v>
      </c>
      <c r="J6">
        <v>4000</v>
      </c>
      <c r="K6">
        <v>4000</v>
      </c>
      <c r="L6">
        <v>4000</v>
      </c>
      <c r="M6">
        <v>4000</v>
      </c>
      <c r="N6">
        <v>25500</v>
      </c>
    </row>
    <row r="7" spans="1:14" x14ac:dyDescent="0.3">
      <c r="A7" t="s">
        <v>46</v>
      </c>
      <c r="B7">
        <f>SUM(B3:B6)</f>
        <v>24500</v>
      </c>
      <c r="C7">
        <f t="shared" ref="C7:D7" si="1">SUM(C3:C6)</f>
        <v>14500</v>
      </c>
      <c r="D7">
        <f t="shared" si="1"/>
        <v>19100</v>
      </c>
      <c r="E7">
        <f t="shared" si="0"/>
        <v>58100</v>
      </c>
      <c r="G7" t="s">
        <v>43</v>
      </c>
      <c r="H7">
        <v>4000</v>
      </c>
      <c r="I7">
        <v>2000</v>
      </c>
      <c r="J7">
        <v>6000</v>
      </c>
      <c r="N7">
        <v>12000</v>
      </c>
    </row>
    <row r="8" spans="1:14" x14ac:dyDescent="0.3">
      <c r="G8" t="s">
        <v>45</v>
      </c>
      <c r="H8">
        <v>24500</v>
      </c>
      <c r="I8">
        <v>14500</v>
      </c>
      <c r="J8">
        <v>19100</v>
      </c>
      <c r="K8">
        <v>14400</v>
      </c>
      <c r="L8">
        <v>17700</v>
      </c>
      <c r="M8">
        <v>21400</v>
      </c>
      <c r="N8">
        <v>111600</v>
      </c>
    </row>
    <row r="9" spans="1:14" x14ac:dyDescent="0.3">
      <c r="A9" t="s">
        <v>47</v>
      </c>
    </row>
    <row r="10" spans="1:14" x14ac:dyDescent="0.3">
      <c r="B10" t="s">
        <v>59</v>
      </c>
      <c r="C10" t="s">
        <v>61</v>
      </c>
      <c r="D10" t="s">
        <v>63</v>
      </c>
      <c r="E10" t="s">
        <v>46</v>
      </c>
    </row>
    <row r="11" spans="1:14" x14ac:dyDescent="0.3">
      <c r="A11" t="s">
        <v>36</v>
      </c>
      <c r="B11">
        <v>3400</v>
      </c>
      <c r="C11">
        <v>3700</v>
      </c>
      <c r="D11">
        <v>5000</v>
      </c>
      <c r="E11">
        <f>SUM(B11:D11)</f>
        <v>12100</v>
      </c>
    </row>
    <row r="12" spans="1:14" x14ac:dyDescent="0.3">
      <c r="A12" t="s">
        <v>38</v>
      </c>
      <c r="B12">
        <v>2000</v>
      </c>
      <c r="C12">
        <v>3000</v>
      </c>
      <c r="D12">
        <v>4600</v>
      </c>
      <c r="E12">
        <f t="shared" ref="E12:E15" si="2">SUM(B12:D12)</f>
        <v>9600</v>
      </c>
    </row>
    <row r="13" spans="1:14" x14ac:dyDescent="0.3">
      <c r="A13" t="s">
        <v>40</v>
      </c>
      <c r="B13">
        <v>5000</v>
      </c>
      <c r="C13">
        <v>7000</v>
      </c>
      <c r="D13">
        <v>7800</v>
      </c>
      <c r="E13">
        <f t="shared" si="2"/>
        <v>19800</v>
      </c>
    </row>
    <row r="14" spans="1:14" x14ac:dyDescent="0.3">
      <c r="A14" t="s">
        <v>42</v>
      </c>
      <c r="B14">
        <v>4000</v>
      </c>
      <c r="C14">
        <v>4000</v>
      </c>
      <c r="D14">
        <v>4000</v>
      </c>
      <c r="E14">
        <f t="shared" si="2"/>
        <v>12000</v>
      </c>
    </row>
    <row r="15" spans="1:14" x14ac:dyDescent="0.3">
      <c r="A15" t="s">
        <v>46</v>
      </c>
      <c r="B15">
        <f>SUM(B11:B14)</f>
        <v>14400</v>
      </c>
      <c r="C15">
        <f t="shared" ref="C15" si="3">SUM(C11:C14)</f>
        <v>17700</v>
      </c>
      <c r="D15">
        <f t="shared" ref="D15" si="4">SUM(D11:D14)</f>
        <v>21400</v>
      </c>
      <c r="E15">
        <f t="shared" si="2"/>
        <v>53500</v>
      </c>
    </row>
  </sheetData>
  <dataConsolidate leftLabels="1" topLabels="1">
    <dataRefs count="2">
      <dataRef ref="A2:E7" sheet="ex5-1-4"/>
      <dataRef ref="A10:E15" sheet="ex5-1-4"/>
    </dataRefs>
  </dataConsolid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I22" sqref="A1:I22"/>
    </sheetView>
  </sheetViews>
  <sheetFormatPr defaultRowHeight="16.5" x14ac:dyDescent="0.3"/>
  <cols>
    <col min="3" max="3" width="11.75" bestFit="1" customWidth="1"/>
    <col min="5" max="5" width="11.75" bestFit="1" customWidth="1"/>
  </cols>
  <sheetData>
    <row r="2" spans="2:5" x14ac:dyDescent="0.3">
      <c r="B2" t="s">
        <v>73</v>
      </c>
    </row>
    <row r="4" spans="2:5" x14ac:dyDescent="0.3">
      <c r="B4" t="s">
        <v>64</v>
      </c>
      <c r="C4" s="3">
        <v>10000000</v>
      </c>
    </row>
    <row r="5" spans="2:5" x14ac:dyDescent="0.3">
      <c r="B5" t="s">
        <v>66</v>
      </c>
      <c r="C5" s="4">
        <v>7.0000000000000007E-2</v>
      </c>
    </row>
    <row r="6" spans="2:5" x14ac:dyDescent="0.3">
      <c r="B6" t="s">
        <v>68</v>
      </c>
      <c r="C6">
        <v>6</v>
      </c>
    </row>
    <row r="7" spans="2:5" x14ac:dyDescent="0.3">
      <c r="B7" t="s">
        <v>67</v>
      </c>
      <c r="C7" s="3">
        <f>PMT(C5/12,C6,-C4,0)</f>
        <v>1700859.3732263776</v>
      </c>
    </row>
    <row r="9" spans="2:5" x14ac:dyDescent="0.3">
      <c r="B9" t="s">
        <v>69</v>
      </c>
      <c r="C9" t="s">
        <v>70</v>
      </c>
      <c r="D9" t="s">
        <v>71</v>
      </c>
      <c r="E9" t="s">
        <v>72</v>
      </c>
    </row>
    <row r="10" spans="2:5" x14ac:dyDescent="0.3">
      <c r="B10">
        <v>0</v>
      </c>
      <c r="E10" s="3">
        <v>10000000</v>
      </c>
    </row>
    <row r="11" spans="2:5" x14ac:dyDescent="0.3">
      <c r="B11">
        <v>1</v>
      </c>
      <c r="C11" s="3">
        <f>PPMT($C$5/12, B11, $C$6, -$C$4, 0)</f>
        <v>1642526.0398930444</v>
      </c>
      <c r="D11" s="3">
        <f>IPMT($C$5/12, B11, $C$6, -$C$4, 0)</f>
        <v>58333.333333333336</v>
      </c>
      <c r="E11" s="3">
        <f>E10 - C11</f>
        <v>8357473.9601069558</v>
      </c>
    </row>
    <row r="12" spans="2:5" x14ac:dyDescent="0.3">
      <c r="B12">
        <v>2</v>
      </c>
      <c r="C12" s="3">
        <f t="shared" ref="C12:C16" si="0">PPMT($C$5/12, B12, $C$6, -$C$4, 0)</f>
        <v>1652107.4417924203</v>
      </c>
      <c r="D12" s="3">
        <f t="shared" ref="D12:D16" si="1">IPMT($C$5/12, B12, $C$6, -$C$4, 0)</f>
        <v>48751.931433957237</v>
      </c>
      <c r="E12" s="3">
        <f t="shared" ref="E12:E16" si="2">E11 - C12</f>
        <v>6705366.5183145357</v>
      </c>
    </row>
    <row r="13" spans="2:5" x14ac:dyDescent="0.3">
      <c r="B13">
        <v>3</v>
      </c>
      <c r="C13" s="3">
        <f t="shared" si="0"/>
        <v>1661744.7352028762</v>
      </c>
      <c r="D13" s="3">
        <f t="shared" si="1"/>
        <v>39114.638023501451</v>
      </c>
      <c r="E13" s="3">
        <f t="shared" si="2"/>
        <v>5043621.7831116598</v>
      </c>
    </row>
    <row r="14" spans="2:5" x14ac:dyDescent="0.3">
      <c r="B14">
        <v>4</v>
      </c>
      <c r="C14" s="3">
        <f t="shared" si="0"/>
        <v>1671438.2461582266</v>
      </c>
      <c r="D14" s="3">
        <f t="shared" si="1"/>
        <v>29421.127068151338</v>
      </c>
      <c r="E14" s="3">
        <f t="shared" si="2"/>
        <v>3372183.5369534334</v>
      </c>
    </row>
    <row r="15" spans="2:5" x14ac:dyDescent="0.3">
      <c r="B15">
        <v>5</v>
      </c>
      <c r="C15" s="3">
        <f t="shared" si="0"/>
        <v>1681188.3025941493</v>
      </c>
      <c r="D15" s="3">
        <f t="shared" si="1"/>
        <v>19671.070632228351</v>
      </c>
      <c r="E15" s="3">
        <f t="shared" si="2"/>
        <v>1690995.2343592842</v>
      </c>
    </row>
    <row r="16" spans="2:5" x14ac:dyDescent="0.3">
      <c r="B16">
        <v>6</v>
      </c>
      <c r="C16" s="3">
        <f t="shared" si="0"/>
        <v>1690995.2343592821</v>
      </c>
      <c r="D16" s="3">
        <f t="shared" si="1"/>
        <v>9864.1388670958131</v>
      </c>
      <c r="E16" s="3">
        <f t="shared" si="2"/>
        <v>2.0954757928848267E-9</v>
      </c>
    </row>
  </sheetData>
  <scenarios current="1" show="1" sqref="C7 C11 D11 C12 D12 C13 D13 C14 D14 C15 D15 C16 D16">
    <scenario name="금리인상" locked="1" count="1" user="212" comment="만든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/>
  </sheetViews>
  <sheetFormatPr defaultRowHeight="16.5" outlineLevelRow="1" outlineLevelCol="1" x14ac:dyDescent="0.3"/>
  <cols>
    <col min="3" max="3" width="8.875" customWidth="1"/>
    <col min="4" max="6" width="10.625" bestFit="1" customWidth="1" outlineLevel="1"/>
  </cols>
  <sheetData>
    <row r="1" spans="2:6" ht="17.25" thickBot="1" x14ac:dyDescent="0.35"/>
    <row r="2" spans="2:6" x14ac:dyDescent="0.3">
      <c r="B2" s="10" t="s">
        <v>90</v>
      </c>
      <c r="C2" s="11"/>
      <c r="D2" s="17"/>
      <c r="E2" s="17"/>
      <c r="F2" s="17"/>
    </row>
    <row r="3" spans="2:6" collapsed="1" x14ac:dyDescent="0.3">
      <c r="B3" s="9"/>
      <c r="C3" s="9"/>
      <c r="D3" s="18" t="s">
        <v>92</v>
      </c>
      <c r="E3" s="18" t="s">
        <v>87</v>
      </c>
      <c r="F3" s="18" t="s">
        <v>89</v>
      </c>
    </row>
    <row r="4" spans="2:6" ht="40.5" hidden="1" outlineLevel="1" x14ac:dyDescent="0.3">
      <c r="B4" s="13"/>
      <c r="C4" s="13"/>
      <c r="D4" s="5"/>
      <c r="E4" s="20" t="s">
        <v>88</v>
      </c>
      <c r="F4" s="20" t="s">
        <v>88</v>
      </c>
    </row>
    <row r="5" spans="2:6" x14ac:dyDescent="0.3">
      <c r="B5" s="14" t="s">
        <v>91</v>
      </c>
      <c r="C5" s="15"/>
      <c r="D5" s="12"/>
      <c r="E5" s="12"/>
      <c r="F5" s="12"/>
    </row>
    <row r="6" spans="2:6" outlineLevel="1" x14ac:dyDescent="0.3">
      <c r="B6" s="13"/>
      <c r="C6" s="13" t="s">
        <v>65</v>
      </c>
      <c r="D6" s="6">
        <v>7.0000000000000007E-2</v>
      </c>
      <c r="E6" s="19">
        <v>0.08</v>
      </c>
      <c r="F6" s="19">
        <v>7.0000000000000007E-2</v>
      </c>
    </row>
    <row r="7" spans="2:6" x14ac:dyDescent="0.3">
      <c r="B7" s="14" t="s">
        <v>93</v>
      </c>
      <c r="C7" s="15"/>
      <c r="D7" s="12"/>
      <c r="E7" s="12"/>
      <c r="F7" s="12"/>
    </row>
    <row r="8" spans="2:6" outlineLevel="1" x14ac:dyDescent="0.3">
      <c r="B8" s="13"/>
      <c r="C8" s="13" t="s">
        <v>74</v>
      </c>
      <c r="D8" s="7">
        <v>1700859.37322638</v>
      </c>
      <c r="E8" s="7">
        <v>1705770.8820960999</v>
      </c>
      <c r="F8" s="7">
        <v>1700859.37322638</v>
      </c>
    </row>
    <row r="9" spans="2:6" outlineLevel="1" x14ac:dyDescent="0.3">
      <c r="B9" s="13"/>
      <c r="C9" s="13" t="s">
        <v>75</v>
      </c>
      <c r="D9" s="7">
        <v>1642526.03989304</v>
      </c>
      <c r="E9" s="7">
        <v>1639104.2154294299</v>
      </c>
      <c r="F9" s="7">
        <v>1642526.03989304</v>
      </c>
    </row>
    <row r="10" spans="2:6" outlineLevel="1" x14ac:dyDescent="0.3">
      <c r="B10" s="13"/>
      <c r="C10" s="13" t="s">
        <v>76</v>
      </c>
      <c r="D10" s="7">
        <v>58333.333333333299</v>
      </c>
      <c r="E10" s="7">
        <v>66666.666666666701</v>
      </c>
      <c r="F10" s="7">
        <v>58333.333333333299</v>
      </c>
    </row>
    <row r="11" spans="2:6" outlineLevel="1" x14ac:dyDescent="0.3">
      <c r="B11" s="13"/>
      <c r="C11" s="13" t="s">
        <v>77</v>
      </c>
      <c r="D11" s="7">
        <v>1652107.4417924201</v>
      </c>
      <c r="E11" s="7">
        <v>1650031.57686563</v>
      </c>
      <c r="F11" s="7">
        <v>1652107.4417924201</v>
      </c>
    </row>
    <row r="12" spans="2:6" outlineLevel="1" x14ac:dyDescent="0.3">
      <c r="B12" s="13"/>
      <c r="C12" s="13" t="s">
        <v>78</v>
      </c>
      <c r="D12" s="7">
        <v>48751.931433957201</v>
      </c>
      <c r="E12" s="7">
        <v>55739.305230470403</v>
      </c>
      <c r="F12" s="7">
        <v>48751.931433957201</v>
      </c>
    </row>
    <row r="13" spans="2:6" outlineLevel="1" x14ac:dyDescent="0.3">
      <c r="B13" s="13"/>
      <c r="C13" s="13" t="s">
        <v>79</v>
      </c>
      <c r="D13" s="7">
        <v>1661744.7352028801</v>
      </c>
      <c r="E13" s="7">
        <v>1661031.7873780699</v>
      </c>
      <c r="F13" s="7">
        <v>1661744.7352028801</v>
      </c>
    </row>
    <row r="14" spans="2:6" outlineLevel="1" x14ac:dyDescent="0.3">
      <c r="B14" s="13"/>
      <c r="C14" s="13" t="s">
        <v>80</v>
      </c>
      <c r="D14" s="7">
        <v>39114.638023501502</v>
      </c>
      <c r="E14" s="7">
        <v>44739.094718032902</v>
      </c>
      <c r="F14" s="7">
        <v>39114.638023501502</v>
      </c>
    </row>
    <row r="15" spans="2:6" outlineLevel="1" x14ac:dyDescent="0.3">
      <c r="B15" s="13"/>
      <c r="C15" s="13" t="s">
        <v>81</v>
      </c>
      <c r="D15" s="7">
        <v>1671438.2461582299</v>
      </c>
      <c r="E15" s="7">
        <v>1672105.3326272501</v>
      </c>
      <c r="F15" s="7">
        <v>1671438.2461582299</v>
      </c>
    </row>
    <row r="16" spans="2:6" outlineLevel="1" x14ac:dyDescent="0.3">
      <c r="B16" s="13"/>
      <c r="C16" s="13" t="s">
        <v>82</v>
      </c>
      <c r="D16" s="7">
        <v>29421.127068151302</v>
      </c>
      <c r="E16" s="7">
        <v>33665.549468845798</v>
      </c>
      <c r="F16" s="7">
        <v>29421.127068151302</v>
      </c>
    </row>
    <row r="17" spans="2:6" outlineLevel="1" x14ac:dyDescent="0.3">
      <c r="B17" s="13"/>
      <c r="C17" s="13" t="s">
        <v>83</v>
      </c>
      <c r="D17" s="7">
        <v>1681188.30259415</v>
      </c>
      <c r="E17" s="7">
        <v>1683252.7015114401</v>
      </c>
      <c r="F17" s="7">
        <v>1681188.30259415</v>
      </c>
    </row>
    <row r="18" spans="2:6" outlineLevel="1" x14ac:dyDescent="0.3">
      <c r="B18" s="13"/>
      <c r="C18" s="13" t="s">
        <v>84</v>
      </c>
      <c r="D18" s="7">
        <v>19671.070632228399</v>
      </c>
      <c r="E18" s="7">
        <v>22518.1805846641</v>
      </c>
      <c r="F18" s="7">
        <v>19671.070632228399</v>
      </c>
    </row>
    <row r="19" spans="2:6" outlineLevel="1" x14ac:dyDescent="0.3">
      <c r="B19" s="13"/>
      <c r="C19" s="13" t="s">
        <v>85</v>
      </c>
      <c r="D19" s="7">
        <v>1690995.23435928</v>
      </c>
      <c r="E19" s="7">
        <v>1694474.38618818</v>
      </c>
      <c r="F19" s="7">
        <v>1690995.23435928</v>
      </c>
    </row>
    <row r="20" spans="2:6" ht="17.25" outlineLevel="1" thickBot="1" x14ac:dyDescent="0.35">
      <c r="B20" s="16"/>
      <c r="C20" s="16" t="s">
        <v>86</v>
      </c>
      <c r="D20" s="8">
        <v>9864.1388670958095</v>
      </c>
      <c r="E20" s="8">
        <v>11296.4959079212</v>
      </c>
      <c r="F20" s="8">
        <v>9864.1388670958095</v>
      </c>
    </row>
    <row r="21" spans="2:6" x14ac:dyDescent="0.3">
      <c r="B21" t="s">
        <v>94</v>
      </c>
    </row>
    <row r="22" spans="2:6" x14ac:dyDescent="0.3">
      <c r="B22" t="s">
        <v>95</v>
      </c>
    </row>
    <row r="23" spans="2:6" x14ac:dyDescent="0.3">
      <c r="B23" t="s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H18" sqref="H18"/>
    </sheetView>
  </sheetViews>
  <sheetFormatPr defaultRowHeight="16.5" x14ac:dyDescent="0.3"/>
  <cols>
    <col min="3" max="3" width="11.75" bestFit="1" customWidth="1"/>
    <col min="5" max="5" width="11.75" bestFit="1" customWidth="1"/>
    <col min="7" max="7" width="12.125" customWidth="1"/>
    <col min="8" max="12" width="9.25" bestFit="1" customWidth="1"/>
  </cols>
  <sheetData>
    <row r="2" spans="2:12" x14ac:dyDescent="0.3">
      <c r="B2" t="s">
        <v>73</v>
      </c>
    </row>
    <row r="4" spans="2:12" x14ac:dyDescent="0.3">
      <c r="B4" t="s">
        <v>64</v>
      </c>
      <c r="C4" s="3">
        <v>10000000</v>
      </c>
      <c r="G4" s="21">
        <f>C7</f>
        <v>868728.8032366829</v>
      </c>
      <c r="H4">
        <v>12</v>
      </c>
      <c r="I4">
        <v>24</v>
      </c>
      <c r="J4">
        <v>36</v>
      </c>
      <c r="K4">
        <v>48</v>
      </c>
      <c r="L4">
        <v>60</v>
      </c>
    </row>
    <row r="5" spans="2:12" x14ac:dyDescent="0.3">
      <c r="B5" t="s">
        <v>66</v>
      </c>
      <c r="C5" s="4">
        <v>7.7499999999999999E-2</v>
      </c>
      <c r="G5" s="4">
        <v>0.05</v>
      </c>
      <c r="H5" s="22">
        <f t="dataTable" ref="H5:L10" dt2D="1" dtr="1" r1="C6" r2="C5"/>
        <v>856074.81788467127</v>
      </c>
      <c r="I5" s="22">
        <v>438713.89734068443</v>
      </c>
      <c r="J5" s="22">
        <v>299708.97104665474</v>
      </c>
      <c r="K5" s="22">
        <v>230292.93570646518</v>
      </c>
      <c r="L5" s="22">
        <v>188712.33644010933</v>
      </c>
    </row>
    <row r="6" spans="2:12" x14ac:dyDescent="0.3">
      <c r="B6" t="s">
        <v>68</v>
      </c>
      <c r="C6">
        <v>12</v>
      </c>
      <c r="G6" s="4">
        <v>5.5E-2</v>
      </c>
      <c r="H6" s="22">
        <v>858367.84572349582</v>
      </c>
      <c r="I6" s="22">
        <v>440956.56158136606</v>
      </c>
      <c r="J6" s="22">
        <v>301959.01804310281</v>
      </c>
      <c r="K6" s="22">
        <v>232564.75227243194</v>
      </c>
      <c r="L6" s="22">
        <v>191011.62171782242</v>
      </c>
    </row>
    <row r="7" spans="2:12" x14ac:dyDescent="0.3">
      <c r="B7" t="s">
        <v>67</v>
      </c>
      <c r="C7" s="3">
        <f>PMT(C5/12,C6,-C4,0)</f>
        <v>868728.8032366829</v>
      </c>
      <c r="G7" s="4">
        <v>0.06</v>
      </c>
      <c r="H7" s="22">
        <v>860664.29707080638</v>
      </c>
      <c r="I7" s="22">
        <v>443206.10252756893</v>
      </c>
      <c r="J7" s="22">
        <v>304219.37451555108</v>
      </c>
      <c r="K7" s="22">
        <v>234850.29047935616</v>
      </c>
      <c r="L7" s="22">
        <v>193328.01529427912</v>
      </c>
    </row>
    <row r="8" spans="2:12" x14ac:dyDescent="0.3">
      <c r="G8" s="4">
        <v>6.5000000000000002E-2</v>
      </c>
      <c r="H8" s="22">
        <v>862964.16960281401</v>
      </c>
      <c r="I8" s="22">
        <v>445462.51433510991</v>
      </c>
      <c r="J8" s="22">
        <v>306490.02876509784</v>
      </c>
      <c r="K8" s="22">
        <v>237149.52928897695</v>
      </c>
      <c r="L8" s="22">
        <v>195661.48218728541</v>
      </c>
    </row>
    <row r="9" spans="2:12" x14ac:dyDescent="0.3">
      <c r="B9" t="s">
        <v>69</v>
      </c>
      <c r="C9" t="s">
        <v>70</v>
      </c>
      <c r="D9" t="s">
        <v>71</v>
      </c>
      <c r="E9" t="s">
        <v>72</v>
      </c>
      <c r="G9" s="4">
        <v>7.0000000000000007E-2</v>
      </c>
      <c r="H9" s="22">
        <v>865267.46098138066</v>
      </c>
      <c r="I9" s="22">
        <v>447725.79103145417</v>
      </c>
      <c r="J9" s="22">
        <v>308770.96865371941</v>
      </c>
      <c r="K9" s="22">
        <v>239462.44662442908</v>
      </c>
      <c r="L9" s="22">
        <v>198011.98540349538</v>
      </c>
    </row>
    <row r="10" spans="2:12" x14ac:dyDescent="0.3">
      <c r="B10">
        <v>0</v>
      </c>
      <c r="E10" s="3">
        <v>10000000</v>
      </c>
      <c r="G10" s="4">
        <v>7.4999999999999997E-2</v>
      </c>
      <c r="H10" s="22">
        <v>867574.16885407211</v>
      </c>
      <c r="I10" s="22">
        <v>449995.92651624535</v>
      </c>
      <c r="J10" s="22">
        <v>311062.18160656438</v>
      </c>
      <c r="K10" s="22">
        <v>241789.01937731233</v>
      </c>
      <c r="L10" s="22">
        <v>200379.48595623762</v>
      </c>
    </row>
    <row r="11" spans="2:12" x14ac:dyDescent="0.3">
      <c r="B11">
        <v>1</v>
      </c>
      <c r="C11" s="3">
        <f>PPMT($C$5/12, B11, $C$6, -$C$4, 0)</f>
        <v>804145.46990334953</v>
      </c>
      <c r="D11" s="3">
        <f>IPMT($C$5/12, B11, $C$6, -$C$4, 0)</f>
        <v>64583.333333333336</v>
      </c>
      <c r="E11" s="3">
        <f>E10 - C11</f>
        <v>9195854.5300966501</v>
      </c>
    </row>
    <row r="12" spans="2:12" x14ac:dyDescent="0.3">
      <c r="B12">
        <v>2</v>
      </c>
      <c r="C12" s="3">
        <f t="shared" ref="C12:C16" si="0">PPMT($C$5/12, B12, $C$6, -$C$4, 0)</f>
        <v>809338.9093964753</v>
      </c>
      <c r="D12" s="3">
        <f t="shared" ref="D12:D16" si="1">IPMT($C$5/12, B12, $C$6, -$C$4, 0)</f>
        <v>59389.893840207529</v>
      </c>
      <c r="E12" s="3">
        <f t="shared" ref="E12:E16" si="2">E11 - C12</f>
        <v>8386515.6207001749</v>
      </c>
    </row>
    <row r="13" spans="2:12" x14ac:dyDescent="0.3">
      <c r="B13">
        <v>3</v>
      </c>
      <c r="C13" s="3">
        <f t="shared" si="0"/>
        <v>814565.88985299424</v>
      </c>
      <c r="D13" s="3">
        <f t="shared" si="1"/>
        <v>54162.913383688625</v>
      </c>
      <c r="E13" s="3">
        <f t="shared" si="2"/>
        <v>7571949.7308471808</v>
      </c>
    </row>
    <row r="14" spans="2:12" x14ac:dyDescent="0.3">
      <c r="B14">
        <v>4</v>
      </c>
      <c r="C14" s="3">
        <f t="shared" si="0"/>
        <v>819826.62789162819</v>
      </c>
      <c r="D14" s="3">
        <f t="shared" si="1"/>
        <v>48902.175345054711</v>
      </c>
      <c r="E14" s="3">
        <f t="shared" si="2"/>
        <v>6752123.1029555527</v>
      </c>
    </row>
    <row r="15" spans="2:12" x14ac:dyDescent="0.3">
      <c r="B15">
        <v>5</v>
      </c>
      <c r="C15" s="3">
        <f t="shared" si="0"/>
        <v>825121.34153009497</v>
      </c>
      <c r="D15" s="3">
        <f t="shared" si="1"/>
        <v>43607.461706587943</v>
      </c>
      <c r="E15" s="3">
        <f t="shared" si="2"/>
        <v>5927001.7614254579</v>
      </c>
    </row>
    <row r="16" spans="2:12" x14ac:dyDescent="0.3">
      <c r="B16">
        <v>6</v>
      </c>
      <c r="C16" s="3">
        <f t="shared" si="0"/>
        <v>830450.25019414339</v>
      </c>
      <c r="D16" s="3">
        <f t="shared" si="1"/>
        <v>38278.553042539417</v>
      </c>
      <c r="E16" s="3">
        <f t="shared" si="2"/>
        <v>5096551.5112313144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13</vt:i4>
      </vt:variant>
    </vt:vector>
  </HeadingPairs>
  <TitlesOfParts>
    <vt:vector size="21" baseType="lpstr">
      <vt:lpstr>Sheet1</vt:lpstr>
      <vt:lpstr>ex5-1-1</vt:lpstr>
      <vt:lpstr>ex5-1-2</vt:lpstr>
      <vt:lpstr>ex5-1-3</vt:lpstr>
      <vt:lpstr>ex5-1-4</vt:lpstr>
      <vt:lpstr>ex5-2,3(p_46참조)</vt:lpstr>
      <vt:lpstr>시나리오 요약</vt:lpstr>
      <vt:lpstr>ex5-4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2015-10-06T04:52:07Z</dcterms:created>
  <dcterms:modified xsi:type="dcterms:W3CDTF">2015-10-06T06:27:34Z</dcterms:modified>
</cp:coreProperties>
</file>