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65C0927-5373-4F5E-9618-DA1B90945165}" xr6:coauthVersionLast="45" xr6:coauthVersionMax="45" xr10:uidLastSave="{00000000-0000-0000-0000-000000000000}"/>
  <bookViews>
    <workbookView xWindow="-108" yWindow="-108" windowWidth="23256" windowHeight="12576" xr2:uid="{7E0F181B-BC2F-43C7-89F5-88FF1E26842A}"/>
  </bookViews>
  <sheets>
    <sheet name="Inventory Management Sheet" sheetId="1" r:id="rId1"/>
  </sheets>
  <definedNames>
    <definedName name="solver_adj" localSheetId="0" hidden="1">'Inventory Management Sheet'!$H$4:$H$27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'Inventory Management Sheet'!$H$4:$H$27</definedName>
    <definedName name="solver_lhs2" localSheetId="0" hidden="1">'Inventory Management Sheet'!$H$4:$H$27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'Inventory Management Sheet'!$L$36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K3" i="1"/>
  <c r="J3" i="1"/>
  <c r="C4" i="1" s="1"/>
  <c r="G4" i="1" l="1"/>
  <c r="H4" i="1" s="1"/>
  <c r="I4" i="1"/>
  <c r="K4" i="1" l="1"/>
  <c r="J4" i="1"/>
  <c r="E5" i="1" l="1"/>
  <c r="M4" i="1"/>
  <c r="L4" i="1"/>
  <c r="C5" i="1"/>
  <c r="I5" i="1" l="1"/>
  <c r="G5" i="1"/>
  <c r="H5" i="1" s="1"/>
  <c r="K5" i="1" l="1"/>
  <c r="J5" i="1"/>
  <c r="E6" i="1" l="1"/>
  <c r="M5" i="1"/>
  <c r="L5" i="1"/>
  <c r="C6" i="1"/>
  <c r="I6" i="1" l="1"/>
  <c r="G6" i="1"/>
  <c r="H6" i="1" s="1"/>
  <c r="K6" i="1" l="1"/>
  <c r="J6" i="1"/>
  <c r="C7" i="1" l="1"/>
  <c r="L6" i="1"/>
  <c r="M6" i="1"/>
  <c r="E7" i="1"/>
  <c r="I7" i="1" l="1"/>
  <c r="G7" i="1"/>
  <c r="H7" i="1" s="1"/>
  <c r="K7" i="1" l="1"/>
  <c r="J7" i="1"/>
  <c r="E8" i="1" l="1"/>
  <c r="M7" i="1"/>
  <c r="C8" i="1"/>
  <c r="L7" i="1"/>
  <c r="G8" i="1" l="1"/>
  <c r="H8" i="1" s="1"/>
  <c r="I8" i="1"/>
  <c r="K8" i="1" l="1"/>
  <c r="J8" i="1"/>
  <c r="C9" i="1" l="1"/>
  <c r="L8" i="1"/>
  <c r="E9" i="1"/>
  <c r="M8" i="1"/>
  <c r="I9" i="1" l="1"/>
  <c r="G9" i="1"/>
  <c r="H9" i="1" s="1"/>
  <c r="K9" i="1" l="1"/>
  <c r="J9" i="1"/>
  <c r="E10" i="1" l="1"/>
  <c r="M9" i="1"/>
  <c r="L9" i="1"/>
  <c r="C10" i="1"/>
  <c r="I10" i="1" l="1"/>
  <c r="G10" i="1"/>
  <c r="H10" i="1" s="1"/>
  <c r="K10" i="1" l="1"/>
  <c r="J10" i="1"/>
  <c r="M10" i="1" l="1"/>
  <c r="E11" i="1"/>
  <c r="C11" i="1"/>
  <c r="L10" i="1"/>
  <c r="I11" i="1" l="1"/>
  <c r="G11" i="1"/>
  <c r="H11" i="1" s="1"/>
  <c r="J11" i="1" l="1"/>
  <c r="K11" i="1"/>
  <c r="C12" i="1" l="1"/>
  <c r="L11" i="1"/>
  <c r="E12" i="1"/>
  <c r="M11" i="1"/>
  <c r="G12" i="1" l="1"/>
  <c r="H12" i="1" s="1"/>
  <c r="I12" i="1"/>
  <c r="K12" i="1" l="1"/>
  <c r="J12" i="1"/>
  <c r="L12" i="1" l="1"/>
  <c r="C13" i="1"/>
  <c r="E13" i="1"/>
  <c r="M12" i="1"/>
  <c r="I13" i="1" l="1"/>
  <c r="G13" i="1"/>
  <c r="H13" i="1" s="1"/>
  <c r="K13" i="1" l="1"/>
  <c r="J13" i="1"/>
  <c r="E14" i="1" l="1"/>
  <c r="M13" i="1"/>
  <c r="L13" i="1"/>
  <c r="C14" i="1"/>
  <c r="I14" i="1" l="1"/>
  <c r="G14" i="1"/>
  <c r="H14" i="1" s="1"/>
  <c r="K14" i="1" l="1"/>
  <c r="J14" i="1"/>
  <c r="C15" i="1" l="1"/>
  <c r="L14" i="1"/>
  <c r="M14" i="1"/>
  <c r="E15" i="1"/>
  <c r="I15" i="1" l="1"/>
  <c r="G15" i="1"/>
  <c r="H15" i="1" s="1"/>
  <c r="K15" i="1" l="1"/>
  <c r="J15" i="1"/>
  <c r="C16" i="1" l="1"/>
  <c r="L15" i="1"/>
  <c r="E16" i="1"/>
  <c r="M15" i="1"/>
  <c r="G16" i="1" l="1"/>
  <c r="H16" i="1" s="1"/>
  <c r="I16" i="1"/>
  <c r="K16" i="1" l="1"/>
  <c r="J16" i="1"/>
  <c r="C17" i="1" l="1"/>
  <c r="L16" i="1"/>
  <c r="E17" i="1"/>
  <c r="M16" i="1"/>
  <c r="I17" i="1" l="1"/>
  <c r="G17" i="1"/>
  <c r="H17" i="1" s="1"/>
  <c r="K17" i="1" l="1"/>
  <c r="J17" i="1"/>
  <c r="L17" i="1" l="1"/>
  <c r="C18" i="1"/>
  <c r="E18" i="1"/>
  <c r="M17" i="1"/>
  <c r="I18" i="1" l="1"/>
  <c r="G18" i="1"/>
  <c r="H18" i="1" s="1"/>
  <c r="K18" i="1" l="1"/>
  <c r="J18" i="1"/>
  <c r="C19" i="1" l="1"/>
  <c r="L18" i="1"/>
  <c r="M18" i="1"/>
  <c r="E19" i="1"/>
  <c r="I19" i="1" l="1"/>
  <c r="G19" i="1"/>
  <c r="H19" i="1" s="1"/>
  <c r="K19" i="1" l="1"/>
  <c r="J19" i="1"/>
  <c r="C20" i="1" l="1"/>
  <c r="L19" i="1"/>
  <c r="E20" i="1"/>
  <c r="M19" i="1"/>
  <c r="G20" i="1" l="1"/>
  <c r="H20" i="1" s="1"/>
  <c r="I20" i="1"/>
  <c r="K20" i="1" l="1"/>
  <c r="J20" i="1"/>
  <c r="L20" i="1" l="1"/>
  <c r="C21" i="1"/>
  <c r="E21" i="1"/>
  <c r="M20" i="1"/>
  <c r="I21" i="1" l="1"/>
  <c r="G21" i="1"/>
  <c r="H21" i="1" s="1"/>
  <c r="K21" i="1" l="1"/>
  <c r="J21" i="1"/>
  <c r="L21" i="1" l="1"/>
  <c r="C22" i="1"/>
  <c r="E22" i="1"/>
  <c r="M21" i="1"/>
  <c r="I22" i="1" l="1"/>
  <c r="G22" i="1"/>
  <c r="H22" i="1" s="1"/>
  <c r="K22" i="1" l="1"/>
  <c r="J22" i="1"/>
  <c r="C23" i="1" l="1"/>
  <c r="L22" i="1"/>
  <c r="M22" i="1"/>
  <c r="E23" i="1"/>
  <c r="I23" i="1" l="1"/>
  <c r="G23" i="1"/>
  <c r="H23" i="1" s="1"/>
  <c r="K23" i="1" l="1"/>
  <c r="J23" i="1"/>
  <c r="C24" i="1" l="1"/>
  <c r="L23" i="1"/>
  <c r="E24" i="1"/>
  <c r="M23" i="1"/>
  <c r="G24" i="1" l="1"/>
  <c r="H24" i="1" s="1"/>
  <c r="I24" i="1"/>
  <c r="K24" i="1" l="1"/>
  <c r="J24" i="1"/>
  <c r="L24" i="1" l="1"/>
  <c r="C25" i="1"/>
  <c r="E25" i="1"/>
  <c r="M24" i="1"/>
  <c r="I25" i="1" l="1"/>
  <c r="G25" i="1"/>
  <c r="H25" i="1" s="1"/>
  <c r="K25" i="1" l="1"/>
  <c r="J25" i="1"/>
  <c r="L25" i="1" l="1"/>
  <c r="C26" i="1"/>
  <c r="E26" i="1"/>
  <c r="M25" i="1"/>
  <c r="I26" i="1" l="1"/>
  <c r="G26" i="1"/>
  <c r="H26" i="1" s="1"/>
  <c r="K26" i="1" l="1"/>
  <c r="J26" i="1"/>
  <c r="C27" i="1" l="1"/>
  <c r="L26" i="1"/>
  <c r="M26" i="1"/>
  <c r="E27" i="1"/>
  <c r="I27" i="1" l="1"/>
  <c r="G27" i="1"/>
  <c r="J27" i="1" l="1"/>
  <c r="L27" i="1" s="1"/>
  <c r="K27" i="1"/>
  <c r="M27" i="1" s="1"/>
  <c r="M28" i="1" l="1"/>
  <c r="L33" i="1"/>
  <c r="L35" i="1" s="1"/>
  <c r="L28" i="1"/>
  <c r="L36" i="1" s="1"/>
  <c r="L32" i="1"/>
  <c r="L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tc={D354FD02-8387-42BA-B316-4A8F5A5211BF}</author>
    <author>tc={937F827D-F33C-4B68-9DEB-77832B4C3335}</author>
    <author>tc={01CBB81A-F876-4867-ACC2-FB985B11700A}</author>
    <author>tc={047F1406-1B6E-4479-9AAC-B360F17E3229}</author>
    <author>tc={41D3478A-59B1-4812-A174-5A0F674B961D}</author>
  </authors>
  <commentList>
    <comment ref="C2" authorId="0" shapeId="0" xr:uid="{D354FD02-8387-42BA-B316-4A8F5A521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Beginning Inventory</t>
      </text>
    </comment>
    <comment ref="D2" authorId="1" shapeId="0" xr:uid="{937F827D-F33C-4B68-9DEB-77832B4C333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demand data for 2006 and 2007 here</t>
      </text>
    </comment>
    <comment ref="H2" authorId="2" shapeId="0" xr:uid="{01CBB81A-F876-4867-ACC2-FB985B1170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Quantity</t>
      </text>
    </comment>
    <comment ref="I2" authorId="3" shapeId="0" xr:uid="{047F1406-1B6E-4479-9AAC-B360F17E3229}">
      <text>
        <t>[Threaded comment]
Your version of Excel allows you to read this threaded comment; however, any edits to it will get removed if the file is opened in a newer version of Excel. Learn more: https://go.microsoft.com/fwlink/?linkid=870924
Comment:
    Ending Inventory: positive for holding and negative for backorder</t>
      </text>
    </comment>
    <comment ref="H27" authorId="4" shapeId="0" xr:uid="{41D3478A-59B1-4812-A174-5A0F674B96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quantity is calculated based on order upto levels of Jan 2008</t>
      </text>
    </comment>
  </commentList>
</comments>
</file>

<file path=xl/sharedStrings.xml><?xml version="1.0" encoding="utf-8"?>
<sst xmlns="http://schemas.openxmlformats.org/spreadsheetml/2006/main" count="24" uniqueCount="24">
  <si>
    <t>Period</t>
  </si>
  <si>
    <t xml:space="preserve">Beginning Inventory
</t>
  </si>
  <si>
    <t>Demand/Sales
Beg</t>
  </si>
  <si>
    <t>Net demand
Beg</t>
  </si>
  <si>
    <t xml:space="preserve">Base stock
</t>
  </si>
  <si>
    <t>Inv Position
Beg</t>
  </si>
  <si>
    <t>Order quantity
Beg</t>
  </si>
  <si>
    <t>Ending Inventory Position</t>
  </si>
  <si>
    <t>Invntory held
End</t>
  </si>
  <si>
    <t>Backorders
end</t>
  </si>
  <si>
    <t>Inv holding cost</t>
  </si>
  <si>
    <t>Backorder cost</t>
  </si>
  <si>
    <t>error distribution</t>
  </si>
  <si>
    <t>mean</t>
  </si>
  <si>
    <t>st dev</t>
  </si>
  <si>
    <t>X+16.3</t>
  </si>
  <si>
    <t>X</t>
  </si>
  <si>
    <t>Total Inv Holding cost</t>
  </si>
  <si>
    <t>Total Backorder cost</t>
  </si>
  <si>
    <t>Total cost</t>
  </si>
  <si>
    <t>Total Inventory Cost</t>
  </si>
  <si>
    <t>Total backorder cost</t>
  </si>
  <si>
    <t>Average Inventory cost</t>
  </si>
  <si>
    <t>Average backorder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</si>
</sst>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17" fontId="0" fillId="0" borderId="4" xfId="0" applyNumberFormat="1" applyBorder="1"/>
    <xf numFmtId="1" fontId="0" fillId="0" borderId="5" xfId="0" applyNumberFormat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7" fontId="0" fillId="0" borderId="7" xfId="0" applyNumberFormat="1" applyBorder="1"/>
    <xf numFmtId="1" fontId="0" fillId="0" borderId="8" xfId="0" applyNumberFormat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" id="{21FB6741-692D-4BB8-973B-2A476C74D329}" userId="Srin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19-10-13T03:15:27.70" personId="{21FB6741-692D-4BB8-973B-2A476C74D329}" id="{D354FD02-8387-42BA-B316-4A8F5A5211BF}">
    <text>Beginning Inventory</text>
  </threadedComment>
  <threadedComment ref="D2" dT="2019-10-13T03:15:18.31" personId="{21FB6741-692D-4BB8-973B-2A476C74D329}" id="{937F827D-F33C-4B68-9DEB-77832B4C3335}">
    <text>Insert demand data for 2006 and 2007 here</text>
  </threadedComment>
  <threadedComment ref="H2" dT="2019-10-13T03:15:37.94" personId="{21FB6741-692D-4BB8-973B-2A476C74D329}" id="{01CBB81A-F876-4867-ACC2-FB985B11700A}">
    <text>Order Quantity</text>
  </threadedComment>
  <threadedComment ref="I2" dT="2019-10-13T03:15:46.40" personId="{21FB6741-692D-4BB8-973B-2A476C74D329}" id="{047F1406-1B6E-4479-9AAC-B360F17E3229}">
    <text>Ending Inventory: positive for holding and negative for backorder</text>
  </threadedComment>
  <threadedComment ref="H27" dT="2019-10-13T03:17:02.54" personId="{21FB6741-692D-4BB8-973B-2A476C74D329}" id="{41D3478A-59B1-4812-A174-5A0F674B961D}">
    <text>Order quantity is calculated based on order upto levels of Jan 2008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5F99-628A-4606-8DFD-86BD5ADE1735}">
  <dimension ref="A1:Q36"/>
  <sheetViews>
    <sheetView tabSelected="1" zoomScale="94" workbookViewId="0">
      <selection activeCell="H35" sqref="H35"/>
    </sheetView>
  </sheetViews>
  <sheetFormatPr defaultRowHeight="14.4" x14ac:dyDescent="0.3"/>
  <cols>
    <col min="1" max="1" width="12.5546875" customWidth="1"/>
    <col min="3" max="3" width="20.6640625" customWidth="1"/>
    <col min="4" max="7" width="16.88671875" customWidth="1"/>
    <col min="8" max="8" width="15.88671875" customWidth="1"/>
    <col min="9" max="9" width="20.33203125" customWidth="1"/>
    <col min="10" max="11" width="21.88671875" customWidth="1"/>
    <col min="12" max="12" width="19.109375" bestFit="1" customWidth="1"/>
    <col min="13" max="13" width="18.109375" bestFit="1" customWidth="1"/>
    <col min="16" max="16" width="13.33203125" customWidth="1"/>
  </cols>
  <sheetData>
    <row r="1" spans="1:17" ht="15" thickBot="1" x14ac:dyDescent="0.35"/>
    <row r="2" spans="1:17" ht="31.35" customHeight="1" x14ac:dyDescent="0.3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P2" s="5" t="s">
        <v>12</v>
      </c>
    </row>
    <row r="3" spans="1:17" x14ac:dyDescent="0.3">
      <c r="A3" s="6"/>
      <c r="B3" s="7"/>
      <c r="C3" s="7"/>
      <c r="D3" s="7"/>
      <c r="E3" s="7"/>
      <c r="F3" s="7"/>
      <c r="G3" s="7"/>
      <c r="H3" s="7"/>
      <c r="I3" s="8">
        <v>73</v>
      </c>
      <c r="J3" s="9">
        <f>MAX(I3,0)</f>
        <v>73</v>
      </c>
      <c r="K3" s="9">
        <f>MAX(-I3,0)</f>
        <v>0</v>
      </c>
      <c r="L3" s="10"/>
      <c r="M3" s="11"/>
    </row>
    <row r="4" spans="1:17" x14ac:dyDescent="0.3">
      <c r="A4" s="12">
        <v>38718</v>
      </c>
      <c r="B4" s="13">
        <v>1</v>
      </c>
      <c r="C4" s="14">
        <f>J3+H3</f>
        <v>73</v>
      </c>
      <c r="D4" s="15">
        <v>100</v>
      </c>
      <c r="E4" s="16">
        <f t="shared" ref="E4:E27" si="0">D4+K3</f>
        <v>100</v>
      </c>
      <c r="F4" s="16">
        <v>99.176780269999995</v>
      </c>
      <c r="G4" s="16">
        <f t="shared" ref="G4:G27" si="1">C4-E4</f>
        <v>-27</v>
      </c>
      <c r="H4" s="17">
        <f>F5-G4</f>
        <v>127.03143326999999</v>
      </c>
      <c r="I4" s="18">
        <f t="shared" ref="I4:I27" si="2">C4-E4</f>
        <v>-27</v>
      </c>
      <c r="J4" s="16">
        <f>MAX(I4,0)</f>
        <v>0</v>
      </c>
      <c r="K4" s="16">
        <f>MAX(-I4,0)</f>
        <v>27</v>
      </c>
      <c r="L4" s="19">
        <f>(1*J4)+(1*(MAX(J4-90,0)))</f>
        <v>0</v>
      </c>
      <c r="M4" s="20">
        <f>3*K4</f>
        <v>81</v>
      </c>
      <c r="P4" t="s">
        <v>13</v>
      </c>
      <c r="Q4">
        <v>0.17</v>
      </c>
    </row>
    <row r="5" spans="1:17" x14ac:dyDescent="0.3">
      <c r="A5" s="12">
        <v>38749</v>
      </c>
      <c r="B5" s="13">
        <v>2</v>
      </c>
      <c r="C5" s="14">
        <f>J4+H4</f>
        <v>127.03143326999999</v>
      </c>
      <c r="D5" s="15">
        <v>100</v>
      </c>
      <c r="E5" s="16">
        <f t="shared" si="0"/>
        <v>127</v>
      </c>
      <c r="F5" s="16">
        <v>100.03143326999999</v>
      </c>
      <c r="G5" s="16">
        <f t="shared" si="1"/>
        <v>3.143326999999374E-2</v>
      </c>
      <c r="H5" s="17">
        <f t="shared" ref="H5:H25" si="3">F6-G5</f>
        <v>112.35766973000001</v>
      </c>
      <c r="I5" s="18">
        <f t="shared" si="2"/>
        <v>3.143326999999374E-2</v>
      </c>
      <c r="J5" s="16">
        <f t="shared" ref="J5:J27" si="4">MAX(I5,0)</f>
        <v>3.143326999999374E-2</v>
      </c>
      <c r="K5" s="16">
        <f t="shared" ref="K5:K15" si="5">MAX(-I5,0)</f>
        <v>0</v>
      </c>
      <c r="L5" s="19">
        <f t="shared" ref="L5:L15" si="6">(1*J5)+(1*(MAX(J5-90,0)))</f>
        <v>3.143326999999374E-2</v>
      </c>
      <c r="M5" s="20">
        <f t="shared" ref="M5:M15" si="7">3*K5</f>
        <v>0</v>
      </c>
      <c r="P5" t="s">
        <v>14</v>
      </c>
      <c r="Q5">
        <v>2.69</v>
      </c>
    </row>
    <row r="6" spans="1:17" x14ac:dyDescent="0.3">
      <c r="A6" s="12">
        <v>38777</v>
      </c>
      <c r="B6" s="13">
        <v>3</v>
      </c>
      <c r="C6" s="14">
        <f t="shared" ref="C6:C15" si="8">J5+H5</f>
        <v>112.38910300000001</v>
      </c>
      <c r="D6" s="15">
        <v>100</v>
      </c>
      <c r="E6" s="16">
        <f t="shared" si="0"/>
        <v>100</v>
      </c>
      <c r="F6" s="16">
        <v>112.38910300000001</v>
      </c>
      <c r="G6" s="16">
        <f t="shared" si="1"/>
        <v>12.389103000000006</v>
      </c>
      <c r="H6" s="17">
        <f t="shared" si="3"/>
        <v>84.694969779999994</v>
      </c>
      <c r="I6" s="18">
        <f t="shared" si="2"/>
        <v>12.389103000000006</v>
      </c>
      <c r="J6" s="16">
        <f t="shared" si="4"/>
        <v>12.389103000000006</v>
      </c>
      <c r="K6" s="16">
        <f t="shared" si="5"/>
        <v>0</v>
      </c>
      <c r="L6" s="19">
        <f t="shared" si="6"/>
        <v>12.389103000000006</v>
      </c>
      <c r="M6" s="20">
        <f t="shared" si="7"/>
        <v>0</v>
      </c>
    </row>
    <row r="7" spans="1:17" x14ac:dyDescent="0.3">
      <c r="A7" s="12">
        <v>38808</v>
      </c>
      <c r="B7" s="13">
        <v>4</v>
      </c>
      <c r="C7" s="14">
        <f t="shared" si="8"/>
        <v>97.08407278</v>
      </c>
      <c r="D7" s="15">
        <v>100</v>
      </c>
      <c r="E7" s="16">
        <f t="shared" si="0"/>
        <v>100</v>
      </c>
      <c r="F7" s="16">
        <v>97.08407278</v>
      </c>
      <c r="G7" s="16">
        <f t="shared" si="1"/>
        <v>-2.9159272200000004</v>
      </c>
      <c r="H7" s="17">
        <f t="shared" si="3"/>
        <v>102.56008485</v>
      </c>
      <c r="I7" s="18">
        <f t="shared" si="2"/>
        <v>-2.9159272200000004</v>
      </c>
      <c r="J7" s="16">
        <f t="shared" si="4"/>
        <v>0</v>
      </c>
      <c r="K7" s="16">
        <f t="shared" si="5"/>
        <v>2.9159272200000004</v>
      </c>
      <c r="L7" s="19">
        <f t="shared" si="6"/>
        <v>0</v>
      </c>
      <c r="M7" s="20">
        <f t="shared" si="7"/>
        <v>8.7477816600000011</v>
      </c>
    </row>
    <row r="8" spans="1:17" x14ac:dyDescent="0.3">
      <c r="A8" s="12">
        <v>38838</v>
      </c>
      <c r="B8" s="13">
        <v>5</v>
      </c>
      <c r="C8" s="14">
        <f t="shared" si="8"/>
        <v>102.56008485</v>
      </c>
      <c r="D8" s="15">
        <v>100</v>
      </c>
      <c r="E8" s="16">
        <f t="shared" si="0"/>
        <v>102.91592722</v>
      </c>
      <c r="F8" s="16">
        <v>99.644157629999995</v>
      </c>
      <c r="G8" s="16">
        <f t="shared" si="1"/>
        <v>-0.35584237000000485</v>
      </c>
      <c r="H8" s="17">
        <f t="shared" si="3"/>
        <v>111.63483057000001</v>
      </c>
      <c r="I8" s="18">
        <f t="shared" si="2"/>
        <v>-0.35584237000000485</v>
      </c>
      <c r="J8" s="16">
        <f t="shared" si="4"/>
        <v>0</v>
      </c>
      <c r="K8" s="16">
        <f t="shared" si="5"/>
        <v>0.35584237000000485</v>
      </c>
      <c r="L8" s="19">
        <f t="shared" si="6"/>
        <v>0</v>
      </c>
      <c r="M8" s="20">
        <f t="shared" si="7"/>
        <v>1.0675271100000145</v>
      </c>
    </row>
    <row r="9" spans="1:17" x14ac:dyDescent="0.3">
      <c r="A9" s="12">
        <v>38869</v>
      </c>
      <c r="B9" s="13">
        <v>6</v>
      </c>
      <c r="C9" s="14">
        <f t="shared" si="8"/>
        <v>111.63483057000001</v>
      </c>
      <c r="D9" s="15">
        <v>100</v>
      </c>
      <c r="E9" s="16">
        <f t="shared" si="0"/>
        <v>100.35584237</v>
      </c>
      <c r="F9" s="16">
        <v>111.2789882</v>
      </c>
      <c r="G9" s="16">
        <f t="shared" si="1"/>
        <v>11.278988200000001</v>
      </c>
      <c r="H9" s="17">
        <f>F10-G9</f>
        <v>91.968000599999996</v>
      </c>
      <c r="I9" s="18">
        <f t="shared" si="2"/>
        <v>11.278988200000001</v>
      </c>
      <c r="J9" s="16">
        <f t="shared" si="4"/>
        <v>11.278988200000001</v>
      </c>
      <c r="K9" s="16">
        <f>MAX(-I9,0)</f>
        <v>0</v>
      </c>
      <c r="L9" s="19">
        <f t="shared" si="6"/>
        <v>11.278988200000001</v>
      </c>
      <c r="M9" s="20">
        <f t="shared" si="7"/>
        <v>0</v>
      </c>
    </row>
    <row r="10" spans="1:17" x14ac:dyDescent="0.3">
      <c r="A10" s="12">
        <v>38899</v>
      </c>
      <c r="B10" s="13">
        <v>7</v>
      </c>
      <c r="C10" s="14">
        <f t="shared" si="8"/>
        <v>103.2469888</v>
      </c>
      <c r="D10" s="15">
        <v>100</v>
      </c>
      <c r="E10" s="16">
        <f t="shared" si="0"/>
        <v>100</v>
      </c>
      <c r="F10" s="16">
        <v>103.2469888</v>
      </c>
      <c r="G10" s="16">
        <f t="shared" si="1"/>
        <v>3.2469887999999969</v>
      </c>
      <c r="H10" s="17">
        <f t="shared" si="3"/>
        <v>84.509172110000009</v>
      </c>
      <c r="I10" s="18">
        <f t="shared" si="2"/>
        <v>3.2469887999999969</v>
      </c>
      <c r="J10" s="16">
        <f t="shared" si="4"/>
        <v>3.2469887999999969</v>
      </c>
      <c r="K10" s="16">
        <f t="shared" si="5"/>
        <v>0</v>
      </c>
      <c r="L10" s="19">
        <f t="shared" si="6"/>
        <v>3.2469887999999969</v>
      </c>
      <c r="M10" s="20">
        <f t="shared" si="7"/>
        <v>0</v>
      </c>
    </row>
    <row r="11" spans="1:17" x14ac:dyDescent="0.3">
      <c r="A11" s="12">
        <v>38930</v>
      </c>
      <c r="B11" s="13">
        <v>8</v>
      </c>
      <c r="C11" s="14">
        <f>J10+H10</f>
        <v>87.756160910000006</v>
      </c>
      <c r="D11" s="15">
        <v>100</v>
      </c>
      <c r="E11" s="16">
        <f t="shared" si="0"/>
        <v>100</v>
      </c>
      <c r="F11" s="16">
        <v>87.756160910000006</v>
      </c>
      <c r="G11" s="16">
        <f t="shared" si="1"/>
        <v>-12.243839089999994</v>
      </c>
      <c r="H11" s="17">
        <f t="shared" si="3"/>
        <v>124.57184128999999</v>
      </c>
      <c r="I11" s="18">
        <f t="shared" si="2"/>
        <v>-12.243839089999994</v>
      </c>
      <c r="J11" s="16">
        <f t="shared" si="4"/>
        <v>0</v>
      </c>
      <c r="K11" s="16">
        <f t="shared" si="5"/>
        <v>12.243839089999994</v>
      </c>
      <c r="L11" s="19">
        <f t="shared" si="6"/>
        <v>0</v>
      </c>
      <c r="M11" s="20">
        <f t="shared" si="7"/>
        <v>36.731517269999983</v>
      </c>
    </row>
    <row r="12" spans="1:17" x14ac:dyDescent="0.3">
      <c r="A12" s="12">
        <v>38961</v>
      </c>
      <c r="B12" s="13">
        <v>9</v>
      </c>
      <c r="C12" s="14">
        <f t="shared" si="8"/>
        <v>124.57184128999999</v>
      </c>
      <c r="D12" s="15">
        <v>100</v>
      </c>
      <c r="E12" s="16">
        <f t="shared" si="0"/>
        <v>112.24383908999999</v>
      </c>
      <c r="F12" s="16">
        <v>112.3280022</v>
      </c>
      <c r="G12" s="16">
        <f t="shared" si="1"/>
        <v>12.3280022</v>
      </c>
      <c r="H12" s="17">
        <f t="shared" si="3"/>
        <v>95.319301999999993</v>
      </c>
      <c r="I12" s="18">
        <f t="shared" si="2"/>
        <v>12.3280022</v>
      </c>
      <c r="J12" s="16">
        <f t="shared" si="4"/>
        <v>12.3280022</v>
      </c>
      <c r="K12" s="16">
        <f t="shared" si="5"/>
        <v>0</v>
      </c>
      <c r="L12" s="19">
        <f t="shared" si="6"/>
        <v>12.3280022</v>
      </c>
      <c r="M12" s="20">
        <f t="shared" si="7"/>
        <v>0</v>
      </c>
    </row>
    <row r="13" spans="1:17" x14ac:dyDescent="0.3">
      <c r="A13" s="12">
        <v>38991</v>
      </c>
      <c r="B13" s="13">
        <v>10</v>
      </c>
      <c r="C13" s="14">
        <f t="shared" si="8"/>
        <v>107.64730419999999</v>
      </c>
      <c r="D13" s="15">
        <v>100</v>
      </c>
      <c r="E13" s="16">
        <f t="shared" si="0"/>
        <v>100</v>
      </c>
      <c r="F13" s="16">
        <v>107.64730419999999</v>
      </c>
      <c r="G13" s="16">
        <f t="shared" si="1"/>
        <v>7.6473041999999936</v>
      </c>
      <c r="H13" s="17">
        <f t="shared" si="3"/>
        <v>100.97972300000001</v>
      </c>
      <c r="I13" s="18">
        <f t="shared" si="2"/>
        <v>7.6473041999999936</v>
      </c>
      <c r="J13" s="16">
        <f t="shared" si="4"/>
        <v>7.6473041999999936</v>
      </c>
      <c r="K13" s="16">
        <f t="shared" si="5"/>
        <v>0</v>
      </c>
      <c r="L13" s="19">
        <f t="shared" si="6"/>
        <v>7.6473041999999936</v>
      </c>
      <c r="M13" s="20">
        <f t="shared" si="7"/>
        <v>0</v>
      </c>
    </row>
    <row r="14" spans="1:17" x14ac:dyDescent="0.3">
      <c r="A14" s="12">
        <v>39022</v>
      </c>
      <c r="B14" s="13">
        <v>11</v>
      </c>
      <c r="C14" s="14">
        <f t="shared" si="8"/>
        <v>108.6270272</v>
      </c>
      <c r="D14" s="15">
        <v>100</v>
      </c>
      <c r="E14" s="16">
        <f t="shared" si="0"/>
        <v>100</v>
      </c>
      <c r="F14" s="16">
        <v>108.6270272</v>
      </c>
      <c r="G14" s="16">
        <f t="shared" si="1"/>
        <v>8.6270272000000006</v>
      </c>
      <c r="H14" s="17">
        <f t="shared" si="3"/>
        <v>107.1613292</v>
      </c>
      <c r="I14" s="18">
        <f t="shared" si="2"/>
        <v>8.6270272000000006</v>
      </c>
      <c r="J14" s="16">
        <f t="shared" si="4"/>
        <v>8.6270272000000006</v>
      </c>
      <c r="K14" s="16">
        <f t="shared" si="5"/>
        <v>0</v>
      </c>
      <c r="L14" s="19">
        <f t="shared" si="6"/>
        <v>8.6270272000000006</v>
      </c>
      <c r="M14" s="20">
        <f t="shared" si="7"/>
        <v>0</v>
      </c>
    </row>
    <row r="15" spans="1:17" x14ac:dyDescent="0.3">
      <c r="A15" s="12">
        <v>39052</v>
      </c>
      <c r="B15" s="13">
        <v>12</v>
      </c>
      <c r="C15" s="14">
        <f t="shared" si="8"/>
        <v>115.7883564</v>
      </c>
      <c r="D15" s="15">
        <v>100</v>
      </c>
      <c r="E15" s="16">
        <f t="shared" si="0"/>
        <v>100</v>
      </c>
      <c r="F15" s="16">
        <v>115.7883564</v>
      </c>
      <c r="G15" s="16">
        <f t="shared" si="1"/>
        <v>15.788356399999998</v>
      </c>
      <c r="H15" s="17">
        <f>F16-G15</f>
        <v>83.756785500000007</v>
      </c>
      <c r="I15" s="18">
        <f t="shared" si="2"/>
        <v>15.788356399999998</v>
      </c>
      <c r="J15" s="16">
        <f t="shared" si="4"/>
        <v>15.788356399999998</v>
      </c>
      <c r="K15" s="16">
        <f t="shared" si="5"/>
        <v>0</v>
      </c>
      <c r="L15" s="19">
        <f t="shared" si="6"/>
        <v>15.788356399999998</v>
      </c>
      <c r="M15" s="20">
        <f t="shared" si="7"/>
        <v>0</v>
      </c>
    </row>
    <row r="16" spans="1:17" x14ac:dyDescent="0.3">
      <c r="A16" s="12">
        <v>39083</v>
      </c>
      <c r="B16" s="13">
        <v>13</v>
      </c>
      <c r="C16" s="14">
        <f>J15+H15</f>
        <v>99.545141900000004</v>
      </c>
      <c r="D16" s="15">
        <v>100</v>
      </c>
      <c r="E16" s="16">
        <f t="shared" si="0"/>
        <v>100</v>
      </c>
      <c r="F16" s="16">
        <v>99.545141900000004</v>
      </c>
      <c r="G16" s="16">
        <f t="shared" si="1"/>
        <v>-0.4548580999999956</v>
      </c>
      <c r="H16" s="17">
        <f t="shared" si="3"/>
        <v>100.19828522</v>
      </c>
      <c r="I16" s="18">
        <f t="shared" si="2"/>
        <v>-0.4548580999999956</v>
      </c>
      <c r="J16" s="16">
        <f>MAX(I16,0)</f>
        <v>0</v>
      </c>
      <c r="K16" s="16">
        <f>MAX(-I16,0)</f>
        <v>0.4548580999999956</v>
      </c>
      <c r="L16" s="19">
        <f>(1*J16)+(1*(MAX(J16-90,0)))</f>
        <v>0</v>
      </c>
      <c r="M16" s="20">
        <f>3*K16</f>
        <v>1.3645742999999868</v>
      </c>
    </row>
    <row r="17" spans="1:13" x14ac:dyDescent="0.3">
      <c r="A17" s="12">
        <v>39114</v>
      </c>
      <c r="B17" s="13">
        <v>14</v>
      </c>
      <c r="C17" s="14">
        <f t="shared" ref="C17:C27" si="9">J16+H16</f>
        <v>100.19828522</v>
      </c>
      <c r="D17" s="15">
        <v>100</v>
      </c>
      <c r="E17" s="16">
        <f t="shared" si="0"/>
        <v>100.4548581</v>
      </c>
      <c r="F17" s="16">
        <v>99.743427120000007</v>
      </c>
      <c r="G17" s="16">
        <f t="shared" si="1"/>
        <v>-0.25657287999999312</v>
      </c>
      <c r="H17" s="17">
        <f t="shared" si="3"/>
        <v>112.65839047999999</v>
      </c>
      <c r="I17" s="18">
        <f t="shared" si="2"/>
        <v>-0.25657287999999312</v>
      </c>
      <c r="J17" s="16">
        <f t="shared" si="4"/>
        <v>0</v>
      </c>
      <c r="K17" s="16">
        <f t="shared" ref="K17:K27" si="10">MAX(-I17,0)</f>
        <v>0.25657287999999312</v>
      </c>
      <c r="L17" s="19">
        <f t="shared" ref="L17:L27" si="11">(1*J17)+(1*(MAX(J17-90,0)))</f>
        <v>0</v>
      </c>
      <c r="M17" s="20">
        <f t="shared" ref="M17:M27" si="12">3*K17</f>
        <v>0.76971863999997936</v>
      </c>
    </row>
    <row r="18" spans="1:13" x14ac:dyDescent="0.3">
      <c r="A18" s="12">
        <v>39142</v>
      </c>
      <c r="B18" s="13">
        <v>15</v>
      </c>
      <c r="C18" s="14">
        <f t="shared" si="9"/>
        <v>112.65839047999999</v>
      </c>
      <c r="D18" s="15">
        <v>100</v>
      </c>
      <c r="E18" s="16">
        <f t="shared" si="0"/>
        <v>100.25657287999999</v>
      </c>
      <c r="F18" s="16">
        <v>112.4018176</v>
      </c>
      <c r="G18" s="16">
        <f t="shared" si="1"/>
        <v>12.401817600000001</v>
      </c>
      <c r="H18" s="17">
        <f t="shared" si="3"/>
        <v>85.357666190000003</v>
      </c>
      <c r="I18" s="18">
        <f t="shared" si="2"/>
        <v>12.401817600000001</v>
      </c>
      <c r="J18" s="16">
        <f t="shared" si="4"/>
        <v>12.401817600000001</v>
      </c>
      <c r="K18" s="16">
        <f t="shared" si="10"/>
        <v>0</v>
      </c>
      <c r="L18" s="19">
        <f t="shared" si="11"/>
        <v>12.401817600000001</v>
      </c>
      <c r="M18" s="20">
        <f t="shared" si="12"/>
        <v>0</v>
      </c>
    </row>
    <row r="19" spans="1:13" x14ac:dyDescent="0.3">
      <c r="A19" s="12">
        <v>39173</v>
      </c>
      <c r="B19" s="13">
        <v>16</v>
      </c>
      <c r="C19" s="14">
        <f t="shared" si="9"/>
        <v>97.759483790000004</v>
      </c>
      <c r="D19" s="15">
        <v>100</v>
      </c>
      <c r="E19" s="16">
        <f t="shared" si="0"/>
        <v>100</v>
      </c>
      <c r="F19" s="16">
        <v>97.759483790000004</v>
      </c>
      <c r="G19" s="16">
        <f t="shared" si="1"/>
        <v>-2.2405162099999956</v>
      </c>
      <c r="H19" s="17">
        <f t="shared" si="3"/>
        <v>102.20896307</v>
      </c>
      <c r="I19" s="18">
        <f t="shared" si="2"/>
        <v>-2.2405162099999956</v>
      </c>
      <c r="J19" s="16">
        <f t="shared" si="4"/>
        <v>0</v>
      </c>
      <c r="K19" s="16">
        <f t="shared" si="10"/>
        <v>2.2405162099999956</v>
      </c>
      <c r="L19" s="19">
        <f t="shared" si="11"/>
        <v>0</v>
      </c>
      <c r="M19" s="20">
        <f t="shared" si="12"/>
        <v>6.7215486299999867</v>
      </c>
    </row>
    <row r="20" spans="1:13" x14ac:dyDescent="0.3">
      <c r="A20" s="12">
        <v>39203</v>
      </c>
      <c r="B20" s="13">
        <v>17</v>
      </c>
      <c r="C20" s="14">
        <f t="shared" si="9"/>
        <v>102.20896307</v>
      </c>
      <c r="D20" s="15">
        <v>100</v>
      </c>
      <c r="E20" s="16">
        <f t="shared" si="0"/>
        <v>102.24051621</v>
      </c>
      <c r="F20" s="16">
        <v>99.96844686</v>
      </c>
      <c r="G20" s="16">
        <f t="shared" si="1"/>
        <v>-3.1553139999999757E-2</v>
      </c>
      <c r="H20" s="17">
        <f t="shared" si="3"/>
        <v>111.35575294</v>
      </c>
      <c r="I20" s="18">
        <f t="shared" si="2"/>
        <v>-3.1553139999999757E-2</v>
      </c>
      <c r="J20" s="16">
        <f t="shared" si="4"/>
        <v>0</v>
      </c>
      <c r="K20" s="16">
        <f t="shared" si="10"/>
        <v>3.1553139999999757E-2</v>
      </c>
      <c r="L20" s="19">
        <f t="shared" si="11"/>
        <v>0</v>
      </c>
      <c r="M20" s="20">
        <f t="shared" si="12"/>
        <v>9.4659419999999272E-2</v>
      </c>
    </row>
    <row r="21" spans="1:13" x14ac:dyDescent="0.3">
      <c r="A21" s="12">
        <v>39234</v>
      </c>
      <c r="B21" s="13">
        <v>18</v>
      </c>
      <c r="C21" s="14">
        <f t="shared" si="9"/>
        <v>111.35575294</v>
      </c>
      <c r="D21" s="15">
        <v>100</v>
      </c>
      <c r="E21" s="16">
        <f t="shared" si="0"/>
        <v>100.03155314</v>
      </c>
      <c r="F21" s="16">
        <v>111.3241998</v>
      </c>
      <c r="G21" s="16">
        <f t="shared" si="1"/>
        <v>11.324199800000002</v>
      </c>
      <c r="H21" s="17">
        <f t="shared" si="3"/>
        <v>91.997214700000001</v>
      </c>
      <c r="I21" s="18">
        <f t="shared" si="2"/>
        <v>11.324199800000002</v>
      </c>
      <c r="J21" s="16">
        <f t="shared" si="4"/>
        <v>11.324199800000002</v>
      </c>
      <c r="K21" s="16">
        <f t="shared" si="10"/>
        <v>0</v>
      </c>
      <c r="L21" s="19">
        <f t="shared" si="11"/>
        <v>11.324199800000002</v>
      </c>
      <c r="M21" s="20">
        <f t="shared" si="12"/>
        <v>0</v>
      </c>
    </row>
    <row r="22" spans="1:13" x14ac:dyDescent="0.3">
      <c r="A22" s="12">
        <v>39264</v>
      </c>
      <c r="B22" s="13">
        <v>19</v>
      </c>
      <c r="C22" s="14">
        <f t="shared" si="9"/>
        <v>103.3214145</v>
      </c>
      <c r="D22" s="15">
        <v>100</v>
      </c>
      <c r="E22" s="16">
        <f t="shared" si="0"/>
        <v>100</v>
      </c>
      <c r="F22" s="16">
        <v>103.3214145</v>
      </c>
      <c r="G22" s="16">
        <f t="shared" si="1"/>
        <v>3.321414500000003</v>
      </c>
      <c r="H22" s="17">
        <f t="shared" si="3"/>
        <v>84.334312879999999</v>
      </c>
      <c r="I22" s="18">
        <f t="shared" si="2"/>
        <v>3.321414500000003</v>
      </c>
      <c r="J22" s="16">
        <f t="shared" si="4"/>
        <v>3.321414500000003</v>
      </c>
      <c r="K22" s="16">
        <f t="shared" si="10"/>
        <v>0</v>
      </c>
      <c r="L22" s="19">
        <f t="shared" si="11"/>
        <v>3.321414500000003</v>
      </c>
      <c r="M22" s="20">
        <f t="shared" si="12"/>
        <v>0</v>
      </c>
    </row>
    <row r="23" spans="1:13" x14ac:dyDescent="0.3">
      <c r="A23" s="12">
        <v>39295</v>
      </c>
      <c r="B23" s="13">
        <v>20</v>
      </c>
      <c r="C23" s="14">
        <f t="shared" si="9"/>
        <v>87.655727380000002</v>
      </c>
      <c r="D23" s="15">
        <v>100</v>
      </c>
      <c r="E23" s="16">
        <f t="shared" si="0"/>
        <v>100</v>
      </c>
      <c r="F23" s="16">
        <v>87.655727380000002</v>
      </c>
      <c r="G23" s="16">
        <f t="shared" si="1"/>
        <v>-12.344272619999998</v>
      </c>
      <c r="H23" s="17">
        <f t="shared" si="3"/>
        <v>124.71610572</v>
      </c>
      <c r="I23" s="18">
        <f t="shared" si="2"/>
        <v>-12.344272619999998</v>
      </c>
      <c r="J23" s="16">
        <f t="shared" si="4"/>
        <v>0</v>
      </c>
      <c r="K23" s="16">
        <f t="shared" si="10"/>
        <v>12.344272619999998</v>
      </c>
      <c r="L23" s="19">
        <f t="shared" si="11"/>
        <v>0</v>
      </c>
      <c r="M23" s="20">
        <f t="shared" si="12"/>
        <v>37.032817859999994</v>
      </c>
    </row>
    <row r="24" spans="1:13" x14ac:dyDescent="0.3">
      <c r="A24" s="12">
        <v>39326</v>
      </c>
      <c r="B24" s="13">
        <v>21</v>
      </c>
      <c r="C24" s="14">
        <f t="shared" si="9"/>
        <v>124.71610572</v>
      </c>
      <c r="D24" s="15">
        <v>100</v>
      </c>
      <c r="E24" s="16">
        <f t="shared" si="0"/>
        <v>112.34427262</v>
      </c>
      <c r="F24" s="16">
        <v>112.3718331</v>
      </c>
      <c r="G24" s="16">
        <f t="shared" si="1"/>
        <v>12.371833100000003</v>
      </c>
      <c r="H24" s="17">
        <f t="shared" si="3"/>
        <v>95.30156199999999</v>
      </c>
      <c r="I24" s="18">
        <f t="shared" si="2"/>
        <v>12.371833100000003</v>
      </c>
      <c r="J24" s="16">
        <f t="shared" si="4"/>
        <v>12.371833100000003</v>
      </c>
      <c r="K24" s="16">
        <f t="shared" si="10"/>
        <v>0</v>
      </c>
      <c r="L24" s="19">
        <f t="shared" si="11"/>
        <v>12.371833100000003</v>
      </c>
      <c r="M24" s="20">
        <f t="shared" si="12"/>
        <v>0</v>
      </c>
    </row>
    <row r="25" spans="1:13" x14ac:dyDescent="0.3">
      <c r="A25" s="12">
        <v>39356</v>
      </c>
      <c r="B25" s="13">
        <v>22</v>
      </c>
      <c r="C25" s="14">
        <f t="shared" si="9"/>
        <v>107.67339509999999</v>
      </c>
      <c r="D25" s="15">
        <v>100</v>
      </c>
      <c r="E25" s="16">
        <f t="shared" si="0"/>
        <v>100</v>
      </c>
      <c r="F25" s="16">
        <v>107.67339509999999</v>
      </c>
      <c r="G25" s="16">
        <f t="shared" si="1"/>
        <v>7.6733950999999934</v>
      </c>
      <c r="H25" s="17">
        <f t="shared" si="3"/>
        <v>100.8997796</v>
      </c>
      <c r="I25" s="18">
        <f t="shared" si="2"/>
        <v>7.6733950999999934</v>
      </c>
      <c r="J25" s="16">
        <f t="shared" si="4"/>
        <v>7.6733950999999934</v>
      </c>
      <c r="K25" s="16">
        <f t="shared" si="10"/>
        <v>0</v>
      </c>
      <c r="L25" s="19">
        <f t="shared" si="11"/>
        <v>7.6733950999999934</v>
      </c>
      <c r="M25" s="20">
        <f t="shared" si="12"/>
        <v>0</v>
      </c>
    </row>
    <row r="26" spans="1:13" x14ac:dyDescent="0.3">
      <c r="A26" s="12">
        <v>39387</v>
      </c>
      <c r="B26" s="13">
        <v>23</v>
      </c>
      <c r="C26" s="14">
        <f t="shared" si="9"/>
        <v>108.5731747</v>
      </c>
      <c r="D26" s="15">
        <v>100</v>
      </c>
      <c r="E26" s="16">
        <f t="shared" si="0"/>
        <v>100</v>
      </c>
      <c r="F26" s="16">
        <v>108.5731747</v>
      </c>
      <c r="G26" s="16">
        <f t="shared" si="1"/>
        <v>8.5731746999999956</v>
      </c>
      <c r="H26" s="17">
        <f>F27-G26</f>
        <v>107.74804280000001</v>
      </c>
      <c r="I26" s="18">
        <f t="shared" si="2"/>
        <v>8.5731746999999956</v>
      </c>
      <c r="J26" s="16">
        <f t="shared" si="4"/>
        <v>8.5731746999999956</v>
      </c>
      <c r="K26" s="16">
        <f t="shared" si="10"/>
        <v>0</v>
      </c>
      <c r="L26" s="19">
        <f t="shared" si="11"/>
        <v>8.5731746999999956</v>
      </c>
      <c r="M26" s="20">
        <f t="shared" si="12"/>
        <v>0</v>
      </c>
    </row>
    <row r="27" spans="1:13" ht="15" thickBot="1" x14ac:dyDescent="0.35">
      <c r="A27" s="21">
        <v>39417</v>
      </c>
      <c r="B27" s="22">
        <v>24</v>
      </c>
      <c r="C27" s="23">
        <f t="shared" si="9"/>
        <v>116.3212175</v>
      </c>
      <c r="D27" s="15">
        <v>100</v>
      </c>
      <c r="E27" s="24">
        <f t="shared" si="0"/>
        <v>100</v>
      </c>
      <c r="F27" s="24">
        <v>116.3212175</v>
      </c>
      <c r="G27" s="24">
        <f t="shared" si="1"/>
        <v>16.321217500000003</v>
      </c>
      <c r="H27" s="25" t="s">
        <v>15</v>
      </c>
      <c r="I27" s="26">
        <f t="shared" si="2"/>
        <v>16.321217500000003</v>
      </c>
      <c r="J27" s="24">
        <f t="shared" si="4"/>
        <v>16.321217500000003</v>
      </c>
      <c r="K27" s="24">
        <f t="shared" si="10"/>
        <v>0</v>
      </c>
      <c r="L27" s="27">
        <f t="shared" si="11"/>
        <v>16.321217500000003</v>
      </c>
      <c r="M27" s="28">
        <f t="shared" si="12"/>
        <v>0</v>
      </c>
    </row>
    <row r="28" spans="1:13" x14ac:dyDescent="0.3">
      <c r="B28" s="29"/>
      <c r="C28" s="29"/>
      <c r="D28" s="29"/>
      <c r="E28" s="29"/>
      <c r="F28" s="29" t="s">
        <v>16</v>
      </c>
      <c r="G28" s="29"/>
      <c r="H28" s="29"/>
      <c r="I28" s="29"/>
      <c r="J28" s="29"/>
      <c r="K28" s="29"/>
      <c r="L28" s="30">
        <f>SUM(L4:L27)</f>
        <v>143.32425556999999</v>
      </c>
      <c r="M28" s="30">
        <f>SUM(M4:M27)</f>
        <v>173.53014488999997</v>
      </c>
    </row>
    <row r="29" spans="1:13" x14ac:dyDescent="0.3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t="s">
        <v>17</v>
      </c>
      <c r="M29" t="s">
        <v>18</v>
      </c>
    </row>
    <row r="32" spans="1:13" x14ac:dyDescent="0.3">
      <c r="K32" s="32" t="s">
        <v>20</v>
      </c>
      <c r="L32" s="31">
        <f>SUM(L4:L27)</f>
        <v>143.32425556999999</v>
      </c>
    </row>
    <row r="33" spans="11:12" x14ac:dyDescent="0.3">
      <c r="K33" s="32" t="s">
        <v>21</v>
      </c>
      <c r="L33" s="31">
        <f>SUM(M4:M27)</f>
        <v>173.53014488999997</v>
      </c>
    </row>
    <row r="34" spans="11:12" x14ac:dyDescent="0.3">
      <c r="K34" s="32" t="s">
        <v>22</v>
      </c>
      <c r="L34" s="31">
        <f>L32/24</f>
        <v>5.9718439820833327</v>
      </c>
    </row>
    <row r="35" spans="11:12" x14ac:dyDescent="0.3">
      <c r="K35" s="32" t="s">
        <v>23</v>
      </c>
      <c r="L35" s="31">
        <f>L33/24</f>
        <v>7.2304227037499986</v>
      </c>
    </row>
    <row r="36" spans="11:12" x14ac:dyDescent="0.3">
      <c r="K36" s="32" t="s">
        <v>19</v>
      </c>
      <c r="L36" s="31">
        <f>SUM(L28:M28)</f>
        <v>316.85440045999997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Management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Bharadwaj Manda</dc:creator>
  <cp:lastModifiedBy>Srini</cp:lastModifiedBy>
  <dcterms:created xsi:type="dcterms:W3CDTF">2019-10-13T01:58:53Z</dcterms:created>
  <dcterms:modified xsi:type="dcterms:W3CDTF">2019-10-13T03:17:22Z</dcterms:modified>
</cp:coreProperties>
</file>