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matlab\SuchetTrunkDetection\"/>
    </mc:Choice>
  </mc:AlternateContent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B93" i="1" l="1"/>
  <c r="AB92" i="1"/>
  <c r="AA92" i="1"/>
  <c r="AC88" i="1"/>
  <c r="AA88" i="1"/>
  <c r="AB88" i="1"/>
  <c r="Z88" i="1"/>
  <c r="T111" i="1"/>
  <c r="Q111" i="1"/>
  <c r="R111" i="1"/>
  <c r="N111" i="1"/>
  <c r="Y109" i="1"/>
  <c r="T109" i="1"/>
  <c r="Q109" i="1"/>
  <c r="R109" i="1"/>
  <c r="S109" i="1"/>
  <c r="V109" i="1"/>
  <c r="W109" i="1"/>
  <c r="X109" i="1"/>
  <c r="N109" i="1"/>
  <c r="F124" i="1"/>
  <c r="G122" i="1"/>
  <c r="G120" i="1"/>
  <c r="L47" i="1" l="1"/>
  <c r="M47" i="1"/>
  <c r="N47" i="1"/>
  <c r="O47" i="1"/>
  <c r="P47" i="1"/>
  <c r="Q47" i="1"/>
  <c r="R47" i="1"/>
  <c r="S47" i="1"/>
  <c r="K47" i="1"/>
  <c r="AA99" i="1" l="1"/>
  <c r="AB89" i="1"/>
  <c r="AA38" i="1"/>
  <c r="AB38" i="1"/>
  <c r="AD38" i="1"/>
  <c r="AE38" i="1"/>
  <c r="AF38" i="1"/>
  <c r="Z38" i="1"/>
  <c r="AA14" i="1"/>
  <c r="AB14" i="1"/>
  <c r="AD14" i="1"/>
  <c r="AE14" i="1"/>
  <c r="AF14" i="1"/>
  <c r="Z14" i="1"/>
  <c r="AA108" i="1"/>
  <c r="AB108" i="1"/>
  <c r="AD108" i="1"/>
  <c r="AE108" i="1"/>
  <c r="AF108" i="1"/>
  <c r="Z108" i="1"/>
  <c r="AG38" i="1" l="1"/>
  <c r="AC38" i="1"/>
  <c r="AG14" i="1"/>
  <c r="AC14" i="1"/>
  <c r="AG108" i="1"/>
  <c r="AC108" i="1"/>
  <c r="AH62" i="1"/>
  <c r="AK62" i="1" s="1"/>
  <c r="AI62" i="1"/>
  <c r="AJ62" i="1"/>
  <c r="AL62" i="1"/>
  <c r="AM62" i="1"/>
  <c r="AN62" i="1"/>
  <c r="AO62" i="1"/>
  <c r="AL73" i="1"/>
  <c r="AO73" i="1" s="1"/>
  <c r="AM73" i="1"/>
  <c r="AN73" i="1"/>
  <c r="AH73" i="1"/>
  <c r="AK73" i="1" s="1"/>
  <c r="AI73" i="1"/>
  <c r="AJ73" i="1"/>
  <c r="AD73" i="1"/>
  <c r="AE73" i="1"/>
  <c r="AF73" i="1"/>
  <c r="AG73" i="1"/>
  <c r="AC73" i="1"/>
  <c r="Z73" i="1"/>
  <c r="AA73" i="1"/>
  <c r="AB73" i="1"/>
  <c r="AA62" i="1"/>
  <c r="AB62" i="1"/>
  <c r="AD62" i="1"/>
  <c r="AE62" i="1"/>
  <c r="AF62" i="1"/>
  <c r="Z62" i="1"/>
  <c r="AC62" i="1" l="1"/>
  <c r="AG62" i="1"/>
  <c r="N41" i="1"/>
  <c r="N42" i="1"/>
  <c r="X21" i="1"/>
  <c r="W21" i="1"/>
  <c r="S20" i="1"/>
  <c r="S24" i="1" s="1"/>
  <c r="R20" i="1"/>
  <c r="V24" i="1"/>
  <c r="R24" i="1"/>
  <c r="Q24" i="1"/>
  <c r="N24" i="1"/>
  <c r="N43" i="1"/>
  <c r="AA25" i="1"/>
  <c r="AB104" i="1"/>
  <c r="AB100" i="1"/>
  <c r="Z99" i="1"/>
  <c r="AC92" i="1"/>
  <c r="AC103" i="1" s="1"/>
  <c r="AA103" i="1"/>
  <c r="AC99" i="1"/>
  <c r="Q108" i="1"/>
  <c r="R108" i="1"/>
  <c r="T108" i="1" s="1"/>
  <c r="S108" i="1"/>
  <c r="V108" i="1"/>
  <c r="W108" i="1"/>
  <c r="Y108" i="1" s="1"/>
  <c r="X108" i="1"/>
  <c r="N108" i="1"/>
  <c r="O18" i="1"/>
  <c r="Z18" i="1" s="1"/>
  <c r="X20" i="1"/>
  <c r="W20" i="1"/>
  <c r="W24" i="1" s="1"/>
  <c r="Q38" i="1"/>
  <c r="R38" i="1"/>
  <c r="S38" i="1"/>
  <c r="V38" i="1"/>
  <c r="W38" i="1"/>
  <c r="X38" i="1"/>
  <c r="N38" i="1"/>
  <c r="X73" i="1"/>
  <c r="V69" i="1"/>
  <c r="W62" i="1"/>
  <c r="Y62" i="1" s="1"/>
  <c r="Q14" i="1"/>
  <c r="R14" i="1"/>
  <c r="S14" i="1"/>
  <c r="V14" i="1"/>
  <c r="W14" i="1"/>
  <c r="X14" i="1"/>
  <c r="N14" i="1"/>
  <c r="Y14" i="1" s="1"/>
  <c r="Q73" i="1"/>
  <c r="R73" i="1"/>
  <c r="T73" i="1" s="1"/>
  <c r="S73" i="1"/>
  <c r="V73" i="1"/>
  <c r="W73" i="1"/>
  <c r="Y73" i="1" s="1"/>
  <c r="N73" i="1"/>
  <c r="S62" i="1"/>
  <c r="R62" i="1"/>
  <c r="T62" i="1" s="1"/>
  <c r="V62" i="1"/>
  <c r="Q62" i="1"/>
  <c r="N62" i="1"/>
  <c r="T14" i="1" l="1"/>
  <c r="Y38" i="1"/>
  <c r="U18" i="1"/>
  <c r="T38" i="1"/>
  <c r="X24" i="1"/>
  <c r="T24" i="1"/>
  <c r="Y24" i="1"/>
  <c r="X62" i="1"/>
</calcChain>
</file>

<file path=xl/comments1.xml><?xml version="1.0" encoding="utf-8"?>
<comments xmlns="http://schemas.openxmlformats.org/spreadsheetml/2006/main">
  <authors>
    <author>Suchet Bargoti</author>
  </authors>
  <commentList>
    <comment ref="N8" authorId="0" shapeId="0">
      <text>
        <r>
          <rPr>
            <b/>
            <sz val="9"/>
            <color indexed="81"/>
            <rFont val="Tahoma"/>
            <charset val="1"/>
          </rPr>
          <t>Suchet Bargoti:</t>
        </r>
        <r>
          <rPr>
            <sz val="9"/>
            <color indexed="81"/>
            <rFont val="Tahoma"/>
            <charset val="1"/>
          </rPr>
          <t xml:space="preserve">
changed from 80</t>
        </r>
      </text>
    </comment>
    <comment ref="R8" authorId="0" shapeId="0">
      <text>
        <r>
          <rPr>
            <b/>
            <sz val="9"/>
            <color indexed="81"/>
            <rFont val="Tahoma"/>
            <charset val="1"/>
          </rPr>
          <t>Suchet Bargoti:</t>
        </r>
        <r>
          <rPr>
            <sz val="9"/>
            <color indexed="81"/>
            <rFont val="Tahoma"/>
            <charset val="1"/>
          </rPr>
          <t xml:space="preserve">
changed from 77</t>
        </r>
      </text>
    </comment>
    <comment ref="Q38" authorId="0" shapeId="0">
      <text>
        <r>
          <rPr>
            <b/>
            <sz val="9"/>
            <color indexed="81"/>
            <rFont val="Tahoma"/>
            <charset val="1"/>
          </rPr>
          <t>Suchet Bargoti:</t>
        </r>
        <r>
          <rPr>
            <sz val="9"/>
            <color indexed="81"/>
            <rFont val="Tahoma"/>
            <charset val="1"/>
          </rPr>
          <t xml:space="preserve">
660 in paper</t>
        </r>
      </text>
    </comment>
    <comment ref="R61" authorId="0" shapeId="0">
      <text>
        <r>
          <rPr>
            <b/>
            <sz val="9"/>
            <color indexed="81"/>
            <rFont val="Tahoma"/>
            <charset val="1"/>
          </rPr>
          <t>Suchet Bargoti:</t>
        </r>
        <r>
          <rPr>
            <sz val="9"/>
            <color indexed="81"/>
            <rFont val="Tahoma"/>
            <charset val="1"/>
          </rPr>
          <t xml:space="preserve">
51 initially</t>
        </r>
      </text>
    </comment>
    <comment ref="N62" authorId="0" shapeId="0">
      <text>
        <r>
          <rPr>
            <b/>
            <sz val="9"/>
            <color indexed="81"/>
            <rFont val="Tahoma"/>
            <charset val="1"/>
          </rPr>
          <t>Suchet Bargoti:</t>
        </r>
        <r>
          <rPr>
            <sz val="9"/>
            <color indexed="81"/>
            <rFont val="Tahoma"/>
            <charset val="1"/>
          </rPr>
          <t xml:space="preserve">
939 in the paper</t>
        </r>
      </text>
    </comment>
    <comment ref="T62" authorId="0" shapeId="0">
      <text>
        <r>
          <rPr>
            <b/>
            <sz val="9"/>
            <color indexed="81"/>
            <rFont val="Tahoma"/>
            <charset val="1"/>
          </rPr>
          <t>Suchet Bargoti:</t>
        </r>
        <r>
          <rPr>
            <sz val="9"/>
            <color indexed="81"/>
            <rFont val="Tahoma"/>
            <charset val="1"/>
          </rPr>
          <t xml:space="preserve">
86.8 using in the paper</t>
        </r>
      </text>
    </comment>
    <comment ref="AB79" authorId="0" shapeId="0">
      <text>
        <r>
          <rPr>
            <b/>
            <sz val="9"/>
            <color indexed="81"/>
            <rFont val="Tahoma"/>
            <charset val="1"/>
          </rPr>
          <t>Suchet Bargoti:</t>
        </r>
        <r>
          <rPr>
            <sz val="9"/>
            <color indexed="81"/>
            <rFont val="Tahoma"/>
            <charset val="1"/>
          </rPr>
          <t xml:space="preserve">
from 78</t>
        </r>
      </text>
    </comment>
    <comment ref="T109" authorId="0" shapeId="0">
      <text>
        <r>
          <rPr>
            <b/>
            <sz val="9"/>
            <color indexed="81"/>
            <rFont val="Tahoma"/>
            <charset val="1"/>
          </rPr>
          <t>Suchet Bargoti:</t>
        </r>
        <r>
          <rPr>
            <sz val="9"/>
            <color indexed="81"/>
            <rFont val="Tahoma"/>
            <charset val="1"/>
          </rPr>
          <t xml:space="preserve">
This value used instead</t>
        </r>
      </text>
    </comment>
  </commentList>
</comments>
</file>

<file path=xl/sharedStrings.xml><?xml version="1.0" encoding="utf-8"?>
<sst xmlns="http://schemas.openxmlformats.org/spreadsheetml/2006/main" count="230" uniqueCount="41">
  <si>
    <t>Datasets</t>
  </si>
  <si>
    <t>2013-10-08-melbourne</t>
  </si>
  <si>
    <t>Log name</t>
  </si>
  <si>
    <t>e8-3-v-rows</t>
  </si>
  <si>
    <t>e22-e6-d20-d14-slow</t>
  </si>
  <si>
    <t>Rows</t>
  </si>
  <si>
    <t>treeFaceSaved</t>
  </si>
  <si>
    <t>yes</t>
  </si>
  <si>
    <t>images trained</t>
  </si>
  <si>
    <t>laser data mapped</t>
  </si>
  <si>
    <t>ongoing</t>
  </si>
  <si>
    <t>2014-04-02-melbourne-apples</t>
  </si>
  <si>
    <t>e8n-to-e2s</t>
  </si>
  <si>
    <t>segmentation results saved</t>
  </si>
  <si>
    <t>True Count</t>
  </si>
  <si>
    <t>e20-24-i-row</t>
  </si>
  <si>
    <t>e20-to-e24</t>
  </si>
  <si>
    <t>This row was used for getting graphs for the paper, between x = 9.5 and x = 19</t>
  </si>
  <si>
    <t>This row is used for cross season comparison</t>
  </si>
  <si>
    <t>ttC</t>
  </si>
  <si>
    <t>re-running it with expanded row splitting</t>
  </si>
  <si>
    <t>re-run on 09-06-2014</t>
  </si>
  <si>
    <t>PC</t>
  </si>
  <si>
    <t>TP</t>
  </si>
  <si>
    <t>FP</t>
  </si>
  <si>
    <t>FN</t>
  </si>
  <si>
    <t>IMAGE:</t>
  </si>
  <si>
    <t>LASER:</t>
  </si>
  <si>
    <t>haven't cut the rows using larger angle threshold, going to analyse anyways</t>
  </si>
  <si>
    <t>should change the starting estimate of trunk separation</t>
  </si>
  <si>
    <t>image for foliage noise taken from this row at 95 m</t>
  </si>
  <si>
    <t>2013 March field trial</t>
  </si>
  <si>
    <t>Run2</t>
  </si>
  <si>
    <t>Run3</t>
  </si>
  <si>
    <t>Something up with row4, tree face segmentation resulted in a shorter number of trees</t>
  </si>
  <si>
    <t>BAD NAV</t>
  </si>
  <si>
    <t>IMAGE CLASSIFICATION NOT DONE HERE</t>
  </si>
  <si>
    <t>lidar model update with the learnt observation model from ground truth</t>
  </si>
  <si>
    <t xml:space="preserve"> </t>
  </si>
  <si>
    <t>image and lidar models</t>
  </si>
  <si>
    <t>Total number of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</si>
</sst>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24"/>
  <sheetViews>
    <sheetView tabSelected="1" topLeftCell="E1" workbookViewId="0">
      <pane ySplit="1" topLeftCell="A2" activePane="bottomLeft" state="frozen"/>
      <selection pane="bottomLeft" activeCell="K21" sqref="K21"/>
    </sheetView>
  </sheetViews>
  <sheetFormatPr defaultRowHeight="15" x14ac:dyDescent="0.25"/>
  <cols>
    <col min="14" max="14" width="8.85546875" customWidth="1"/>
    <col min="15" max="15" width="4.85546875" customWidth="1"/>
    <col min="16" max="19" width="9.140625" customWidth="1"/>
    <col min="20" max="20" width="9" customWidth="1"/>
    <col min="21" max="21" width="8.5703125" customWidth="1"/>
    <col min="22" max="22" width="8.140625" customWidth="1"/>
  </cols>
  <sheetData>
    <row r="1" spans="1:33" x14ac:dyDescent="0.25">
      <c r="A1" t="s">
        <v>0</v>
      </c>
      <c r="D1" t="s">
        <v>2</v>
      </c>
      <c r="F1" t="s">
        <v>5</v>
      </c>
      <c r="H1" t="s">
        <v>6</v>
      </c>
      <c r="J1" t="s">
        <v>9</v>
      </c>
      <c r="L1" t="s">
        <v>13</v>
      </c>
      <c r="N1" t="s">
        <v>14</v>
      </c>
      <c r="O1" t="s">
        <v>19</v>
      </c>
      <c r="P1" t="s">
        <v>26</v>
      </c>
      <c r="Q1" t="s">
        <v>22</v>
      </c>
      <c r="R1" t="s">
        <v>23</v>
      </c>
      <c r="S1" t="s">
        <v>24</v>
      </c>
      <c r="T1" t="s">
        <v>25</v>
      </c>
      <c r="U1" t="s">
        <v>27</v>
      </c>
      <c r="V1" t="s">
        <v>22</v>
      </c>
      <c r="W1" t="s">
        <v>23</v>
      </c>
      <c r="X1" t="s">
        <v>24</v>
      </c>
      <c r="Y1" t="s">
        <v>25</v>
      </c>
    </row>
    <row r="2" spans="1:33" x14ac:dyDescent="0.25">
      <c r="A2" t="s">
        <v>1</v>
      </c>
      <c r="D2" t="s">
        <v>3</v>
      </c>
      <c r="F2">
        <v>1</v>
      </c>
      <c r="G2" t="s">
        <v>20</v>
      </c>
      <c r="H2" t="s">
        <v>7</v>
      </c>
      <c r="J2" t="s">
        <v>7</v>
      </c>
      <c r="N2" s="1">
        <v>76</v>
      </c>
      <c r="Q2" s="1">
        <v>76</v>
      </c>
      <c r="R2" s="1">
        <v>75</v>
      </c>
      <c r="S2" s="1">
        <v>1</v>
      </c>
      <c r="T2" s="1"/>
      <c r="V2" s="1">
        <v>76</v>
      </c>
      <c r="W2" s="1">
        <v>75</v>
      </c>
      <c r="X2" s="1">
        <v>1</v>
      </c>
      <c r="Y2" s="1"/>
      <c r="Z2" s="3">
        <v>76</v>
      </c>
      <c r="AA2" s="3">
        <v>76</v>
      </c>
      <c r="AB2" s="3">
        <v>75</v>
      </c>
      <c r="AC2" s="3">
        <v>1</v>
      </c>
      <c r="AD2" s="3">
        <v>76</v>
      </c>
      <c r="AE2" s="3">
        <v>76</v>
      </c>
      <c r="AF2" s="3">
        <v>75</v>
      </c>
      <c r="AG2" s="3">
        <v>1</v>
      </c>
    </row>
    <row r="3" spans="1:33" x14ac:dyDescent="0.25">
      <c r="F3">
        <v>2</v>
      </c>
      <c r="G3" t="s">
        <v>21</v>
      </c>
      <c r="H3" t="s">
        <v>7</v>
      </c>
      <c r="J3" t="s">
        <v>7</v>
      </c>
      <c r="N3" s="1">
        <v>75</v>
      </c>
      <c r="Q3" s="1">
        <v>74</v>
      </c>
      <c r="R3" s="1">
        <v>73</v>
      </c>
      <c r="S3" s="1">
        <v>1</v>
      </c>
      <c r="T3" s="1"/>
      <c r="V3" s="1">
        <v>74</v>
      </c>
      <c r="W3" s="1">
        <v>73</v>
      </c>
      <c r="X3" s="1">
        <v>1</v>
      </c>
      <c r="Y3" s="1"/>
      <c r="Z3" s="3">
        <v>75</v>
      </c>
      <c r="AA3" s="3">
        <v>74</v>
      </c>
      <c r="AB3" s="3">
        <v>73</v>
      </c>
      <c r="AC3" s="3">
        <v>1</v>
      </c>
      <c r="AD3" s="3">
        <v>75</v>
      </c>
      <c r="AE3" s="3">
        <v>74</v>
      </c>
      <c r="AF3" s="3">
        <v>73</v>
      </c>
      <c r="AG3" s="3">
        <v>1</v>
      </c>
    </row>
    <row r="4" spans="1:33" x14ac:dyDescent="0.25">
      <c r="D4" t="s">
        <v>8</v>
      </c>
      <c r="F4">
        <v>3</v>
      </c>
      <c r="H4" t="s">
        <v>7</v>
      </c>
      <c r="J4" t="s">
        <v>7</v>
      </c>
      <c r="N4" s="1">
        <v>76</v>
      </c>
      <c r="Q4" s="1">
        <v>76</v>
      </c>
      <c r="R4" s="1">
        <v>75</v>
      </c>
      <c r="S4" s="1">
        <v>1</v>
      </c>
      <c r="T4" s="1"/>
      <c r="V4" s="1">
        <v>76</v>
      </c>
      <c r="W4" s="1">
        <v>75</v>
      </c>
      <c r="X4" s="1">
        <v>1</v>
      </c>
      <c r="Y4" s="1"/>
      <c r="Z4" s="3">
        <v>76</v>
      </c>
      <c r="AA4" s="3">
        <v>76</v>
      </c>
      <c r="AB4" s="3">
        <v>75</v>
      </c>
      <c r="AC4" s="3">
        <v>1</v>
      </c>
      <c r="AD4" s="3">
        <v>76</v>
      </c>
      <c r="AE4" s="3">
        <v>76</v>
      </c>
      <c r="AF4" s="3">
        <v>75</v>
      </c>
      <c r="AG4" s="3">
        <v>1</v>
      </c>
    </row>
    <row r="5" spans="1:33" x14ac:dyDescent="0.25">
      <c r="F5">
        <v>4</v>
      </c>
      <c r="H5" t="s">
        <v>7</v>
      </c>
      <c r="J5" t="s">
        <v>7</v>
      </c>
      <c r="N5" s="1">
        <v>77</v>
      </c>
      <c r="Q5" s="1">
        <v>78</v>
      </c>
      <c r="R5" s="1">
        <v>76</v>
      </c>
      <c r="S5" s="1">
        <v>2</v>
      </c>
      <c r="T5" s="1"/>
      <c r="V5" s="1">
        <v>78</v>
      </c>
      <c r="W5" s="1">
        <v>75</v>
      </c>
      <c r="X5" s="1">
        <v>3</v>
      </c>
      <c r="Y5" s="1"/>
      <c r="Z5" s="3">
        <v>77</v>
      </c>
      <c r="AA5" s="3">
        <v>78</v>
      </c>
      <c r="AB5" s="3">
        <v>76</v>
      </c>
      <c r="AC5" s="3">
        <v>2</v>
      </c>
      <c r="AD5" s="3">
        <v>77</v>
      </c>
      <c r="AE5" s="3">
        <v>78</v>
      </c>
      <c r="AF5" s="3">
        <v>75</v>
      </c>
      <c r="AG5" s="3">
        <v>3</v>
      </c>
    </row>
    <row r="6" spans="1:33" x14ac:dyDescent="0.25">
      <c r="F6">
        <v>5</v>
      </c>
      <c r="H6" t="s">
        <v>7</v>
      </c>
      <c r="J6" t="s">
        <v>7</v>
      </c>
      <c r="N6" s="1">
        <v>77</v>
      </c>
      <c r="Q6" s="1">
        <v>77</v>
      </c>
      <c r="R6" s="1">
        <v>77</v>
      </c>
      <c r="S6" s="1">
        <v>0</v>
      </c>
      <c r="T6" s="1"/>
      <c r="V6" s="1">
        <v>77</v>
      </c>
      <c r="W6" s="1">
        <v>76</v>
      </c>
      <c r="X6" s="1">
        <v>1</v>
      </c>
      <c r="Y6" s="1"/>
      <c r="Z6" s="3">
        <v>77</v>
      </c>
      <c r="AA6" s="3">
        <v>77</v>
      </c>
      <c r="AB6" s="3">
        <v>77</v>
      </c>
      <c r="AC6" s="3">
        <v>0</v>
      </c>
      <c r="AD6" s="3">
        <v>77</v>
      </c>
      <c r="AE6" s="3">
        <v>77</v>
      </c>
      <c r="AF6" s="3">
        <v>76</v>
      </c>
      <c r="AG6" s="3">
        <v>1</v>
      </c>
    </row>
    <row r="7" spans="1:33" x14ac:dyDescent="0.25">
      <c r="F7">
        <v>6</v>
      </c>
      <c r="H7" t="s">
        <v>7</v>
      </c>
      <c r="J7" t="s">
        <v>7</v>
      </c>
      <c r="N7" s="1">
        <v>79</v>
      </c>
      <c r="Q7" s="1">
        <v>79</v>
      </c>
      <c r="R7" s="1">
        <v>79</v>
      </c>
      <c r="S7" s="1">
        <v>0</v>
      </c>
      <c r="T7" s="1"/>
      <c r="V7" s="1">
        <v>79</v>
      </c>
      <c r="W7" s="1">
        <v>78</v>
      </c>
      <c r="X7" s="1">
        <v>1</v>
      </c>
      <c r="Y7" s="1"/>
      <c r="Z7" s="3">
        <v>79</v>
      </c>
      <c r="AA7" s="3">
        <v>79</v>
      </c>
      <c r="AB7" s="3">
        <v>79</v>
      </c>
      <c r="AC7" s="3">
        <v>0</v>
      </c>
      <c r="AD7" s="3">
        <v>79</v>
      </c>
      <c r="AE7" s="3">
        <v>79</v>
      </c>
      <c r="AF7" s="3">
        <v>78</v>
      </c>
      <c r="AG7" s="3">
        <v>1</v>
      </c>
    </row>
    <row r="8" spans="1:33" x14ac:dyDescent="0.25">
      <c r="F8">
        <v>7</v>
      </c>
      <c r="H8" t="s">
        <v>7</v>
      </c>
      <c r="J8" t="s">
        <v>7</v>
      </c>
      <c r="N8" s="1">
        <v>79</v>
      </c>
      <c r="Q8" s="1">
        <v>79</v>
      </c>
      <c r="R8" s="1">
        <v>78</v>
      </c>
      <c r="S8" s="1">
        <v>2</v>
      </c>
      <c r="T8" s="1"/>
      <c r="V8" s="1">
        <v>79</v>
      </c>
      <c r="W8" s="1">
        <v>73</v>
      </c>
      <c r="X8" s="1">
        <v>6</v>
      </c>
      <c r="Y8" s="1"/>
      <c r="Z8" s="3">
        <v>79</v>
      </c>
      <c r="AA8" s="3">
        <v>79</v>
      </c>
      <c r="AB8" s="3">
        <v>78</v>
      </c>
      <c r="AC8" s="3">
        <v>3</v>
      </c>
      <c r="AD8" s="3">
        <v>79</v>
      </c>
      <c r="AE8" s="3">
        <v>79</v>
      </c>
      <c r="AF8" s="3">
        <v>76</v>
      </c>
      <c r="AG8" s="3">
        <v>3</v>
      </c>
    </row>
    <row r="9" spans="1:33" x14ac:dyDescent="0.25">
      <c r="F9">
        <v>8</v>
      </c>
      <c r="H9" t="s">
        <v>7</v>
      </c>
      <c r="J9" t="s">
        <v>7</v>
      </c>
      <c r="N9" s="1">
        <v>80</v>
      </c>
      <c r="Q9" s="1">
        <v>80</v>
      </c>
      <c r="R9" s="1">
        <v>79</v>
      </c>
      <c r="S9" s="1">
        <v>1</v>
      </c>
      <c r="T9" s="1"/>
      <c r="V9" s="1">
        <v>80</v>
      </c>
      <c r="W9" s="1">
        <v>80</v>
      </c>
      <c r="X9" s="1">
        <v>0</v>
      </c>
      <c r="Y9" s="1"/>
      <c r="Z9" s="3">
        <v>80</v>
      </c>
      <c r="AA9" s="3">
        <v>80</v>
      </c>
      <c r="AB9" s="3">
        <v>79</v>
      </c>
      <c r="AC9" s="3">
        <v>1</v>
      </c>
      <c r="AD9" s="3">
        <v>80</v>
      </c>
      <c r="AE9" s="3">
        <v>80</v>
      </c>
      <c r="AF9" s="3">
        <v>79</v>
      </c>
      <c r="AG9" s="3">
        <v>1</v>
      </c>
    </row>
    <row r="10" spans="1:33" x14ac:dyDescent="0.25">
      <c r="F10">
        <v>9</v>
      </c>
      <c r="H10" t="s">
        <v>7</v>
      </c>
      <c r="J10" t="s">
        <v>7</v>
      </c>
      <c r="N10" s="1">
        <v>80</v>
      </c>
      <c r="Q10" s="1">
        <v>80</v>
      </c>
      <c r="R10" s="1">
        <v>79</v>
      </c>
      <c r="S10" s="1">
        <v>1</v>
      </c>
      <c r="T10" s="1"/>
      <c r="V10" s="1">
        <v>80</v>
      </c>
      <c r="W10" s="1">
        <v>79</v>
      </c>
      <c r="X10" s="1">
        <v>1</v>
      </c>
      <c r="Y10" s="1"/>
      <c r="Z10" s="3">
        <v>80</v>
      </c>
      <c r="AA10" s="3">
        <v>80</v>
      </c>
      <c r="AB10" s="3">
        <v>79</v>
      </c>
      <c r="AC10" s="3">
        <v>1</v>
      </c>
      <c r="AD10" s="3">
        <v>80</v>
      </c>
      <c r="AE10" s="3">
        <v>80</v>
      </c>
      <c r="AF10" s="3">
        <v>79</v>
      </c>
      <c r="AG10" s="3">
        <v>1</v>
      </c>
    </row>
    <row r="11" spans="1:33" x14ac:dyDescent="0.25">
      <c r="F11">
        <v>10</v>
      </c>
      <c r="H11" t="s">
        <v>7</v>
      </c>
      <c r="J11" t="s">
        <v>7</v>
      </c>
      <c r="N11" s="1">
        <v>79</v>
      </c>
      <c r="Q11" s="1">
        <v>79</v>
      </c>
      <c r="R11" s="1">
        <v>79</v>
      </c>
      <c r="S11" s="1">
        <v>0</v>
      </c>
      <c r="T11" s="1"/>
      <c r="V11" s="1">
        <v>79</v>
      </c>
      <c r="W11" s="1">
        <v>79</v>
      </c>
      <c r="X11" s="1">
        <v>0</v>
      </c>
      <c r="Y11" s="1"/>
      <c r="Z11" s="3">
        <v>79</v>
      </c>
      <c r="AA11" s="3">
        <v>79</v>
      </c>
      <c r="AB11" s="3">
        <v>79</v>
      </c>
      <c r="AC11" s="3">
        <v>0</v>
      </c>
      <c r="AD11" s="3">
        <v>79</v>
      </c>
      <c r="AE11" s="3">
        <v>79</v>
      </c>
      <c r="AF11" s="3">
        <v>79</v>
      </c>
      <c r="AG11" s="3">
        <v>0</v>
      </c>
    </row>
    <row r="12" spans="1:33" x14ac:dyDescent="0.25">
      <c r="F12">
        <v>11</v>
      </c>
      <c r="H12" t="s">
        <v>7</v>
      </c>
      <c r="J12" t="s">
        <v>7</v>
      </c>
      <c r="N12" s="1">
        <v>80</v>
      </c>
      <c r="Q12" s="1">
        <v>80</v>
      </c>
      <c r="R12" s="1">
        <v>79</v>
      </c>
      <c r="S12" s="1">
        <v>1</v>
      </c>
      <c r="T12" s="1"/>
      <c r="V12" s="1">
        <v>80</v>
      </c>
      <c r="W12" s="1">
        <v>79</v>
      </c>
      <c r="X12" s="1">
        <v>1</v>
      </c>
      <c r="Y12" s="1"/>
      <c r="Z12" s="3">
        <v>80</v>
      </c>
      <c r="AA12" s="3">
        <v>80</v>
      </c>
      <c r="AB12" s="3">
        <v>79</v>
      </c>
      <c r="AC12" s="3">
        <v>1</v>
      </c>
      <c r="AD12" s="3">
        <v>80</v>
      </c>
      <c r="AE12" s="3">
        <v>80</v>
      </c>
      <c r="AF12" s="3">
        <v>79</v>
      </c>
      <c r="AG12" s="3">
        <v>1</v>
      </c>
    </row>
    <row r="13" spans="1:33" x14ac:dyDescent="0.25">
      <c r="F13">
        <v>12</v>
      </c>
      <c r="H13" t="s">
        <v>7</v>
      </c>
      <c r="J13" t="s">
        <v>7</v>
      </c>
      <c r="N13" s="1">
        <v>81</v>
      </c>
      <c r="Q13" s="1">
        <v>81</v>
      </c>
      <c r="R13" s="1">
        <v>81</v>
      </c>
      <c r="S13" s="1">
        <v>0</v>
      </c>
      <c r="T13" s="1"/>
      <c r="V13" s="1">
        <v>80</v>
      </c>
      <c r="W13" s="1">
        <v>78</v>
      </c>
      <c r="X13" s="1">
        <v>2</v>
      </c>
      <c r="Y13" s="1"/>
      <c r="Z13" s="3">
        <v>81</v>
      </c>
      <c r="AA13" s="3">
        <v>81</v>
      </c>
      <c r="AB13" s="3">
        <v>81</v>
      </c>
      <c r="AC13" s="3">
        <v>0</v>
      </c>
      <c r="AD13" s="3">
        <v>81</v>
      </c>
      <c r="AE13" s="3">
        <v>81</v>
      </c>
      <c r="AF13" s="3">
        <v>81</v>
      </c>
      <c r="AG13" s="3">
        <v>0</v>
      </c>
    </row>
    <row r="14" spans="1:33" x14ac:dyDescent="0.25">
      <c r="N14">
        <f>SUM(N2:N13)</f>
        <v>939</v>
      </c>
      <c r="Q14">
        <f t="shared" ref="Q14:X14" si="0">SUM(Q2:Q13)</f>
        <v>939</v>
      </c>
      <c r="R14">
        <f t="shared" si="0"/>
        <v>930</v>
      </c>
      <c r="S14">
        <f t="shared" si="0"/>
        <v>10</v>
      </c>
      <c r="T14">
        <f>R14/N14</f>
        <v>0.99041533546325877</v>
      </c>
      <c r="V14">
        <f t="shared" si="0"/>
        <v>938</v>
      </c>
      <c r="W14">
        <f t="shared" si="0"/>
        <v>920</v>
      </c>
      <c r="X14">
        <f t="shared" si="0"/>
        <v>18</v>
      </c>
      <c r="Y14">
        <f>W14/N14</f>
        <v>0.97976570820021303</v>
      </c>
      <c r="Z14">
        <f>SUM(Z2:Z13)</f>
        <v>939</v>
      </c>
      <c r="AA14">
        <f t="shared" ref="AA14:AG14" si="1">SUM(AA2:AA13)</f>
        <v>939</v>
      </c>
      <c r="AB14">
        <f t="shared" si="1"/>
        <v>930</v>
      </c>
      <c r="AC14">
        <f>AB14/Z14</f>
        <v>0.99041533546325877</v>
      </c>
      <c r="AD14">
        <f t="shared" si="1"/>
        <v>939</v>
      </c>
      <c r="AE14">
        <f t="shared" si="1"/>
        <v>939</v>
      </c>
      <c r="AF14">
        <f t="shared" si="1"/>
        <v>925</v>
      </c>
      <c r="AG14">
        <f>AF14/AD14</f>
        <v>0.98509052183173584</v>
      </c>
    </row>
    <row r="16" spans="1:33" x14ac:dyDescent="0.25">
      <c r="D16" t="s">
        <v>4</v>
      </c>
      <c r="F16">
        <v>1</v>
      </c>
      <c r="H16" t="s">
        <v>7</v>
      </c>
      <c r="N16" s="1">
        <v>134</v>
      </c>
      <c r="Q16" s="1">
        <v>134</v>
      </c>
      <c r="R16" s="1">
        <v>133</v>
      </c>
      <c r="S16" s="1">
        <v>1</v>
      </c>
      <c r="T16" s="1"/>
      <c r="V16" s="1">
        <v>134</v>
      </c>
      <c r="W16" s="1">
        <v>133</v>
      </c>
      <c r="X16" s="1">
        <v>1</v>
      </c>
      <c r="Y16" s="1"/>
    </row>
    <row r="17" spans="4:33" x14ac:dyDescent="0.25">
      <c r="F17">
        <v>2</v>
      </c>
      <c r="H17" t="s">
        <v>7</v>
      </c>
      <c r="N17" s="1"/>
      <c r="Q17" s="1"/>
      <c r="R17" s="1"/>
      <c r="S17" s="1"/>
      <c r="T17" s="1"/>
      <c r="V17" s="1"/>
      <c r="W17" s="1"/>
      <c r="X17" s="1"/>
      <c r="Y17" s="1"/>
    </row>
    <row r="18" spans="4:33" x14ac:dyDescent="0.25">
      <c r="F18">
        <v>3</v>
      </c>
      <c r="H18" t="s">
        <v>7</v>
      </c>
      <c r="I18" t="s">
        <v>35</v>
      </c>
      <c r="N18" s="1"/>
      <c r="O18">
        <f>SUM(N16:N17)</f>
        <v>134</v>
      </c>
      <c r="Q18" s="1"/>
      <c r="R18" s="1"/>
      <c r="S18" s="1"/>
      <c r="T18" s="1"/>
      <c r="U18">
        <f>SUM(R16:R17)/$O$18</f>
        <v>0.9925373134328358</v>
      </c>
      <c r="V18" s="1"/>
      <c r="W18" s="1"/>
      <c r="X18" s="1"/>
      <c r="Y18" s="1"/>
      <c r="Z18">
        <f>SUM(W16:W17)/$O$18</f>
        <v>0.9925373134328358</v>
      </c>
    </row>
    <row r="19" spans="4:33" x14ac:dyDescent="0.25">
      <c r="F19">
        <v>4</v>
      </c>
      <c r="G19" t="s">
        <v>34</v>
      </c>
      <c r="H19" t="s">
        <v>7</v>
      </c>
      <c r="I19" t="s">
        <v>35</v>
      </c>
      <c r="N19" s="1"/>
      <c r="Q19" s="1"/>
      <c r="R19" s="1"/>
      <c r="S19" s="1"/>
      <c r="T19" s="1"/>
      <c r="V19" s="1"/>
      <c r="W19" s="1"/>
      <c r="X19" s="1"/>
      <c r="Y19" s="1"/>
    </row>
    <row r="20" spans="4:33" x14ac:dyDescent="0.25">
      <c r="F20">
        <v>5</v>
      </c>
      <c r="H20" t="s">
        <v>7</v>
      </c>
      <c r="N20" s="1">
        <v>81</v>
      </c>
      <c r="Q20" s="1">
        <v>80</v>
      </c>
      <c r="R20" s="1">
        <f>76+1</f>
        <v>77</v>
      </c>
      <c r="S20" s="1">
        <f>4-1</f>
        <v>3</v>
      </c>
      <c r="T20" s="1"/>
      <c r="V20" s="1">
        <v>78</v>
      </c>
      <c r="W20" s="1">
        <f>62+10</f>
        <v>72</v>
      </c>
      <c r="X20" s="1">
        <f>16-10</f>
        <v>6</v>
      </c>
      <c r="Y20" s="1"/>
    </row>
    <row r="21" spans="4:33" x14ac:dyDescent="0.25">
      <c r="F21">
        <v>6</v>
      </c>
      <c r="H21" t="s">
        <v>7</v>
      </c>
      <c r="N21" s="1">
        <v>81</v>
      </c>
      <c r="Q21" s="1">
        <v>81</v>
      </c>
      <c r="R21" s="1">
        <v>81</v>
      </c>
      <c r="S21" s="1">
        <v>0</v>
      </c>
      <c r="T21" s="1"/>
      <c r="V21" s="1">
        <v>77</v>
      </c>
      <c r="W21" s="1">
        <f>44+15</f>
        <v>59</v>
      </c>
      <c r="X21" s="1">
        <f>33-15</f>
        <v>18</v>
      </c>
      <c r="Y21" s="1"/>
    </row>
    <row r="22" spans="4:33" x14ac:dyDescent="0.25">
      <c r="F22">
        <v>7</v>
      </c>
      <c r="H22" t="s">
        <v>7</v>
      </c>
      <c r="N22" s="1">
        <v>81</v>
      </c>
      <c r="Q22" s="1">
        <v>81</v>
      </c>
      <c r="R22" s="1">
        <v>77</v>
      </c>
      <c r="S22" s="1">
        <v>4</v>
      </c>
      <c r="T22" s="1"/>
      <c r="V22" s="1">
        <v>81</v>
      </c>
      <c r="W22" s="1">
        <v>77</v>
      </c>
      <c r="X22" s="1">
        <v>4</v>
      </c>
      <c r="Y22" s="1"/>
      <c r="Z22" t="s">
        <v>36</v>
      </c>
    </row>
    <row r="23" spans="4:33" x14ac:dyDescent="0.25">
      <c r="F23">
        <v>8</v>
      </c>
      <c r="H23" t="s">
        <v>7</v>
      </c>
      <c r="N23" s="1">
        <v>80</v>
      </c>
      <c r="Q23" s="1">
        <v>79</v>
      </c>
      <c r="R23" s="1">
        <v>71</v>
      </c>
      <c r="S23" s="1">
        <v>8</v>
      </c>
      <c r="T23" s="1"/>
      <c r="V23" s="1">
        <v>79</v>
      </c>
      <c r="W23" s="1">
        <v>71</v>
      </c>
      <c r="X23" s="1">
        <v>8</v>
      </c>
      <c r="Y23" s="1"/>
      <c r="Z23" t="s">
        <v>36</v>
      </c>
    </row>
    <row r="24" spans="4:33" x14ac:dyDescent="0.25">
      <c r="N24">
        <f>SUM(N20:N21)</f>
        <v>162</v>
      </c>
      <c r="Q24">
        <f>SUM(Q20:Q21)</f>
        <v>161</v>
      </c>
      <c r="R24">
        <f>SUM(R20:R21)</f>
        <v>158</v>
      </c>
      <c r="S24">
        <f>SUM(S20:S21)</f>
        <v>3</v>
      </c>
      <c r="T24">
        <f>R24/N24</f>
        <v>0.97530864197530864</v>
      </c>
      <c r="V24">
        <f>SUM(V20:V21)</f>
        <v>155</v>
      </c>
      <c r="W24">
        <f t="shared" ref="W24:X24" si="2">SUM(W20:W21)</f>
        <v>131</v>
      </c>
      <c r="X24">
        <f t="shared" si="2"/>
        <v>24</v>
      </c>
      <c r="Y24">
        <f>W24/N24</f>
        <v>0.80864197530864201</v>
      </c>
    </row>
    <row r="25" spans="4:33" x14ac:dyDescent="0.25">
      <c r="AA25">
        <f>314/324</f>
        <v>0.96913580246913578</v>
      </c>
    </row>
    <row r="28" spans="4:33" x14ac:dyDescent="0.25">
      <c r="D28" t="s">
        <v>15</v>
      </c>
      <c r="F28">
        <v>1</v>
      </c>
      <c r="H28" t="s">
        <v>7</v>
      </c>
      <c r="J28" t="s">
        <v>7</v>
      </c>
      <c r="L28" t="s">
        <v>7</v>
      </c>
      <c r="N28" s="1">
        <v>128</v>
      </c>
      <c r="Q28" s="1">
        <v>132</v>
      </c>
      <c r="R28" s="1">
        <v>128</v>
      </c>
      <c r="S28" s="1">
        <v>4</v>
      </c>
      <c r="T28" s="1"/>
      <c r="V28" s="1">
        <v>132</v>
      </c>
      <c r="W28" s="1">
        <v>127</v>
      </c>
      <c r="X28" s="1">
        <v>5</v>
      </c>
      <c r="Y28" s="1"/>
      <c r="Z28" s="3">
        <v>128</v>
      </c>
      <c r="AA28" s="3">
        <v>132</v>
      </c>
      <c r="AB28" s="3">
        <v>128</v>
      </c>
      <c r="AC28" s="3">
        <v>4</v>
      </c>
      <c r="AD28" s="3">
        <v>128</v>
      </c>
      <c r="AE28" s="3">
        <v>132</v>
      </c>
      <c r="AF28" s="3">
        <v>127</v>
      </c>
      <c r="AG28" s="3">
        <v>5</v>
      </c>
    </row>
    <row r="29" spans="4:33" x14ac:dyDescent="0.25">
      <c r="F29">
        <v>2</v>
      </c>
      <c r="G29" t="s">
        <v>18</v>
      </c>
      <c r="H29" t="s">
        <v>7</v>
      </c>
      <c r="J29" t="s">
        <v>7</v>
      </c>
      <c r="L29" t="s">
        <v>7</v>
      </c>
      <c r="N29" s="1"/>
      <c r="Q29" s="1"/>
      <c r="R29" s="1"/>
      <c r="S29" s="1"/>
      <c r="T29" s="1"/>
      <c r="V29" s="1"/>
      <c r="W29" s="1"/>
      <c r="X29" s="1"/>
      <c r="Y29" s="1"/>
    </row>
    <row r="30" spans="4:33" x14ac:dyDescent="0.25">
      <c r="F30">
        <v>3</v>
      </c>
      <c r="H30" t="s">
        <v>7</v>
      </c>
      <c r="J30" t="s">
        <v>7</v>
      </c>
      <c r="L30" t="s">
        <v>7</v>
      </c>
      <c r="N30" s="1">
        <v>132</v>
      </c>
      <c r="Q30" s="1">
        <v>132</v>
      </c>
      <c r="R30" s="1">
        <v>132</v>
      </c>
      <c r="S30" s="1">
        <v>0</v>
      </c>
      <c r="T30" s="1"/>
      <c r="V30" s="1">
        <v>132</v>
      </c>
      <c r="W30" s="1">
        <v>129</v>
      </c>
      <c r="X30" s="1">
        <v>3</v>
      </c>
      <c r="Y30" s="1"/>
      <c r="Z30" s="3">
        <v>132</v>
      </c>
      <c r="AA30" s="3">
        <v>132</v>
      </c>
      <c r="AB30" s="3">
        <v>131</v>
      </c>
      <c r="AC30" s="3">
        <v>1</v>
      </c>
      <c r="AD30" s="3">
        <v>132</v>
      </c>
      <c r="AE30" s="3">
        <v>132</v>
      </c>
      <c r="AF30" s="3">
        <v>131</v>
      </c>
      <c r="AG30" s="3">
        <v>1</v>
      </c>
    </row>
    <row r="31" spans="4:33" x14ac:dyDescent="0.25">
      <c r="D31" t="s">
        <v>8</v>
      </c>
      <c r="F31">
        <v>4</v>
      </c>
      <c r="H31" t="s">
        <v>7</v>
      </c>
      <c r="J31" t="s">
        <v>7</v>
      </c>
      <c r="L31" t="s">
        <v>7</v>
      </c>
      <c r="N31" s="1"/>
      <c r="Q31" s="1"/>
      <c r="R31" s="1"/>
      <c r="S31" s="1"/>
      <c r="T31" s="1"/>
      <c r="V31" s="1"/>
      <c r="W31" s="1"/>
      <c r="X31" s="1"/>
      <c r="Y31" s="1"/>
    </row>
    <row r="32" spans="4:33" x14ac:dyDescent="0.25">
      <c r="F32">
        <v>5</v>
      </c>
      <c r="H32" t="s">
        <v>7</v>
      </c>
      <c r="J32" t="s">
        <v>7</v>
      </c>
      <c r="L32" t="s">
        <v>7</v>
      </c>
      <c r="N32" s="1">
        <v>134</v>
      </c>
      <c r="Q32" s="1">
        <v>138</v>
      </c>
      <c r="R32" s="1">
        <v>133</v>
      </c>
      <c r="S32" s="1">
        <v>5</v>
      </c>
      <c r="T32" s="1"/>
      <c r="V32" s="1">
        <v>138</v>
      </c>
      <c r="W32" s="1">
        <v>133</v>
      </c>
      <c r="X32" s="1">
        <v>5</v>
      </c>
      <c r="Y32" s="1"/>
      <c r="Z32" s="3">
        <v>134</v>
      </c>
      <c r="AA32" s="3">
        <v>138</v>
      </c>
      <c r="AB32" s="3">
        <v>134</v>
      </c>
      <c r="AC32" s="3">
        <v>4</v>
      </c>
      <c r="AD32" s="3">
        <v>134</v>
      </c>
      <c r="AE32" s="3">
        <v>138</v>
      </c>
      <c r="AF32" s="3">
        <v>134</v>
      </c>
      <c r="AG32" s="3">
        <v>4</v>
      </c>
    </row>
    <row r="33" spans="4:33" x14ac:dyDescent="0.25">
      <c r="F33">
        <v>6</v>
      </c>
      <c r="H33" t="s">
        <v>7</v>
      </c>
      <c r="J33" t="s">
        <v>7</v>
      </c>
      <c r="L33" t="s">
        <v>7</v>
      </c>
      <c r="N33" s="1"/>
      <c r="Q33" s="1"/>
      <c r="R33" s="1"/>
      <c r="S33" s="1"/>
      <c r="T33" s="1"/>
      <c r="V33" s="1"/>
      <c r="W33" s="1"/>
      <c r="X33" s="1"/>
      <c r="Y33" s="1"/>
    </row>
    <row r="34" spans="4:33" x14ac:dyDescent="0.25">
      <c r="D34" t="s">
        <v>28</v>
      </c>
      <c r="F34">
        <v>7</v>
      </c>
      <c r="H34" t="s">
        <v>7</v>
      </c>
      <c r="J34" t="s">
        <v>7</v>
      </c>
      <c r="L34" t="s">
        <v>7</v>
      </c>
      <c r="N34" s="1">
        <v>134</v>
      </c>
      <c r="Q34" s="1">
        <v>131</v>
      </c>
      <c r="R34" s="1">
        <v>130</v>
      </c>
      <c r="S34" s="1">
        <v>1</v>
      </c>
      <c r="T34" s="1"/>
      <c r="V34" s="1">
        <v>131</v>
      </c>
      <c r="W34" s="1">
        <v>130</v>
      </c>
      <c r="X34" s="1">
        <v>1</v>
      </c>
      <c r="Y34" s="1"/>
      <c r="Z34" s="3">
        <v>134</v>
      </c>
      <c r="AA34" s="3">
        <v>131</v>
      </c>
      <c r="AB34" s="3">
        <v>131</v>
      </c>
      <c r="AC34" s="3">
        <v>0</v>
      </c>
      <c r="AD34" s="3">
        <v>134</v>
      </c>
      <c r="AE34" s="3">
        <v>131</v>
      </c>
      <c r="AF34" s="3">
        <v>130</v>
      </c>
      <c r="AG34" s="3">
        <v>1</v>
      </c>
    </row>
    <row r="35" spans="4:33" x14ac:dyDescent="0.25">
      <c r="F35">
        <v>8</v>
      </c>
      <c r="H35" t="s">
        <v>7</v>
      </c>
      <c r="J35" t="s">
        <v>7</v>
      </c>
      <c r="L35" t="s">
        <v>7</v>
      </c>
      <c r="N35" s="1"/>
      <c r="Q35" s="1"/>
      <c r="R35" s="1"/>
      <c r="S35" s="1"/>
      <c r="T35" s="1"/>
      <c r="V35" s="1"/>
      <c r="W35" s="1"/>
      <c r="X35" s="1"/>
      <c r="Y35" s="1"/>
    </row>
    <row r="36" spans="4:33" x14ac:dyDescent="0.25">
      <c r="F36">
        <v>9</v>
      </c>
      <c r="H36" t="s">
        <v>7</v>
      </c>
      <c r="J36" t="s">
        <v>7</v>
      </c>
      <c r="L36" t="s">
        <v>7</v>
      </c>
      <c r="N36" s="1">
        <v>131</v>
      </c>
      <c r="Q36" s="1">
        <v>131</v>
      </c>
      <c r="R36" s="1">
        <v>129</v>
      </c>
      <c r="S36" s="1">
        <v>2</v>
      </c>
      <c r="T36" s="1"/>
      <c r="V36" s="1">
        <v>132</v>
      </c>
      <c r="W36" s="1">
        <v>129</v>
      </c>
      <c r="X36" s="1">
        <v>2</v>
      </c>
      <c r="Y36" s="1"/>
      <c r="Z36" s="3">
        <v>131</v>
      </c>
      <c r="AA36" s="3">
        <v>131</v>
      </c>
      <c r="AB36" s="3">
        <v>129</v>
      </c>
      <c r="AC36" s="3">
        <v>2</v>
      </c>
      <c r="AD36" s="3">
        <v>131</v>
      </c>
      <c r="AE36" s="3">
        <v>131</v>
      </c>
      <c r="AF36" s="3">
        <v>129</v>
      </c>
      <c r="AG36" s="3">
        <v>2</v>
      </c>
    </row>
    <row r="37" spans="4:33" x14ac:dyDescent="0.25">
      <c r="F37">
        <v>10</v>
      </c>
      <c r="H37" t="s">
        <v>7</v>
      </c>
      <c r="J37" t="s">
        <v>7</v>
      </c>
      <c r="L37" t="s">
        <v>7</v>
      </c>
      <c r="N37" s="1"/>
      <c r="Q37" s="1"/>
      <c r="R37" s="1"/>
      <c r="S37" s="1"/>
      <c r="T37" s="1"/>
      <c r="V37" s="1"/>
      <c r="W37" s="1"/>
      <c r="X37" s="1"/>
      <c r="Y37" s="1"/>
    </row>
    <row r="38" spans="4:33" x14ac:dyDescent="0.25">
      <c r="N38">
        <f>SUM(N28:N37)</f>
        <v>659</v>
      </c>
      <c r="Q38">
        <f t="shared" ref="Q38:X38" si="3">SUM(Q28:Q37)</f>
        <v>664</v>
      </c>
      <c r="R38">
        <f t="shared" si="3"/>
        <v>652</v>
      </c>
      <c r="S38">
        <f t="shared" si="3"/>
        <v>12</v>
      </c>
      <c r="T38">
        <f>R38/N38</f>
        <v>0.98937784522003036</v>
      </c>
      <c r="V38">
        <f t="shared" si="3"/>
        <v>665</v>
      </c>
      <c r="W38">
        <f t="shared" si="3"/>
        <v>648</v>
      </c>
      <c r="X38">
        <f t="shared" si="3"/>
        <v>16</v>
      </c>
      <c r="Y38">
        <f>W38/N38</f>
        <v>0.98330804248861914</v>
      </c>
      <c r="Z38">
        <f>SUM(Z28:Z37)</f>
        <v>659</v>
      </c>
      <c r="AA38">
        <f t="shared" ref="AA38:AG38" si="4">SUM(AA28:AA37)</f>
        <v>664</v>
      </c>
      <c r="AB38">
        <f t="shared" si="4"/>
        <v>653</v>
      </c>
      <c r="AC38">
        <f>AB38/Z38</f>
        <v>0.99089529590288317</v>
      </c>
      <c r="AD38">
        <f t="shared" si="4"/>
        <v>659</v>
      </c>
      <c r="AE38">
        <f t="shared" si="4"/>
        <v>664</v>
      </c>
      <c r="AF38">
        <f t="shared" si="4"/>
        <v>651</v>
      </c>
      <c r="AG38">
        <f>AF38/AD38</f>
        <v>0.98786039453717756</v>
      </c>
    </row>
    <row r="41" spans="4:33" x14ac:dyDescent="0.25">
      <c r="N41">
        <f>2494*1.3+939*1.5+659*0.75+939*1.5+659*0.75+162*0.75+324*1.5</f>
        <v>7655.2000000000007</v>
      </c>
    </row>
    <row r="42" spans="4:33" x14ac:dyDescent="0.25">
      <c r="N42">
        <f>2794+939+659+939+659+268+162</f>
        <v>6420</v>
      </c>
    </row>
    <row r="43" spans="4:33" x14ac:dyDescent="0.25">
      <c r="N43">
        <f>15+5+6+5+6+2+2</f>
        <v>41</v>
      </c>
    </row>
    <row r="45" spans="4:33" x14ac:dyDescent="0.25">
      <c r="K45">
        <v>939</v>
      </c>
      <c r="L45">
        <v>939</v>
      </c>
      <c r="M45">
        <v>939</v>
      </c>
      <c r="N45">
        <v>939</v>
      </c>
      <c r="O45">
        <v>939</v>
      </c>
      <c r="P45">
        <v>939</v>
      </c>
      <c r="Q45">
        <v>939</v>
      </c>
      <c r="R45">
        <v>939</v>
      </c>
      <c r="S45">
        <v>939</v>
      </c>
    </row>
    <row r="46" spans="4:33" x14ac:dyDescent="0.25">
      <c r="K46">
        <v>800</v>
      </c>
      <c r="L46">
        <v>805</v>
      </c>
      <c r="M46">
        <v>810</v>
      </c>
      <c r="N46">
        <v>815</v>
      </c>
      <c r="O46">
        <v>820</v>
      </c>
      <c r="P46">
        <v>825</v>
      </c>
      <c r="Q46">
        <v>830</v>
      </c>
      <c r="R46">
        <v>835</v>
      </c>
      <c r="S46">
        <v>840</v>
      </c>
    </row>
    <row r="47" spans="4:33" x14ac:dyDescent="0.25">
      <c r="K47">
        <f>K46/K45</f>
        <v>0.85197018104366351</v>
      </c>
      <c r="L47">
        <f t="shared" ref="L47:S47" si="5">L46/L45</f>
        <v>0.85729499467518633</v>
      </c>
      <c r="M47">
        <f t="shared" si="5"/>
        <v>0.86261980830670926</v>
      </c>
      <c r="N47">
        <f t="shared" si="5"/>
        <v>0.86794462193823219</v>
      </c>
      <c r="O47">
        <f t="shared" si="5"/>
        <v>0.873269435569755</v>
      </c>
      <c r="P47">
        <f t="shared" si="5"/>
        <v>0.87859424920127793</v>
      </c>
      <c r="Q47">
        <f t="shared" si="5"/>
        <v>0.88391906283280086</v>
      </c>
      <c r="R47">
        <f t="shared" si="5"/>
        <v>0.88924387646432379</v>
      </c>
      <c r="S47">
        <f t="shared" si="5"/>
        <v>0.89456869009584661</v>
      </c>
    </row>
    <row r="48" spans="4:33" x14ac:dyDescent="0.25">
      <c r="Z48" t="s">
        <v>37</v>
      </c>
      <c r="AF48" s="6"/>
    </row>
    <row r="49" spans="1:41" x14ac:dyDescent="0.25">
      <c r="AG49" s="6"/>
    </row>
    <row r="50" spans="1:41" x14ac:dyDescent="0.25">
      <c r="A50" t="s">
        <v>11</v>
      </c>
      <c r="D50" t="s">
        <v>12</v>
      </c>
      <c r="F50">
        <v>1</v>
      </c>
      <c r="H50" t="s">
        <v>7</v>
      </c>
      <c r="J50" t="s">
        <v>7</v>
      </c>
      <c r="L50" t="s">
        <v>7</v>
      </c>
      <c r="N50" s="1">
        <v>74</v>
      </c>
      <c r="O50" s="1">
        <v>75</v>
      </c>
      <c r="Q50" s="1">
        <v>74</v>
      </c>
      <c r="R50" s="1">
        <v>73</v>
      </c>
      <c r="S50" s="1">
        <v>1</v>
      </c>
      <c r="T50" s="1"/>
      <c r="V50" s="1">
        <v>73</v>
      </c>
      <c r="W50" s="1">
        <v>64</v>
      </c>
      <c r="X50" s="1">
        <v>9</v>
      </c>
      <c r="Y50" s="1"/>
      <c r="Z50" s="4">
        <v>74</v>
      </c>
      <c r="AA50" s="4">
        <v>74</v>
      </c>
      <c r="AB50" s="4">
        <v>74</v>
      </c>
      <c r="AC50" s="5">
        <v>0</v>
      </c>
      <c r="AD50" s="4">
        <v>74</v>
      </c>
      <c r="AE50" s="4">
        <v>71</v>
      </c>
      <c r="AF50" s="4">
        <v>54</v>
      </c>
      <c r="AG50" s="5">
        <v>17</v>
      </c>
      <c r="AH50" s="4">
        <v>74</v>
      </c>
      <c r="AI50" s="4">
        <v>74</v>
      </c>
      <c r="AJ50" s="4">
        <v>74</v>
      </c>
      <c r="AK50" s="4">
        <v>0</v>
      </c>
      <c r="AL50" s="4">
        <v>74</v>
      </c>
      <c r="AM50" s="4">
        <v>71</v>
      </c>
      <c r="AN50" s="4">
        <v>54</v>
      </c>
      <c r="AO50" s="4">
        <v>17</v>
      </c>
    </row>
    <row r="51" spans="1:41" x14ac:dyDescent="0.25">
      <c r="F51">
        <v>2</v>
      </c>
      <c r="G51" t="s">
        <v>17</v>
      </c>
      <c r="H51" t="s">
        <v>7</v>
      </c>
      <c r="J51" t="s">
        <v>7</v>
      </c>
      <c r="L51" t="s">
        <v>7</v>
      </c>
      <c r="N51" s="1">
        <v>77</v>
      </c>
      <c r="O51" s="1">
        <v>77</v>
      </c>
      <c r="Q51" s="1">
        <v>75</v>
      </c>
      <c r="R51" s="1">
        <v>61</v>
      </c>
      <c r="S51" s="1">
        <v>14</v>
      </c>
      <c r="T51" s="1"/>
      <c r="V51" s="1">
        <v>73</v>
      </c>
      <c r="W51" s="1">
        <v>35</v>
      </c>
      <c r="X51" s="1">
        <v>38</v>
      </c>
      <c r="Y51" s="1"/>
      <c r="Z51" s="4">
        <v>77</v>
      </c>
      <c r="AA51" s="4">
        <v>75</v>
      </c>
      <c r="AB51" s="4">
        <v>62</v>
      </c>
      <c r="AC51" s="6">
        <v>13</v>
      </c>
      <c r="AD51" s="4">
        <v>77</v>
      </c>
      <c r="AE51" s="4">
        <v>72</v>
      </c>
      <c r="AF51" s="4">
        <v>27</v>
      </c>
      <c r="AG51" s="5">
        <v>45</v>
      </c>
      <c r="AH51" s="4">
        <v>77</v>
      </c>
      <c r="AI51" s="4">
        <v>76</v>
      </c>
      <c r="AJ51" s="4">
        <v>70</v>
      </c>
      <c r="AK51" s="4">
        <v>6</v>
      </c>
      <c r="AL51" s="4">
        <v>77</v>
      </c>
      <c r="AM51" s="4">
        <v>72</v>
      </c>
      <c r="AN51" s="4">
        <v>27</v>
      </c>
      <c r="AO51" s="4">
        <v>45</v>
      </c>
    </row>
    <row r="52" spans="1:41" x14ac:dyDescent="0.25">
      <c r="F52">
        <v>3</v>
      </c>
      <c r="H52" t="s">
        <v>7</v>
      </c>
      <c r="J52" t="s">
        <v>7</v>
      </c>
      <c r="L52" t="s">
        <v>7</v>
      </c>
      <c r="N52" s="1">
        <v>75</v>
      </c>
      <c r="O52" s="1">
        <v>75</v>
      </c>
      <c r="Q52" s="1">
        <v>73</v>
      </c>
      <c r="R52" s="1">
        <v>67</v>
      </c>
      <c r="S52" s="1">
        <v>6</v>
      </c>
      <c r="T52" s="1"/>
      <c r="V52" s="1">
        <v>68</v>
      </c>
      <c r="W52" s="1">
        <v>34</v>
      </c>
      <c r="X52" s="1">
        <v>34</v>
      </c>
      <c r="Y52" s="1"/>
      <c r="Z52" s="4">
        <v>75</v>
      </c>
      <c r="AA52" s="4">
        <v>74</v>
      </c>
      <c r="AB52" s="4">
        <v>71</v>
      </c>
      <c r="AC52" s="6">
        <v>3</v>
      </c>
      <c r="AD52" s="4">
        <v>75</v>
      </c>
      <c r="AE52" s="4">
        <v>68</v>
      </c>
      <c r="AF52" s="4">
        <v>32</v>
      </c>
      <c r="AG52" s="5">
        <v>36</v>
      </c>
      <c r="AH52" s="4">
        <v>75</v>
      </c>
      <c r="AI52" s="4">
        <v>74</v>
      </c>
      <c r="AJ52" s="4">
        <v>68</v>
      </c>
      <c r="AK52" s="4">
        <v>6</v>
      </c>
      <c r="AL52" s="4">
        <v>75</v>
      </c>
      <c r="AM52" s="4">
        <v>68</v>
      </c>
      <c r="AN52" s="4">
        <v>32</v>
      </c>
      <c r="AO52" s="4">
        <v>36</v>
      </c>
    </row>
    <row r="53" spans="1:41" x14ac:dyDescent="0.25">
      <c r="D53" t="s">
        <v>8</v>
      </c>
      <c r="F53">
        <v>4</v>
      </c>
      <c r="G53" t="s">
        <v>30</v>
      </c>
      <c r="H53" t="s">
        <v>7</v>
      </c>
      <c r="J53" t="s">
        <v>7</v>
      </c>
      <c r="L53" t="s">
        <v>7</v>
      </c>
      <c r="N53" s="1">
        <v>77</v>
      </c>
      <c r="O53" s="1">
        <v>77</v>
      </c>
      <c r="Q53" s="1">
        <v>73</v>
      </c>
      <c r="R53" s="1">
        <v>53</v>
      </c>
      <c r="S53" s="1">
        <v>20</v>
      </c>
      <c r="T53" s="1"/>
      <c r="V53" s="1">
        <v>72</v>
      </c>
      <c r="W53" s="1">
        <v>30</v>
      </c>
      <c r="X53" s="1">
        <v>42</v>
      </c>
      <c r="Y53" s="1"/>
      <c r="Z53" s="4">
        <v>77</v>
      </c>
      <c r="AA53" s="4">
        <v>75</v>
      </c>
      <c r="AB53" s="4">
        <v>54</v>
      </c>
      <c r="AC53" s="6">
        <v>21</v>
      </c>
      <c r="AD53" s="4">
        <v>77</v>
      </c>
      <c r="AE53" s="4">
        <v>69</v>
      </c>
      <c r="AF53" s="4">
        <v>26</v>
      </c>
      <c r="AG53" s="5">
        <v>43</v>
      </c>
      <c r="AH53" s="4">
        <v>77</v>
      </c>
      <c r="AI53" s="4">
        <v>74</v>
      </c>
      <c r="AJ53" s="4">
        <v>63</v>
      </c>
      <c r="AK53" s="4">
        <v>11</v>
      </c>
      <c r="AL53" s="4">
        <v>77</v>
      </c>
      <c r="AM53" s="4">
        <v>69</v>
      </c>
      <c r="AN53" s="4">
        <v>26</v>
      </c>
      <c r="AO53" s="4">
        <v>43</v>
      </c>
    </row>
    <row r="54" spans="1:41" x14ac:dyDescent="0.25">
      <c r="F54">
        <v>5</v>
      </c>
      <c r="H54" t="s">
        <v>7</v>
      </c>
      <c r="J54" t="s">
        <v>7</v>
      </c>
      <c r="L54" t="s">
        <v>7</v>
      </c>
      <c r="N54" s="1">
        <v>74</v>
      </c>
      <c r="O54" s="1">
        <v>74</v>
      </c>
      <c r="Q54" s="1">
        <v>73</v>
      </c>
      <c r="R54" s="1">
        <v>63</v>
      </c>
      <c r="S54" s="1">
        <v>10</v>
      </c>
      <c r="T54" s="1"/>
      <c r="V54" s="1">
        <v>68</v>
      </c>
      <c r="W54" s="1">
        <v>20</v>
      </c>
      <c r="X54" s="1">
        <v>48</v>
      </c>
      <c r="Y54" s="1"/>
      <c r="Z54" s="3">
        <v>74</v>
      </c>
      <c r="AA54" s="3">
        <v>73</v>
      </c>
      <c r="AB54" s="3">
        <v>66</v>
      </c>
      <c r="AC54" s="6">
        <v>7</v>
      </c>
      <c r="AD54" s="5">
        <v>74</v>
      </c>
      <c r="AE54" s="5">
        <v>69</v>
      </c>
      <c r="AF54" s="5">
        <v>22</v>
      </c>
      <c r="AG54" s="5">
        <v>47</v>
      </c>
      <c r="AH54" s="5">
        <v>74</v>
      </c>
      <c r="AI54" s="5">
        <v>73</v>
      </c>
      <c r="AJ54" s="5">
        <v>67</v>
      </c>
      <c r="AK54" s="5">
        <v>6</v>
      </c>
      <c r="AL54" s="5">
        <v>74</v>
      </c>
      <c r="AM54" s="5">
        <v>69</v>
      </c>
      <c r="AN54" s="5">
        <v>22</v>
      </c>
      <c r="AO54" s="5">
        <v>47</v>
      </c>
    </row>
    <row r="55" spans="1:41" x14ac:dyDescent="0.25">
      <c r="F55">
        <v>6</v>
      </c>
      <c r="H55" t="s">
        <v>7</v>
      </c>
      <c r="J55" t="s">
        <v>7</v>
      </c>
      <c r="L55" t="s">
        <v>7</v>
      </c>
      <c r="N55" s="1">
        <v>79</v>
      </c>
      <c r="O55" s="1">
        <v>79</v>
      </c>
      <c r="Q55" s="1">
        <v>79</v>
      </c>
      <c r="R55" s="1">
        <v>76</v>
      </c>
      <c r="S55" s="1">
        <v>3</v>
      </c>
      <c r="T55" s="1"/>
      <c r="V55" s="1">
        <v>74</v>
      </c>
      <c r="W55" s="1">
        <v>34</v>
      </c>
      <c r="X55" s="1">
        <v>40</v>
      </c>
      <c r="Y55" s="1"/>
      <c r="Z55" s="7">
        <v>79</v>
      </c>
      <c r="AA55" s="7">
        <v>79</v>
      </c>
      <c r="AB55" s="7">
        <v>76</v>
      </c>
      <c r="AC55" s="6">
        <v>3</v>
      </c>
      <c r="AD55" s="4">
        <v>79</v>
      </c>
      <c r="AE55" s="4">
        <v>73</v>
      </c>
      <c r="AF55" s="4">
        <v>22</v>
      </c>
      <c r="AG55" s="5">
        <v>51</v>
      </c>
      <c r="AH55" s="4">
        <v>79</v>
      </c>
      <c r="AI55" s="4">
        <v>79</v>
      </c>
      <c r="AJ55" s="4">
        <v>78</v>
      </c>
      <c r="AK55" s="4">
        <v>1</v>
      </c>
      <c r="AL55" s="4">
        <v>79</v>
      </c>
      <c r="AM55" s="4">
        <v>73</v>
      </c>
      <c r="AN55" s="4">
        <v>22</v>
      </c>
      <c r="AO55" s="4">
        <v>51</v>
      </c>
    </row>
    <row r="56" spans="1:41" x14ac:dyDescent="0.25">
      <c r="F56">
        <v>7</v>
      </c>
      <c r="H56" t="s">
        <v>7</v>
      </c>
      <c r="J56" t="s">
        <v>7</v>
      </c>
      <c r="L56" t="s">
        <v>7</v>
      </c>
      <c r="N56" s="1">
        <v>77</v>
      </c>
      <c r="O56" s="1">
        <v>77</v>
      </c>
      <c r="Q56" s="1">
        <v>74</v>
      </c>
      <c r="R56" s="1">
        <v>55</v>
      </c>
      <c r="S56" s="1">
        <v>19</v>
      </c>
      <c r="T56" s="1"/>
      <c r="V56" s="1">
        <v>71</v>
      </c>
      <c r="W56" s="1">
        <v>31</v>
      </c>
      <c r="X56" s="1">
        <v>40</v>
      </c>
      <c r="Y56" s="1"/>
      <c r="Z56" s="7">
        <v>77</v>
      </c>
      <c r="AA56" s="7">
        <v>73</v>
      </c>
      <c r="AB56" s="7">
        <v>40</v>
      </c>
      <c r="AC56" s="6">
        <v>33</v>
      </c>
      <c r="AD56" s="4">
        <v>77</v>
      </c>
      <c r="AE56" s="4">
        <v>70</v>
      </c>
      <c r="AF56" s="4">
        <v>29</v>
      </c>
      <c r="AG56" s="5">
        <v>41</v>
      </c>
      <c r="AH56" s="4">
        <v>77</v>
      </c>
      <c r="AI56" s="4">
        <v>75</v>
      </c>
      <c r="AJ56" s="4">
        <v>60</v>
      </c>
      <c r="AK56" s="4">
        <v>15</v>
      </c>
      <c r="AL56" s="4">
        <v>77</v>
      </c>
      <c r="AM56" s="4">
        <v>70</v>
      </c>
      <c r="AN56" s="4">
        <v>29</v>
      </c>
      <c r="AO56" s="4">
        <v>41</v>
      </c>
    </row>
    <row r="57" spans="1:41" x14ac:dyDescent="0.25">
      <c r="F57">
        <v>8</v>
      </c>
      <c r="H57" t="s">
        <v>7</v>
      </c>
      <c r="J57" t="s">
        <v>7</v>
      </c>
      <c r="L57" t="s">
        <v>7</v>
      </c>
      <c r="N57" s="1">
        <v>80</v>
      </c>
      <c r="O57" s="1">
        <v>80</v>
      </c>
      <c r="Q57" s="1">
        <v>78</v>
      </c>
      <c r="R57" s="1">
        <v>75</v>
      </c>
      <c r="S57" s="1">
        <v>3</v>
      </c>
      <c r="T57" s="1"/>
      <c r="V57" s="1">
        <v>73</v>
      </c>
      <c r="W57" s="1">
        <v>31</v>
      </c>
      <c r="X57" s="1">
        <v>42</v>
      </c>
      <c r="Y57" s="1"/>
      <c r="Z57" s="7">
        <v>80</v>
      </c>
      <c r="AA57" s="7">
        <v>78</v>
      </c>
      <c r="AB57" s="7">
        <v>77</v>
      </c>
      <c r="AC57" s="6">
        <v>1</v>
      </c>
      <c r="AD57" s="4">
        <v>80</v>
      </c>
      <c r="AE57" s="4">
        <v>73</v>
      </c>
      <c r="AF57" s="4">
        <v>23</v>
      </c>
      <c r="AG57" s="5">
        <v>50</v>
      </c>
      <c r="AH57" s="4">
        <v>80</v>
      </c>
      <c r="AI57" s="4">
        <v>78</v>
      </c>
      <c r="AJ57" s="4">
        <v>77</v>
      </c>
      <c r="AK57" s="4">
        <v>1</v>
      </c>
      <c r="AL57" s="4">
        <v>80</v>
      </c>
      <c r="AM57" s="4">
        <v>83</v>
      </c>
      <c r="AN57" s="4">
        <v>23</v>
      </c>
      <c r="AO57" s="4">
        <v>50</v>
      </c>
    </row>
    <row r="58" spans="1:41" x14ac:dyDescent="0.25">
      <c r="F58">
        <v>9</v>
      </c>
      <c r="H58" t="s">
        <v>7</v>
      </c>
      <c r="J58" t="s">
        <v>7</v>
      </c>
      <c r="L58" t="s">
        <v>7</v>
      </c>
      <c r="N58" s="1">
        <v>78</v>
      </c>
      <c r="O58" s="1">
        <v>78</v>
      </c>
      <c r="Q58" s="1">
        <v>78</v>
      </c>
      <c r="R58" s="1">
        <v>76</v>
      </c>
      <c r="S58" s="1">
        <v>2</v>
      </c>
      <c r="T58" s="1"/>
      <c r="V58" s="1">
        <v>72</v>
      </c>
      <c r="W58" s="1">
        <v>35</v>
      </c>
      <c r="X58" s="1">
        <v>37</v>
      </c>
      <c r="Y58" s="1"/>
      <c r="Z58" s="7">
        <v>78</v>
      </c>
      <c r="AA58" s="7">
        <v>78</v>
      </c>
      <c r="AB58" s="7">
        <v>75</v>
      </c>
      <c r="AC58" s="6">
        <v>3</v>
      </c>
      <c r="AD58" s="4">
        <v>78</v>
      </c>
      <c r="AE58" s="4">
        <v>71</v>
      </c>
      <c r="AF58" s="4">
        <v>26</v>
      </c>
      <c r="AG58" s="5">
        <v>45</v>
      </c>
      <c r="AH58" s="4">
        <v>78</v>
      </c>
      <c r="AI58" s="4">
        <v>76</v>
      </c>
      <c r="AJ58" s="4">
        <v>67</v>
      </c>
      <c r="AK58" s="4">
        <v>9</v>
      </c>
      <c r="AL58" s="4">
        <v>78</v>
      </c>
      <c r="AM58" s="4">
        <v>71</v>
      </c>
      <c r="AN58" s="4">
        <v>26</v>
      </c>
      <c r="AO58" s="4">
        <v>45</v>
      </c>
    </row>
    <row r="59" spans="1:41" x14ac:dyDescent="0.25">
      <c r="F59">
        <v>10</v>
      </c>
      <c r="H59" t="s">
        <v>7</v>
      </c>
      <c r="J59" t="s">
        <v>7</v>
      </c>
      <c r="L59" t="s">
        <v>7</v>
      </c>
      <c r="N59" s="1">
        <v>80</v>
      </c>
      <c r="O59" s="1">
        <v>80</v>
      </c>
      <c r="Q59" s="1">
        <v>79</v>
      </c>
      <c r="R59" s="1">
        <v>79</v>
      </c>
      <c r="S59" s="1">
        <v>0</v>
      </c>
      <c r="T59" s="1"/>
      <c r="V59" s="1">
        <v>76</v>
      </c>
      <c r="W59" s="1">
        <v>55</v>
      </c>
      <c r="X59" s="1">
        <v>21</v>
      </c>
      <c r="Y59" s="1"/>
      <c r="Z59" s="7">
        <v>80</v>
      </c>
      <c r="AA59" s="7">
        <v>79</v>
      </c>
      <c r="AB59" s="7">
        <v>79</v>
      </c>
      <c r="AC59" s="6">
        <v>0</v>
      </c>
      <c r="AD59" s="4">
        <v>80</v>
      </c>
      <c r="AE59" s="4">
        <v>74</v>
      </c>
      <c r="AF59" s="4">
        <v>40</v>
      </c>
      <c r="AG59" s="5">
        <v>34</v>
      </c>
      <c r="AH59" s="4">
        <v>80</v>
      </c>
      <c r="AI59" s="4">
        <v>79</v>
      </c>
      <c r="AJ59" s="4">
        <v>79</v>
      </c>
      <c r="AK59" s="4">
        <v>0</v>
      </c>
      <c r="AL59" s="4">
        <v>80</v>
      </c>
      <c r="AM59" s="4">
        <v>74</v>
      </c>
      <c r="AN59" s="4">
        <v>40</v>
      </c>
      <c r="AO59" s="4">
        <v>34</v>
      </c>
    </row>
    <row r="60" spans="1:41" x14ac:dyDescent="0.25">
      <c r="F60">
        <v>11</v>
      </c>
      <c r="H60" t="s">
        <v>7</v>
      </c>
      <c r="J60" t="s">
        <v>7</v>
      </c>
      <c r="L60" t="s">
        <v>7</v>
      </c>
      <c r="N60" s="1">
        <v>80</v>
      </c>
      <c r="O60" s="1">
        <v>80</v>
      </c>
      <c r="Q60" s="1">
        <v>79</v>
      </c>
      <c r="R60" s="1">
        <v>71</v>
      </c>
      <c r="S60" s="1">
        <v>8</v>
      </c>
      <c r="T60" s="1"/>
      <c r="V60" s="1">
        <v>74</v>
      </c>
      <c r="W60" s="1">
        <v>37</v>
      </c>
      <c r="X60" s="1">
        <v>37</v>
      </c>
      <c r="Y60" s="1"/>
      <c r="Z60" s="7">
        <v>80</v>
      </c>
      <c r="AA60" s="7">
        <v>79</v>
      </c>
      <c r="AB60" s="7">
        <v>73</v>
      </c>
      <c r="AC60" s="6">
        <v>6</v>
      </c>
      <c r="AD60" s="4">
        <v>80</v>
      </c>
      <c r="AE60" s="4">
        <v>74</v>
      </c>
      <c r="AF60" s="4">
        <v>31</v>
      </c>
      <c r="AG60" s="5">
        <v>43</v>
      </c>
      <c r="AH60" s="4">
        <v>80</v>
      </c>
      <c r="AI60" s="4">
        <v>79</v>
      </c>
      <c r="AJ60" s="4">
        <v>74</v>
      </c>
      <c r="AK60" s="4">
        <v>5</v>
      </c>
      <c r="AL60" s="4">
        <v>80</v>
      </c>
      <c r="AM60" s="4">
        <v>74</v>
      </c>
      <c r="AN60" s="4">
        <v>31</v>
      </c>
      <c r="AO60" s="4">
        <v>43</v>
      </c>
    </row>
    <row r="61" spans="1:41" x14ac:dyDescent="0.25">
      <c r="F61">
        <v>12</v>
      </c>
      <c r="H61" t="s">
        <v>7</v>
      </c>
      <c r="J61" t="s">
        <v>7</v>
      </c>
      <c r="L61" t="s">
        <v>7</v>
      </c>
      <c r="N61" s="1">
        <v>81</v>
      </c>
      <c r="O61" s="1">
        <v>81</v>
      </c>
      <c r="Q61" s="1">
        <v>77</v>
      </c>
      <c r="R61" s="1">
        <v>60</v>
      </c>
      <c r="S61" s="1">
        <v>26</v>
      </c>
      <c r="T61" s="1"/>
      <c r="V61" s="1">
        <v>76</v>
      </c>
      <c r="W61" s="1">
        <v>36</v>
      </c>
      <c r="X61" s="1">
        <v>40</v>
      </c>
      <c r="Y61" s="1"/>
      <c r="Z61" s="7">
        <v>81</v>
      </c>
      <c r="AA61" s="7">
        <v>78</v>
      </c>
      <c r="AB61" s="7">
        <v>58</v>
      </c>
      <c r="AC61" s="6">
        <v>20</v>
      </c>
      <c r="AD61" s="4">
        <v>81</v>
      </c>
      <c r="AE61" s="4">
        <v>74</v>
      </c>
      <c r="AF61" s="4">
        <v>33</v>
      </c>
      <c r="AG61" s="5">
        <v>41</v>
      </c>
      <c r="AH61" s="4">
        <v>81</v>
      </c>
      <c r="AI61" s="4">
        <v>77</v>
      </c>
      <c r="AJ61" s="4">
        <v>58</v>
      </c>
      <c r="AK61" s="4">
        <v>19</v>
      </c>
      <c r="AL61" s="4">
        <v>81</v>
      </c>
      <c r="AM61" s="4">
        <v>74</v>
      </c>
      <c r="AN61" s="4">
        <v>33</v>
      </c>
      <c r="AO61" s="4">
        <v>41</v>
      </c>
    </row>
    <row r="62" spans="1:41" x14ac:dyDescent="0.25">
      <c r="N62">
        <f>SUM(N50:N61)</f>
        <v>932</v>
      </c>
      <c r="Q62">
        <f>SUM(Q50:Q61)</f>
        <v>912</v>
      </c>
      <c r="R62">
        <f>SUM(R50:R61)</f>
        <v>809</v>
      </c>
      <c r="S62">
        <f>SUM(S50:S61)</f>
        <v>112</v>
      </c>
      <c r="T62">
        <f>R62/N62</f>
        <v>0.86802575107296143</v>
      </c>
      <c r="V62">
        <f t="shared" ref="V62:X62" si="6">SUM(V50:V61)</f>
        <v>870</v>
      </c>
      <c r="W62">
        <f t="shared" si="6"/>
        <v>442</v>
      </c>
      <c r="X62">
        <f t="shared" si="6"/>
        <v>428</v>
      </c>
      <c r="Y62">
        <f>W62/N62</f>
        <v>0.47424892703862659</v>
      </c>
      <c r="Z62">
        <f>SUM(Z50:Z61)</f>
        <v>932</v>
      </c>
      <c r="AA62">
        <f t="shared" ref="AA62:AF62" si="7">SUM(AA50:AA61)</f>
        <v>915</v>
      </c>
      <c r="AB62">
        <f t="shared" si="7"/>
        <v>805</v>
      </c>
      <c r="AC62">
        <f>AB62/Z62</f>
        <v>0.86373390557939911</v>
      </c>
      <c r="AD62">
        <f t="shared" si="7"/>
        <v>932</v>
      </c>
      <c r="AE62">
        <f t="shared" si="7"/>
        <v>858</v>
      </c>
      <c r="AF62">
        <f t="shared" si="7"/>
        <v>365</v>
      </c>
      <c r="AG62" s="6">
        <f>AF62/AD62</f>
        <v>0.39163090128755362</v>
      </c>
      <c r="AH62">
        <f t="shared" ref="AH62" si="8">SUM(AH50:AH61)</f>
        <v>932</v>
      </c>
      <c r="AI62">
        <f t="shared" ref="AI62" si="9">SUM(AI50:AI61)</f>
        <v>914</v>
      </c>
      <c r="AJ62">
        <f t="shared" ref="AJ62" si="10">SUM(AJ50:AJ61)</f>
        <v>835</v>
      </c>
      <c r="AK62" s="6">
        <f t="shared" ref="AK62" si="11">AJ62/AH62</f>
        <v>0.89592274678111583</v>
      </c>
      <c r="AL62">
        <f t="shared" ref="AL62" si="12">SUM(AL50:AL61)</f>
        <v>932</v>
      </c>
      <c r="AM62">
        <f t="shared" ref="AM62" si="13">SUM(AM50:AM61)</f>
        <v>868</v>
      </c>
      <c r="AN62">
        <f t="shared" ref="AN62" si="14">SUM(AN50:AN61)</f>
        <v>365</v>
      </c>
      <c r="AO62" s="6">
        <f t="shared" ref="AO62" si="15">AN62/AL62</f>
        <v>0.39163090128755362</v>
      </c>
    </row>
    <row r="63" spans="1:41" x14ac:dyDescent="0.25">
      <c r="D63" t="s">
        <v>16</v>
      </c>
      <c r="F63">
        <v>1</v>
      </c>
      <c r="H63" t="s">
        <v>7</v>
      </c>
      <c r="J63" t="s">
        <v>7</v>
      </c>
      <c r="L63" t="s">
        <v>7</v>
      </c>
      <c r="N63" s="1">
        <v>135</v>
      </c>
      <c r="O63" s="1">
        <v>135</v>
      </c>
      <c r="Q63" s="1">
        <v>134</v>
      </c>
      <c r="R63" s="1">
        <v>127</v>
      </c>
      <c r="S63" s="1">
        <v>7</v>
      </c>
      <c r="T63" s="1"/>
      <c r="V63" s="1">
        <v>117</v>
      </c>
      <c r="W63" s="1">
        <v>73</v>
      </c>
      <c r="X63" s="1">
        <v>44</v>
      </c>
      <c r="Y63" s="1"/>
      <c r="Z63" s="3">
        <v>135</v>
      </c>
      <c r="AA63" s="3">
        <v>134</v>
      </c>
      <c r="AB63">
        <v>128</v>
      </c>
      <c r="AC63">
        <v>6</v>
      </c>
      <c r="AD63">
        <v>135</v>
      </c>
      <c r="AE63">
        <v>114</v>
      </c>
      <c r="AF63">
        <v>59</v>
      </c>
      <c r="AG63" s="6">
        <v>55</v>
      </c>
      <c r="AH63" s="4">
        <v>135</v>
      </c>
      <c r="AI63" s="4">
        <v>135</v>
      </c>
      <c r="AJ63" s="4">
        <v>131</v>
      </c>
      <c r="AK63" s="5">
        <v>4</v>
      </c>
      <c r="AL63" s="4">
        <v>135</v>
      </c>
      <c r="AM63" s="4">
        <v>114</v>
      </c>
      <c r="AN63" s="4">
        <v>59</v>
      </c>
      <c r="AO63" s="4">
        <v>55</v>
      </c>
    </row>
    <row r="64" spans="1:41" x14ac:dyDescent="0.25">
      <c r="D64" t="s">
        <v>29</v>
      </c>
      <c r="E64" t="s">
        <v>38</v>
      </c>
      <c r="J64" t="s">
        <v>7</v>
      </c>
      <c r="L64" t="s">
        <v>7</v>
      </c>
      <c r="N64" s="1"/>
      <c r="O64" s="1"/>
      <c r="Q64" s="1"/>
      <c r="R64" s="1"/>
      <c r="S64" s="1"/>
      <c r="T64" s="1"/>
      <c r="V64" s="1"/>
      <c r="W64" s="1"/>
      <c r="X64" s="1"/>
      <c r="Y64" s="1"/>
      <c r="AG64" s="6"/>
      <c r="AK64" s="6"/>
    </row>
    <row r="65" spans="1:41" x14ac:dyDescent="0.25">
      <c r="F65">
        <v>3</v>
      </c>
      <c r="H65" t="s">
        <v>7</v>
      </c>
      <c r="J65" t="s">
        <v>7</v>
      </c>
      <c r="L65" t="s">
        <v>7</v>
      </c>
      <c r="N65" s="1">
        <v>136</v>
      </c>
      <c r="O65" s="1">
        <v>136</v>
      </c>
      <c r="Q65" s="1">
        <v>135</v>
      </c>
      <c r="R65" s="1">
        <v>126</v>
      </c>
      <c r="S65" s="1">
        <v>9</v>
      </c>
      <c r="T65" s="1"/>
      <c r="V65" s="1">
        <v>117</v>
      </c>
      <c r="W65" s="1">
        <v>66</v>
      </c>
      <c r="X65" s="1">
        <v>51</v>
      </c>
      <c r="Y65" s="1"/>
      <c r="Z65" s="3">
        <v>136</v>
      </c>
      <c r="AA65" s="3">
        <v>135</v>
      </c>
      <c r="AB65" s="3">
        <v>127</v>
      </c>
      <c r="AC65" s="3">
        <v>8</v>
      </c>
      <c r="AD65" s="3">
        <v>136</v>
      </c>
      <c r="AE65" s="3">
        <v>113</v>
      </c>
      <c r="AF65" s="3">
        <v>60</v>
      </c>
      <c r="AG65" s="3">
        <v>53</v>
      </c>
      <c r="AH65" s="3">
        <v>136</v>
      </c>
      <c r="AI65" s="3">
        <v>137</v>
      </c>
      <c r="AJ65" s="3">
        <v>133</v>
      </c>
      <c r="AK65" s="6">
        <v>4</v>
      </c>
      <c r="AL65" s="5">
        <v>136</v>
      </c>
      <c r="AM65" s="5">
        <v>113</v>
      </c>
      <c r="AN65" s="5">
        <v>60</v>
      </c>
      <c r="AO65" s="5">
        <v>53</v>
      </c>
    </row>
    <row r="66" spans="1:41" x14ac:dyDescent="0.25">
      <c r="F66">
        <v>4</v>
      </c>
      <c r="H66" t="s">
        <v>7</v>
      </c>
      <c r="J66" t="s">
        <v>7</v>
      </c>
      <c r="L66" t="s">
        <v>7</v>
      </c>
      <c r="N66" s="1"/>
      <c r="O66" s="1"/>
      <c r="Q66" s="1"/>
      <c r="R66" s="1"/>
      <c r="S66" s="1"/>
      <c r="T66" s="1"/>
      <c r="V66" s="1"/>
      <c r="W66" s="1"/>
      <c r="X66" s="1"/>
      <c r="Y66" s="1"/>
      <c r="AG66" s="6"/>
      <c r="AK66" s="6"/>
    </row>
    <row r="67" spans="1:41" x14ac:dyDescent="0.25">
      <c r="F67">
        <v>5</v>
      </c>
      <c r="H67" t="s">
        <v>7</v>
      </c>
      <c r="J67" t="s">
        <v>7</v>
      </c>
      <c r="L67" t="s">
        <v>7</v>
      </c>
      <c r="N67" s="1">
        <v>135</v>
      </c>
      <c r="O67" s="1">
        <v>135</v>
      </c>
      <c r="Q67" s="1">
        <v>135</v>
      </c>
      <c r="R67" s="1">
        <v>133</v>
      </c>
      <c r="S67" s="1">
        <v>2</v>
      </c>
      <c r="T67" s="1"/>
      <c r="V67" s="1">
        <v>119</v>
      </c>
      <c r="W67" s="1">
        <v>73</v>
      </c>
      <c r="X67" s="1">
        <v>45</v>
      </c>
      <c r="Y67" s="1"/>
      <c r="Z67" s="3">
        <v>135</v>
      </c>
      <c r="AA67" s="3">
        <v>135</v>
      </c>
      <c r="AB67" s="3">
        <v>133</v>
      </c>
      <c r="AC67" s="3">
        <v>2</v>
      </c>
      <c r="AD67" s="3">
        <v>135</v>
      </c>
      <c r="AE67" s="3">
        <v>116</v>
      </c>
      <c r="AF67" s="3">
        <v>72</v>
      </c>
      <c r="AG67" s="3">
        <v>44</v>
      </c>
      <c r="AH67" s="3">
        <v>135</v>
      </c>
      <c r="AI67" s="3">
        <v>135</v>
      </c>
      <c r="AJ67" s="3">
        <v>133</v>
      </c>
      <c r="AK67" s="6">
        <v>2</v>
      </c>
      <c r="AL67" s="5">
        <v>135</v>
      </c>
      <c r="AM67" s="5">
        <v>116</v>
      </c>
      <c r="AN67" s="5">
        <v>72</v>
      </c>
      <c r="AO67" s="5">
        <v>44</v>
      </c>
    </row>
    <row r="68" spans="1:41" x14ac:dyDescent="0.25">
      <c r="F68">
        <v>6</v>
      </c>
      <c r="H68" t="s">
        <v>7</v>
      </c>
      <c r="J68" t="s">
        <v>7</v>
      </c>
      <c r="L68" t="s">
        <v>7</v>
      </c>
      <c r="N68" s="1"/>
      <c r="O68" s="1"/>
      <c r="Q68" s="1"/>
      <c r="R68" s="1"/>
      <c r="S68" s="1"/>
      <c r="T68" s="1"/>
      <c r="V68" s="1"/>
      <c r="W68" s="1"/>
      <c r="X68" s="1"/>
      <c r="Y68" s="1"/>
      <c r="AG68" s="6"/>
      <c r="AK68" s="6"/>
    </row>
    <row r="69" spans="1:41" x14ac:dyDescent="0.25">
      <c r="F69">
        <v>7</v>
      </c>
      <c r="H69" t="s">
        <v>7</v>
      </c>
      <c r="J69" t="s">
        <v>7</v>
      </c>
      <c r="L69" t="s">
        <v>7</v>
      </c>
      <c r="N69" s="1">
        <v>133</v>
      </c>
      <c r="O69" s="1">
        <v>133</v>
      </c>
      <c r="Q69" s="1">
        <v>130</v>
      </c>
      <c r="R69" s="1">
        <v>114</v>
      </c>
      <c r="S69" s="1">
        <v>16</v>
      </c>
      <c r="T69" s="1"/>
      <c r="V69" s="1">
        <f>108+10</f>
        <v>118</v>
      </c>
      <c r="W69" s="1">
        <v>56</v>
      </c>
      <c r="X69" s="1">
        <v>55</v>
      </c>
      <c r="Y69" s="1"/>
      <c r="Z69">
        <v>134</v>
      </c>
      <c r="AA69">
        <v>130</v>
      </c>
      <c r="AB69">
        <v>115</v>
      </c>
      <c r="AC69">
        <v>15</v>
      </c>
      <c r="AD69">
        <v>134</v>
      </c>
      <c r="AE69">
        <v>110</v>
      </c>
      <c r="AF69">
        <v>54</v>
      </c>
      <c r="AG69" s="6">
        <v>56</v>
      </c>
      <c r="AH69" s="4">
        <v>134</v>
      </c>
      <c r="AI69" s="4">
        <v>132</v>
      </c>
      <c r="AJ69" s="4">
        <v>117</v>
      </c>
      <c r="AK69" s="6">
        <v>15</v>
      </c>
      <c r="AL69" s="4">
        <v>134</v>
      </c>
      <c r="AM69" s="4">
        <v>110</v>
      </c>
      <c r="AN69" s="4">
        <v>54</v>
      </c>
      <c r="AO69" s="4">
        <v>56</v>
      </c>
    </row>
    <row r="70" spans="1:41" x14ac:dyDescent="0.25">
      <c r="F70">
        <v>8</v>
      </c>
      <c r="H70" t="s">
        <v>7</v>
      </c>
      <c r="J70" t="s">
        <v>7</v>
      </c>
      <c r="L70" t="s">
        <v>7</v>
      </c>
      <c r="N70" s="1"/>
      <c r="O70" s="1"/>
      <c r="Q70" s="1"/>
      <c r="R70" s="1"/>
      <c r="S70" s="1"/>
      <c r="T70" s="1"/>
      <c r="V70" s="1"/>
      <c r="W70" s="1"/>
      <c r="X70" s="1"/>
      <c r="Y70" s="1"/>
      <c r="AG70" s="6"/>
      <c r="AK70" s="6"/>
    </row>
    <row r="71" spans="1:41" x14ac:dyDescent="0.25">
      <c r="F71">
        <v>9</v>
      </c>
      <c r="H71" t="s">
        <v>7</v>
      </c>
      <c r="J71" t="s">
        <v>7</v>
      </c>
      <c r="L71" t="s">
        <v>7</v>
      </c>
      <c r="N71" s="1">
        <v>133</v>
      </c>
      <c r="O71" s="1">
        <v>133</v>
      </c>
      <c r="Q71" s="1">
        <v>133</v>
      </c>
      <c r="R71" s="1">
        <v>128</v>
      </c>
      <c r="S71" s="1">
        <v>5</v>
      </c>
      <c r="T71" s="1"/>
      <c r="V71" s="1">
        <v>112</v>
      </c>
      <c r="W71" s="1">
        <v>55</v>
      </c>
      <c r="X71" s="1">
        <v>57</v>
      </c>
      <c r="Y71" s="1"/>
      <c r="Z71" s="3">
        <v>133</v>
      </c>
      <c r="AA71" s="3">
        <v>133</v>
      </c>
      <c r="AB71" s="3">
        <v>128</v>
      </c>
      <c r="AC71" s="3">
        <v>5</v>
      </c>
      <c r="AD71" s="3">
        <v>133</v>
      </c>
      <c r="AE71" s="3">
        <v>110</v>
      </c>
      <c r="AF71" s="3">
        <v>56</v>
      </c>
      <c r="AG71" s="3">
        <v>54</v>
      </c>
      <c r="AH71" s="3">
        <v>133</v>
      </c>
      <c r="AI71" s="3">
        <v>134</v>
      </c>
      <c r="AJ71" s="3">
        <v>131</v>
      </c>
      <c r="AK71" s="6">
        <v>3</v>
      </c>
      <c r="AL71" s="5">
        <v>133</v>
      </c>
      <c r="AM71" s="5">
        <v>110</v>
      </c>
      <c r="AN71" s="5">
        <v>56</v>
      </c>
      <c r="AO71" s="5">
        <v>54</v>
      </c>
    </row>
    <row r="72" spans="1:41" x14ac:dyDescent="0.25">
      <c r="F72">
        <v>10</v>
      </c>
      <c r="H72" t="s">
        <v>7</v>
      </c>
      <c r="J72" t="s">
        <v>7</v>
      </c>
      <c r="L72" t="s">
        <v>7</v>
      </c>
      <c r="N72" s="1"/>
      <c r="O72" s="1"/>
      <c r="Q72" s="1"/>
      <c r="R72" s="1"/>
      <c r="S72" s="1"/>
      <c r="T72" s="1"/>
      <c r="V72" s="1"/>
      <c r="W72" s="1"/>
      <c r="X72" s="1"/>
      <c r="Y72" s="1"/>
      <c r="AG72" s="6"/>
      <c r="AK72" s="6"/>
    </row>
    <row r="73" spans="1:41" x14ac:dyDescent="0.25">
      <c r="N73">
        <f>SUM(N63:N72)</f>
        <v>672</v>
      </c>
      <c r="Q73">
        <f t="shared" ref="Q73:X73" si="16">SUM(Q63:Q72)</f>
        <v>667</v>
      </c>
      <c r="R73">
        <f t="shared" si="16"/>
        <v>628</v>
      </c>
      <c r="S73">
        <f t="shared" si="16"/>
        <v>39</v>
      </c>
      <c r="T73">
        <f>R73/$N$73</f>
        <v>0.93452380952380953</v>
      </c>
      <c r="V73">
        <f t="shared" si="16"/>
        <v>583</v>
      </c>
      <c r="W73">
        <f t="shared" si="16"/>
        <v>323</v>
      </c>
      <c r="X73">
        <f t="shared" si="16"/>
        <v>252</v>
      </c>
      <c r="Y73">
        <f>W73/$N$73</f>
        <v>0.48065476190476192</v>
      </c>
      <c r="Z73">
        <f t="shared" ref="Z73:AA73" si="17">SUM(Z63:Z71)</f>
        <v>673</v>
      </c>
      <c r="AA73">
        <f t="shared" si="17"/>
        <v>667</v>
      </c>
      <c r="AB73">
        <f>SUM(AB63:AB71)</f>
        <v>631</v>
      </c>
      <c r="AC73">
        <f>AB73/Z73</f>
        <v>0.93759286775631501</v>
      </c>
      <c r="AD73">
        <f t="shared" ref="AD73:AE73" si="18">SUM(AD63:AD71)</f>
        <v>673</v>
      </c>
      <c r="AE73">
        <f t="shared" si="18"/>
        <v>563</v>
      </c>
      <c r="AF73">
        <f>SUM(AF63:AF71)</f>
        <v>301</v>
      </c>
      <c r="AG73" s="6">
        <f>AF73/AD73</f>
        <v>0.4472511144130758</v>
      </c>
      <c r="AH73">
        <f t="shared" ref="AH73:AI73" si="19">SUM(AH63:AH71)</f>
        <v>673</v>
      </c>
      <c r="AI73">
        <f t="shared" si="19"/>
        <v>673</v>
      </c>
      <c r="AJ73">
        <f>SUM(AJ63:AJ71)</f>
        <v>645</v>
      </c>
      <c r="AK73" s="6">
        <f>AJ73/AH73</f>
        <v>0.95839524517087671</v>
      </c>
      <c r="AL73">
        <f t="shared" ref="AL73:AM73" si="20">SUM(AL63:AL71)</f>
        <v>673</v>
      </c>
      <c r="AM73">
        <f t="shared" si="20"/>
        <v>563</v>
      </c>
      <c r="AN73">
        <f>SUM(AN63:AN71)</f>
        <v>301</v>
      </c>
      <c r="AO73" s="6">
        <f>AN73/AL73</f>
        <v>0.4472511144130758</v>
      </c>
    </row>
    <row r="74" spans="1:41" x14ac:dyDescent="0.25">
      <c r="T74">
        <v>0.93799999999999994</v>
      </c>
      <c r="Y74">
        <v>0.53400000000000003</v>
      </c>
    </row>
    <row r="77" spans="1:41" x14ac:dyDescent="0.25">
      <c r="Z77" t="s">
        <v>39</v>
      </c>
    </row>
    <row r="78" spans="1:41" x14ac:dyDescent="0.25">
      <c r="A78" t="s">
        <v>31</v>
      </c>
      <c r="D78" t="s">
        <v>32</v>
      </c>
      <c r="F78">
        <v>1</v>
      </c>
      <c r="H78" t="s">
        <v>7</v>
      </c>
      <c r="J78" t="s">
        <v>10</v>
      </c>
      <c r="N78" s="1">
        <v>86</v>
      </c>
      <c r="O78" s="2"/>
      <c r="Q78" s="1">
        <v>86</v>
      </c>
      <c r="R78" s="1">
        <v>83</v>
      </c>
      <c r="S78" s="1">
        <v>3</v>
      </c>
      <c r="T78" s="1"/>
      <c r="V78" s="1">
        <v>82</v>
      </c>
      <c r="W78" s="1">
        <v>69</v>
      </c>
      <c r="X78" s="1">
        <v>15</v>
      </c>
      <c r="Y78" s="1"/>
      <c r="Z78" s="3">
        <v>86</v>
      </c>
      <c r="AA78" s="3">
        <v>86</v>
      </c>
      <c r="AB78" s="3">
        <v>83</v>
      </c>
      <c r="AC78" s="3">
        <v>3</v>
      </c>
      <c r="AD78" s="3">
        <v>86</v>
      </c>
      <c r="AE78" s="3">
        <v>83</v>
      </c>
      <c r="AF78" s="3">
        <v>68</v>
      </c>
      <c r="AG78" s="3">
        <v>15</v>
      </c>
    </row>
    <row r="79" spans="1:41" x14ac:dyDescent="0.25">
      <c r="F79">
        <v>2</v>
      </c>
      <c r="H79" t="s">
        <v>7</v>
      </c>
      <c r="J79" t="s">
        <v>10</v>
      </c>
      <c r="N79" s="1">
        <v>86</v>
      </c>
      <c r="O79" s="2"/>
      <c r="Q79" s="1">
        <v>85</v>
      </c>
      <c r="R79" s="1">
        <v>79</v>
      </c>
      <c r="S79" s="1">
        <v>6</v>
      </c>
      <c r="T79" s="1"/>
      <c r="V79" s="1">
        <v>86</v>
      </c>
      <c r="W79" s="1">
        <v>80</v>
      </c>
      <c r="X79" s="1">
        <v>6</v>
      </c>
      <c r="Y79" s="1"/>
      <c r="Z79" s="3">
        <v>86</v>
      </c>
      <c r="AA79" s="3">
        <v>85</v>
      </c>
      <c r="AB79" s="3">
        <v>79</v>
      </c>
      <c r="AC79" s="3">
        <v>7</v>
      </c>
      <c r="AD79" s="3">
        <v>86</v>
      </c>
      <c r="AE79" s="3">
        <v>86</v>
      </c>
      <c r="AF79" s="3">
        <v>76</v>
      </c>
      <c r="AG79" s="3">
        <v>9</v>
      </c>
    </row>
    <row r="80" spans="1:41" x14ac:dyDescent="0.25">
      <c r="F80">
        <v>3</v>
      </c>
      <c r="H80" t="s">
        <v>7</v>
      </c>
      <c r="J80" t="s">
        <v>10</v>
      </c>
      <c r="N80" s="1">
        <v>86</v>
      </c>
      <c r="O80" s="2"/>
      <c r="Q80" s="1">
        <v>86</v>
      </c>
      <c r="R80" s="1">
        <v>83</v>
      </c>
      <c r="S80" s="1">
        <v>3</v>
      </c>
      <c r="T80" s="1"/>
      <c r="V80" s="1">
        <v>84</v>
      </c>
      <c r="W80" s="1">
        <v>79</v>
      </c>
      <c r="X80" s="1">
        <v>6</v>
      </c>
      <c r="Y80" s="1"/>
      <c r="Z80" s="3">
        <v>86</v>
      </c>
      <c r="AA80" s="3">
        <v>86</v>
      </c>
      <c r="AB80" s="3">
        <v>83</v>
      </c>
      <c r="AC80" s="3">
        <v>3</v>
      </c>
      <c r="AD80" s="3">
        <v>86</v>
      </c>
      <c r="AE80" s="3">
        <v>85</v>
      </c>
      <c r="AF80" s="3">
        <v>79</v>
      </c>
      <c r="AG80" s="3">
        <v>6</v>
      </c>
    </row>
    <row r="81" spans="4:33" x14ac:dyDescent="0.25">
      <c r="F81">
        <v>4</v>
      </c>
      <c r="H81" t="s">
        <v>7</v>
      </c>
      <c r="J81" t="s">
        <v>10</v>
      </c>
      <c r="N81" s="1">
        <v>87</v>
      </c>
      <c r="O81" s="2"/>
      <c r="Q81" s="1">
        <v>87</v>
      </c>
      <c r="R81" s="1">
        <v>86</v>
      </c>
      <c r="S81" s="1">
        <v>1</v>
      </c>
      <c r="T81" s="1"/>
      <c r="V81" s="1">
        <v>86</v>
      </c>
      <c r="W81" s="1">
        <v>82</v>
      </c>
      <c r="X81" s="1">
        <v>4</v>
      </c>
      <c r="Y81" s="1"/>
      <c r="Z81" s="3">
        <v>87</v>
      </c>
      <c r="AA81" s="3">
        <v>87</v>
      </c>
      <c r="AB81" s="3">
        <v>86</v>
      </c>
      <c r="AC81" s="3">
        <v>1</v>
      </c>
      <c r="AD81" s="3">
        <v>87</v>
      </c>
      <c r="AE81" s="3">
        <v>85</v>
      </c>
      <c r="AF81" s="3">
        <v>79</v>
      </c>
      <c r="AG81" s="3">
        <v>6</v>
      </c>
    </row>
    <row r="82" spans="4:33" x14ac:dyDescent="0.25">
      <c r="F82">
        <v>5</v>
      </c>
      <c r="H82" t="s">
        <v>7</v>
      </c>
      <c r="J82" t="s">
        <v>10</v>
      </c>
      <c r="N82" s="1">
        <v>88</v>
      </c>
      <c r="O82" s="2"/>
      <c r="Q82" s="1">
        <v>86</v>
      </c>
      <c r="R82" s="1">
        <v>84</v>
      </c>
      <c r="S82" s="1">
        <v>2</v>
      </c>
      <c r="T82" s="1"/>
      <c r="V82" s="1">
        <v>87</v>
      </c>
      <c r="W82" s="1">
        <v>82</v>
      </c>
      <c r="X82" s="1">
        <v>5</v>
      </c>
      <c r="Y82" s="1"/>
      <c r="Z82" s="3">
        <v>88</v>
      </c>
      <c r="AA82" s="3">
        <v>87</v>
      </c>
      <c r="AB82" s="3">
        <v>84</v>
      </c>
      <c r="AC82" s="3">
        <v>3</v>
      </c>
      <c r="AD82" s="3">
        <v>88</v>
      </c>
      <c r="AE82" s="3">
        <v>87</v>
      </c>
      <c r="AF82" s="3">
        <v>82</v>
      </c>
      <c r="AG82" s="3">
        <v>5</v>
      </c>
    </row>
    <row r="83" spans="4:33" x14ac:dyDescent="0.25">
      <c r="F83">
        <v>6</v>
      </c>
      <c r="H83" t="s">
        <v>7</v>
      </c>
      <c r="J83" t="s">
        <v>10</v>
      </c>
      <c r="N83" s="1">
        <v>88</v>
      </c>
      <c r="O83" s="2"/>
      <c r="Q83" s="1">
        <v>87</v>
      </c>
      <c r="R83" s="1">
        <v>86</v>
      </c>
      <c r="S83" s="1">
        <v>1</v>
      </c>
      <c r="T83" s="1"/>
      <c r="V83" s="1">
        <v>88</v>
      </c>
      <c r="W83" s="1">
        <v>87</v>
      </c>
      <c r="X83" s="1">
        <v>1</v>
      </c>
      <c r="Y83" s="1"/>
      <c r="Z83" s="7">
        <v>88</v>
      </c>
      <c r="AA83" s="7">
        <v>87</v>
      </c>
      <c r="AB83" s="7">
        <v>87</v>
      </c>
      <c r="AC83" s="7">
        <v>1</v>
      </c>
      <c r="AD83" s="7">
        <v>88</v>
      </c>
      <c r="AE83" s="7">
        <v>88</v>
      </c>
      <c r="AF83" s="7">
        <v>87</v>
      </c>
      <c r="AG83" s="7">
        <v>1</v>
      </c>
    </row>
    <row r="84" spans="4:33" x14ac:dyDescent="0.25">
      <c r="F84">
        <v>7</v>
      </c>
      <c r="H84" t="s">
        <v>7</v>
      </c>
      <c r="J84" t="s">
        <v>10</v>
      </c>
      <c r="N84" s="1">
        <v>89</v>
      </c>
      <c r="O84" s="2"/>
      <c r="Q84" s="1">
        <v>86</v>
      </c>
      <c r="R84" s="1">
        <v>83</v>
      </c>
      <c r="S84" s="1">
        <v>3</v>
      </c>
      <c r="T84" s="1"/>
      <c r="V84" s="1">
        <v>88</v>
      </c>
      <c r="W84" s="1">
        <v>86</v>
      </c>
      <c r="X84" s="1">
        <v>2</v>
      </c>
      <c r="Y84" s="1"/>
      <c r="Z84" s="7">
        <v>89</v>
      </c>
      <c r="AA84" s="7">
        <v>87</v>
      </c>
      <c r="AB84" s="7">
        <v>83</v>
      </c>
      <c r="AC84" s="7">
        <v>4</v>
      </c>
      <c r="AD84" s="7">
        <v>89</v>
      </c>
      <c r="AE84" s="7">
        <v>89</v>
      </c>
      <c r="AF84" s="7">
        <v>87</v>
      </c>
      <c r="AG84" s="7">
        <v>2</v>
      </c>
    </row>
    <row r="85" spans="4:33" x14ac:dyDescent="0.25">
      <c r="F85">
        <v>8</v>
      </c>
      <c r="H85" t="s">
        <v>7</v>
      </c>
      <c r="J85" t="s">
        <v>10</v>
      </c>
      <c r="N85" s="1">
        <v>88</v>
      </c>
      <c r="O85" s="2"/>
      <c r="Q85" s="1">
        <v>83</v>
      </c>
      <c r="R85" s="1">
        <v>73</v>
      </c>
      <c r="S85" s="1">
        <v>10</v>
      </c>
      <c r="T85" s="1"/>
      <c r="V85" s="1">
        <v>84</v>
      </c>
      <c r="W85" s="1">
        <v>66</v>
      </c>
      <c r="X85" s="1">
        <v>18</v>
      </c>
      <c r="Y85" s="1"/>
      <c r="Z85" s="7">
        <v>88</v>
      </c>
      <c r="AA85" s="7">
        <v>83</v>
      </c>
      <c r="AB85" s="7">
        <v>69</v>
      </c>
      <c r="AC85" s="7">
        <v>14</v>
      </c>
      <c r="AD85" s="7">
        <v>88</v>
      </c>
      <c r="AE85" s="7">
        <v>86</v>
      </c>
      <c r="AF85" s="7">
        <v>74</v>
      </c>
      <c r="AG85" s="7">
        <v>12</v>
      </c>
    </row>
    <row r="86" spans="4:33" x14ac:dyDescent="0.25">
      <c r="F86">
        <v>9</v>
      </c>
      <c r="H86" t="s">
        <v>7</v>
      </c>
      <c r="J86" t="s">
        <v>10</v>
      </c>
      <c r="N86" s="1">
        <v>88</v>
      </c>
      <c r="O86" s="2"/>
      <c r="Q86" s="1">
        <v>87</v>
      </c>
      <c r="R86" s="1">
        <v>87</v>
      </c>
      <c r="S86" s="1">
        <v>0</v>
      </c>
      <c r="T86" s="1"/>
      <c r="V86" s="1">
        <v>88</v>
      </c>
      <c r="W86" s="1">
        <v>84</v>
      </c>
      <c r="X86" s="1">
        <v>4</v>
      </c>
      <c r="Y86" s="1"/>
      <c r="Z86" s="7">
        <v>88</v>
      </c>
      <c r="AA86" s="7">
        <v>88</v>
      </c>
      <c r="AB86" s="7">
        <v>87</v>
      </c>
      <c r="AC86" s="7">
        <v>1</v>
      </c>
      <c r="AD86" s="7">
        <v>88</v>
      </c>
      <c r="AE86" s="7">
        <v>88</v>
      </c>
      <c r="AF86" s="7">
        <v>85</v>
      </c>
      <c r="AG86" s="7">
        <v>3</v>
      </c>
    </row>
    <row r="87" spans="4:33" x14ac:dyDescent="0.25">
      <c r="F87">
        <v>10</v>
      </c>
      <c r="H87" t="s">
        <v>7</v>
      </c>
      <c r="J87" t="s">
        <v>10</v>
      </c>
      <c r="N87" s="1">
        <v>89</v>
      </c>
      <c r="O87" s="2"/>
      <c r="Q87" s="1">
        <v>87</v>
      </c>
      <c r="R87" s="1">
        <v>83</v>
      </c>
      <c r="S87" s="1">
        <v>4</v>
      </c>
      <c r="T87" s="1"/>
      <c r="V87" s="1">
        <v>87</v>
      </c>
      <c r="W87" s="1">
        <v>78</v>
      </c>
      <c r="X87" s="1">
        <v>9</v>
      </c>
      <c r="Y87" s="1"/>
      <c r="Z87" s="7">
        <v>89</v>
      </c>
      <c r="AA87" s="7">
        <v>88</v>
      </c>
      <c r="AB87" s="7">
        <v>83</v>
      </c>
      <c r="AC87" s="7">
        <v>5</v>
      </c>
      <c r="AD87" s="7">
        <v>89</v>
      </c>
      <c r="AE87" s="7">
        <v>87</v>
      </c>
      <c r="AF87" s="7">
        <v>78</v>
      </c>
      <c r="AG87" s="7">
        <v>9</v>
      </c>
    </row>
    <row r="88" spans="4:33" x14ac:dyDescent="0.25">
      <c r="O88" s="2"/>
      <c r="Z88">
        <f>SUM(Z78:Z84,Z86:Z87)</f>
        <v>787</v>
      </c>
      <c r="AA88">
        <f t="shared" ref="AA88:AB88" si="21">SUM(AA78:AA84,AA86:AA87)</f>
        <v>781</v>
      </c>
      <c r="AB88">
        <f t="shared" si="21"/>
        <v>755</v>
      </c>
      <c r="AC88">
        <f>SUM(AC78:AC84,AC86:AC87)</f>
        <v>28</v>
      </c>
    </row>
    <row r="89" spans="4:33" x14ac:dyDescent="0.25">
      <c r="O89" s="2"/>
      <c r="AB89">
        <f>AB88/Z88</f>
        <v>0.9593392630241423</v>
      </c>
    </row>
    <row r="90" spans="4:33" x14ac:dyDescent="0.25">
      <c r="D90" t="s">
        <v>33</v>
      </c>
      <c r="F90">
        <v>1</v>
      </c>
      <c r="H90" t="s">
        <v>7</v>
      </c>
      <c r="J90" t="s">
        <v>10</v>
      </c>
      <c r="N90" s="1"/>
      <c r="O90" s="2"/>
      <c r="Q90" s="1"/>
      <c r="R90" s="1"/>
      <c r="S90" s="1"/>
      <c r="T90" s="1"/>
      <c r="V90" s="1"/>
      <c r="W90" s="1"/>
      <c r="X90" s="1"/>
      <c r="Y90" s="1"/>
    </row>
    <row r="91" spans="4:33" x14ac:dyDescent="0.25">
      <c r="F91">
        <v>2</v>
      </c>
      <c r="H91" t="s">
        <v>7</v>
      </c>
      <c r="J91" t="s">
        <v>10</v>
      </c>
      <c r="N91" s="1"/>
      <c r="O91" s="2"/>
      <c r="Q91" s="1"/>
      <c r="R91" s="1"/>
      <c r="S91" s="1"/>
      <c r="T91" s="1"/>
      <c r="V91" s="1"/>
      <c r="W91" s="1"/>
      <c r="X91" s="1"/>
      <c r="Y91" s="1"/>
    </row>
    <row r="92" spans="4:33" x14ac:dyDescent="0.25">
      <c r="F92">
        <v>3</v>
      </c>
      <c r="H92" t="s">
        <v>7</v>
      </c>
      <c r="J92" t="s">
        <v>10</v>
      </c>
      <c r="N92" s="1"/>
      <c r="O92" s="2"/>
      <c r="Q92" s="1"/>
      <c r="R92" s="1"/>
      <c r="S92" s="1"/>
      <c r="T92" s="1"/>
      <c r="V92" s="1"/>
      <c r="W92" s="1"/>
      <c r="X92" s="1"/>
      <c r="Y92" s="1"/>
      <c r="AA92">
        <f>SUM(V78:V81)</f>
        <v>338</v>
      </c>
      <c r="AB92">
        <f>SUM(W78:W81)</f>
        <v>310</v>
      </c>
      <c r="AC92">
        <f t="shared" ref="AB92:AC92" si="22">SUM(X78:X81)</f>
        <v>31</v>
      </c>
    </row>
    <row r="93" spans="4:33" x14ac:dyDescent="0.25">
      <c r="F93">
        <v>4</v>
      </c>
      <c r="H93" t="s">
        <v>7</v>
      </c>
      <c r="J93" t="s">
        <v>10</v>
      </c>
      <c r="N93" s="1"/>
      <c r="O93" s="2"/>
      <c r="Q93" s="1"/>
      <c r="R93" s="1"/>
      <c r="S93" s="1"/>
      <c r="T93" s="1"/>
      <c r="V93" s="1"/>
      <c r="W93" s="1"/>
      <c r="X93" s="1"/>
      <c r="Y93" s="1"/>
      <c r="AB93">
        <f>AB92/Z88</f>
        <v>0.39390088945362134</v>
      </c>
    </row>
    <row r="94" spans="4:33" x14ac:dyDescent="0.25">
      <c r="F94">
        <v>5</v>
      </c>
      <c r="H94" t="s">
        <v>7</v>
      </c>
      <c r="J94" t="s">
        <v>10</v>
      </c>
      <c r="N94" s="1"/>
      <c r="O94" s="2"/>
      <c r="Q94" s="1"/>
      <c r="R94" s="1"/>
      <c r="S94" s="1"/>
      <c r="T94" s="1"/>
      <c r="V94" s="1"/>
      <c r="W94" s="1"/>
      <c r="X94" s="1"/>
      <c r="Y94" s="1"/>
    </row>
    <row r="95" spans="4:33" x14ac:dyDescent="0.25">
      <c r="F95">
        <v>6</v>
      </c>
      <c r="H95" t="s">
        <v>7</v>
      </c>
      <c r="J95" t="s">
        <v>10</v>
      </c>
      <c r="N95" s="1"/>
      <c r="O95" s="2"/>
      <c r="Q95" s="1"/>
      <c r="R95" s="1"/>
      <c r="S95" s="1"/>
      <c r="T95" s="1"/>
      <c r="V95" s="1"/>
      <c r="W95" s="1"/>
      <c r="X95" s="1"/>
      <c r="Y95" s="1"/>
    </row>
    <row r="96" spans="4:33" x14ac:dyDescent="0.25">
      <c r="F96">
        <v>7</v>
      </c>
      <c r="H96" t="s">
        <v>7</v>
      </c>
      <c r="J96" t="s">
        <v>10</v>
      </c>
      <c r="N96" s="1"/>
      <c r="O96" s="2"/>
      <c r="Q96" s="1"/>
      <c r="R96" s="1"/>
      <c r="S96" s="1"/>
      <c r="T96" s="1"/>
      <c r="V96" s="1"/>
      <c r="W96" s="1"/>
      <c r="X96" s="1"/>
      <c r="Y96" s="1"/>
    </row>
    <row r="97" spans="6:33" x14ac:dyDescent="0.25">
      <c r="F97">
        <v>8</v>
      </c>
      <c r="H97" t="s">
        <v>7</v>
      </c>
      <c r="J97" t="s">
        <v>10</v>
      </c>
      <c r="N97" s="1"/>
      <c r="O97" s="2"/>
      <c r="Q97" s="1"/>
      <c r="R97" s="1"/>
      <c r="S97" s="1"/>
      <c r="T97" s="1"/>
      <c r="V97" s="1"/>
      <c r="W97" s="1"/>
      <c r="X97" s="1"/>
      <c r="Y97" s="1"/>
    </row>
    <row r="98" spans="6:33" x14ac:dyDescent="0.25">
      <c r="F98">
        <v>9</v>
      </c>
      <c r="H98" t="s">
        <v>7</v>
      </c>
      <c r="J98" t="s">
        <v>10</v>
      </c>
      <c r="N98" s="1"/>
      <c r="O98" s="2"/>
      <c r="Q98" s="1"/>
      <c r="R98" s="1"/>
      <c r="S98" s="1"/>
      <c r="T98" s="1"/>
      <c r="V98" s="1"/>
      <c r="W98" s="1"/>
      <c r="X98" s="1"/>
      <c r="Y98" s="1"/>
    </row>
    <row r="99" spans="6:33" x14ac:dyDescent="0.25">
      <c r="F99">
        <v>10</v>
      </c>
      <c r="H99" t="s">
        <v>7</v>
      </c>
      <c r="J99" t="s">
        <v>10</v>
      </c>
      <c r="N99" s="1"/>
      <c r="O99" s="2"/>
      <c r="Q99" s="1"/>
      <c r="R99" s="1"/>
      <c r="S99" s="1"/>
      <c r="T99" s="1"/>
      <c r="V99" s="1"/>
      <c r="W99" s="1"/>
      <c r="X99" s="1"/>
      <c r="Y99" s="1"/>
      <c r="Z99">
        <f>86*29</f>
        <v>2494</v>
      </c>
      <c r="AA99">
        <f>AA88/4*29</f>
        <v>5662.25</v>
      </c>
      <c r="AB99">
        <v>2373</v>
      </c>
      <c r="AC99">
        <f t="shared" ref="AC99" si="23">AC88/4*29</f>
        <v>203</v>
      </c>
    </row>
    <row r="100" spans="6:33" x14ac:dyDescent="0.25">
      <c r="F100">
        <v>11</v>
      </c>
      <c r="H100" t="s">
        <v>7</v>
      </c>
      <c r="J100" t="s">
        <v>10</v>
      </c>
      <c r="N100" s="1"/>
      <c r="O100" s="2"/>
      <c r="Q100" s="1"/>
      <c r="R100" s="1"/>
      <c r="S100" s="1"/>
      <c r="T100" s="1"/>
      <c r="V100" s="1"/>
      <c r="W100" s="1"/>
      <c r="X100" s="1"/>
      <c r="Y100" s="1"/>
      <c r="AB100">
        <f>AB99/Z99</f>
        <v>0.95148356054530869</v>
      </c>
    </row>
    <row r="101" spans="6:33" x14ac:dyDescent="0.25">
      <c r="F101">
        <v>12</v>
      </c>
      <c r="H101" t="s">
        <v>7</v>
      </c>
      <c r="J101" t="s">
        <v>10</v>
      </c>
      <c r="N101" s="1"/>
      <c r="O101" s="2"/>
      <c r="Q101" s="1"/>
      <c r="R101" s="1"/>
      <c r="S101" s="1"/>
      <c r="T101" s="1"/>
      <c r="V101" s="1"/>
      <c r="W101" s="1"/>
      <c r="X101" s="1"/>
      <c r="Y101" s="1"/>
    </row>
    <row r="102" spans="6:33" x14ac:dyDescent="0.25">
      <c r="F102">
        <v>13</v>
      </c>
      <c r="H102" t="s">
        <v>7</v>
      </c>
      <c r="J102" t="s">
        <v>10</v>
      </c>
      <c r="N102" s="1"/>
      <c r="O102" s="2"/>
      <c r="Q102" s="1"/>
      <c r="R102" s="1"/>
      <c r="S102" s="1"/>
      <c r="T102" s="1"/>
      <c r="V102" s="1"/>
      <c r="W102" s="1"/>
      <c r="X102" s="1"/>
      <c r="Y102" s="1"/>
    </row>
    <row r="103" spans="6:33" x14ac:dyDescent="0.25">
      <c r="F103">
        <v>14</v>
      </c>
      <c r="H103" t="s">
        <v>7</v>
      </c>
      <c r="J103" t="s">
        <v>10</v>
      </c>
      <c r="N103" s="1"/>
      <c r="O103" s="2"/>
      <c r="Q103" s="1"/>
      <c r="R103" s="1"/>
      <c r="S103" s="1"/>
      <c r="T103" s="1"/>
      <c r="V103" s="1"/>
      <c r="W103" s="1"/>
      <c r="X103" s="1"/>
      <c r="Y103" s="1"/>
      <c r="AA103">
        <f>AA92/4*29</f>
        <v>2450.5</v>
      </c>
      <c r="AB103">
        <v>2238</v>
      </c>
      <c r="AC103">
        <f t="shared" ref="AC103" si="24">AC92/4*29</f>
        <v>224.75</v>
      </c>
    </row>
    <row r="104" spans="6:33" x14ac:dyDescent="0.25">
      <c r="F104">
        <v>15</v>
      </c>
      <c r="H104" t="s">
        <v>7</v>
      </c>
      <c r="J104" t="s">
        <v>10</v>
      </c>
      <c r="N104" s="1"/>
      <c r="O104" s="2"/>
      <c r="Q104" s="1"/>
      <c r="R104" s="1"/>
      <c r="S104" s="1"/>
      <c r="T104" s="1"/>
      <c r="V104" s="1"/>
      <c r="W104" s="1"/>
      <c r="X104" s="1"/>
      <c r="Y104" s="1"/>
      <c r="AB104">
        <f>AB103/Z99</f>
        <v>0.89735364875701684</v>
      </c>
    </row>
    <row r="105" spans="6:33" x14ac:dyDescent="0.25">
      <c r="F105">
        <v>16</v>
      </c>
      <c r="H105" t="s">
        <v>7</v>
      </c>
      <c r="J105" t="s">
        <v>10</v>
      </c>
      <c r="N105" s="1"/>
      <c r="O105" s="2"/>
      <c r="Q105" s="1"/>
      <c r="R105" s="1"/>
      <c r="S105" s="1"/>
      <c r="T105" s="1"/>
      <c r="V105" s="1"/>
      <c r="W105" s="1"/>
      <c r="X105" s="1"/>
      <c r="Y105" s="1"/>
    </row>
    <row r="106" spans="6:33" x14ac:dyDescent="0.25">
      <c r="F106">
        <v>17</v>
      </c>
      <c r="H106" t="s">
        <v>7</v>
      </c>
      <c r="J106" t="s">
        <v>10</v>
      </c>
      <c r="N106" s="1"/>
      <c r="O106" s="2"/>
      <c r="Q106" s="1"/>
      <c r="R106" s="1"/>
      <c r="S106" s="1"/>
      <c r="T106" s="1"/>
      <c r="V106" s="1"/>
      <c r="W106" s="1"/>
      <c r="X106" s="1"/>
      <c r="Y106" s="1"/>
    </row>
    <row r="107" spans="6:33" x14ac:dyDescent="0.25">
      <c r="F107">
        <v>18</v>
      </c>
      <c r="H107" t="s">
        <v>7</v>
      </c>
      <c r="J107" t="s">
        <v>10</v>
      </c>
      <c r="N107" s="1"/>
      <c r="O107" s="2"/>
      <c r="Q107" s="1"/>
      <c r="R107" s="1"/>
      <c r="S107" s="1"/>
      <c r="T107" s="1"/>
      <c r="V107" s="1"/>
      <c r="W107" s="1"/>
      <c r="X107" s="1"/>
      <c r="Y107" s="1"/>
    </row>
    <row r="108" spans="6:33" x14ac:dyDescent="0.25">
      <c r="N108">
        <f>SUM(N78:N107)</f>
        <v>875</v>
      </c>
      <c r="Q108">
        <f t="shared" ref="Q108:X108" si="25">SUM(Q78:Q107)</f>
        <v>860</v>
      </c>
      <c r="R108">
        <f t="shared" si="25"/>
        <v>827</v>
      </c>
      <c r="S108">
        <f t="shared" si="25"/>
        <v>33</v>
      </c>
      <c r="T108">
        <f>R108/N108</f>
        <v>0.94514285714285717</v>
      </c>
      <c r="V108">
        <f t="shared" si="25"/>
        <v>860</v>
      </c>
      <c r="W108">
        <f t="shared" si="25"/>
        <v>793</v>
      </c>
      <c r="X108">
        <f t="shared" si="25"/>
        <v>70</v>
      </c>
      <c r="Y108">
        <f>W108/N108</f>
        <v>0.90628571428571425</v>
      </c>
      <c r="Z108">
        <f>SUM(Z78:Z87)</f>
        <v>875</v>
      </c>
      <c r="AA108">
        <f t="shared" ref="AA108:AG108" si="26">SUM(AA78:AA87)</f>
        <v>864</v>
      </c>
      <c r="AB108">
        <f t="shared" si="26"/>
        <v>824</v>
      </c>
      <c r="AC108">
        <f>AB108/Z108</f>
        <v>0.94171428571428573</v>
      </c>
      <c r="AD108">
        <f t="shared" si="26"/>
        <v>875</v>
      </c>
      <c r="AE108">
        <f t="shared" si="26"/>
        <v>864</v>
      </c>
      <c r="AF108">
        <f t="shared" si="26"/>
        <v>795</v>
      </c>
      <c r="AG108">
        <f>AF108/AD108</f>
        <v>0.90857142857142859</v>
      </c>
    </row>
    <row r="109" spans="6:33" x14ac:dyDescent="0.25">
      <c r="N109">
        <f>SUM(N78:N84,N86:N87)</f>
        <v>787</v>
      </c>
      <c r="Q109">
        <f t="shared" ref="O109:Y109" si="27">SUM(Q78:Q84,Q86:Q87)</f>
        <v>777</v>
      </c>
      <c r="R109">
        <f t="shared" si="27"/>
        <v>754</v>
      </c>
      <c r="S109">
        <f t="shared" si="27"/>
        <v>23</v>
      </c>
      <c r="T109">
        <f>R109/N109</f>
        <v>0.95806861499364671</v>
      </c>
      <c r="V109">
        <f t="shared" si="27"/>
        <v>776</v>
      </c>
      <c r="W109">
        <f t="shared" si="27"/>
        <v>727</v>
      </c>
      <c r="X109">
        <f t="shared" si="27"/>
        <v>52</v>
      </c>
      <c r="Y109">
        <f>W109/N109</f>
        <v>0.92376111817026685</v>
      </c>
    </row>
    <row r="111" spans="6:33" x14ac:dyDescent="0.25">
      <c r="N111">
        <f>2494/N109</f>
        <v>3.1689961880559085</v>
      </c>
      <c r="Q111">
        <f>Q109*$N$111</f>
        <v>2462.3100381194408</v>
      </c>
      <c r="R111">
        <f>R109*$N$111</f>
        <v>2389.4231257941551</v>
      </c>
      <c r="T111">
        <f>R111/F116</f>
        <v>0.95806861499364682</v>
      </c>
    </row>
    <row r="115" spans="6:7" x14ac:dyDescent="0.25">
      <c r="F115" t="s">
        <v>40</v>
      </c>
    </row>
    <row r="116" spans="6:7" x14ac:dyDescent="0.25">
      <c r="F116">
        <v>2494</v>
      </c>
    </row>
    <row r="117" spans="6:7" x14ac:dyDescent="0.25">
      <c r="F117">
        <v>939</v>
      </c>
    </row>
    <row r="118" spans="6:7" x14ac:dyDescent="0.25">
      <c r="F118">
        <v>672</v>
      </c>
    </row>
    <row r="119" spans="6:7" x14ac:dyDescent="0.25">
      <c r="F119">
        <v>939</v>
      </c>
    </row>
    <row r="120" spans="6:7" x14ac:dyDescent="0.25">
      <c r="F120">
        <v>659</v>
      </c>
      <c r="G120">
        <f>SUM(F116:F120)</f>
        <v>5703</v>
      </c>
    </row>
    <row r="121" spans="6:7" x14ac:dyDescent="0.25">
      <c r="F121">
        <v>162</v>
      </c>
    </row>
    <row r="122" spans="6:7" x14ac:dyDescent="0.25">
      <c r="F122">
        <v>268</v>
      </c>
      <c r="G122">
        <f>SUM(F121:F122)</f>
        <v>430</v>
      </c>
    </row>
    <row r="124" spans="6:7" x14ac:dyDescent="0.25">
      <c r="F124">
        <f>SUM(F116:F122)</f>
        <v>6133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Sydney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Suchet Bargoti</dc:creator>
  <cp:lastModifiedBy>Suchet Bargoti</cp:lastModifiedBy>
  <dcterms:created xsi:type="dcterms:W3CDTF">2014-06-02T02:27:22Z</dcterms:created>
  <dcterms:modified xsi:type="dcterms:W3CDTF">2014-11-10T00:14:36Z</dcterms:modified>
</cp:coreProperties>
</file>