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Wipro\SDN\TESTES Postman\NOKIA\Teste Wipro 24-09-2020\"/>
    </mc:Choice>
  </mc:AlternateContent>
  <bookViews>
    <workbookView xWindow="0" yWindow="0" windowWidth="24000" windowHeight="7800"/>
  </bookViews>
  <sheets>
    <sheet name="Nokia" sheetId="17" r:id="rId1"/>
    <sheet name="Tracking" sheetId="6" r:id="rId2"/>
    <sheet name="KPIs" sheetId="16" r:id="rId3"/>
    <sheet name="Hoja3" sheetId="8" state="hidden" r:id="rId4"/>
    <sheet name="Lists" sheetId="3" state="hidden" r:id="rId5"/>
  </sheets>
  <definedNames>
    <definedName name="_xlnm._FilterDatabase" localSheetId="0" hidden="1">Nokia!$C$1:$L$1</definedName>
    <definedName name="Abbreviations" localSheetId="3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7" l="1"/>
  <c r="E4" i="17"/>
  <c r="C168" i="16" l="1"/>
  <c r="B168" i="16"/>
  <c r="B109" i="16"/>
  <c r="B64" i="16"/>
  <c r="B102" i="16"/>
  <c r="B21" i="16"/>
  <c r="B69" i="16"/>
  <c r="C106" i="16"/>
  <c r="C113" i="16"/>
  <c r="B47" i="16"/>
  <c r="B111" i="16"/>
  <c r="C123" i="16"/>
  <c r="C128" i="16"/>
  <c r="C74" i="16"/>
  <c r="B78" i="16"/>
  <c r="C43" i="16"/>
  <c r="B77" i="16"/>
  <c r="B28" i="16"/>
  <c r="B61" i="16"/>
  <c r="B42" i="16"/>
  <c r="C57" i="16"/>
  <c r="B55" i="16"/>
  <c r="C39" i="16"/>
  <c r="B106" i="16"/>
  <c r="C112" i="16"/>
  <c r="B107" i="16"/>
  <c r="B73" i="16"/>
  <c r="B59" i="16"/>
  <c r="C14" i="16"/>
  <c r="C56" i="16"/>
  <c r="C120" i="16"/>
  <c r="C49" i="16"/>
  <c r="B48" i="16"/>
  <c r="B72" i="16"/>
  <c r="C107" i="16"/>
  <c r="B22" i="16"/>
  <c r="C72" i="16"/>
  <c r="C110" i="16"/>
  <c r="C105" i="16"/>
  <c r="C21" i="16"/>
  <c r="B60" i="16"/>
  <c r="C75" i="16"/>
  <c r="C32" i="16"/>
  <c r="B33" i="16"/>
  <c r="C117" i="16"/>
  <c r="C101" i="16"/>
  <c r="B76" i="16"/>
  <c r="C127" i="16"/>
  <c r="C26" i="16"/>
  <c r="C31" i="16"/>
  <c r="B119" i="16"/>
  <c r="C109" i="16"/>
  <c r="B80" i="16"/>
  <c r="C118" i="16"/>
  <c r="B71" i="16"/>
  <c r="C81" i="16"/>
  <c r="C103" i="16"/>
  <c r="B57" i="16"/>
  <c r="B118" i="16"/>
  <c r="B103" i="16"/>
  <c r="C70" i="16"/>
  <c r="C61" i="16"/>
  <c r="C79" i="16"/>
  <c r="C63" i="16"/>
  <c r="C40" i="16"/>
  <c r="B105" i="16"/>
  <c r="C24" i="16"/>
  <c r="B32" i="16"/>
  <c r="B46" i="16"/>
  <c r="C46" i="16"/>
  <c r="C41" i="16"/>
  <c r="C104" i="16"/>
  <c r="B65" i="16"/>
  <c r="C29" i="16"/>
  <c r="B79" i="16"/>
  <c r="C119" i="16"/>
  <c r="B113" i="16"/>
  <c r="C71" i="16"/>
  <c r="B62" i="16"/>
  <c r="C27" i="16"/>
  <c r="C42" i="16"/>
  <c r="B101" i="16"/>
  <c r="B26" i="16"/>
  <c r="C73" i="16"/>
  <c r="B24" i="16"/>
  <c r="B29" i="16"/>
  <c r="C45" i="16"/>
  <c r="B125" i="16"/>
  <c r="B127" i="16"/>
  <c r="C124" i="16"/>
  <c r="C44" i="16"/>
  <c r="C60" i="16"/>
  <c r="B23" i="16"/>
  <c r="C121" i="16"/>
  <c r="C58" i="16"/>
  <c r="C111" i="16"/>
  <c r="B27" i="16"/>
  <c r="B108" i="16"/>
  <c r="B122" i="16"/>
  <c r="C122" i="16"/>
  <c r="B56" i="16"/>
  <c r="C65" i="16"/>
  <c r="C69" i="16"/>
  <c r="B41" i="16"/>
  <c r="B31" i="16"/>
  <c r="C54" i="16"/>
  <c r="B43" i="16"/>
  <c r="B39" i="16"/>
  <c r="C102" i="16"/>
  <c r="B124" i="16"/>
  <c r="B75" i="16"/>
  <c r="C47" i="16"/>
  <c r="C55" i="16"/>
  <c r="B14" i="16"/>
  <c r="B121" i="16"/>
  <c r="B54" i="16"/>
  <c r="C30" i="16"/>
  <c r="B49" i="16"/>
  <c r="C76" i="16"/>
  <c r="B74" i="16"/>
  <c r="B126" i="16"/>
  <c r="B40" i="16"/>
  <c r="C125" i="16"/>
  <c r="B110" i="16"/>
  <c r="B70" i="16"/>
  <c r="B30" i="16"/>
  <c r="C129" i="16"/>
  <c r="C53" i="16"/>
  <c r="C80" i="16"/>
  <c r="C126" i="16"/>
  <c r="B123" i="16"/>
  <c r="B112" i="16"/>
  <c r="C59" i="16"/>
  <c r="B58" i="16"/>
  <c r="B45" i="16"/>
  <c r="B104" i="16"/>
  <c r="B117" i="16"/>
  <c r="C33" i="16"/>
  <c r="B120" i="16"/>
  <c r="C23" i="16"/>
  <c r="C38" i="16"/>
  <c r="B81" i="16"/>
  <c r="C108" i="16"/>
  <c r="B129" i="16"/>
  <c r="B25" i="16"/>
  <c r="B37" i="16"/>
  <c r="C62" i="16"/>
  <c r="C48" i="16"/>
  <c r="B38" i="16"/>
  <c r="B44" i="16"/>
  <c r="C78" i="16"/>
  <c r="C77" i="16"/>
  <c r="C25" i="16"/>
  <c r="B63" i="16"/>
  <c r="C64" i="16"/>
  <c r="B53" i="16"/>
  <c r="C28" i="16"/>
  <c r="B128" i="16"/>
  <c r="C22" i="16"/>
  <c r="C37" i="16"/>
  <c r="E142" i="16" l="1"/>
  <c r="C94" i="16"/>
  <c r="B88" i="16"/>
  <c r="B136" i="16"/>
  <c r="F137" i="16"/>
  <c r="B133" i="16"/>
  <c r="B34" i="16"/>
  <c r="B85" i="16"/>
  <c r="E144" i="16"/>
  <c r="C96" i="16"/>
  <c r="C97" i="16"/>
  <c r="E145" i="16"/>
  <c r="F141" i="16"/>
  <c r="F140" i="16"/>
  <c r="B90" i="16"/>
  <c r="B138" i="16"/>
  <c r="E134" i="16"/>
  <c r="C86" i="16"/>
  <c r="C66" i="16"/>
  <c r="C143" i="16"/>
  <c r="B144" i="16"/>
  <c r="B96" i="16"/>
  <c r="C136" i="16"/>
  <c r="B134" i="16"/>
  <c r="B86" i="16"/>
  <c r="C135" i="16"/>
  <c r="C91" i="16"/>
  <c r="E139" i="16"/>
  <c r="E136" i="16"/>
  <c r="C88" i="16"/>
  <c r="B92" i="16"/>
  <c r="B140" i="16"/>
  <c r="F145" i="16"/>
  <c r="B93" i="16"/>
  <c r="B141" i="16"/>
  <c r="F142" i="16"/>
  <c r="C141" i="16"/>
  <c r="E143" i="16"/>
  <c r="C95" i="16"/>
  <c r="C82" i="16"/>
  <c r="F133" i="16"/>
  <c r="F146" i="16" s="1"/>
  <c r="C144" i="16"/>
  <c r="E138" i="16"/>
  <c r="C90" i="16"/>
  <c r="C87" i="16"/>
  <c r="E135" i="16"/>
  <c r="F144" i="16"/>
  <c r="C114" i="16"/>
  <c r="C137" i="16"/>
  <c r="E140" i="16"/>
  <c r="G140" i="16" s="1"/>
  <c r="C92" i="16"/>
  <c r="C34" i="16"/>
  <c r="E133" i="16"/>
  <c r="C85" i="16"/>
  <c r="F136" i="16"/>
  <c r="B137" i="16"/>
  <c r="B89" i="16"/>
  <c r="F135" i="16"/>
  <c r="B139" i="16"/>
  <c r="B91" i="16"/>
  <c r="B114" i="16"/>
  <c r="B82" i="16"/>
  <c r="C133" i="16"/>
  <c r="F143" i="16"/>
  <c r="C134" i="16"/>
  <c r="F134" i="16"/>
  <c r="C50" i="16"/>
  <c r="B143" i="16"/>
  <c r="B95" i="16"/>
  <c r="E141" i="16"/>
  <c r="C93" i="16"/>
  <c r="C140" i="16"/>
  <c r="C138" i="16"/>
  <c r="B66" i="16"/>
  <c r="C139" i="16"/>
  <c r="F138" i="16"/>
  <c r="B50" i="16"/>
  <c r="B97" i="16"/>
  <c r="B145" i="16"/>
  <c r="B142" i="16"/>
  <c r="B94" i="16"/>
  <c r="C142" i="16"/>
  <c r="C145" i="16"/>
  <c r="B87" i="16"/>
  <c r="B135" i="16"/>
  <c r="F139" i="16"/>
  <c r="C89" i="16"/>
  <c r="E137" i="16"/>
  <c r="B16" i="16"/>
  <c r="C18" i="16"/>
  <c r="B15" i="16"/>
  <c r="B17" i="16"/>
  <c r="C16" i="16"/>
  <c r="C15" i="16"/>
  <c r="C17" i="16"/>
  <c r="B18" i="16"/>
  <c r="D143" i="16" l="1"/>
  <c r="C160" i="16" s="1"/>
  <c r="G137" i="16"/>
  <c r="E154" i="16" s="1"/>
  <c r="G141" i="16"/>
  <c r="F158" i="16" s="1"/>
  <c r="D141" i="16"/>
  <c r="C158" i="16" s="1"/>
  <c r="D137" i="16"/>
  <c r="B154" i="16" s="1"/>
  <c r="G145" i="16"/>
  <c r="E162" i="16" s="1"/>
  <c r="D135" i="16"/>
  <c r="B152" i="16" s="1"/>
  <c r="D142" i="16"/>
  <c r="D140" i="16"/>
  <c r="G139" i="16"/>
  <c r="D134" i="16"/>
  <c r="D138" i="16"/>
  <c r="B98" i="16"/>
  <c r="B99" i="16" s="1"/>
  <c r="D136" i="16"/>
  <c r="D145" i="16"/>
  <c r="C146" i="16"/>
  <c r="D139" i="16"/>
  <c r="G138" i="16"/>
  <c r="C98" i="16"/>
  <c r="C99" i="16" s="1"/>
  <c r="E157" i="16"/>
  <c r="F157" i="16"/>
  <c r="G135" i="16"/>
  <c r="G143" i="16"/>
  <c r="D133" i="16"/>
  <c r="B146" i="16"/>
  <c r="E146" i="16"/>
  <c r="G133" i="16"/>
  <c r="G136" i="16"/>
  <c r="D144" i="16"/>
  <c r="G134" i="16"/>
  <c r="G144" i="16"/>
  <c r="G142" i="16"/>
  <c r="B160" i="16" l="1"/>
  <c r="E158" i="16"/>
  <c r="C154" i="16"/>
  <c r="F154" i="16"/>
  <c r="B158" i="16"/>
  <c r="C152" i="16"/>
  <c r="F162" i="16"/>
  <c r="E161" i="16"/>
  <c r="F161" i="16"/>
  <c r="B162" i="16"/>
  <c r="C162" i="16"/>
  <c r="C157" i="16"/>
  <c r="B157" i="16"/>
  <c r="E150" i="16"/>
  <c r="E163" i="16" s="1"/>
  <c r="G146" i="16"/>
  <c r="F150" i="16"/>
  <c r="F163" i="16" s="1"/>
  <c r="B161" i="16"/>
  <c r="C161" i="16"/>
  <c r="F160" i="16"/>
  <c r="E160" i="16"/>
  <c r="F159" i="16"/>
  <c r="E159" i="16"/>
  <c r="E153" i="16"/>
  <c r="F153" i="16"/>
  <c r="E152" i="16"/>
  <c r="F152" i="16"/>
  <c r="E155" i="16"/>
  <c r="F155" i="16"/>
  <c r="C153" i="16"/>
  <c r="B153" i="16"/>
  <c r="C155" i="16"/>
  <c r="B155" i="16"/>
  <c r="B159" i="16"/>
  <c r="C159" i="16"/>
  <c r="C151" i="16"/>
  <c r="B151" i="16"/>
  <c r="B156" i="16"/>
  <c r="C156" i="16"/>
  <c r="F151" i="16"/>
  <c r="E151" i="16"/>
  <c r="C150" i="16"/>
  <c r="B150" i="16"/>
  <c r="D146" i="16"/>
  <c r="E156" i="16"/>
  <c r="F156" i="16"/>
  <c r="B163" i="16" l="1"/>
  <c r="C163" i="16"/>
</calcChain>
</file>

<file path=xl/comments1.xml><?xml version="1.0" encoding="utf-8"?>
<comments xmlns="http://schemas.openxmlformats.org/spreadsheetml/2006/main">
  <authors>
    <author>Esteban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Reemplazar por Release del SDN-C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Reemplazar por Release del SDN-C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Reemplazar por Release del SDN-C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 xml:space="preserve">Remplazar por fecha de ejecución de las pruebas 
dd/mm/aa
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 xml:space="preserve">Remplazar por fecha de ejecución de las pruebas 
dd/mm/aa
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 xml:space="preserve">Remplazar por fecha de ejecución de las pruebas 
dd/mm/aa
</t>
        </r>
      </text>
    </comment>
  </commentList>
</comments>
</file>

<file path=xl/sharedStrings.xml><?xml version="1.0" encoding="utf-8"?>
<sst xmlns="http://schemas.openxmlformats.org/spreadsheetml/2006/main" count="179" uniqueCount="93">
  <si>
    <t>Use Case</t>
  </si>
  <si>
    <t>ID Test case</t>
  </si>
  <si>
    <t>Test case</t>
  </si>
  <si>
    <t>Test description</t>
  </si>
  <si>
    <t>Result</t>
  </si>
  <si>
    <t>ID issue</t>
  </si>
  <si>
    <t>Issue descripton</t>
  </si>
  <si>
    <t>Date reported</t>
  </si>
  <si>
    <t>Date Resolved</t>
  </si>
  <si>
    <t>TEF Comments</t>
  </si>
  <si>
    <t>Vendor comments</t>
  </si>
  <si>
    <t>Delivery details</t>
  </si>
  <si>
    <t>Service Provisioning-1: Create L3VPN network-instance</t>
  </si>
  <si>
    <t>Partial</t>
  </si>
  <si>
    <t>Resolved</t>
  </si>
  <si>
    <t>Not Blocking</t>
  </si>
  <si>
    <t>Blocking</t>
  </si>
  <si>
    <t xml:space="preserve">Release: </t>
  </si>
  <si>
    <t>Vendor</t>
  </si>
  <si>
    <t xml:space="preserve"> UC #</t>
  </si>
  <si>
    <t>Test date</t>
  </si>
  <si>
    <t>Juniper</t>
  </si>
  <si>
    <t>Nº Issues</t>
  </si>
  <si>
    <t>TOTAL block &amp; open</t>
  </si>
  <si>
    <t>TOTAL not block or Closed</t>
  </si>
  <si>
    <t>Resolved or Not Blocking</t>
  </si>
  <si>
    <t>Ucs Cerrados</t>
  </si>
  <si>
    <t>TOTAL</t>
  </si>
  <si>
    <t>Use Cases</t>
  </si>
  <si>
    <t>Block</t>
  </si>
  <si>
    <t>Not block</t>
  </si>
  <si>
    <t>Total</t>
  </si>
  <si>
    <t>% Issues</t>
  </si>
  <si>
    <t>%UC Completed</t>
  </si>
  <si>
    <t>%UC Non completed</t>
  </si>
  <si>
    <t>Conventions</t>
  </si>
  <si>
    <t>Abbreviation</t>
  </si>
  <si>
    <t>RE</t>
  </si>
  <si>
    <t>NB</t>
  </si>
  <si>
    <t>BL</t>
  </si>
  <si>
    <t>PA</t>
  </si>
  <si>
    <t>Pass</t>
  </si>
  <si>
    <t>Not pass</t>
  </si>
  <si>
    <t>Not tested</t>
  </si>
  <si>
    <t>Cisco</t>
  </si>
  <si>
    <t>Common</t>
  </si>
  <si>
    <t>NBI_COM_1: GET ROOT TREE RESOURCE</t>
  </si>
  <si>
    <t>The RESTCONF API {+RESTCONF} root resource can be discovered by getting the "/.well-known/host-meta" resource ([RFC 6415]) and using the &lt;Link&gt; element containing the "RESTCONF" attribute.</t>
  </si>
  <si>
    <t>NBI_COM_2: GET YANG MODELS</t>
  </si>
  <si>
    <t xml:space="preserve">RESTCONF utilizes the YANG library [RFC 7895] to allow a client to discover the YANG module conformance information for the server, in case the client wants to use it.
The mandatory {+RESTCONF}/yang-library-version resource is used to clearly identify the version of the YANG library used by the server.
The server MUST implement the "ietf-yang-library" module, which MUST identify all of the YANG modules used by the server, within the "modules-state/module" list resource. The modules set resource is located at:
• {+RESTCONF}/data/ietf-yang-library:modules-state/module
</t>
  </si>
  <si>
    <t>NBI_COM_3: GET RESTCONF STREAMS</t>
  </si>
  <si>
    <t>GET {{http_method}}://{{controller}}:{{port}}{{root_tree}}/data/ietf-restconf-monitoring:restconf-state/streams HTTP/1.1
Accept: application/yang-data+xml</t>
  </si>
  <si>
    <t>NBI_COM_5: GET RESTCONF CAPABILITIES</t>
  </si>
  <si>
    <t>GET {{http_method}}://{{controller}}:{{port}}{{root_tree}}/data/ietf-restconf-monitoring:restconf-state/capabilities HTTP/1.1
Accept: application/yang-data+xml</t>
  </si>
  <si>
    <t>A.2.4</t>
  </si>
  <si>
    <t>A.2.8</t>
  </si>
  <si>
    <t>CREATE L3VPN SITE-NETWORK-ACCESS (PW, BGP) - 500 INTERNAL SERVER ERROR</t>
  </si>
  <si>
    <t>NBI_SP_TC16: CREATE L3VPN SITE-NETWORK-ACCESS (PW, BGP)</t>
  </si>
  <si>
    <t>CREATE L3VPN SITE-NETWORK-ACCESS (Dot1Q, PW, BGP) - 500 INTERNAL SERVER ERROR</t>
  </si>
  <si>
    <t>NBI_SP_TC20: CREATE L3VPN SITE-NETWORK-ACCESS (Dot1Q, PW, BGP)</t>
  </si>
  <si>
    <t>NBI_SP_TC4: CREATE L2VPN SITE-NETWORK-ACCESS (Dot1Q, OVERWRITING)</t>
  </si>
  <si>
    <t>CREATE L2VPN SITE-NETWORK-ACCESS (Dot1Q, OVERWRITING) - 500 INTERNAL SERVER ERROR</t>
  </si>
  <si>
    <t>CREATE L2VPN SITE-NETWORK-ACCESS (MESHSDP) - 500 INTERNAL SERVER ERROR</t>
  </si>
  <si>
    <t>NBI_SP_TC5: CREATE L2VPN SITE-NETWORK-ACCESS (MESHSDP)</t>
  </si>
  <si>
    <t>A.3.1</t>
  </si>
  <si>
    <t>A.3.2</t>
  </si>
  <si>
    <t>NBI_SP_TD2: DELETE ALL NODES OF A L3VPN SERVICE</t>
  </si>
  <si>
    <t>B.1</t>
  </si>
  <si>
    <t>DELETE ALL NODES OF A L3VPN SERVICE - 405 METHOD NOT ALLOWED</t>
  </si>
  <si>
    <t xml:space="preserve">NBI_SP_TD3: DELETE ONE L3VPN SITE-NETWORK-ACCESS (EndPoint) </t>
  </si>
  <si>
    <t>B.2</t>
  </si>
  <si>
    <t>NBI_SP_TD1: DELETE ALL L3VPNs</t>
  </si>
  <si>
    <t>DELETE ALL L3VPNs - 405 METHOD NOT ALLOWED</t>
  </si>
  <si>
    <t>B.4</t>
  </si>
  <si>
    <t>NBI_SP_TD5: DELETE ONE L2VPN SITE-NETWORK-ACCESS (EndPoint)</t>
  </si>
  <si>
    <t>B.3</t>
  </si>
  <si>
    <t>NBI_SP_TD4: DELETE ALL L2VPNs</t>
  </si>
  <si>
    <t>DELETE ALL L2VPNs - 405 METHOD NOT ALLOWED</t>
  </si>
  <si>
    <t>DELETE https://200.153.7.238:35000/restconf/data/ietf-l2vpn-svc:l2vpn-svc/vpn-services HTTP/1.1</t>
  </si>
  <si>
    <t>POST https://200.153.7.238:35001/restconf/data/ietf-l3vpn-ntw:l3vpn-ntw/sites/site=%22SITE_554%22/site-network-accesses HTTP/1.1
      Content-Type: application/yang-data+json
{
    "ietf-l3vpn-ntw:site-network-access": [
        {
            "bearer": {
                "bearer-reference": "bearer_id_554",
                "connection": {
                    "encapsulation-type": "vlan",
                    "tagged-interface": {
                        "dot1q-vlan-tagged": {
                            "cvlan-id": "554",
                            "tg-type": "c-vlan"
                        },
                        "type": "dot1q"
                    }
                },
                "pseudowire": {
                    "vcid": "201"
                }
            },
            "ip-connection": {
                "ipv4": {
                    "address-allocation-type": "static-address",
                    "addresses": {
                        "prefix-length": "30",
                        "provider-address": "192.168.10.190"
                    }
                }
            },            
            "routing-protocols": {
                "routing-protocol": [   
                    {
                        "bgp": {
       "address-family": [
                            "ipv4"
                            ],
                            "autonomous-system": "65009",
                            "neighbor": "10.91.237.226"
                        },
                        "type": "bgp"
                    }
                ]
            },
            "service": {
                "svc-input-bandwidth": "2048",
                "svc-output-bandwidth": "2048",
                "svc-mtu": "1500"
            },
            "site-network-access-id": "SITE_554_ACCESS",
            "site-network-access-type": "pseudowire",
            "device-reference": "2001:12e0:b1f0:0:177:61:178:205",
            "service-id": "554",
            "node-id": "SITE_554_L3",
            "status": {
                "admin-enabled": "true"
            }
        }
    ]
}</t>
  </si>
  <si>
    <t>POST https://200.153.7.238:35001/restconf/data/ietf-l3vpn-ntw:l3vpn-ntw/sites/site=%22SITE_558%22/site-network-accesses HTTP/1.1
      Content-Type: application/yang-data+json
{
    "ietf-l3vpn-ntw:site-network-access": [
        {
            "bearer": {
                "bearer-reference": "bearer_id_558",
                "connection": {
                    "encapsulation-type": "vlan",
                    "tagged-interface": {
                        "dot1q-vlan-tagged": {
                            "cvlan-id": "558",
                            "tg-type": "c-vlan"
                        },
                        "type": "dot1q"
                    }
                },
                "pseudowire": {
                    "vcid": "201"
                }
            },
            "ip-connection": {
                "ipv4": {
                    "address-allocation-type": "static-address",
                    "addresses": {
                        "prefix-length": "30",
                        "provider-address": "192.168.10.190"
                    }
                }
            },            
            "routing-protocols": {
                "routing-protocol": [   
                    {
                        "bgp": {
       "address-family": [
                            "ipv4"
                            ],
                            "autonomous-system": "65009",
                            "neighbor": "10.91.237.226"
                        },
                        "type": "bgp"
                    }
                ]
            },
            "service": {
                "svc-input-bandwidth": "2048",
                "svc-output-bandwidth": "2048",
                "svc-mtu": "1500"
            },
            "site-network-access-id": "SITE_558_ACCESS",
            "site-network-access-type": "pseudowire",
            "device-reference": "2001:12e0:b1f0:0:177:61:178:205",
            "service-id": "558",
            "node-id": "SITE_558_L3",
            "status": {
                "admin-enabled": "true"
            }
        }
    ]
}</t>
  </si>
  <si>
    <t>POST https://200.153.7.238:35001/restconf/data/ietf-l2vpn-svc:l2vpn-svc/sites/site=%22SITE_450_L2%22/site-network-accesses HTTP/1.1
      Content-Type: application/yang-data+json
{
  "ietf-l2vpn-svc:site-network-access": [
    {
      "network-access-id": "L2_ACCESS_450",
      "type": "point-to-point",
      "device-reference": "R3",
      "bearer": {
        "bearer-reference": "bearer_id_450"
      },
      "connection": {
        "encapsulation-type": "vlan",
        "eth-inf-type": "tagged",
        "tagged-interface": {
          "type": "dot1q",
          "dot1q-vlan-tagged": {
            "tg-type": "c-vlan",
            "cvlan-id": "450"
          }
        },
        "oam": {
          "md-name": "md-name-L2",
          "md-level": "0"
        }
      },
      "vpn-attachment": {
        "vpn-id": "450",
        "site-role": "hub-role"
      },
      "service": {
        "svc-bandwidth": {
          "bandwidth": [
            {
              "direction": "output-bw",
              "type": "bw-per-port",
              "cir": "32768",
              "cbs": "4096"
            },
            {
              "direction": "input-bw",
              "type": "bw-per-port",
              "cir": "32768",
              "cbs": "4096"
            }
          ]
        },
        "svc-mtu": "1500"
      },
      "l2vpn-svc-ext:status": {
        "admin-enabled": "true"
      }
    }
  ]
}</t>
  </si>
  <si>
    <t>POST https://200.153.7.238:35001/restconf/data/ietf-l2vpn-svc:l2vpn-svc/sites/site=%22SITE_451_L2%22/site-network-accesses HTTP/1.1
      Content-Type: application/yang-data+json
{
  "ietf-l2vpn-svc:site-network-access": [
    {
      "network-access-id": "L2_ACCESS_451",
      "type": "point-to-point",
      "device-reference": "R3",
      "bearer": {
        "bearer-reference": "bearer_id_451"
      },
      "connection": {
        "encapsulation-type": "vlan",
        "eth-inf-type": "tagged",
        "tagged-interface": {
          "type": "dot1q",
          "dot1q-vlan-tagged": {
            "tg-type": "c-vlan",
            "cvlan-id": "451"
          }
        },
        "oam": {
          "md-name": "md-name-L451",
          "md-level": "0"
        }
      },
      "vpn-attachment": {
        "vpn-id": 451,
        "site-role": "spoke-role"
      },
      "service": {
        "svc-mtu": "1500"
      },
      "l2vpn-svc-ext:status": {
        "admin-enabled": "true"
      }
    }
  ]
}</t>
  </si>
  <si>
    <t>Root tree discovery - Not Implemented</t>
  </si>
  <si>
    <t>YANG models discovery - Not Implemented</t>
  </si>
  <si>
    <t>GET RESTCONF STREAMS - Not Implemented</t>
  </si>
  <si>
    <t>GET RESTCONF CAPABILITIES - Not Implemented</t>
  </si>
  <si>
    <t>DELETE https://200.153.7.238:35001/restconf/data/ietf-l3vpn-ntw:l3vpn-ntw/vpn-services HTTP/1.1</t>
  </si>
  <si>
    <t>DELETE https://200.153.7.238:35001/restconf/data/ietf-l3vpn-ntw:l3vpn-ntw/vpn-services/vpn-service=%22550%22/vpn-nodes HTTP/1.1</t>
  </si>
  <si>
    <t>DELETE https://200.153.7.238:35001/restconf/data/ietf-l3vpn-ntw:l3vpn-ntw/sites/site=%22SITE_550%22/site-network-accesses/site-network-access=%22SITE_550_ACCESS%22 HTTP/1.1</t>
  </si>
  <si>
    <t>DELETE https://200.153.7.238:35001/restconf/data/ietf-l2vpn-svc:l2vpn-svc/sites/site=%22SITE_401_L2%22/site-network-accesses/site-network-access=%22L2_ACCESS_401%22  HTTP/1.1</t>
  </si>
  <si>
    <t>DELETE ONE L2VPN SITE-NETWORK-ACCESS (EndPoint) - Header "Content-Type=application/yang-data+json" is mandatory for NSP</t>
  </si>
  <si>
    <t>DELETE ONE L3VPN SITE-NETWORK-ACCESS (EndPoint)  - Header "Content-Type=application/yang-data+json" is mandatory for 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</si>
</sst>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rgb="FF46DA9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0" fillId="9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top" readingOrder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readingOrder="1"/>
    </xf>
    <xf numFmtId="0" fontId="0" fillId="0" borderId="1" xfId="0" applyBorder="1"/>
    <xf numFmtId="0" fontId="4" fillId="3" borderId="2" xfId="0" applyFont="1" applyFill="1" applyBorder="1"/>
    <xf numFmtId="0" fontId="3" fillId="4" borderId="2" xfId="0" applyFont="1" applyFill="1" applyBorder="1"/>
    <xf numFmtId="0" fontId="5" fillId="5" borderId="2" xfId="0" applyFont="1" applyFill="1" applyBorder="1"/>
    <xf numFmtId="0" fontId="0" fillId="6" borderId="2" xfId="0" applyFont="1" applyFill="1" applyBorder="1"/>
    <xf numFmtId="0" fontId="5" fillId="7" borderId="2" xfId="0" applyFont="1" applyFill="1" applyBorder="1"/>
    <xf numFmtId="0" fontId="0" fillId="7" borderId="2" xfId="0" applyFont="1" applyFill="1" applyBorder="1"/>
    <xf numFmtId="0" fontId="5" fillId="8" borderId="2" xfId="0" applyFont="1" applyFill="1" applyBorder="1"/>
    <xf numFmtId="0" fontId="0" fillId="8" borderId="2" xfId="0" applyFont="1" applyFill="1" applyBorder="1"/>
    <xf numFmtId="0" fontId="8" fillId="0" borderId="1" xfId="1" applyBorder="1"/>
    <xf numFmtId="0" fontId="0" fillId="10" borderId="1" xfId="0" applyFill="1" applyBorder="1"/>
    <xf numFmtId="9" fontId="0" fillId="0" borderId="1" xfId="2" applyFont="1" applyBorder="1"/>
    <xf numFmtId="0" fontId="0" fillId="5" borderId="2" xfId="0" applyFont="1" applyFill="1" applyBorder="1"/>
    <xf numFmtId="0" fontId="0" fillId="11" borderId="3" xfId="0" applyFont="1" applyFill="1" applyBorder="1"/>
    <xf numFmtId="0" fontId="11" fillId="10" borderId="4" xfId="3" applyFont="1" applyFill="1" applyBorder="1" applyAlignment="1"/>
    <xf numFmtId="0" fontId="11" fillId="10" borderId="0" xfId="3" applyFont="1" applyFill="1" applyBorder="1" applyAlignment="1"/>
    <xf numFmtId="0" fontId="0" fillId="12" borderId="0" xfId="0" applyFill="1"/>
    <xf numFmtId="0" fontId="0" fillId="5" borderId="3" xfId="0" applyFont="1" applyFill="1" applyBorder="1"/>
    <xf numFmtId="0" fontId="4" fillId="3" borderId="3" xfId="0" applyFont="1" applyFill="1" applyBorder="1"/>
    <xf numFmtId="0" fontId="0" fillId="13" borderId="3" xfId="0" applyFont="1" applyFill="1" applyBorder="1"/>
    <xf numFmtId="0" fontId="0" fillId="14" borderId="3" xfId="0" applyFont="1" applyFill="1" applyBorder="1"/>
    <xf numFmtId="0" fontId="4" fillId="15" borderId="5" xfId="0" applyFont="1" applyFill="1" applyBorder="1"/>
    <xf numFmtId="0" fontId="4" fillId="16" borderId="5" xfId="0" applyFont="1" applyFill="1" applyBorder="1"/>
    <xf numFmtId="0" fontId="4" fillId="15" borderId="9" xfId="0" applyFont="1" applyFill="1" applyBorder="1"/>
    <xf numFmtId="0" fontId="0" fillId="11" borderId="10" xfId="0" applyFill="1" applyBorder="1"/>
    <xf numFmtId="0" fontId="0" fillId="17" borderId="1" xfId="0" applyFill="1" applyBorder="1"/>
    <xf numFmtId="0" fontId="0" fillId="13" borderId="11" xfId="0" applyFill="1" applyBorder="1"/>
    <xf numFmtId="0" fontId="0" fillId="13" borderId="4" xfId="0" applyFill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3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top" readingOrder="1"/>
    </xf>
    <xf numFmtId="0" fontId="0" fillId="0" borderId="1" xfId="0" applyFont="1" applyBorder="1" applyAlignment="1">
      <alignment vertical="center" readingOrder="1"/>
    </xf>
    <xf numFmtId="0" fontId="12" fillId="0" borderId="1" xfId="0" applyFont="1" applyFill="1" applyBorder="1" applyAlignment="1">
      <alignment horizontal="left" vertical="center" readingOrder="1"/>
    </xf>
    <xf numFmtId="0" fontId="12" fillId="0" borderId="1" xfId="0" applyFont="1" applyFill="1" applyBorder="1" applyAlignment="1">
      <alignment horizontal="left" vertical="top" readingOrder="1"/>
    </xf>
    <xf numFmtId="0" fontId="1" fillId="2" borderId="1" xfId="0" applyFont="1" applyFill="1" applyBorder="1" applyAlignment="1">
      <alignment horizontal="center" vertical="center" readingOrder="1"/>
    </xf>
    <xf numFmtId="0" fontId="0" fillId="0" borderId="1" xfId="0" applyBorder="1" applyAlignment="1">
      <alignment vertical="top" readingOrder="1"/>
    </xf>
    <xf numFmtId="0" fontId="3" fillId="0" borderId="1" xfId="0" applyFont="1" applyBorder="1" applyAlignment="1">
      <alignment vertical="center" readingOrder="1"/>
    </xf>
    <xf numFmtId="0" fontId="0" fillId="0" borderId="1" xfId="0" applyBorder="1" applyAlignment="1">
      <alignment readingOrder="1"/>
    </xf>
    <xf numFmtId="0" fontId="3" fillId="0" borderId="1" xfId="0" applyFont="1" applyBorder="1" applyAlignment="1">
      <alignment readingOrder="1"/>
    </xf>
    <xf numFmtId="0" fontId="0" fillId="0" borderId="1" xfId="0" applyFont="1" applyBorder="1" applyAlignment="1">
      <alignment horizontal="center" vertical="center" readingOrder="1"/>
    </xf>
    <xf numFmtId="0" fontId="0" fillId="0" borderId="1" xfId="0" applyFont="1" applyBorder="1" applyAlignment="1">
      <alignment readingOrder="1"/>
    </xf>
    <xf numFmtId="14" fontId="3" fillId="0" borderId="1" xfId="0" applyNumberFormat="1" applyFont="1" applyBorder="1" applyAlignment="1">
      <alignment readingOrder="1"/>
    </xf>
    <xf numFmtId="0" fontId="0" fillId="0" borderId="1" xfId="0" applyFont="1" applyFill="1" applyBorder="1" applyAlignment="1">
      <alignment readingOrder="1"/>
    </xf>
    <xf numFmtId="0" fontId="0" fillId="0" borderId="1" xfId="0" applyFont="1" applyFill="1" applyBorder="1" applyAlignment="1">
      <alignment vertical="center" readingOrder="1"/>
    </xf>
    <xf numFmtId="0" fontId="0" fillId="0" borderId="1" xfId="0" applyFont="1" applyFill="1" applyBorder="1" applyAlignment="1">
      <alignment horizontal="center" vertical="center" readingOrder="1"/>
    </xf>
    <xf numFmtId="0" fontId="0" fillId="0" borderId="1" xfId="0" applyFill="1" applyBorder="1" applyAlignment="1">
      <alignment readingOrder="1"/>
    </xf>
    <xf numFmtId="0" fontId="2" fillId="0" borderId="0" xfId="0" applyFont="1" applyFill="1" applyAlignment="1">
      <alignment horizontal="center" vertical="center" readingOrder="1"/>
    </xf>
    <xf numFmtId="0" fontId="0" fillId="0" borderId="0" xfId="0" applyAlignment="1">
      <alignment readingOrder="1"/>
    </xf>
    <xf numFmtId="0" fontId="0" fillId="0" borderId="0" xfId="0" applyFill="1" applyAlignment="1">
      <alignment readingOrder="1"/>
    </xf>
    <xf numFmtId="0" fontId="0" fillId="0" borderId="0" xfId="0" applyFont="1" applyAlignment="1">
      <alignment readingOrder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4">
    <cellStyle name="Hyperlink" xfId="1" builtinId="8"/>
    <cellStyle name="Neutral" xfId="3" builtinId="28"/>
    <cellStyle name="Normal" xfId="0" builtinId="0"/>
    <cellStyle name="Percent" xfId="2" builtinId="5"/>
  </cellStyles>
  <dxfs count="100">
    <dxf>
      <font>
        <b val="0"/>
      </font>
    </dxf>
    <dxf>
      <font>
        <b/>
      </font>
    </dxf>
    <dxf>
      <border outline="0">
        <bottom style="thin">
          <color auto="1"/>
        </bottom>
      </border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KPIs!$B$13</c:f>
              <c:strCache>
                <c:ptCount val="1"/>
                <c:pt idx="0">
                  <c:v>Cisco</c:v>
                </c:pt>
              </c:strCache>
            </c:strRef>
          </c:tx>
          <c:dPt>
            <c:idx val="0"/>
            <c:bubble3D val="0"/>
            <c:spPr>
              <a:solidFill>
                <a:srgbClr val="46DA9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88-4FC0-A4F2-2862CCB05A1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88-4FC0-A4F2-2862CCB05A16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88-4FC0-A4F2-2862CCB05A1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88-4FC0-A4F2-2862CCB05A1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KPIs!$A$15:$A$18</c:f>
              <c:strCache>
                <c:ptCount val="4"/>
                <c:pt idx="0">
                  <c:v>Resolved</c:v>
                </c:pt>
                <c:pt idx="1">
                  <c:v>Not Blocking</c:v>
                </c:pt>
                <c:pt idx="2">
                  <c:v>Blocking</c:v>
                </c:pt>
                <c:pt idx="3">
                  <c:v>Partial</c:v>
                </c:pt>
              </c:strCache>
            </c:strRef>
          </c:cat>
          <c:val>
            <c:numRef>
              <c:f>KPIs!$B$15:$B$18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FC0-A4F2-2862CCB05A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KPIs!$C$166</c:f>
              <c:strCache>
                <c:ptCount val="1"/>
                <c:pt idx="0">
                  <c:v>Juniper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F-4011-B3C4-02D6E7388804}"/>
              </c:ext>
            </c:extLst>
          </c:dPt>
          <c:dPt>
            <c:idx val="1"/>
            <c:bubble3D val="0"/>
            <c:explosion val="4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F-4011-B3C4-02D6E73888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KPIs!$A$167:$A$168</c:f>
              <c:strCache>
                <c:ptCount val="2"/>
                <c:pt idx="0">
                  <c:v>%UC Completed</c:v>
                </c:pt>
                <c:pt idx="1">
                  <c:v>%UC Non completed</c:v>
                </c:pt>
              </c:strCache>
            </c:strRef>
          </c:cat>
          <c:val>
            <c:numRef>
              <c:f>KPIs!$C$167:$C$168</c:f>
              <c:numCache>
                <c:formatCode>General</c:formatCode>
                <c:ptCount val="2"/>
                <c:pt idx="0">
                  <c:v>0.39310134310134309</c:v>
                </c:pt>
                <c:pt idx="1">
                  <c:v>0.60689865689865696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F-4011-B3C4-02D6E73888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KPIs!$C$13</c:f>
              <c:strCache>
                <c:ptCount val="1"/>
                <c:pt idx="0">
                  <c:v>Juniper</c:v>
                </c:pt>
              </c:strCache>
            </c:strRef>
          </c:tx>
          <c:dPt>
            <c:idx val="0"/>
            <c:bubble3D val="0"/>
            <c:spPr>
              <a:solidFill>
                <a:srgbClr val="46DA9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07-41CC-9CB4-A8F7FC07861A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07-41CC-9CB4-A8F7FC07861A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07-41CC-9CB4-A8F7FC07861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07-41CC-9CB4-A8F7FC07861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KPIs!$A$15:$A$18</c:f>
              <c:strCache>
                <c:ptCount val="4"/>
                <c:pt idx="0">
                  <c:v>Resolved</c:v>
                </c:pt>
                <c:pt idx="1">
                  <c:v>Not Blocking</c:v>
                </c:pt>
                <c:pt idx="2">
                  <c:v>Blocking</c:v>
                </c:pt>
                <c:pt idx="3">
                  <c:v>Partial</c:v>
                </c:pt>
              </c:strCache>
            </c:strRef>
          </c:cat>
          <c:val>
            <c:numRef>
              <c:f>KPIs!$C$15:$C$18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07-41CC-9CB4-A8F7FC0786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UC without blocking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KPIs!$B$20:$F$20</c:f>
              <c:strCache>
                <c:ptCount val="2"/>
                <c:pt idx="0">
                  <c:v>Cisco</c:v>
                </c:pt>
                <c:pt idx="1">
                  <c:v>Juniper</c:v>
                </c:pt>
              </c:strCache>
            </c:strRef>
          </c:cat>
          <c:val>
            <c:numRef>
              <c:f>KPIs!$B$98:$F$98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1-48C9-A948-8956BB92FD66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KPIs!$B$99:$F$99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1-48C9-A948-8956BB9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54963600"/>
        <c:axId val="654964016"/>
      </c:barChart>
      <c:catAx>
        <c:axId val="65496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964016"/>
        <c:crosses val="autoZero"/>
        <c:auto val="1"/>
        <c:lblAlgn val="ctr"/>
        <c:lblOffset val="100"/>
        <c:noMultiLvlLbl val="0"/>
      </c:catAx>
      <c:valAx>
        <c:axId val="6549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963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Blocking Issues / Total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KPIs!$B$100:$F$100</c:f>
              <c:strCache>
                <c:ptCount val="2"/>
                <c:pt idx="0">
                  <c:v>Cisco</c:v>
                </c:pt>
                <c:pt idx="1">
                  <c:v>Juniper</c:v>
                </c:pt>
              </c:strCache>
            </c:strRef>
          </c:cat>
          <c:val>
            <c:numRef>
              <c:f>KPIs!$B$34:$F$34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1-4A87-9FF6-D7372D0EC5A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KPIs!$B$100:$F$100</c:f>
              <c:strCache>
                <c:ptCount val="2"/>
                <c:pt idx="0">
                  <c:v>Cisco</c:v>
                </c:pt>
                <c:pt idx="1">
                  <c:v>Juniper</c:v>
                </c:pt>
              </c:strCache>
            </c:strRef>
          </c:cat>
          <c:val>
            <c:numRef>
              <c:f>KPIs!$B$82:$F$82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1-4A87-9FF6-D7372D0E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965680"/>
        <c:axId val="654966512"/>
      </c:barChart>
      <c:catAx>
        <c:axId val="65496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966512"/>
        <c:crosses val="autoZero"/>
        <c:auto val="1"/>
        <c:lblAlgn val="ctr"/>
        <c:lblOffset val="100"/>
        <c:noMultiLvlLbl val="0"/>
      </c:catAx>
      <c:valAx>
        <c:axId val="6549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9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Issues completition / Vendor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KPIs!$A$34</c:f>
              <c:strCache>
                <c:ptCount val="1"/>
                <c:pt idx="0">
                  <c:v>TOTAL block &amp; open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KPIs!$B$68:$F$68</c:f>
              <c:strCache>
                <c:ptCount val="2"/>
                <c:pt idx="0">
                  <c:v>Cisco</c:v>
                </c:pt>
                <c:pt idx="1">
                  <c:v>Juniper</c:v>
                </c:pt>
              </c:strCache>
            </c:strRef>
          </c:cat>
          <c:val>
            <c:numRef>
              <c:f>KPIs!$B$34:$F$34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4617-AD3E-44CC287F5CEA}"/>
            </c:ext>
          </c:extLst>
        </c:ser>
        <c:ser>
          <c:idx val="1"/>
          <c:order val="1"/>
          <c:tx>
            <c:strRef>
              <c:f>KPIs!$A$66</c:f>
              <c:strCache>
                <c:ptCount val="1"/>
                <c:pt idx="0">
                  <c:v>TOTAL not block or Closed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KPIs!$B$68:$F$68</c:f>
              <c:strCache>
                <c:ptCount val="2"/>
                <c:pt idx="0">
                  <c:v>Cisco</c:v>
                </c:pt>
                <c:pt idx="1">
                  <c:v>Juniper</c:v>
                </c:pt>
              </c:strCache>
            </c:strRef>
          </c:cat>
          <c:val>
            <c:numRef>
              <c:f>KPIs!$B$82:$F$82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4-4617-AD3E-44CC287F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7284671"/>
        <c:axId val="612925375"/>
      </c:barChart>
      <c:catAx>
        <c:axId val="4172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925375"/>
        <c:crosses val="autoZero"/>
        <c:auto val="1"/>
        <c:lblAlgn val="ctr"/>
        <c:lblOffset val="100"/>
        <c:noMultiLvlLbl val="0"/>
      </c:catAx>
      <c:valAx>
        <c:axId val="6129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2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Huawei: Issues completition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Block</c:v>
          </c:tx>
          <c:spPr>
            <a:solidFill>
              <a:srgbClr val="FF5050"/>
            </a:solidFill>
          </c:spPr>
          <c:invertIfNegative val="0"/>
          <c:cat>
            <c:strRef>
              <c:f>KPIs!$A$150:$A$162</c:f>
              <c:strCache>
                <c:ptCount val="1"/>
                <c:pt idx="0">
                  <c:v>Service Provisioning-1: Create L3VPN network-instance</c:v>
                </c:pt>
              </c:strCache>
            </c:strRef>
          </c:cat>
          <c:val>
            <c:numRef>
              <c:f>KPIs!$B$150:$B$162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3-4868-B3EA-84D8979C2325}"/>
            </c:ext>
          </c:extLst>
        </c:ser>
        <c:ser>
          <c:idx val="1"/>
          <c:order val="1"/>
          <c:tx>
            <c:v>Not block</c:v>
          </c:tx>
          <c:spPr>
            <a:solidFill>
              <a:srgbClr val="46DA9E"/>
            </a:solidFill>
          </c:spPr>
          <c:invertIfNegative val="0"/>
          <c:cat>
            <c:strRef>
              <c:f>KPIs!$A$150:$A$162</c:f>
              <c:strCache>
                <c:ptCount val="1"/>
                <c:pt idx="0">
                  <c:v>Service Provisioning-1: Create L3VPN network-instance</c:v>
                </c:pt>
              </c:strCache>
            </c:strRef>
          </c:cat>
          <c:val>
            <c:numRef>
              <c:f>KPIs!$C$150:$C$162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3-4868-B3EA-84D8979C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178752"/>
        <c:axId val="252809728"/>
        <c:axId val="0"/>
      </c:bar3DChart>
      <c:catAx>
        <c:axId val="13517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2809728"/>
        <c:crosses val="autoZero"/>
        <c:auto val="1"/>
        <c:lblAlgn val="ctr"/>
        <c:lblOffset val="100"/>
        <c:noMultiLvlLbl val="0"/>
      </c:catAx>
      <c:valAx>
        <c:axId val="2528097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51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Infinera: Issues completition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Block</c:v>
          </c:tx>
          <c:spPr>
            <a:solidFill>
              <a:srgbClr val="FF5050"/>
            </a:solidFill>
          </c:spPr>
          <c:invertIfNegative val="0"/>
          <c:cat>
            <c:strRef>
              <c:f>KPIs!$A$150:$A$162</c:f>
              <c:strCache>
                <c:ptCount val="1"/>
                <c:pt idx="0">
                  <c:v>Service Provisioning-1: Create L3VPN network-instance</c:v>
                </c:pt>
              </c:strCache>
            </c:strRef>
          </c:cat>
          <c:val>
            <c:numRef>
              <c:f>KPIs!$E$150:$E$162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B-4CED-BA91-5D4F6DF7E8CC}"/>
            </c:ext>
          </c:extLst>
        </c:ser>
        <c:ser>
          <c:idx val="1"/>
          <c:order val="1"/>
          <c:tx>
            <c:v>Not block</c:v>
          </c:tx>
          <c:spPr>
            <a:solidFill>
              <a:srgbClr val="46DA9E"/>
            </a:solidFill>
          </c:spPr>
          <c:invertIfNegative val="0"/>
          <c:cat>
            <c:strRef>
              <c:f>KPIs!$A$150:$A$162</c:f>
              <c:strCache>
                <c:ptCount val="1"/>
                <c:pt idx="0">
                  <c:v>Service Provisioning-1: Create L3VPN network-instance</c:v>
                </c:pt>
              </c:strCache>
            </c:strRef>
          </c:cat>
          <c:val>
            <c:numRef>
              <c:f>KPIs!$F$150:$F$162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B-4CED-BA91-5D4F6DF7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178752"/>
        <c:axId val="252809728"/>
        <c:axId val="0"/>
      </c:bar3DChart>
      <c:catAx>
        <c:axId val="13517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2809728"/>
        <c:crosses val="autoZero"/>
        <c:auto val="1"/>
        <c:lblAlgn val="ctr"/>
        <c:lblOffset val="100"/>
        <c:noMultiLvlLbl val="0"/>
      </c:catAx>
      <c:valAx>
        <c:axId val="2528097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51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KPIs!$C$166</c:f>
              <c:strCache>
                <c:ptCount val="1"/>
                <c:pt idx="0">
                  <c:v>Juniper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16-42A9-9182-B3BD212D4C47}"/>
              </c:ext>
            </c:extLst>
          </c:dPt>
          <c:dPt>
            <c:idx val="1"/>
            <c:bubble3D val="0"/>
            <c:explosion val="4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16-42A9-9182-B3BD212D4C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KPIs!$A$167:$A$168</c:f>
              <c:strCache>
                <c:ptCount val="2"/>
                <c:pt idx="0">
                  <c:v>%UC Completed</c:v>
                </c:pt>
                <c:pt idx="1">
                  <c:v>%UC Non completed</c:v>
                </c:pt>
              </c:strCache>
            </c:strRef>
          </c:cat>
          <c:val>
            <c:numRef>
              <c:f>KPIs!$C$167:$C$168</c:f>
              <c:numCache>
                <c:formatCode>General</c:formatCode>
                <c:ptCount val="2"/>
                <c:pt idx="0">
                  <c:v>0.39310134310134309</c:v>
                </c:pt>
                <c:pt idx="1">
                  <c:v>0.60689865689865696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6-42A9-9182-B3BD212D4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KPIs!$B$166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6-45DE-BD8B-7D9835E249CD}"/>
              </c:ext>
            </c:extLst>
          </c:dPt>
          <c:dPt>
            <c:idx val="1"/>
            <c:bubble3D val="0"/>
            <c:explosion val="4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6-45DE-BD8B-7D9835E24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KPIs!$A$167:$A$168</c:f>
              <c:strCache>
                <c:ptCount val="2"/>
                <c:pt idx="0">
                  <c:v>%UC Completed</c:v>
                </c:pt>
                <c:pt idx="1">
                  <c:v>%UC Non completed</c:v>
                </c:pt>
              </c:strCache>
            </c:strRef>
          </c:cat>
          <c:val>
            <c:numRef>
              <c:f>KPIs!$B$167:$B$168</c:f>
              <c:numCache>
                <c:formatCode>General</c:formatCode>
                <c:ptCount val="2"/>
                <c:pt idx="0">
                  <c:v>0.14697802197802198</c:v>
                </c:pt>
                <c:pt idx="1">
                  <c:v>0.85302197802197799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6-45DE-BD8B-7D9835E249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25401</xdr:rowOff>
    </xdr:from>
    <xdr:to>
      <xdr:col>4</xdr:col>
      <xdr:colOff>196850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28575</xdr:rowOff>
    </xdr:from>
    <xdr:to>
      <xdr:col>8</xdr:col>
      <xdr:colOff>542925</xdr:colOff>
      <xdr:row>11</xdr:row>
      <xdr:rowOff>38100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7410</xdr:colOff>
      <xdr:row>11</xdr:row>
      <xdr:rowOff>125186</xdr:rowOff>
    </xdr:from>
    <xdr:to>
      <xdr:col>13</xdr:col>
      <xdr:colOff>236010</xdr:colOff>
      <xdr:row>23</xdr:row>
      <xdr:rowOff>1361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319921</xdr:colOff>
      <xdr:row>11</xdr:row>
      <xdr:rowOff>111579</xdr:rowOff>
    </xdr:from>
    <xdr:to>
      <xdr:col>20</xdr:col>
      <xdr:colOff>72271</xdr:colOff>
      <xdr:row>23</xdr:row>
      <xdr:rowOff>1513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15119</xdr:colOff>
      <xdr:row>23</xdr:row>
      <xdr:rowOff>63952</xdr:rowOff>
    </xdr:from>
    <xdr:to>
      <xdr:col>13</xdr:col>
      <xdr:colOff>205619</xdr:colOff>
      <xdr:row>50</xdr:row>
      <xdr:rowOff>16328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621394</xdr:colOff>
      <xdr:row>50</xdr:row>
      <xdr:rowOff>176891</xdr:rowOff>
    </xdr:from>
    <xdr:to>
      <xdr:col>18</xdr:col>
      <xdr:colOff>230718</xdr:colOff>
      <xdr:row>64</xdr:row>
      <xdr:rowOff>172508</xdr:rowOff>
    </xdr:to>
    <xdr:graphicFrame macro="">
      <xdr:nvGraphicFramePr>
        <xdr:cNvPr id="9" name="9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626686</xdr:colOff>
      <xdr:row>66</xdr:row>
      <xdr:rowOff>9676</xdr:rowOff>
    </xdr:from>
    <xdr:to>
      <xdr:col>18</xdr:col>
      <xdr:colOff>240244</xdr:colOff>
      <xdr:row>80</xdr:row>
      <xdr:rowOff>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222817</xdr:colOff>
      <xdr:row>169</xdr:row>
      <xdr:rowOff>95420</xdr:rowOff>
    </xdr:from>
    <xdr:to>
      <xdr:col>2</xdr:col>
      <xdr:colOff>408214</xdr:colOff>
      <xdr:row>181</xdr:row>
      <xdr:rowOff>34018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D729D56-45A4-43DC-B993-4A3E16984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493259</xdr:colOff>
      <xdr:row>169</xdr:row>
      <xdr:rowOff>93549</xdr:rowOff>
    </xdr:from>
    <xdr:to>
      <xdr:col>6</xdr:col>
      <xdr:colOff>423522</xdr:colOff>
      <xdr:row>181</xdr:row>
      <xdr:rowOff>32147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676B4F4-95D7-431E-8D06-AE9A07F55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265339</xdr:colOff>
      <xdr:row>169</xdr:row>
      <xdr:rowOff>112429</xdr:rowOff>
    </xdr:from>
    <xdr:to>
      <xdr:col>2</xdr:col>
      <xdr:colOff>450736</xdr:colOff>
      <xdr:row>181</xdr:row>
      <xdr:rowOff>51027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B64FB2F-E54E-4902-913B-9B13F2022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A14:A18" totalsRowShown="0" tableBorderDxfId="41">
  <autoFilter ref="A14:A18"/>
  <tableColumns count="1">
    <tableColumn id="1" name="Nº Iss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4" displayName="Table224" ref="A1:B5" totalsRowShown="0" dataDxfId="3" tableBorderDxfId="2">
  <tableColumns count="2">
    <tableColumn id="1" name="Conventions" dataDxfId="1"/>
    <tableColumn id="2" name="Abbr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28515625" defaultRowHeight="15" x14ac:dyDescent="0.25"/>
  <cols>
    <col min="1" max="1" width="9.28515625" style="56"/>
    <col min="2" max="2" width="98.42578125" style="56" bestFit="1" customWidth="1"/>
    <col min="3" max="3" width="82.85546875" style="56" bestFit="1" customWidth="1"/>
    <col min="4" max="4" width="44.85546875" style="56" bestFit="1" customWidth="1"/>
    <col min="5" max="5" width="35.7109375" style="1" customWidth="1"/>
    <col min="6" max="6" width="74.28515625" style="1" customWidth="1"/>
    <col min="7" max="7" width="12.7109375" style="1" bestFit="1" customWidth="1"/>
    <col min="8" max="8" width="22.7109375" style="56" customWidth="1"/>
    <col min="9" max="9" width="44.140625" style="56" customWidth="1"/>
    <col min="10" max="10" width="39.28515625" style="56" customWidth="1"/>
    <col min="11" max="11" width="27.140625" style="56" customWidth="1"/>
    <col min="12" max="12" width="27" style="56" customWidth="1"/>
    <col min="13" max="16384" width="9.28515625" style="56"/>
  </cols>
  <sheetData>
    <row r="1" spans="1:12" s="55" customFormat="1" ht="15.75" x14ac:dyDescent="0.25">
      <c r="A1" s="43" t="s">
        <v>5</v>
      </c>
      <c r="B1" s="43" t="s">
        <v>6</v>
      </c>
      <c r="C1" s="43" t="s">
        <v>0</v>
      </c>
      <c r="D1" s="43" t="s">
        <v>1</v>
      </c>
      <c r="E1" s="43" t="s">
        <v>2</v>
      </c>
      <c r="F1" s="43" t="s">
        <v>3</v>
      </c>
      <c r="G1" s="43" t="s">
        <v>4</v>
      </c>
      <c r="H1" s="43" t="s">
        <v>7</v>
      </c>
      <c r="I1" s="43" t="s">
        <v>9</v>
      </c>
      <c r="J1" s="43" t="s">
        <v>10</v>
      </c>
      <c r="K1" s="43" t="s">
        <v>8</v>
      </c>
      <c r="L1" s="43" t="s">
        <v>11</v>
      </c>
    </row>
    <row r="2" spans="1:12" x14ac:dyDescent="0.25">
      <c r="A2" s="46">
        <v>1</v>
      </c>
      <c r="B2" s="47" t="s">
        <v>83</v>
      </c>
      <c r="C2" s="45" t="s">
        <v>46</v>
      </c>
      <c r="D2" s="48" t="s">
        <v>45</v>
      </c>
      <c r="E2" s="38" t="s">
        <v>46</v>
      </c>
      <c r="F2" s="3" t="s">
        <v>47</v>
      </c>
      <c r="G2" s="49" t="s">
        <v>13</v>
      </c>
      <c r="H2" s="50">
        <v>44099</v>
      </c>
      <c r="I2" s="39"/>
      <c r="J2" s="49"/>
      <c r="K2" s="49"/>
      <c r="L2" s="49"/>
    </row>
    <row r="3" spans="1:12" x14ac:dyDescent="0.25">
      <c r="A3" s="46">
        <v>2</v>
      </c>
      <c r="B3" s="47" t="s">
        <v>84</v>
      </c>
      <c r="C3" s="45" t="s">
        <v>48</v>
      </c>
      <c r="D3" s="48" t="s">
        <v>45</v>
      </c>
      <c r="E3" s="38" t="s">
        <v>48</v>
      </c>
      <c r="F3" s="3" t="s">
        <v>49</v>
      </c>
      <c r="G3" s="49" t="s">
        <v>13</v>
      </c>
      <c r="H3" s="50">
        <v>44099</v>
      </c>
      <c r="I3" s="39"/>
      <c r="J3" s="49"/>
      <c r="K3" s="49"/>
      <c r="L3" s="49"/>
    </row>
    <row r="4" spans="1:12" s="57" customFormat="1" x14ac:dyDescent="0.25">
      <c r="A4" s="46">
        <v>3</v>
      </c>
      <c r="B4" s="51" t="s">
        <v>85</v>
      </c>
      <c r="C4" s="40" t="s">
        <v>50</v>
      </c>
      <c r="D4" s="48" t="s">
        <v>45</v>
      </c>
      <c r="E4" s="38" t="str">
        <f>C4</f>
        <v>NBI_COM_3: GET RESTCONF STREAMS</v>
      </c>
      <c r="F4" s="3" t="s">
        <v>51</v>
      </c>
      <c r="G4" s="49" t="s">
        <v>13</v>
      </c>
      <c r="H4" s="50">
        <v>44099</v>
      </c>
      <c r="I4" s="51"/>
      <c r="J4" s="51"/>
      <c r="K4" s="51"/>
      <c r="L4" s="49"/>
    </row>
    <row r="5" spans="1:12" x14ac:dyDescent="0.25">
      <c r="A5" s="46">
        <v>4</v>
      </c>
      <c r="B5" s="51" t="s">
        <v>86</v>
      </c>
      <c r="C5" s="40" t="s">
        <v>52</v>
      </c>
      <c r="D5" s="48" t="s">
        <v>45</v>
      </c>
      <c r="E5" s="38" t="str">
        <f>C5</f>
        <v>NBI_COM_5: GET RESTCONF CAPABILITIES</v>
      </c>
      <c r="F5" s="3" t="s">
        <v>53</v>
      </c>
      <c r="G5" s="49" t="s">
        <v>13</v>
      </c>
      <c r="H5" s="50">
        <v>44099</v>
      </c>
      <c r="I5" s="51"/>
      <c r="J5" s="51"/>
      <c r="K5" s="51"/>
      <c r="L5" s="49"/>
    </row>
    <row r="6" spans="1:12" x14ac:dyDescent="0.25">
      <c r="A6" s="46">
        <v>5</v>
      </c>
      <c r="B6" s="51" t="s">
        <v>56</v>
      </c>
      <c r="C6" s="52" t="s">
        <v>57</v>
      </c>
      <c r="D6" s="53" t="s">
        <v>54</v>
      </c>
      <c r="E6" s="41" t="s">
        <v>57</v>
      </c>
      <c r="F6" s="42" t="s">
        <v>79</v>
      </c>
      <c r="G6" s="42" t="s">
        <v>16</v>
      </c>
      <c r="H6" s="50">
        <v>44099</v>
      </c>
      <c r="I6" s="51"/>
      <c r="J6" s="51"/>
      <c r="K6" s="51"/>
      <c r="L6" s="49"/>
    </row>
    <row r="7" spans="1:12" x14ac:dyDescent="0.25">
      <c r="A7" s="46">
        <v>6</v>
      </c>
      <c r="B7" s="51" t="s">
        <v>58</v>
      </c>
      <c r="C7" s="52" t="s">
        <v>59</v>
      </c>
      <c r="D7" s="53" t="s">
        <v>55</v>
      </c>
      <c r="E7" s="41" t="s">
        <v>59</v>
      </c>
      <c r="F7" s="42" t="s">
        <v>80</v>
      </c>
      <c r="G7" s="42" t="s">
        <v>16</v>
      </c>
      <c r="H7" s="50">
        <v>44099</v>
      </c>
      <c r="I7" s="51"/>
      <c r="J7" s="51"/>
      <c r="K7" s="51"/>
      <c r="L7" s="49"/>
    </row>
    <row r="8" spans="1:12" x14ac:dyDescent="0.25">
      <c r="A8" s="46">
        <v>7</v>
      </c>
      <c r="B8" s="46" t="s">
        <v>61</v>
      </c>
      <c r="C8" s="46" t="s">
        <v>60</v>
      </c>
      <c r="D8" s="53" t="s">
        <v>64</v>
      </c>
      <c r="E8" s="44" t="s">
        <v>60</v>
      </c>
      <c r="F8" s="44" t="s">
        <v>81</v>
      </c>
      <c r="G8" s="44" t="s">
        <v>16</v>
      </c>
      <c r="H8" s="50">
        <v>44099</v>
      </c>
      <c r="I8" s="51"/>
      <c r="J8" s="51"/>
      <c r="K8" s="51"/>
      <c r="L8" s="49"/>
    </row>
    <row r="9" spans="1:12" x14ac:dyDescent="0.25">
      <c r="A9" s="46">
        <v>8</v>
      </c>
      <c r="B9" s="46" t="s">
        <v>62</v>
      </c>
      <c r="C9" s="46" t="s">
        <v>63</v>
      </c>
      <c r="D9" s="53" t="s">
        <v>65</v>
      </c>
      <c r="E9" s="44" t="s">
        <v>63</v>
      </c>
      <c r="F9" s="44" t="s">
        <v>82</v>
      </c>
      <c r="G9" s="44" t="s">
        <v>16</v>
      </c>
      <c r="H9" s="50">
        <v>44099</v>
      </c>
      <c r="I9" s="51"/>
      <c r="J9" s="51"/>
      <c r="K9" s="51"/>
      <c r="L9" s="49"/>
    </row>
    <row r="10" spans="1:12" s="58" customFormat="1" x14ac:dyDescent="0.25">
      <c r="A10" s="46">
        <v>9</v>
      </c>
      <c r="B10" s="51" t="s">
        <v>72</v>
      </c>
      <c r="C10" s="46" t="s">
        <v>71</v>
      </c>
      <c r="D10" s="53" t="s">
        <v>67</v>
      </c>
      <c r="E10" s="44" t="s">
        <v>71</v>
      </c>
      <c r="F10" s="46" t="s">
        <v>87</v>
      </c>
      <c r="G10" s="44" t="s">
        <v>13</v>
      </c>
      <c r="H10" s="50">
        <v>44099</v>
      </c>
      <c r="I10" s="51"/>
      <c r="J10" s="51"/>
      <c r="K10" s="51"/>
      <c r="L10" s="49"/>
    </row>
    <row r="11" spans="1:12" s="58" customFormat="1" x14ac:dyDescent="0.25">
      <c r="A11" s="46">
        <v>10</v>
      </c>
      <c r="B11" s="51" t="s">
        <v>68</v>
      </c>
      <c r="C11" s="46" t="s">
        <v>66</v>
      </c>
      <c r="D11" s="53" t="s">
        <v>67</v>
      </c>
      <c r="E11" s="44" t="s">
        <v>66</v>
      </c>
      <c r="F11" s="54" t="s">
        <v>88</v>
      </c>
      <c r="G11" s="44" t="s">
        <v>13</v>
      </c>
      <c r="H11" s="50">
        <v>44099</v>
      </c>
      <c r="I11" s="51"/>
      <c r="J11" s="51"/>
      <c r="K11" s="51"/>
      <c r="L11" s="49"/>
    </row>
    <row r="12" spans="1:12" s="58" customFormat="1" x14ac:dyDescent="0.25">
      <c r="A12" s="46">
        <v>11</v>
      </c>
      <c r="B12" s="51" t="s">
        <v>92</v>
      </c>
      <c r="C12" s="46" t="s">
        <v>69</v>
      </c>
      <c r="D12" s="53" t="s">
        <v>70</v>
      </c>
      <c r="E12" s="44" t="s">
        <v>69</v>
      </c>
      <c r="F12" s="46" t="s">
        <v>89</v>
      </c>
      <c r="G12" s="44" t="s">
        <v>13</v>
      </c>
      <c r="H12" s="50">
        <v>44099</v>
      </c>
      <c r="I12" s="51"/>
      <c r="J12" s="51"/>
      <c r="K12" s="51"/>
      <c r="L12" s="49"/>
    </row>
    <row r="13" spans="1:12" s="58" customFormat="1" x14ac:dyDescent="0.25">
      <c r="A13" s="46">
        <v>12</v>
      </c>
      <c r="B13" s="54" t="s">
        <v>77</v>
      </c>
      <c r="C13" s="46" t="s">
        <v>76</v>
      </c>
      <c r="D13" s="53" t="s">
        <v>75</v>
      </c>
      <c r="E13" s="44" t="s">
        <v>76</v>
      </c>
      <c r="F13" s="44" t="s">
        <v>78</v>
      </c>
      <c r="G13" s="44" t="s">
        <v>13</v>
      </c>
      <c r="H13" s="50">
        <v>44099</v>
      </c>
      <c r="I13" s="51"/>
      <c r="J13" s="51"/>
      <c r="K13" s="51"/>
      <c r="L13" s="49"/>
    </row>
    <row r="14" spans="1:12" s="58" customFormat="1" x14ac:dyDescent="0.25">
      <c r="A14" s="46">
        <v>13</v>
      </c>
      <c r="B14" s="46" t="s">
        <v>91</v>
      </c>
      <c r="C14" s="46" t="s">
        <v>74</v>
      </c>
      <c r="D14" s="53" t="s">
        <v>73</v>
      </c>
      <c r="E14" s="44" t="s">
        <v>74</v>
      </c>
      <c r="F14" s="44" t="s">
        <v>90</v>
      </c>
      <c r="G14" s="44" t="s">
        <v>13</v>
      </c>
      <c r="H14" s="50">
        <v>44099</v>
      </c>
      <c r="I14" s="51"/>
      <c r="J14" s="51"/>
      <c r="K14" s="51"/>
      <c r="L14" s="49"/>
    </row>
  </sheetData>
  <autoFilter ref="C1:L1"/>
  <conditionalFormatting sqref="G3">
    <cfRule type="cellIs" dxfId="99" priority="11" operator="equal">
      <formula>"Not pass"</formula>
    </cfRule>
    <cfRule type="cellIs" dxfId="98" priority="12" operator="equal">
      <formula>"Pass"</formula>
    </cfRule>
  </conditionalFormatting>
  <conditionalFormatting sqref="G4">
    <cfRule type="cellIs" dxfId="97" priority="9" operator="equal">
      <formula>"Not pass"</formula>
    </cfRule>
    <cfRule type="cellIs" dxfId="96" priority="10" operator="equal">
      <formula>"Pass"</formula>
    </cfRule>
  </conditionalFormatting>
  <conditionalFormatting sqref="G5">
    <cfRule type="cellIs" dxfId="95" priority="7" operator="equal">
      <formula>"Not pass"</formula>
    </cfRule>
    <cfRule type="cellIs" dxfId="94" priority="8" operator="equal">
      <formula>"Pass"</formula>
    </cfRule>
  </conditionalFormatting>
  <conditionalFormatting sqref="G2">
    <cfRule type="cellIs" dxfId="93" priority="1" operator="equal">
      <formula>"Not pass"</formula>
    </cfRule>
    <cfRule type="cellIs" dxfId="92" priority="2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Hoja3!$A$2:$A$5</xm:f>
          </x14:formula1>
          <xm:sqref>G1:G14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E18" sqref="E18"/>
    </sheetView>
  </sheetViews>
  <sheetFormatPr defaultColWidth="11.42578125" defaultRowHeight="15" x14ac:dyDescent="0.25"/>
  <cols>
    <col min="4" max="4" width="9" customWidth="1"/>
  </cols>
  <sheetData>
    <row r="1" spans="1:7" x14ac:dyDescent="0.25">
      <c r="E1" t="s">
        <v>17</v>
      </c>
      <c r="F1" t="s">
        <v>17</v>
      </c>
      <c r="G1" t="s">
        <v>17</v>
      </c>
    </row>
    <row r="2" spans="1:7" x14ac:dyDescent="0.25">
      <c r="A2" t="s">
        <v>18</v>
      </c>
      <c r="B2" t="s">
        <v>19</v>
      </c>
      <c r="C2" t="s">
        <v>1</v>
      </c>
      <c r="D2" t="s">
        <v>5</v>
      </c>
      <c r="E2" t="s">
        <v>20</v>
      </c>
      <c r="F2" t="s">
        <v>20</v>
      </c>
      <c r="G2" t="s">
        <v>20</v>
      </c>
    </row>
    <row r="3" spans="1:7" x14ac:dyDescent="0.25">
      <c r="A3" s="2"/>
      <c r="B3" s="2"/>
      <c r="C3" s="2"/>
      <c r="D3" s="13"/>
      <c r="E3" s="4" t="s">
        <v>16</v>
      </c>
      <c r="F3" s="4" t="s">
        <v>14</v>
      </c>
      <c r="G3" s="4"/>
    </row>
    <row r="4" spans="1:7" x14ac:dyDescent="0.25">
      <c r="A4" s="2"/>
      <c r="B4" s="2"/>
      <c r="C4" s="2"/>
      <c r="D4" s="13"/>
      <c r="E4" s="4"/>
      <c r="F4" s="4"/>
      <c r="G4" s="4"/>
    </row>
    <row r="5" spans="1:7" x14ac:dyDescent="0.25">
      <c r="A5" s="2"/>
      <c r="B5" s="2"/>
      <c r="C5" s="2"/>
      <c r="D5" s="13"/>
      <c r="E5" s="4"/>
      <c r="F5" s="4"/>
      <c r="G5" s="4"/>
    </row>
    <row r="6" spans="1:7" x14ac:dyDescent="0.25">
      <c r="A6" s="2"/>
      <c r="B6" s="2"/>
      <c r="C6" s="2"/>
      <c r="D6" s="13"/>
      <c r="E6" s="4"/>
      <c r="F6" s="4"/>
      <c r="G6" s="4"/>
    </row>
    <row r="7" spans="1:7" x14ac:dyDescent="0.25">
      <c r="A7" s="2"/>
      <c r="B7" s="2"/>
      <c r="C7" s="2"/>
      <c r="D7" s="13"/>
      <c r="E7" s="4"/>
      <c r="F7" s="4"/>
      <c r="G7" s="4"/>
    </row>
    <row r="8" spans="1:7" x14ac:dyDescent="0.25">
      <c r="A8" s="2"/>
      <c r="B8" s="2"/>
      <c r="C8" s="2"/>
      <c r="D8" s="13"/>
      <c r="E8" s="4"/>
      <c r="F8" s="4"/>
      <c r="G8" s="4"/>
    </row>
    <row r="9" spans="1:7" x14ac:dyDescent="0.25">
      <c r="A9" s="2"/>
      <c r="B9" s="2"/>
      <c r="C9" s="2"/>
      <c r="D9" s="13"/>
      <c r="E9" s="4"/>
      <c r="F9" s="4"/>
      <c r="G9" s="4"/>
    </row>
    <row r="10" spans="1:7" x14ac:dyDescent="0.25">
      <c r="A10" s="2"/>
      <c r="B10" s="2"/>
      <c r="C10" s="2"/>
      <c r="D10" s="13"/>
      <c r="E10" s="4"/>
      <c r="F10" s="4"/>
      <c r="G10" s="4"/>
    </row>
    <row r="11" spans="1:7" x14ac:dyDescent="0.25">
      <c r="A11" s="2"/>
      <c r="B11" s="2"/>
      <c r="C11" s="2"/>
      <c r="D11" s="13"/>
      <c r="E11" s="4"/>
      <c r="F11" s="4"/>
      <c r="G11" s="4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Hoja3!$A$2:$A$5</xm:f>
          </x14:formula1>
          <xm:sqref>E3:G11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168"/>
  <sheetViews>
    <sheetView topLeftCell="A43" zoomScale="58" zoomScaleNormal="58" workbookViewId="0">
      <selection activeCell="A34" sqref="A34"/>
    </sheetView>
  </sheetViews>
  <sheetFormatPr defaultColWidth="9.140625" defaultRowHeight="15" x14ac:dyDescent="0.25"/>
  <cols>
    <col min="1" max="1" width="23.7109375" customWidth="1"/>
  </cols>
  <sheetData>
    <row r="13" spans="1:3" x14ac:dyDescent="0.25">
      <c r="B13" s="14" t="s">
        <v>44</v>
      </c>
      <c r="C13" s="14" t="s">
        <v>21</v>
      </c>
    </row>
    <row r="14" spans="1:3" x14ac:dyDescent="0.25">
      <c r="A14" t="s">
        <v>22</v>
      </c>
      <c r="B14" s="4">
        <f ca="1">COUNT(INDIRECT(B$13&amp;"!F:F"))</f>
        <v>0</v>
      </c>
      <c r="C14" s="4">
        <f ca="1">COUNT(INDIRECT(C$13&amp;"!F:F"))</f>
        <v>0</v>
      </c>
    </row>
    <row r="15" spans="1:3" x14ac:dyDescent="0.25">
      <c r="A15" s="5" t="s">
        <v>14</v>
      </c>
      <c r="B15" s="15" t="e">
        <f ca="1">COUNTIF(INDIRECT(B$13&amp;"!E:E"),Table24[[#This Row],[Nº Issues]])/B$14</f>
        <v>#REF!</v>
      </c>
      <c r="C15" s="15" t="e">
        <f ca="1">COUNTIF(INDIRECT(C$13&amp;"!E:E"),Table24[[#This Row],[Nº Issues]])/C$14</f>
        <v>#REF!</v>
      </c>
    </row>
    <row r="16" spans="1:3" x14ac:dyDescent="0.25">
      <c r="A16" s="16" t="s">
        <v>15</v>
      </c>
      <c r="B16" s="15" t="e">
        <f ca="1">COUNTIF(INDIRECT(B$13&amp;"!E:E"),Table24[[#This Row],[Nº Issues]])/B$14</f>
        <v>#REF!</v>
      </c>
      <c r="C16" s="15" t="e">
        <f ca="1">COUNTIF(INDIRECT(C$13&amp;"!E:E"),Table24[[#This Row],[Nº Issues]])/C$14</f>
        <v>#REF!</v>
      </c>
    </row>
    <row r="17" spans="1:3" x14ac:dyDescent="0.25">
      <c r="A17" s="10" t="s">
        <v>16</v>
      </c>
      <c r="B17" s="15" t="e">
        <f ca="1">COUNTIF(INDIRECT(B$13&amp;"!E:E"),Table24[[#This Row],[Nº Issues]])/B$14</f>
        <v>#REF!</v>
      </c>
      <c r="C17" s="15" t="e">
        <f ca="1">COUNTIF(INDIRECT(C$13&amp;"!E:E"),Table24[[#This Row],[Nº Issues]])/C$14</f>
        <v>#REF!</v>
      </c>
    </row>
    <row r="18" spans="1:3" x14ac:dyDescent="0.25">
      <c r="A18" s="12" t="s">
        <v>13</v>
      </c>
      <c r="B18" s="15" t="e">
        <f ca="1">COUNTIF(INDIRECT(B$13&amp;"!E:E"),Table24[[#This Row],[Nº Issues]])/B$14</f>
        <v>#REF!</v>
      </c>
      <c r="C18" s="15" t="e">
        <f ca="1">COUNTIF(INDIRECT(C$13&amp;"!E:E"),Table24[[#This Row],[Nº Issues]])/C$14</f>
        <v>#REF!</v>
      </c>
    </row>
    <row r="20" spans="1:3" x14ac:dyDescent="0.25">
      <c r="A20" s="17" t="s">
        <v>16</v>
      </c>
      <c r="B20" s="14" t="s">
        <v>44</v>
      </c>
      <c r="C20" s="14" t="s">
        <v>21</v>
      </c>
    </row>
    <row r="21" spans="1:3" x14ac:dyDescent="0.25">
      <c r="A21" s="18" t="s">
        <v>12</v>
      </c>
      <c r="B21" t="e">
        <f ca="1">COUNTIFS(INDIRECT(B$52&amp;"!A:A"), $A21, INDIRECT(B$52&amp;"!E:E"), $A$20)</f>
        <v>#REF!</v>
      </c>
      <c r="C21" t="e">
        <f ca="1">COUNTIFS(INDIRECT(C$52&amp;"!A:A"), $A21, INDIRECT(C$52&amp;"!E:E"), $A$20)</f>
        <v>#REF!</v>
      </c>
    </row>
    <row r="22" spans="1:3" x14ac:dyDescent="0.25">
      <c r="A22" s="18"/>
      <c r="B22" t="e">
        <f t="shared" ref="B22:C33" ca="1" si="0">COUNTIFS(INDIRECT(B$52&amp;"!A:A"), $A22, INDIRECT(B$52&amp;"!E:E"), $A$20)</f>
        <v>#REF!</v>
      </c>
      <c r="C22" t="e">
        <f t="shared" ca="1" si="0"/>
        <v>#REF!</v>
      </c>
    </row>
    <row r="23" spans="1:3" x14ac:dyDescent="0.25">
      <c r="A23" s="18"/>
      <c r="B23" t="e">
        <f t="shared" ca="1" si="0"/>
        <v>#REF!</v>
      </c>
      <c r="C23" t="e">
        <f t="shared" ca="1" si="0"/>
        <v>#REF!</v>
      </c>
    </row>
    <row r="24" spans="1:3" x14ac:dyDescent="0.25">
      <c r="A24" s="18"/>
      <c r="B24" t="e">
        <f t="shared" ca="1" si="0"/>
        <v>#REF!</v>
      </c>
      <c r="C24" t="e">
        <f t="shared" ca="1" si="0"/>
        <v>#REF!</v>
      </c>
    </row>
    <row r="25" spans="1:3" x14ac:dyDescent="0.25">
      <c r="A25" s="18"/>
      <c r="B25" t="e">
        <f t="shared" ca="1" si="0"/>
        <v>#REF!</v>
      </c>
      <c r="C25" t="e">
        <f t="shared" ca="1" si="0"/>
        <v>#REF!</v>
      </c>
    </row>
    <row r="26" spans="1:3" x14ac:dyDescent="0.25">
      <c r="A26" s="18"/>
      <c r="B26" t="e">
        <f t="shared" ca="1" si="0"/>
        <v>#REF!</v>
      </c>
      <c r="C26" t="e">
        <f t="shared" ca="1" si="0"/>
        <v>#REF!</v>
      </c>
    </row>
    <row r="27" spans="1:3" x14ac:dyDescent="0.25">
      <c r="A27" s="18"/>
      <c r="B27" t="e">
        <f t="shared" ca="1" si="0"/>
        <v>#REF!</v>
      </c>
      <c r="C27" t="e">
        <f t="shared" ca="1" si="0"/>
        <v>#REF!</v>
      </c>
    </row>
    <row r="28" spans="1:3" x14ac:dyDescent="0.25">
      <c r="A28" s="18"/>
      <c r="B28" t="e">
        <f t="shared" ca="1" si="0"/>
        <v>#REF!</v>
      </c>
      <c r="C28" t="e">
        <f t="shared" ca="1" si="0"/>
        <v>#REF!</v>
      </c>
    </row>
    <row r="29" spans="1:3" x14ac:dyDescent="0.25">
      <c r="A29" s="18"/>
      <c r="B29" t="e">
        <f t="shared" ca="1" si="0"/>
        <v>#REF!</v>
      </c>
      <c r="C29" t="e">
        <f t="shared" ca="1" si="0"/>
        <v>#REF!</v>
      </c>
    </row>
    <row r="30" spans="1:3" x14ac:dyDescent="0.25">
      <c r="A30" s="18"/>
      <c r="B30" t="e">
        <f t="shared" ca="1" si="0"/>
        <v>#REF!</v>
      </c>
      <c r="C30" t="e">
        <f t="shared" ca="1" si="0"/>
        <v>#REF!</v>
      </c>
    </row>
    <row r="31" spans="1:3" x14ac:dyDescent="0.25">
      <c r="A31" s="18"/>
      <c r="B31" t="e">
        <f t="shared" ca="1" si="0"/>
        <v>#REF!</v>
      </c>
      <c r="C31" t="e">
        <f t="shared" ca="1" si="0"/>
        <v>#REF!</v>
      </c>
    </row>
    <row r="32" spans="1:3" x14ac:dyDescent="0.25">
      <c r="A32" s="18"/>
      <c r="B32" t="e">
        <f t="shared" ca="1" si="0"/>
        <v>#REF!</v>
      </c>
      <c r="C32" t="e">
        <f t="shared" ca="1" si="0"/>
        <v>#REF!</v>
      </c>
    </row>
    <row r="33" spans="1:3" x14ac:dyDescent="0.25">
      <c r="A33" s="18"/>
      <c r="B33" t="e">
        <f t="shared" ca="1" si="0"/>
        <v>#REF!</v>
      </c>
      <c r="C33" t="e">
        <f t="shared" ca="1" si="0"/>
        <v>#REF!</v>
      </c>
    </row>
    <row r="34" spans="1:3" x14ac:dyDescent="0.25">
      <c r="A34" s="19" t="s">
        <v>23</v>
      </c>
      <c r="B34" s="20" t="e">
        <f ca="1">SUM(B21:B33)</f>
        <v>#REF!</v>
      </c>
      <c r="C34" s="20" t="e">
        <f ca="1">SUM(C21:C33)</f>
        <v>#REF!</v>
      </c>
    </row>
    <row r="36" spans="1:3" x14ac:dyDescent="0.25">
      <c r="A36" s="21" t="s">
        <v>15</v>
      </c>
      <c r="B36" s="14" t="s">
        <v>44</v>
      </c>
      <c r="C36" s="14" t="s">
        <v>21</v>
      </c>
    </row>
    <row r="37" spans="1:3" x14ac:dyDescent="0.25">
      <c r="A37" s="18" t="s">
        <v>12</v>
      </c>
      <c r="B37" t="e">
        <f ca="1">COUNTIFS(INDIRECT(B$52&amp;"!A:A"), $A37, INDIRECT(B$52&amp;"!E:E"), $A$36)</f>
        <v>#REF!</v>
      </c>
      <c r="C37" t="e">
        <f ca="1">COUNTIFS(INDIRECT(C$52&amp;"!A:A"), $A37, INDIRECT(C$52&amp;"!E:E"), $A$36)</f>
        <v>#REF!</v>
      </c>
    </row>
    <row r="38" spans="1:3" x14ac:dyDescent="0.25">
      <c r="A38" s="18"/>
      <c r="B38" t="e">
        <f t="shared" ref="B38:C49" ca="1" si="1">COUNTIFS(INDIRECT(B$52&amp;"!A:A"), $A38, INDIRECT(B$52&amp;"!E:E"), $A$36)</f>
        <v>#REF!</v>
      </c>
      <c r="C38" t="e">
        <f t="shared" ca="1" si="1"/>
        <v>#REF!</v>
      </c>
    </row>
    <row r="39" spans="1:3" x14ac:dyDescent="0.25">
      <c r="A39" s="18"/>
      <c r="B39" t="e">
        <f t="shared" ca="1" si="1"/>
        <v>#REF!</v>
      </c>
      <c r="C39" t="e">
        <f t="shared" ca="1" si="1"/>
        <v>#REF!</v>
      </c>
    </row>
    <row r="40" spans="1:3" x14ac:dyDescent="0.25">
      <c r="A40" s="18"/>
      <c r="B40" t="e">
        <f t="shared" ca="1" si="1"/>
        <v>#REF!</v>
      </c>
      <c r="C40" t="e">
        <f t="shared" ca="1" si="1"/>
        <v>#REF!</v>
      </c>
    </row>
    <row r="41" spans="1:3" x14ac:dyDescent="0.25">
      <c r="A41" s="18"/>
      <c r="B41" t="e">
        <f t="shared" ca="1" si="1"/>
        <v>#REF!</v>
      </c>
      <c r="C41" t="e">
        <f t="shared" ca="1" si="1"/>
        <v>#REF!</v>
      </c>
    </row>
    <row r="42" spans="1:3" x14ac:dyDescent="0.25">
      <c r="A42" s="18"/>
      <c r="B42" t="e">
        <f t="shared" ca="1" si="1"/>
        <v>#REF!</v>
      </c>
      <c r="C42" t="e">
        <f t="shared" ca="1" si="1"/>
        <v>#REF!</v>
      </c>
    </row>
    <row r="43" spans="1:3" x14ac:dyDescent="0.25">
      <c r="A43" s="18"/>
      <c r="B43" t="e">
        <f t="shared" ca="1" si="1"/>
        <v>#REF!</v>
      </c>
      <c r="C43" t="e">
        <f t="shared" ca="1" si="1"/>
        <v>#REF!</v>
      </c>
    </row>
    <row r="44" spans="1:3" x14ac:dyDescent="0.25">
      <c r="A44" s="18"/>
      <c r="B44" t="e">
        <f t="shared" ca="1" si="1"/>
        <v>#REF!</v>
      </c>
      <c r="C44" t="e">
        <f t="shared" ca="1" si="1"/>
        <v>#REF!</v>
      </c>
    </row>
    <row r="45" spans="1:3" x14ac:dyDescent="0.25">
      <c r="A45" s="18"/>
      <c r="B45" t="e">
        <f t="shared" ca="1" si="1"/>
        <v>#REF!</v>
      </c>
      <c r="C45" t="e">
        <f t="shared" ca="1" si="1"/>
        <v>#REF!</v>
      </c>
    </row>
    <row r="46" spans="1:3" x14ac:dyDescent="0.25">
      <c r="A46" s="18"/>
      <c r="B46" t="e">
        <f t="shared" ca="1" si="1"/>
        <v>#REF!</v>
      </c>
      <c r="C46" t="e">
        <f t="shared" ca="1" si="1"/>
        <v>#REF!</v>
      </c>
    </row>
    <row r="47" spans="1:3" x14ac:dyDescent="0.25">
      <c r="A47" s="18"/>
      <c r="B47" t="e">
        <f t="shared" ca="1" si="1"/>
        <v>#REF!</v>
      </c>
      <c r="C47" t="e">
        <f t="shared" ca="1" si="1"/>
        <v>#REF!</v>
      </c>
    </row>
    <row r="48" spans="1:3" x14ac:dyDescent="0.25">
      <c r="A48" s="18"/>
      <c r="B48" t="e">
        <f t="shared" ca="1" si="1"/>
        <v>#REF!</v>
      </c>
      <c r="C48" t="e">
        <f t="shared" ca="1" si="1"/>
        <v>#REF!</v>
      </c>
    </row>
    <row r="49" spans="1:3" x14ac:dyDescent="0.25">
      <c r="A49" s="18"/>
      <c r="B49" t="e">
        <f t="shared" ca="1" si="1"/>
        <v>#REF!</v>
      </c>
      <c r="C49" t="e">
        <f t="shared" ca="1" si="1"/>
        <v>#REF!</v>
      </c>
    </row>
    <row r="50" spans="1:3" x14ac:dyDescent="0.25">
      <c r="A50" s="19" t="s">
        <v>24</v>
      </c>
      <c r="B50" s="20" t="e">
        <f ca="1">SUM(B37:B49)</f>
        <v>#REF!</v>
      </c>
      <c r="C50" s="20" t="e">
        <f ca="1">SUM(C37:C49)</f>
        <v>#REF!</v>
      </c>
    </row>
    <row r="52" spans="1:3" x14ac:dyDescent="0.25">
      <c r="A52" s="22" t="s">
        <v>14</v>
      </c>
      <c r="B52" s="14" t="s">
        <v>44</v>
      </c>
      <c r="C52" s="14" t="s">
        <v>21</v>
      </c>
    </row>
    <row r="53" spans="1:3" x14ac:dyDescent="0.25">
      <c r="A53" s="18" t="s">
        <v>12</v>
      </c>
      <c r="B53" t="e">
        <f ca="1">COUNTIFS(INDIRECT(B$52&amp;"!A:A"), $A53, INDIRECT(B$52&amp;"!E:E"), $A$52)</f>
        <v>#REF!</v>
      </c>
      <c r="C53" t="e">
        <f ca="1">COUNTIFS(INDIRECT(C$52&amp;"!A:A"), $A53, INDIRECT(C$52&amp;"!E:E"), $A$52)</f>
        <v>#REF!</v>
      </c>
    </row>
    <row r="54" spans="1:3" x14ac:dyDescent="0.25">
      <c r="A54" s="18"/>
      <c r="B54" t="e">
        <f t="shared" ref="B54:C65" ca="1" si="2">COUNTIFS(INDIRECT(B$52&amp;"!A:A"), $A54, INDIRECT(B$52&amp;"!E:E"), $A$52)</f>
        <v>#REF!</v>
      </c>
      <c r="C54" t="e">
        <f t="shared" ca="1" si="2"/>
        <v>#REF!</v>
      </c>
    </row>
    <row r="55" spans="1:3" x14ac:dyDescent="0.25">
      <c r="A55" s="18"/>
      <c r="B55" t="e">
        <f t="shared" ca="1" si="2"/>
        <v>#REF!</v>
      </c>
      <c r="C55" t="e">
        <f t="shared" ca="1" si="2"/>
        <v>#REF!</v>
      </c>
    </row>
    <row r="56" spans="1:3" x14ac:dyDescent="0.25">
      <c r="A56" s="18"/>
      <c r="B56" t="e">
        <f t="shared" ca="1" si="2"/>
        <v>#REF!</v>
      </c>
      <c r="C56" t="e">
        <f t="shared" ca="1" si="2"/>
        <v>#REF!</v>
      </c>
    </row>
    <row r="57" spans="1:3" x14ac:dyDescent="0.25">
      <c r="A57" s="18"/>
      <c r="B57" t="e">
        <f t="shared" ca="1" si="2"/>
        <v>#REF!</v>
      </c>
      <c r="C57" t="e">
        <f t="shared" ca="1" si="2"/>
        <v>#REF!</v>
      </c>
    </row>
    <row r="58" spans="1:3" x14ac:dyDescent="0.25">
      <c r="A58" s="18"/>
      <c r="B58" t="e">
        <f t="shared" ca="1" si="2"/>
        <v>#REF!</v>
      </c>
      <c r="C58" t="e">
        <f t="shared" ca="1" si="2"/>
        <v>#REF!</v>
      </c>
    </row>
    <row r="59" spans="1:3" x14ac:dyDescent="0.25">
      <c r="A59" s="18"/>
      <c r="B59" t="e">
        <f t="shared" ca="1" si="2"/>
        <v>#REF!</v>
      </c>
      <c r="C59" t="e">
        <f t="shared" ca="1" si="2"/>
        <v>#REF!</v>
      </c>
    </row>
    <row r="60" spans="1:3" x14ac:dyDescent="0.25">
      <c r="A60" s="18"/>
      <c r="B60" t="e">
        <f t="shared" ca="1" si="2"/>
        <v>#REF!</v>
      </c>
      <c r="C60" t="e">
        <f t="shared" ca="1" si="2"/>
        <v>#REF!</v>
      </c>
    </row>
    <row r="61" spans="1:3" x14ac:dyDescent="0.25">
      <c r="A61" s="18"/>
      <c r="B61" t="e">
        <f t="shared" ca="1" si="2"/>
        <v>#REF!</v>
      </c>
      <c r="C61" t="e">
        <f t="shared" ca="1" si="2"/>
        <v>#REF!</v>
      </c>
    </row>
    <row r="62" spans="1:3" x14ac:dyDescent="0.25">
      <c r="A62" s="18"/>
      <c r="B62" t="e">
        <f t="shared" ca="1" si="2"/>
        <v>#REF!</v>
      </c>
      <c r="C62" t="e">
        <f t="shared" ca="1" si="2"/>
        <v>#REF!</v>
      </c>
    </row>
    <row r="63" spans="1:3" x14ac:dyDescent="0.25">
      <c r="A63" s="18"/>
      <c r="B63" t="e">
        <f t="shared" ca="1" si="2"/>
        <v>#REF!</v>
      </c>
      <c r="C63" t="e">
        <f t="shared" ca="1" si="2"/>
        <v>#REF!</v>
      </c>
    </row>
    <row r="64" spans="1:3" x14ac:dyDescent="0.25">
      <c r="A64" s="18"/>
      <c r="B64" t="e">
        <f t="shared" ca="1" si="2"/>
        <v>#REF!</v>
      </c>
      <c r="C64" t="e">
        <f t="shared" ca="1" si="2"/>
        <v>#REF!</v>
      </c>
    </row>
    <row r="65" spans="1:3" x14ac:dyDescent="0.25">
      <c r="A65" s="18"/>
      <c r="B65" t="e">
        <f t="shared" ca="1" si="2"/>
        <v>#REF!</v>
      </c>
      <c r="C65" t="e">
        <f t="shared" ca="1" si="2"/>
        <v>#REF!</v>
      </c>
    </row>
    <row r="66" spans="1:3" x14ac:dyDescent="0.25">
      <c r="A66" s="19" t="s">
        <v>24</v>
      </c>
      <c r="B66" s="20" t="e">
        <f ca="1">SUM(B53:B65)</f>
        <v>#REF!</v>
      </c>
      <c r="C66" s="20" t="e">
        <f ca="1">SUM(C53:C65)</f>
        <v>#REF!</v>
      </c>
    </row>
    <row r="68" spans="1:3" x14ac:dyDescent="0.25">
      <c r="A68" s="23" t="s">
        <v>25</v>
      </c>
      <c r="B68" s="14" t="s">
        <v>44</v>
      </c>
      <c r="C68" s="14" t="s">
        <v>21</v>
      </c>
    </row>
    <row r="69" spans="1:3" x14ac:dyDescent="0.25">
      <c r="A69" s="18" t="s">
        <v>12</v>
      </c>
      <c r="B69" t="e">
        <f ca="1">COUNTIFS(INDIRECT(B$68&amp;"!A:A"), $A69, INDIRECT(B$68&amp;"!E:E"), "&lt;&gt;Blocking")</f>
        <v>#REF!</v>
      </c>
      <c r="C69" t="e">
        <f ca="1">COUNTIFS(INDIRECT(C$68&amp;"!A:A"), $A69, INDIRECT(C$68&amp;"!E:E"), "&lt;&gt;Blocking")</f>
        <v>#REF!</v>
      </c>
    </row>
    <row r="70" spans="1:3" x14ac:dyDescent="0.25">
      <c r="A70" s="18"/>
      <c r="B70" t="e">
        <f t="shared" ref="B70:C81" ca="1" si="3">COUNTIFS(INDIRECT(B$68&amp;"!A:A"), $A70, INDIRECT(B$68&amp;"!E:E"), "&lt;&gt;Blocking")</f>
        <v>#REF!</v>
      </c>
      <c r="C70" t="e">
        <f t="shared" ca="1" si="3"/>
        <v>#REF!</v>
      </c>
    </row>
    <row r="71" spans="1:3" x14ac:dyDescent="0.25">
      <c r="A71" s="18"/>
      <c r="B71" t="e">
        <f t="shared" ca="1" si="3"/>
        <v>#REF!</v>
      </c>
      <c r="C71" t="e">
        <f t="shared" ca="1" si="3"/>
        <v>#REF!</v>
      </c>
    </row>
    <row r="72" spans="1:3" x14ac:dyDescent="0.25">
      <c r="A72" s="18"/>
      <c r="B72" t="e">
        <f t="shared" ca="1" si="3"/>
        <v>#REF!</v>
      </c>
      <c r="C72" t="e">
        <f t="shared" ca="1" si="3"/>
        <v>#REF!</v>
      </c>
    </row>
    <row r="73" spans="1:3" x14ac:dyDescent="0.25">
      <c r="A73" s="18"/>
      <c r="B73" t="e">
        <f t="shared" ca="1" si="3"/>
        <v>#REF!</v>
      </c>
      <c r="C73" t="e">
        <f t="shared" ca="1" si="3"/>
        <v>#REF!</v>
      </c>
    </row>
    <row r="74" spans="1:3" x14ac:dyDescent="0.25">
      <c r="A74" s="18"/>
      <c r="B74" t="e">
        <f t="shared" ca="1" si="3"/>
        <v>#REF!</v>
      </c>
      <c r="C74" t="e">
        <f t="shared" ca="1" si="3"/>
        <v>#REF!</v>
      </c>
    </row>
    <row r="75" spans="1:3" x14ac:dyDescent="0.25">
      <c r="A75" s="18"/>
      <c r="B75" t="e">
        <f t="shared" ca="1" si="3"/>
        <v>#REF!</v>
      </c>
      <c r="C75" t="e">
        <f t="shared" ca="1" si="3"/>
        <v>#REF!</v>
      </c>
    </row>
    <row r="76" spans="1:3" x14ac:dyDescent="0.25">
      <c r="A76" s="18"/>
      <c r="B76" t="e">
        <f t="shared" ca="1" si="3"/>
        <v>#REF!</v>
      </c>
      <c r="C76" t="e">
        <f t="shared" ca="1" si="3"/>
        <v>#REF!</v>
      </c>
    </row>
    <row r="77" spans="1:3" x14ac:dyDescent="0.25">
      <c r="A77" s="18"/>
      <c r="B77" t="e">
        <f t="shared" ca="1" si="3"/>
        <v>#REF!</v>
      </c>
      <c r="C77" t="e">
        <f t="shared" ca="1" si="3"/>
        <v>#REF!</v>
      </c>
    </row>
    <row r="78" spans="1:3" x14ac:dyDescent="0.25">
      <c r="A78" s="18"/>
      <c r="B78" t="e">
        <f t="shared" ca="1" si="3"/>
        <v>#REF!</v>
      </c>
      <c r="C78" t="e">
        <f t="shared" ca="1" si="3"/>
        <v>#REF!</v>
      </c>
    </row>
    <row r="79" spans="1:3" x14ac:dyDescent="0.25">
      <c r="A79" s="18"/>
      <c r="B79" t="e">
        <f t="shared" ca="1" si="3"/>
        <v>#REF!</v>
      </c>
      <c r="C79" t="e">
        <f t="shared" ca="1" si="3"/>
        <v>#REF!</v>
      </c>
    </row>
    <row r="80" spans="1:3" x14ac:dyDescent="0.25">
      <c r="A80" s="18"/>
      <c r="B80" t="e">
        <f t="shared" ca="1" si="3"/>
        <v>#REF!</v>
      </c>
      <c r="C80" t="e">
        <f t="shared" ca="1" si="3"/>
        <v>#REF!</v>
      </c>
    </row>
    <row r="81" spans="1:3" x14ac:dyDescent="0.25">
      <c r="A81" s="18"/>
      <c r="B81" t="e">
        <f t="shared" ca="1" si="3"/>
        <v>#REF!</v>
      </c>
      <c r="C81" t="e">
        <f t="shared" ca="1" si="3"/>
        <v>#REF!</v>
      </c>
    </row>
    <row r="82" spans="1:3" x14ac:dyDescent="0.25">
      <c r="A82" s="19" t="s">
        <v>24</v>
      </c>
      <c r="B82" s="20" t="e">
        <f ca="1">SUM(B69:B81)</f>
        <v>#REF!</v>
      </c>
      <c r="C82" s="20" t="e">
        <f ca="1">SUM(C69:C81)</f>
        <v>#REF!</v>
      </c>
    </row>
    <row r="84" spans="1:3" x14ac:dyDescent="0.25">
      <c r="A84" s="24" t="s">
        <v>26</v>
      </c>
      <c r="B84" s="14" t="s">
        <v>44</v>
      </c>
      <c r="C84" s="14" t="s">
        <v>21</v>
      </c>
    </row>
    <row r="85" spans="1:3" x14ac:dyDescent="0.25">
      <c r="A85" s="18" t="s">
        <v>12</v>
      </c>
      <c r="B85">
        <f t="shared" ref="B85:C97" ca="1" si="4">COUNTIFS(B21,"0",B69,"&lt;&gt;0")</f>
        <v>0</v>
      </c>
      <c r="C85">
        <f t="shared" ca="1" si="4"/>
        <v>0</v>
      </c>
    </row>
    <row r="86" spans="1:3" x14ac:dyDescent="0.25">
      <c r="A86" s="18"/>
      <c r="B86">
        <f t="shared" ca="1" si="4"/>
        <v>0</v>
      </c>
      <c r="C86">
        <f t="shared" ca="1" si="4"/>
        <v>0</v>
      </c>
    </row>
    <row r="87" spans="1:3" x14ac:dyDescent="0.25">
      <c r="A87" s="18"/>
      <c r="B87">
        <f t="shared" ca="1" si="4"/>
        <v>0</v>
      </c>
      <c r="C87">
        <f t="shared" ca="1" si="4"/>
        <v>0</v>
      </c>
    </row>
    <row r="88" spans="1:3" x14ac:dyDescent="0.25">
      <c r="A88" s="18"/>
      <c r="B88">
        <f t="shared" ca="1" si="4"/>
        <v>0</v>
      </c>
      <c r="C88">
        <f t="shared" ca="1" si="4"/>
        <v>0</v>
      </c>
    </row>
    <row r="89" spans="1:3" x14ac:dyDescent="0.25">
      <c r="A89" s="18"/>
      <c r="B89">
        <f t="shared" ca="1" si="4"/>
        <v>0</v>
      </c>
      <c r="C89">
        <f t="shared" ca="1" si="4"/>
        <v>0</v>
      </c>
    </row>
    <row r="90" spans="1:3" x14ac:dyDescent="0.25">
      <c r="A90" s="18"/>
      <c r="B90">
        <f t="shared" ca="1" si="4"/>
        <v>0</v>
      </c>
      <c r="C90">
        <f t="shared" ca="1" si="4"/>
        <v>0</v>
      </c>
    </row>
    <row r="91" spans="1:3" x14ac:dyDescent="0.25">
      <c r="A91" s="18"/>
      <c r="B91">
        <f t="shared" ca="1" si="4"/>
        <v>0</v>
      </c>
      <c r="C91">
        <f t="shared" ca="1" si="4"/>
        <v>0</v>
      </c>
    </row>
    <row r="92" spans="1:3" x14ac:dyDescent="0.25">
      <c r="A92" s="18"/>
      <c r="B92">
        <f t="shared" ca="1" si="4"/>
        <v>0</v>
      </c>
      <c r="C92">
        <f t="shared" ca="1" si="4"/>
        <v>0</v>
      </c>
    </row>
    <row r="93" spans="1:3" x14ac:dyDescent="0.25">
      <c r="A93" s="18"/>
      <c r="B93">
        <f t="shared" ca="1" si="4"/>
        <v>0</v>
      </c>
      <c r="C93">
        <f t="shared" ca="1" si="4"/>
        <v>0</v>
      </c>
    </row>
    <row r="94" spans="1:3" x14ac:dyDescent="0.25">
      <c r="A94" s="18"/>
      <c r="B94">
        <f t="shared" ca="1" si="4"/>
        <v>0</v>
      </c>
      <c r="C94">
        <f t="shared" ca="1" si="4"/>
        <v>0</v>
      </c>
    </row>
    <row r="95" spans="1:3" x14ac:dyDescent="0.25">
      <c r="A95" s="18"/>
      <c r="B95">
        <f t="shared" ca="1" si="4"/>
        <v>0</v>
      </c>
      <c r="C95">
        <f t="shared" ca="1" si="4"/>
        <v>0</v>
      </c>
    </row>
    <row r="96" spans="1:3" x14ac:dyDescent="0.25">
      <c r="A96" s="18"/>
      <c r="B96">
        <f t="shared" ca="1" si="4"/>
        <v>0</v>
      </c>
      <c r="C96">
        <f t="shared" ca="1" si="4"/>
        <v>0</v>
      </c>
    </row>
    <row r="97" spans="1:3" x14ac:dyDescent="0.25">
      <c r="A97" s="18"/>
      <c r="B97">
        <f t="shared" ca="1" si="4"/>
        <v>0</v>
      </c>
      <c r="C97">
        <f t="shared" ca="1" si="4"/>
        <v>0</v>
      </c>
    </row>
    <row r="98" spans="1:3" x14ac:dyDescent="0.25">
      <c r="A98" s="19" t="s">
        <v>24</v>
      </c>
      <c r="B98" s="20">
        <f ca="1">COUNTIF(B85:B97,"&lt;&gt;0")</f>
        <v>0</v>
      </c>
      <c r="C98" s="20">
        <f ca="1">COUNTIF(C85:C97,"&lt;&gt;0")</f>
        <v>0</v>
      </c>
    </row>
    <row r="99" spans="1:3" x14ac:dyDescent="0.25">
      <c r="B99">
        <f ca="1">13-B98</f>
        <v>13</v>
      </c>
      <c r="C99">
        <f ca="1">13-C98</f>
        <v>13</v>
      </c>
    </row>
    <row r="100" spans="1:3" x14ac:dyDescent="0.25">
      <c r="A100" s="25" t="s">
        <v>22</v>
      </c>
      <c r="B100" s="14" t="s">
        <v>44</v>
      </c>
      <c r="C100" s="14" t="s">
        <v>21</v>
      </c>
    </row>
    <row r="101" spans="1:3" x14ac:dyDescent="0.25">
      <c r="A101" s="18" t="s">
        <v>12</v>
      </c>
      <c r="B101" t="e">
        <f ca="1">COUNTIF(INDIRECT(B$100&amp;"!B:B"), $A101)</f>
        <v>#REF!</v>
      </c>
      <c r="C101" t="e">
        <f ca="1">COUNTIF(INDIRECT(C$100&amp;"!B:B"), $A101)</f>
        <v>#REF!</v>
      </c>
    </row>
    <row r="102" spans="1:3" x14ac:dyDescent="0.25">
      <c r="A102" s="18"/>
      <c r="B102" t="e">
        <f t="shared" ref="B102:C113" ca="1" si="5">COUNTIF(INDIRECT(B$100&amp;"!B:B"), $A102)</f>
        <v>#REF!</v>
      </c>
      <c r="C102" t="e">
        <f t="shared" ca="1" si="5"/>
        <v>#REF!</v>
      </c>
    </row>
    <row r="103" spans="1:3" x14ac:dyDescent="0.25">
      <c r="A103" s="18"/>
      <c r="B103" t="e">
        <f t="shared" ca="1" si="5"/>
        <v>#REF!</v>
      </c>
      <c r="C103" t="e">
        <f t="shared" ca="1" si="5"/>
        <v>#REF!</v>
      </c>
    </row>
    <row r="104" spans="1:3" x14ac:dyDescent="0.25">
      <c r="A104" s="18"/>
      <c r="B104" t="e">
        <f t="shared" ca="1" si="5"/>
        <v>#REF!</v>
      </c>
      <c r="C104" t="e">
        <f t="shared" ca="1" si="5"/>
        <v>#REF!</v>
      </c>
    </row>
    <row r="105" spans="1:3" x14ac:dyDescent="0.25">
      <c r="A105" s="18"/>
      <c r="B105" t="e">
        <f t="shared" ca="1" si="5"/>
        <v>#REF!</v>
      </c>
      <c r="C105" t="e">
        <f t="shared" ca="1" si="5"/>
        <v>#REF!</v>
      </c>
    </row>
    <row r="106" spans="1:3" x14ac:dyDescent="0.25">
      <c r="A106" s="18"/>
      <c r="B106" t="e">
        <f t="shared" ca="1" si="5"/>
        <v>#REF!</v>
      </c>
      <c r="C106" t="e">
        <f t="shared" ca="1" si="5"/>
        <v>#REF!</v>
      </c>
    </row>
    <row r="107" spans="1:3" x14ac:dyDescent="0.25">
      <c r="A107" s="18"/>
      <c r="B107" t="e">
        <f t="shared" ca="1" si="5"/>
        <v>#REF!</v>
      </c>
      <c r="C107" t="e">
        <f t="shared" ca="1" si="5"/>
        <v>#REF!</v>
      </c>
    </row>
    <row r="108" spans="1:3" x14ac:dyDescent="0.25">
      <c r="A108" s="18"/>
      <c r="B108" t="e">
        <f t="shared" ca="1" si="5"/>
        <v>#REF!</v>
      </c>
      <c r="C108" t="e">
        <f t="shared" ca="1" si="5"/>
        <v>#REF!</v>
      </c>
    </row>
    <row r="109" spans="1:3" x14ac:dyDescent="0.25">
      <c r="A109" s="18"/>
      <c r="B109" t="e">
        <f t="shared" ca="1" si="5"/>
        <v>#REF!</v>
      </c>
      <c r="C109" t="e">
        <f t="shared" ca="1" si="5"/>
        <v>#REF!</v>
      </c>
    </row>
    <row r="110" spans="1:3" x14ac:dyDescent="0.25">
      <c r="A110" s="18"/>
      <c r="B110" t="e">
        <f t="shared" ca="1" si="5"/>
        <v>#REF!</v>
      </c>
      <c r="C110" t="e">
        <f t="shared" ca="1" si="5"/>
        <v>#REF!</v>
      </c>
    </row>
    <row r="111" spans="1:3" x14ac:dyDescent="0.25">
      <c r="A111" s="18"/>
      <c r="B111" t="e">
        <f t="shared" ca="1" si="5"/>
        <v>#REF!</v>
      </c>
      <c r="C111" t="e">
        <f t="shared" ca="1" si="5"/>
        <v>#REF!</v>
      </c>
    </row>
    <row r="112" spans="1:3" x14ac:dyDescent="0.25">
      <c r="A112" s="18"/>
      <c r="B112" t="e">
        <f t="shared" ca="1" si="5"/>
        <v>#REF!</v>
      </c>
      <c r="C112" t="e">
        <f t="shared" ca="1" si="5"/>
        <v>#REF!</v>
      </c>
    </row>
    <row r="113" spans="1:3" x14ac:dyDescent="0.25">
      <c r="A113" s="18"/>
      <c r="B113" t="e">
        <f t="shared" ca="1" si="5"/>
        <v>#REF!</v>
      </c>
      <c r="C113" t="e">
        <f t="shared" ca="1" si="5"/>
        <v>#REF!</v>
      </c>
    </row>
    <row r="114" spans="1:3" x14ac:dyDescent="0.25">
      <c r="A114" s="19" t="s">
        <v>27</v>
      </c>
      <c r="B114" s="20" t="e">
        <f ca="1">SUM(B101:B113)</f>
        <v>#REF!</v>
      </c>
      <c r="C114" s="20" t="e">
        <f ca="1">SUM(C101:C113)</f>
        <v>#REF!</v>
      </c>
    </row>
    <row r="116" spans="1:3" x14ac:dyDescent="0.25">
      <c r="A116" s="26" t="s">
        <v>28</v>
      </c>
      <c r="B116" s="14" t="s">
        <v>44</v>
      </c>
      <c r="C116" s="14" t="s">
        <v>21</v>
      </c>
    </row>
    <row r="117" spans="1:3" x14ac:dyDescent="0.25">
      <c r="A117" s="18" t="s">
        <v>12</v>
      </c>
      <c r="B117" t="e">
        <f ca="1">IF(COUNTIFS(INDIRECT(B$116&amp;"!A:A"),KPIs!$A117,INDIRECT(B$116&amp;"!E:E"),"Blocking")=0,1,0)</f>
        <v>#REF!</v>
      </c>
      <c r="C117" t="e">
        <f ca="1">IF(COUNTIFS(INDIRECT(C$116&amp;"!A:A"),KPIs!$A117,INDIRECT(C$116&amp;"!E:E"),"Blocking")=0,1,0)</f>
        <v>#REF!</v>
      </c>
    </row>
    <row r="118" spans="1:3" x14ac:dyDescent="0.25">
      <c r="A118" s="18"/>
      <c r="B118" t="e">
        <f ca="1">IF(COUNTIFS(INDIRECT(B$116&amp;"!A:A"),KPIs!$A118,INDIRECT(B$116&amp;"!E:E"),"Blocking")=0,1,0)</f>
        <v>#REF!</v>
      </c>
      <c r="C118" t="e">
        <f ca="1">IF(COUNTIFS(INDIRECT(C$116&amp;"!A:A"),KPIs!$A118,INDIRECT(C$116&amp;"!E:E"),"Blocking")=0,1,0)</f>
        <v>#REF!</v>
      </c>
    </row>
    <row r="119" spans="1:3" x14ac:dyDescent="0.25">
      <c r="A119" s="18"/>
      <c r="B119" t="e">
        <f ca="1">IF(COUNTIFS(INDIRECT(B$116&amp;"!A:A"),KPIs!$A119,INDIRECT(B$116&amp;"!E:E"),"Blocking")=0,1,0)</f>
        <v>#REF!</v>
      </c>
      <c r="C119" t="e">
        <f ca="1">IF(COUNTIFS(INDIRECT(C$116&amp;"!A:A"),KPIs!$A119,INDIRECT(C$116&amp;"!E:E"),"Blocking")=0,1,0)</f>
        <v>#REF!</v>
      </c>
    </row>
    <row r="120" spans="1:3" x14ac:dyDescent="0.25">
      <c r="A120" s="18"/>
      <c r="B120" t="e">
        <f ca="1">IF(COUNTIFS(INDIRECT(B$116&amp;"!A:A"),KPIs!$A120,INDIRECT(B$116&amp;"!E:E"),"Blocking")=0,1,0)</f>
        <v>#REF!</v>
      </c>
      <c r="C120" t="e">
        <f ca="1">IF(COUNTIFS(INDIRECT(C$116&amp;"!A:A"),KPIs!$A120,INDIRECT(C$116&amp;"!E:E"),"Blocking")=0,1,0)</f>
        <v>#REF!</v>
      </c>
    </row>
    <row r="121" spans="1:3" x14ac:dyDescent="0.25">
      <c r="A121" s="18"/>
      <c r="B121" t="e">
        <f ca="1">IF(COUNTIFS(INDIRECT(B$116&amp;"!A:A"),KPIs!$A121,INDIRECT(B$116&amp;"!E:E"),"Blocking")=0,1,0)</f>
        <v>#REF!</v>
      </c>
      <c r="C121" t="e">
        <f ca="1">IF(COUNTIFS(INDIRECT(C$116&amp;"!A:A"),KPIs!$A121,INDIRECT(C$116&amp;"!E:E"),"Blocking")=0,1,0)</f>
        <v>#REF!</v>
      </c>
    </row>
    <row r="122" spans="1:3" x14ac:dyDescent="0.25">
      <c r="A122" s="18"/>
      <c r="B122" t="e">
        <f ca="1">IF(COUNTIFS(INDIRECT(B$116&amp;"!A:A"),KPIs!$A122,INDIRECT(B$116&amp;"!E:E"),"Blocking")=0,1,0)</f>
        <v>#REF!</v>
      </c>
      <c r="C122" t="e">
        <f ca="1">IF(COUNTIFS(INDIRECT(C$116&amp;"!A:A"),KPIs!$A122,INDIRECT(C$116&amp;"!E:E"),"Blocking")=0,1,0)</f>
        <v>#REF!</v>
      </c>
    </row>
    <row r="123" spans="1:3" x14ac:dyDescent="0.25">
      <c r="A123" s="18"/>
      <c r="B123" t="e">
        <f ca="1">IF(COUNTIFS(INDIRECT(B$116&amp;"!A:A"),KPIs!$A123,INDIRECT(B$116&amp;"!E:E"),"Blocking")=0,1,0)</f>
        <v>#REF!</v>
      </c>
      <c r="C123" t="e">
        <f ca="1">IF(COUNTIFS(INDIRECT(C$116&amp;"!A:A"),KPIs!$A123,INDIRECT(C$116&amp;"!E:E"),"Blocking")=0,1,0)</f>
        <v>#REF!</v>
      </c>
    </row>
    <row r="124" spans="1:3" x14ac:dyDescent="0.25">
      <c r="A124" s="18"/>
      <c r="B124" t="e">
        <f ca="1">IF(COUNTIFS(INDIRECT(B$116&amp;"!A:A"),KPIs!$A124,INDIRECT(B$116&amp;"!E:E"),"Blocking")=0,1,0)</f>
        <v>#REF!</v>
      </c>
      <c r="C124" t="e">
        <f ca="1">IF(COUNTIFS(INDIRECT(C$116&amp;"!A:A"),KPIs!$A124,INDIRECT(C$116&amp;"!E:E"),"Blocking")=0,1,0)</f>
        <v>#REF!</v>
      </c>
    </row>
    <row r="125" spans="1:3" x14ac:dyDescent="0.25">
      <c r="A125" s="18"/>
      <c r="B125" t="e">
        <f ca="1">IF(COUNTIFS(INDIRECT(B$116&amp;"!A:A"),KPIs!$A125,INDIRECT(B$116&amp;"!E:E"),"Blocking")=0,1,0)</f>
        <v>#REF!</v>
      </c>
      <c r="C125" t="e">
        <f ca="1">IF(COUNTIFS(INDIRECT(C$116&amp;"!A:A"),KPIs!$A125,INDIRECT(C$116&amp;"!E:E"),"Blocking")=0,1,0)</f>
        <v>#REF!</v>
      </c>
    </row>
    <row r="126" spans="1:3" x14ac:dyDescent="0.25">
      <c r="A126" s="18"/>
      <c r="B126" t="e">
        <f ca="1">IF(COUNTIFS(INDIRECT(B$116&amp;"!A:A"),KPIs!$A126,INDIRECT(B$116&amp;"!E:E"),"Blocking")=0,1,0)</f>
        <v>#REF!</v>
      </c>
      <c r="C126" t="e">
        <f ca="1">IF(COUNTIFS(INDIRECT(C$116&amp;"!A:A"),KPIs!$A126,INDIRECT(C$116&amp;"!E:E"),"Blocking")=0,1,0)</f>
        <v>#REF!</v>
      </c>
    </row>
    <row r="127" spans="1:3" x14ac:dyDescent="0.25">
      <c r="A127" s="18"/>
      <c r="B127" t="e">
        <f ca="1">IF(COUNTIFS(INDIRECT(B$116&amp;"!A:A"),KPIs!$A127,INDIRECT(B$116&amp;"!E:E"),"Blocking")=0,1,0)</f>
        <v>#REF!</v>
      </c>
      <c r="C127" t="e">
        <f ca="1">IF(COUNTIFS(INDIRECT(C$116&amp;"!A:A"),KPIs!$A127,INDIRECT(C$116&amp;"!E:E"),"Blocking")=0,1,0)</f>
        <v>#REF!</v>
      </c>
    </row>
    <row r="128" spans="1:3" x14ac:dyDescent="0.25">
      <c r="A128" s="18"/>
      <c r="B128" t="e">
        <f ca="1">IF(COUNTIFS(INDIRECT(B$116&amp;"!A:A"),KPIs!$A128,INDIRECT(B$116&amp;"!E:E"),"Blocking")=0,1,0)</f>
        <v>#REF!</v>
      </c>
      <c r="C128" t="e">
        <f ca="1">IF(COUNTIFS(INDIRECT(C$116&amp;"!A:A"),KPIs!$A128,INDIRECT(C$116&amp;"!E:E"),"Blocking")=0,1,0)</f>
        <v>#REF!</v>
      </c>
    </row>
    <row r="129" spans="1:7" x14ac:dyDescent="0.25">
      <c r="A129" s="18"/>
      <c r="B129" t="e">
        <f ca="1">IF(COUNTIFS(INDIRECT(B$116&amp;"!A:A"),KPIs!$A129,INDIRECT(B$116&amp;"!E:E"),"Blocking")=0,1,0)</f>
        <v>#REF!</v>
      </c>
      <c r="C129" t="e">
        <f ca="1">IF(COUNTIFS(INDIRECT(C$116&amp;"!A:A"),KPIs!$A129,INDIRECT(C$116&amp;"!E:E"),"Blocking")=0,1,0)</f>
        <v>#REF!</v>
      </c>
    </row>
    <row r="130" spans="1:7" ht="15.75" thickBot="1" x14ac:dyDescent="0.3"/>
    <row r="131" spans="1:7" x14ac:dyDescent="0.25">
      <c r="B131" s="59" t="s">
        <v>44</v>
      </c>
      <c r="C131" s="60"/>
      <c r="D131" s="61"/>
      <c r="E131" s="59" t="s">
        <v>21</v>
      </c>
      <c r="F131" s="60"/>
      <c r="G131" s="60"/>
    </row>
    <row r="132" spans="1:7" x14ac:dyDescent="0.25">
      <c r="A132" s="27" t="s">
        <v>22</v>
      </c>
      <c r="B132" s="28" t="s">
        <v>29</v>
      </c>
      <c r="C132" s="29" t="s">
        <v>30</v>
      </c>
      <c r="D132" s="30" t="s">
        <v>31</v>
      </c>
      <c r="E132" s="28" t="s">
        <v>29</v>
      </c>
      <c r="F132" s="29" t="s">
        <v>30</v>
      </c>
      <c r="G132" s="31" t="s">
        <v>31</v>
      </c>
    </row>
    <row r="133" spans="1:7" x14ac:dyDescent="0.25">
      <c r="A133" s="18" t="s">
        <v>12</v>
      </c>
      <c r="B133" s="32" t="e">
        <f ca="1">B21</f>
        <v>#REF!</v>
      </c>
      <c r="C133" s="33" t="e">
        <f ca="1">B69</f>
        <v>#REF!</v>
      </c>
      <c r="D133" s="34" t="e">
        <f ca="1">B133+C133</f>
        <v>#REF!</v>
      </c>
      <c r="E133" s="32" t="e">
        <f ca="1">C21</f>
        <v>#REF!</v>
      </c>
      <c r="F133" s="33" t="e">
        <f ca="1">C69</f>
        <v>#REF!</v>
      </c>
      <c r="G133" s="33" t="e">
        <f ca="1">E133+F133</f>
        <v>#REF!</v>
      </c>
    </row>
    <row r="134" spans="1:7" x14ac:dyDescent="0.25">
      <c r="A134" s="18"/>
      <c r="B134" s="32" t="e">
        <f t="shared" ref="B134:B145" ca="1" si="6">B22</f>
        <v>#REF!</v>
      </c>
      <c r="C134" s="33" t="e">
        <f t="shared" ref="C134:C145" ca="1" si="7">B70</f>
        <v>#REF!</v>
      </c>
      <c r="D134" s="34" t="e">
        <f t="shared" ref="D134:D145" ca="1" si="8">B134+C134</f>
        <v>#REF!</v>
      </c>
      <c r="E134" s="32" t="e">
        <f t="shared" ref="E134:E145" ca="1" si="9">C22</f>
        <v>#REF!</v>
      </c>
      <c r="F134" s="33" t="e">
        <f t="shared" ref="F134:F145" ca="1" si="10">C70</f>
        <v>#REF!</v>
      </c>
      <c r="G134" s="33" t="e">
        <f t="shared" ref="G134:G145" ca="1" si="11">E134+F134</f>
        <v>#REF!</v>
      </c>
    </row>
    <row r="135" spans="1:7" x14ac:dyDescent="0.25">
      <c r="A135" s="18"/>
      <c r="B135" s="32" t="e">
        <f t="shared" ca="1" si="6"/>
        <v>#REF!</v>
      </c>
      <c r="C135" s="33" t="e">
        <f t="shared" ca="1" si="7"/>
        <v>#REF!</v>
      </c>
      <c r="D135" s="34" t="e">
        <f t="shared" ca="1" si="8"/>
        <v>#REF!</v>
      </c>
      <c r="E135" s="32" t="e">
        <f t="shared" ca="1" si="9"/>
        <v>#REF!</v>
      </c>
      <c r="F135" s="33" t="e">
        <f t="shared" ca="1" si="10"/>
        <v>#REF!</v>
      </c>
      <c r="G135" s="33" t="e">
        <f t="shared" ca="1" si="11"/>
        <v>#REF!</v>
      </c>
    </row>
    <row r="136" spans="1:7" x14ac:dyDescent="0.25">
      <c r="A136" s="18"/>
      <c r="B136" s="32" t="e">
        <f t="shared" ca="1" si="6"/>
        <v>#REF!</v>
      </c>
      <c r="C136" s="33" t="e">
        <f t="shared" ca="1" si="7"/>
        <v>#REF!</v>
      </c>
      <c r="D136" s="34" t="e">
        <f t="shared" ca="1" si="8"/>
        <v>#REF!</v>
      </c>
      <c r="E136" s="32" t="e">
        <f t="shared" ca="1" si="9"/>
        <v>#REF!</v>
      </c>
      <c r="F136" s="33" t="e">
        <f t="shared" ca="1" si="10"/>
        <v>#REF!</v>
      </c>
      <c r="G136" s="33" t="e">
        <f t="shared" ca="1" si="11"/>
        <v>#REF!</v>
      </c>
    </row>
    <row r="137" spans="1:7" x14ac:dyDescent="0.25">
      <c r="A137" s="18"/>
      <c r="B137" s="32" t="e">
        <f t="shared" ca="1" si="6"/>
        <v>#REF!</v>
      </c>
      <c r="C137" s="33" t="e">
        <f t="shared" ca="1" si="7"/>
        <v>#REF!</v>
      </c>
      <c r="D137" s="34" t="e">
        <f t="shared" ca="1" si="8"/>
        <v>#REF!</v>
      </c>
      <c r="E137" s="32" t="e">
        <f t="shared" ca="1" si="9"/>
        <v>#REF!</v>
      </c>
      <c r="F137" s="33" t="e">
        <f t="shared" ca="1" si="10"/>
        <v>#REF!</v>
      </c>
      <c r="G137" s="33" t="e">
        <f t="shared" ca="1" si="11"/>
        <v>#REF!</v>
      </c>
    </row>
    <row r="138" spans="1:7" x14ac:dyDescent="0.25">
      <c r="A138" s="18"/>
      <c r="B138" s="32" t="e">
        <f t="shared" ca="1" si="6"/>
        <v>#REF!</v>
      </c>
      <c r="C138" s="33" t="e">
        <f t="shared" ca="1" si="7"/>
        <v>#REF!</v>
      </c>
      <c r="D138" s="34" t="e">
        <f t="shared" ca="1" si="8"/>
        <v>#REF!</v>
      </c>
      <c r="E138" s="32" t="e">
        <f t="shared" ca="1" si="9"/>
        <v>#REF!</v>
      </c>
      <c r="F138" s="33" t="e">
        <f t="shared" ca="1" si="10"/>
        <v>#REF!</v>
      </c>
      <c r="G138" s="33" t="e">
        <f t="shared" ca="1" si="11"/>
        <v>#REF!</v>
      </c>
    </row>
    <row r="139" spans="1:7" x14ac:dyDescent="0.25">
      <c r="A139" s="18"/>
      <c r="B139" s="32" t="e">
        <f t="shared" ca="1" si="6"/>
        <v>#REF!</v>
      </c>
      <c r="C139" s="33" t="e">
        <f t="shared" ca="1" si="7"/>
        <v>#REF!</v>
      </c>
      <c r="D139" s="34" t="e">
        <f t="shared" ca="1" si="8"/>
        <v>#REF!</v>
      </c>
      <c r="E139" s="32" t="e">
        <f t="shared" ca="1" si="9"/>
        <v>#REF!</v>
      </c>
      <c r="F139" s="33" t="e">
        <f t="shared" ca="1" si="10"/>
        <v>#REF!</v>
      </c>
      <c r="G139" s="33" t="e">
        <f t="shared" ca="1" si="11"/>
        <v>#REF!</v>
      </c>
    </row>
    <row r="140" spans="1:7" x14ac:dyDescent="0.25">
      <c r="A140" s="18"/>
      <c r="B140" s="32" t="e">
        <f t="shared" ca="1" si="6"/>
        <v>#REF!</v>
      </c>
      <c r="C140" s="33" t="e">
        <f t="shared" ca="1" si="7"/>
        <v>#REF!</v>
      </c>
      <c r="D140" s="34" t="e">
        <f t="shared" ca="1" si="8"/>
        <v>#REF!</v>
      </c>
      <c r="E140" s="32" t="e">
        <f t="shared" ca="1" si="9"/>
        <v>#REF!</v>
      </c>
      <c r="F140" s="33" t="e">
        <f t="shared" ca="1" si="10"/>
        <v>#REF!</v>
      </c>
      <c r="G140" s="33" t="e">
        <f t="shared" ca="1" si="11"/>
        <v>#REF!</v>
      </c>
    </row>
    <row r="141" spans="1:7" x14ac:dyDescent="0.25">
      <c r="A141" s="18"/>
      <c r="B141" s="32" t="e">
        <f t="shared" ca="1" si="6"/>
        <v>#REF!</v>
      </c>
      <c r="C141" s="33" t="e">
        <f t="shared" ca="1" si="7"/>
        <v>#REF!</v>
      </c>
      <c r="D141" s="34" t="e">
        <f t="shared" ca="1" si="8"/>
        <v>#REF!</v>
      </c>
      <c r="E141" s="32" t="e">
        <f t="shared" ca="1" si="9"/>
        <v>#REF!</v>
      </c>
      <c r="F141" s="33" t="e">
        <f t="shared" ca="1" si="10"/>
        <v>#REF!</v>
      </c>
      <c r="G141" s="33" t="e">
        <f t="shared" ca="1" si="11"/>
        <v>#REF!</v>
      </c>
    </row>
    <row r="142" spans="1:7" x14ac:dyDescent="0.25">
      <c r="A142" s="18"/>
      <c r="B142" s="32" t="e">
        <f t="shared" ca="1" si="6"/>
        <v>#REF!</v>
      </c>
      <c r="C142" s="33" t="e">
        <f t="shared" ca="1" si="7"/>
        <v>#REF!</v>
      </c>
      <c r="D142" s="34" t="e">
        <f t="shared" ca="1" si="8"/>
        <v>#REF!</v>
      </c>
      <c r="E142" s="32" t="e">
        <f t="shared" ca="1" si="9"/>
        <v>#REF!</v>
      </c>
      <c r="F142" s="33" t="e">
        <f t="shared" ca="1" si="10"/>
        <v>#REF!</v>
      </c>
      <c r="G142" s="33" t="e">
        <f t="shared" ca="1" si="11"/>
        <v>#REF!</v>
      </c>
    </row>
    <row r="143" spans="1:7" x14ac:dyDescent="0.25">
      <c r="A143" s="18"/>
      <c r="B143" s="32" t="e">
        <f t="shared" ca="1" si="6"/>
        <v>#REF!</v>
      </c>
      <c r="C143" s="33" t="e">
        <f t="shared" ca="1" si="7"/>
        <v>#REF!</v>
      </c>
      <c r="D143" s="34" t="e">
        <f t="shared" ca="1" si="8"/>
        <v>#REF!</v>
      </c>
      <c r="E143" s="32" t="e">
        <f t="shared" ca="1" si="9"/>
        <v>#REF!</v>
      </c>
      <c r="F143" s="33" t="e">
        <f t="shared" ca="1" si="10"/>
        <v>#REF!</v>
      </c>
      <c r="G143" s="33" t="e">
        <f t="shared" ca="1" si="11"/>
        <v>#REF!</v>
      </c>
    </row>
    <row r="144" spans="1:7" x14ac:dyDescent="0.25">
      <c r="A144" s="18"/>
      <c r="B144" s="32" t="e">
        <f t="shared" ca="1" si="6"/>
        <v>#REF!</v>
      </c>
      <c r="C144" s="33" t="e">
        <f t="shared" ca="1" si="7"/>
        <v>#REF!</v>
      </c>
      <c r="D144" s="34" t="e">
        <f t="shared" ca="1" si="8"/>
        <v>#REF!</v>
      </c>
      <c r="E144" s="32" t="e">
        <f t="shared" ca="1" si="9"/>
        <v>#REF!</v>
      </c>
      <c r="F144" s="33" t="e">
        <f t="shared" ca="1" si="10"/>
        <v>#REF!</v>
      </c>
      <c r="G144" s="33" t="e">
        <f t="shared" ca="1" si="11"/>
        <v>#REF!</v>
      </c>
    </row>
    <row r="145" spans="1:7" x14ac:dyDescent="0.25">
      <c r="A145" s="18"/>
      <c r="B145" s="32" t="e">
        <f t="shared" ca="1" si="6"/>
        <v>#REF!</v>
      </c>
      <c r="C145" s="33" t="e">
        <f t="shared" ca="1" si="7"/>
        <v>#REF!</v>
      </c>
      <c r="D145" s="34" t="e">
        <f t="shared" ca="1" si="8"/>
        <v>#REF!</v>
      </c>
      <c r="E145" s="32" t="e">
        <f t="shared" ca="1" si="9"/>
        <v>#REF!</v>
      </c>
      <c r="F145" s="33" t="e">
        <f t="shared" ca="1" si="10"/>
        <v>#REF!</v>
      </c>
      <c r="G145" s="33" t="e">
        <f t="shared" ca="1" si="11"/>
        <v>#REF!</v>
      </c>
    </row>
    <row r="146" spans="1:7" ht="15.75" thickBot="1" x14ac:dyDescent="0.3">
      <c r="A146" s="19" t="s">
        <v>27</v>
      </c>
      <c r="B146" s="35" t="e">
        <f t="shared" ref="B146:G146" ca="1" si="12">SUM(B133:B145)</f>
        <v>#REF!</v>
      </c>
      <c r="C146" s="36" t="e">
        <f t="shared" ca="1" si="12"/>
        <v>#REF!</v>
      </c>
      <c r="D146" s="37" t="e">
        <f t="shared" ca="1" si="12"/>
        <v>#REF!</v>
      </c>
      <c r="E146" s="35" t="e">
        <f t="shared" ca="1" si="12"/>
        <v>#REF!</v>
      </c>
      <c r="F146" s="36" t="e">
        <f t="shared" ca="1" si="12"/>
        <v>#REF!</v>
      </c>
      <c r="G146" s="36" t="e">
        <f t="shared" ca="1" si="12"/>
        <v>#REF!</v>
      </c>
    </row>
    <row r="147" spans="1:7" ht="15.75" thickBot="1" x14ac:dyDescent="0.3"/>
    <row r="148" spans="1:7" x14ac:dyDescent="0.25">
      <c r="B148" s="59" t="s">
        <v>44</v>
      </c>
      <c r="C148" s="60"/>
      <c r="D148" s="61"/>
      <c r="E148" s="59" t="s">
        <v>21</v>
      </c>
      <c r="F148" s="60"/>
      <c r="G148" s="60"/>
    </row>
    <row r="149" spans="1:7" x14ac:dyDescent="0.25">
      <c r="A149" s="27" t="s">
        <v>32</v>
      </c>
      <c r="B149" s="28" t="s">
        <v>29</v>
      </c>
      <c r="C149" s="29" t="s">
        <v>30</v>
      </c>
      <c r="D149" s="30"/>
      <c r="E149" s="28" t="s">
        <v>29</v>
      </c>
      <c r="F149" s="29" t="s">
        <v>30</v>
      </c>
      <c r="G149" s="31"/>
    </row>
    <row r="150" spans="1:7" x14ac:dyDescent="0.25">
      <c r="A150" s="18" t="s">
        <v>12</v>
      </c>
      <c r="B150" s="32" t="e">
        <f ca="1">IF(D133,B133/D133,0)</f>
        <v>#REF!</v>
      </c>
      <c r="C150" s="33" t="e">
        <f ca="1">IF(D133,C133/D133,0)</f>
        <v>#REF!</v>
      </c>
      <c r="D150" s="34"/>
      <c r="E150" s="32" t="e">
        <f ca="1">IF(G133,E133/G133,0)</f>
        <v>#REF!</v>
      </c>
      <c r="F150" s="33" t="e">
        <f ca="1">IF(G133,F133/G133,0)</f>
        <v>#REF!</v>
      </c>
      <c r="G150" s="33"/>
    </row>
    <row r="151" spans="1:7" x14ac:dyDescent="0.25">
      <c r="A151" s="18"/>
      <c r="B151" s="32" t="e">
        <f t="shared" ref="B151:B162" ca="1" si="13">IF(D134,B134/D134,0)</f>
        <v>#REF!</v>
      </c>
      <c r="C151" s="33" t="e">
        <f t="shared" ref="C151:C162" ca="1" si="14">IF(D134,C134/D134,0)</f>
        <v>#REF!</v>
      </c>
      <c r="D151" s="34"/>
      <c r="E151" s="32" t="e">
        <f t="shared" ref="E151:E162" ca="1" si="15">IF(G134,E134/G134,0)</f>
        <v>#REF!</v>
      </c>
      <c r="F151" s="33" t="e">
        <f t="shared" ref="F151:F162" ca="1" si="16">IF(G134,F134/G134,0)</f>
        <v>#REF!</v>
      </c>
      <c r="G151" s="33"/>
    </row>
    <row r="152" spans="1:7" x14ac:dyDescent="0.25">
      <c r="A152" s="18"/>
      <c r="B152" s="32" t="e">
        <f t="shared" ca="1" si="13"/>
        <v>#REF!</v>
      </c>
      <c r="C152" s="33" t="e">
        <f t="shared" ca="1" si="14"/>
        <v>#REF!</v>
      </c>
      <c r="D152" s="34"/>
      <c r="E152" s="32" t="e">
        <f t="shared" ca="1" si="15"/>
        <v>#REF!</v>
      </c>
      <c r="F152" s="33" t="e">
        <f t="shared" ca="1" si="16"/>
        <v>#REF!</v>
      </c>
      <c r="G152" s="33"/>
    </row>
    <row r="153" spans="1:7" x14ac:dyDescent="0.25">
      <c r="A153" s="18"/>
      <c r="B153" s="32" t="e">
        <f t="shared" ca="1" si="13"/>
        <v>#REF!</v>
      </c>
      <c r="C153" s="33" t="e">
        <f t="shared" ca="1" si="14"/>
        <v>#REF!</v>
      </c>
      <c r="D153" s="34"/>
      <c r="E153" s="32" t="e">
        <f t="shared" ca="1" si="15"/>
        <v>#REF!</v>
      </c>
      <c r="F153" s="33" t="e">
        <f t="shared" ca="1" si="16"/>
        <v>#REF!</v>
      </c>
      <c r="G153" s="33"/>
    </row>
    <row r="154" spans="1:7" x14ac:dyDescent="0.25">
      <c r="A154" s="18"/>
      <c r="B154" s="32" t="e">
        <f t="shared" ca="1" si="13"/>
        <v>#REF!</v>
      </c>
      <c r="C154" s="33" t="e">
        <f t="shared" ca="1" si="14"/>
        <v>#REF!</v>
      </c>
      <c r="D154" s="34"/>
      <c r="E154" s="32" t="e">
        <f t="shared" ca="1" si="15"/>
        <v>#REF!</v>
      </c>
      <c r="F154" s="33" t="e">
        <f t="shared" ca="1" si="16"/>
        <v>#REF!</v>
      </c>
      <c r="G154" s="33"/>
    </row>
    <row r="155" spans="1:7" x14ac:dyDescent="0.25">
      <c r="A155" s="18"/>
      <c r="B155" s="32" t="e">
        <f t="shared" ca="1" si="13"/>
        <v>#REF!</v>
      </c>
      <c r="C155" s="33" t="e">
        <f t="shared" ca="1" si="14"/>
        <v>#REF!</v>
      </c>
      <c r="D155" s="34"/>
      <c r="E155" s="32" t="e">
        <f t="shared" ca="1" si="15"/>
        <v>#REF!</v>
      </c>
      <c r="F155" s="33" t="e">
        <f t="shared" ca="1" si="16"/>
        <v>#REF!</v>
      </c>
      <c r="G155" s="33"/>
    </row>
    <row r="156" spans="1:7" x14ac:dyDescent="0.25">
      <c r="A156" s="18"/>
      <c r="B156" s="32" t="e">
        <f t="shared" ca="1" si="13"/>
        <v>#REF!</v>
      </c>
      <c r="C156" s="33" t="e">
        <f t="shared" ca="1" si="14"/>
        <v>#REF!</v>
      </c>
      <c r="D156" s="34"/>
      <c r="E156" s="32" t="e">
        <f t="shared" ca="1" si="15"/>
        <v>#REF!</v>
      </c>
      <c r="F156" s="33" t="e">
        <f t="shared" ca="1" si="16"/>
        <v>#REF!</v>
      </c>
      <c r="G156" s="33"/>
    </row>
    <row r="157" spans="1:7" x14ac:dyDescent="0.25">
      <c r="A157" s="18"/>
      <c r="B157" s="32" t="e">
        <f t="shared" ca="1" si="13"/>
        <v>#REF!</v>
      </c>
      <c r="C157" s="33" t="e">
        <f t="shared" ca="1" si="14"/>
        <v>#REF!</v>
      </c>
      <c r="D157" s="34"/>
      <c r="E157" s="32" t="e">
        <f t="shared" ca="1" si="15"/>
        <v>#REF!</v>
      </c>
      <c r="F157" s="33" t="e">
        <f t="shared" ca="1" si="16"/>
        <v>#REF!</v>
      </c>
      <c r="G157" s="33"/>
    </row>
    <row r="158" spans="1:7" x14ac:dyDescent="0.25">
      <c r="A158" s="18"/>
      <c r="B158" s="32" t="e">
        <f t="shared" ca="1" si="13"/>
        <v>#REF!</v>
      </c>
      <c r="C158" s="33" t="e">
        <f t="shared" ca="1" si="14"/>
        <v>#REF!</v>
      </c>
      <c r="D158" s="34"/>
      <c r="E158" s="32" t="e">
        <f t="shared" ca="1" si="15"/>
        <v>#REF!</v>
      </c>
      <c r="F158" s="33" t="e">
        <f t="shared" ca="1" si="16"/>
        <v>#REF!</v>
      </c>
      <c r="G158" s="33"/>
    </row>
    <row r="159" spans="1:7" x14ac:dyDescent="0.25">
      <c r="A159" s="18"/>
      <c r="B159" s="32" t="e">
        <f t="shared" ca="1" si="13"/>
        <v>#REF!</v>
      </c>
      <c r="C159" s="33" t="e">
        <f t="shared" ca="1" si="14"/>
        <v>#REF!</v>
      </c>
      <c r="D159" s="34"/>
      <c r="E159" s="32" t="e">
        <f t="shared" ca="1" si="15"/>
        <v>#REF!</v>
      </c>
      <c r="F159" s="33" t="e">
        <f t="shared" ca="1" si="16"/>
        <v>#REF!</v>
      </c>
      <c r="G159" s="33"/>
    </row>
    <row r="160" spans="1:7" x14ac:dyDescent="0.25">
      <c r="A160" s="18"/>
      <c r="B160" s="32" t="e">
        <f t="shared" ca="1" si="13"/>
        <v>#REF!</v>
      </c>
      <c r="C160" s="33" t="e">
        <f t="shared" ca="1" si="14"/>
        <v>#REF!</v>
      </c>
      <c r="D160" s="34"/>
      <c r="E160" s="32" t="e">
        <f t="shared" ca="1" si="15"/>
        <v>#REF!</v>
      </c>
      <c r="F160" s="33" t="e">
        <f t="shared" ca="1" si="16"/>
        <v>#REF!</v>
      </c>
      <c r="G160" s="33"/>
    </row>
    <row r="161" spans="1:7" x14ac:dyDescent="0.25">
      <c r="A161" s="18"/>
      <c r="B161" s="32" t="e">
        <f t="shared" ca="1" si="13"/>
        <v>#REF!</v>
      </c>
      <c r="C161" s="33" t="e">
        <f t="shared" ca="1" si="14"/>
        <v>#REF!</v>
      </c>
      <c r="D161" s="34"/>
      <c r="E161" s="32" t="e">
        <f t="shared" ca="1" si="15"/>
        <v>#REF!</v>
      </c>
      <c r="F161" s="33" t="e">
        <f t="shared" ca="1" si="16"/>
        <v>#REF!</v>
      </c>
      <c r="G161" s="33"/>
    </row>
    <row r="162" spans="1:7" x14ac:dyDescent="0.25">
      <c r="A162" s="18"/>
      <c r="B162" s="32" t="e">
        <f t="shared" ca="1" si="13"/>
        <v>#REF!</v>
      </c>
      <c r="C162" s="33" t="e">
        <f t="shared" ca="1" si="14"/>
        <v>#REF!</v>
      </c>
      <c r="D162" s="34"/>
      <c r="E162" s="32" t="e">
        <f t="shared" ca="1" si="15"/>
        <v>#REF!</v>
      </c>
      <c r="F162" s="33" t="e">
        <f t="shared" ca="1" si="16"/>
        <v>#REF!</v>
      </c>
      <c r="G162" s="33"/>
    </row>
    <row r="163" spans="1:7" ht="15.75" thickBot="1" x14ac:dyDescent="0.3">
      <c r="A163" s="19" t="s">
        <v>27</v>
      </c>
      <c r="B163" s="35" t="e">
        <f ca="1">SUM(B150:B162)</f>
        <v>#REF!</v>
      </c>
      <c r="C163" s="36" t="e">
        <f ca="1">SUM(C150:C162)</f>
        <v>#REF!</v>
      </c>
      <c r="D163" s="37"/>
      <c r="E163" s="35" t="e">
        <f ca="1">SUM(E150:E162)</f>
        <v>#REF!</v>
      </c>
      <c r="F163" s="36" t="e">
        <f ca="1">SUM(F150:F162)</f>
        <v>#REF!</v>
      </c>
      <c r="G163" s="36"/>
    </row>
    <row r="166" spans="1:7" x14ac:dyDescent="0.25">
      <c r="B166" s="14" t="s">
        <v>44</v>
      </c>
      <c r="C166" s="14" t="s">
        <v>21</v>
      </c>
    </row>
    <row r="167" spans="1:7" ht="15.75" thickBot="1" x14ac:dyDescent="0.3">
      <c r="A167" t="s">
        <v>33</v>
      </c>
      <c r="B167" s="36">
        <v>0.14697802197802198</v>
      </c>
      <c r="C167" s="36">
        <v>0.39310134310134309</v>
      </c>
    </row>
    <row r="168" spans="1:7" x14ac:dyDescent="0.25">
      <c r="A168" t="s">
        <v>34</v>
      </c>
      <c r="B168">
        <f>1-B167</f>
        <v>0.85302197802197799</v>
      </c>
      <c r="C168">
        <f>1-C167</f>
        <v>0.60689865689865696</v>
      </c>
    </row>
  </sheetData>
  <dataConsolidate/>
  <mergeCells count="4">
    <mergeCell ref="B131:D131"/>
    <mergeCell ref="E131:G131"/>
    <mergeCell ref="B148:D148"/>
    <mergeCell ref="E148:G148"/>
  </mergeCells>
  <conditionalFormatting sqref="A15:A17">
    <cfRule type="cellIs" dxfId="91" priority="49" operator="equal">
      <formula>"Resolved"</formula>
    </cfRule>
    <cfRule type="cellIs" dxfId="90" priority="50" operator="greaterThan">
      <formula>"Resolved"</formula>
    </cfRule>
    <cfRule type="cellIs" dxfId="89" priority="51" operator="equal">
      <formula>"Resolved"</formula>
    </cfRule>
    <cfRule type="cellIs" dxfId="88" priority="52" operator="equal">
      <formula>"Resolved"</formula>
    </cfRule>
    <cfRule type="cellIs" dxfId="87" priority="53" operator="equal">
      <formula>"Blocking"</formula>
    </cfRule>
  </conditionalFormatting>
  <conditionalFormatting sqref="A15:A17">
    <cfRule type="cellIs" dxfId="86" priority="47" operator="equal">
      <formula>"Not Blocking"</formula>
    </cfRule>
    <cfRule type="cellIs" dxfId="85" priority="48" operator="equal">
      <formula>"Blocking"</formula>
    </cfRule>
  </conditionalFormatting>
  <conditionalFormatting sqref="A18">
    <cfRule type="cellIs" dxfId="84" priority="42" operator="equal">
      <formula>"Resolved"</formula>
    </cfRule>
    <cfRule type="cellIs" dxfId="83" priority="43" operator="greaterThan">
      <formula>"Resolved"</formula>
    </cfRule>
    <cfRule type="cellIs" dxfId="82" priority="44" operator="equal">
      <formula>"Resolved"</formula>
    </cfRule>
    <cfRule type="cellIs" dxfId="81" priority="45" operator="equal">
      <formula>"Resolved"</formula>
    </cfRule>
    <cfRule type="cellIs" dxfId="80" priority="46" operator="equal">
      <formula>"Blocking"</formula>
    </cfRule>
  </conditionalFormatting>
  <conditionalFormatting sqref="A18">
    <cfRule type="cellIs" dxfId="79" priority="39" operator="equal">
      <formula>"Partial"</formula>
    </cfRule>
    <cfRule type="cellIs" dxfId="78" priority="40" operator="equal">
      <formula>"Not Blocking"</formula>
    </cfRule>
    <cfRule type="cellIs" dxfId="77" priority="41" operator="equal">
      <formula>"Blocking"</formula>
    </cfRule>
  </conditionalFormatting>
  <conditionalFormatting sqref="A20">
    <cfRule type="cellIs" dxfId="76" priority="34" operator="equal">
      <formula>"Resolved"</formula>
    </cfRule>
    <cfRule type="cellIs" dxfId="75" priority="35" operator="greaterThan">
      <formula>"Resolved"</formula>
    </cfRule>
    <cfRule type="cellIs" dxfId="74" priority="36" operator="equal">
      <formula>"Resolved"</formula>
    </cfRule>
    <cfRule type="cellIs" dxfId="73" priority="37" operator="equal">
      <formula>"Resolved"</formula>
    </cfRule>
    <cfRule type="cellIs" dxfId="72" priority="38" operator="equal">
      <formula>"Blocking"</formula>
    </cfRule>
  </conditionalFormatting>
  <conditionalFormatting sqref="A20">
    <cfRule type="cellIs" dxfId="71" priority="32" operator="equal">
      <formula>"Not Blocking"</formula>
    </cfRule>
    <cfRule type="cellIs" dxfId="70" priority="33" operator="equal">
      <formula>"Blocking"</formula>
    </cfRule>
  </conditionalFormatting>
  <conditionalFormatting sqref="A68">
    <cfRule type="cellIs" dxfId="69" priority="27" operator="equal">
      <formula>"Resolved"</formula>
    </cfRule>
    <cfRule type="cellIs" dxfId="68" priority="28" operator="greaterThan">
      <formula>"Resolved"</formula>
    </cfRule>
    <cfRule type="cellIs" dxfId="67" priority="29" operator="equal">
      <formula>"Resolved"</formula>
    </cfRule>
    <cfRule type="cellIs" dxfId="66" priority="30" operator="equal">
      <formula>"Resolved"</formula>
    </cfRule>
    <cfRule type="cellIs" dxfId="65" priority="31" operator="equal">
      <formula>"Blocking"</formula>
    </cfRule>
  </conditionalFormatting>
  <conditionalFormatting sqref="A68">
    <cfRule type="cellIs" dxfId="64" priority="25" operator="equal">
      <formula>"Not Blocking"</formula>
    </cfRule>
    <cfRule type="cellIs" dxfId="63" priority="26" operator="equal">
      <formula>"Blocking"</formula>
    </cfRule>
  </conditionalFormatting>
  <conditionalFormatting sqref="A84">
    <cfRule type="cellIs" dxfId="62" priority="20" operator="equal">
      <formula>"Resolved"</formula>
    </cfRule>
    <cfRule type="cellIs" dxfId="61" priority="21" operator="greaterThan">
      <formula>"Resolved"</formula>
    </cfRule>
    <cfRule type="cellIs" dxfId="60" priority="22" operator="equal">
      <formula>"Resolved"</formula>
    </cfRule>
    <cfRule type="cellIs" dxfId="59" priority="23" operator="equal">
      <formula>"Resolved"</formula>
    </cfRule>
    <cfRule type="cellIs" dxfId="58" priority="24" operator="equal">
      <formula>"Blocking"</formula>
    </cfRule>
  </conditionalFormatting>
  <conditionalFormatting sqref="A84">
    <cfRule type="cellIs" dxfId="57" priority="18" operator="equal">
      <formula>"Not Blocking"</formula>
    </cfRule>
    <cfRule type="cellIs" dxfId="56" priority="19" operator="equal">
      <formula>"Blocking"</formula>
    </cfRule>
  </conditionalFormatting>
  <conditionalFormatting sqref="B117:C129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A36">
    <cfRule type="cellIs" dxfId="55" priority="12" operator="equal">
      <formula>"Resolved"</formula>
    </cfRule>
    <cfRule type="cellIs" dxfId="54" priority="13" operator="greaterThan">
      <formula>"Resolved"</formula>
    </cfRule>
    <cfRule type="cellIs" dxfId="53" priority="14" operator="equal">
      <formula>"Resolved"</formula>
    </cfRule>
    <cfRule type="cellIs" dxfId="52" priority="15" operator="equal">
      <formula>"Resolved"</formula>
    </cfRule>
    <cfRule type="cellIs" dxfId="51" priority="16" operator="equal">
      <formula>"Blocking"</formula>
    </cfRule>
  </conditionalFormatting>
  <conditionalFormatting sqref="A36">
    <cfRule type="cellIs" dxfId="50" priority="10" operator="equal">
      <formula>"Not Blocking"</formula>
    </cfRule>
    <cfRule type="cellIs" dxfId="49" priority="11" operator="equal">
      <formula>"Blocking"</formula>
    </cfRule>
  </conditionalFormatting>
  <conditionalFormatting sqref="A52">
    <cfRule type="cellIs" dxfId="48" priority="5" operator="equal">
      <formula>"Resolved"</formula>
    </cfRule>
    <cfRule type="cellIs" dxfId="47" priority="6" operator="greaterThan">
      <formula>"Resolved"</formula>
    </cfRule>
    <cfRule type="cellIs" dxfId="46" priority="7" operator="equal">
      <formula>"Resolved"</formula>
    </cfRule>
    <cfRule type="cellIs" dxfId="45" priority="8" operator="equal">
      <formula>"Resolved"</formula>
    </cfRule>
    <cfRule type="cellIs" dxfId="44" priority="9" operator="equal">
      <formula>"Blocking"</formula>
    </cfRule>
  </conditionalFormatting>
  <conditionalFormatting sqref="A52">
    <cfRule type="cellIs" dxfId="43" priority="3" operator="equal">
      <formula>"Not Blocking"</formula>
    </cfRule>
    <cfRule type="cellIs" dxfId="42" priority="4" operator="equal">
      <formula>"Blocking"</formula>
    </cfRule>
  </conditionalFormatting>
  <conditionalFormatting sqref="B117:C129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defaultColWidth="11.42578125"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s="5" t="s">
        <v>14</v>
      </c>
      <c r="B2" s="6" t="s">
        <v>37</v>
      </c>
    </row>
    <row r="3" spans="1:2" x14ac:dyDescent="0.25">
      <c r="A3" s="7" t="s">
        <v>15</v>
      </c>
      <c r="B3" s="8" t="s">
        <v>38</v>
      </c>
    </row>
    <row r="4" spans="1:2" x14ac:dyDescent="0.25">
      <c r="A4" s="9" t="s">
        <v>16</v>
      </c>
      <c r="B4" s="10" t="s">
        <v>39</v>
      </c>
    </row>
    <row r="5" spans="1:2" x14ac:dyDescent="0.25">
      <c r="A5" s="11" t="s">
        <v>13</v>
      </c>
      <c r="B5" s="12" t="s">
        <v>40</v>
      </c>
    </row>
  </sheetData>
  <conditionalFormatting sqref="A2:A4">
    <cfRule type="cellIs" dxfId="40" priority="33" operator="equal">
      <formula>"Resolved"</formula>
    </cfRule>
    <cfRule type="cellIs" dxfId="39" priority="34" operator="greaterThan">
      <formula>"Resolved"</formula>
    </cfRule>
    <cfRule type="cellIs" dxfId="38" priority="35" operator="equal">
      <formula>"Resolved"</formula>
    </cfRule>
    <cfRule type="cellIs" dxfId="37" priority="36" operator="equal">
      <formula>"Resolved"</formula>
    </cfRule>
    <cfRule type="cellIs" dxfId="36" priority="37" operator="equal">
      <formula>"Blocking"</formula>
    </cfRule>
  </conditionalFormatting>
  <conditionalFormatting sqref="A2:A4">
    <cfRule type="cellIs" dxfId="35" priority="31" operator="equal">
      <formula>"Not Blocking"</formula>
    </cfRule>
    <cfRule type="cellIs" dxfId="34" priority="32" operator="equal">
      <formula>"Blocking"</formula>
    </cfRule>
  </conditionalFormatting>
  <conditionalFormatting sqref="A5">
    <cfRule type="cellIs" dxfId="33" priority="26" operator="equal">
      <formula>"Resolved"</formula>
    </cfRule>
    <cfRule type="cellIs" dxfId="32" priority="27" operator="greaterThan">
      <formula>"Resolved"</formula>
    </cfRule>
    <cfRule type="cellIs" dxfId="31" priority="28" operator="equal">
      <formula>"Resolved"</formula>
    </cfRule>
    <cfRule type="cellIs" dxfId="30" priority="29" operator="equal">
      <formula>"Resolved"</formula>
    </cfRule>
    <cfRule type="cellIs" dxfId="29" priority="30" operator="equal">
      <formula>"Blocking"</formula>
    </cfRule>
  </conditionalFormatting>
  <conditionalFormatting sqref="A5">
    <cfRule type="cellIs" dxfId="28" priority="23" operator="equal">
      <formula>"Partial"</formula>
    </cfRule>
    <cfRule type="cellIs" dxfId="27" priority="24" operator="equal">
      <formula>"Not Blocking"</formula>
    </cfRule>
    <cfRule type="cellIs" dxfId="26" priority="25" operator="equal">
      <formula>"Blocking"</formula>
    </cfRule>
  </conditionalFormatting>
  <conditionalFormatting sqref="B3:B4">
    <cfRule type="cellIs" dxfId="25" priority="18" operator="equal">
      <formula>"Resolved"</formula>
    </cfRule>
    <cfRule type="cellIs" dxfId="24" priority="19" operator="greaterThan">
      <formula>"Resolved"</formula>
    </cfRule>
    <cfRule type="cellIs" dxfId="23" priority="20" operator="equal">
      <formula>"Resolved"</formula>
    </cfRule>
    <cfRule type="cellIs" dxfId="22" priority="21" operator="equal">
      <formula>"Resolved"</formula>
    </cfRule>
    <cfRule type="cellIs" dxfId="21" priority="22" operator="equal">
      <formula>"Blocking"</formula>
    </cfRule>
  </conditionalFormatting>
  <conditionalFormatting sqref="B3:B4">
    <cfRule type="cellIs" dxfId="20" priority="16" operator="equal">
      <formula>"Not Blocking"</formula>
    </cfRule>
    <cfRule type="cellIs" dxfId="19" priority="17" operator="equal">
      <formula>"Blocking"</formula>
    </cfRule>
  </conditionalFormatting>
  <conditionalFormatting sqref="B5">
    <cfRule type="cellIs" dxfId="18" priority="11" operator="equal">
      <formula>"Resolved"</formula>
    </cfRule>
    <cfRule type="cellIs" dxfId="17" priority="12" operator="greaterThan">
      <formula>"Resolved"</formula>
    </cfRule>
    <cfRule type="cellIs" dxfId="16" priority="13" operator="equal">
      <formula>"Resolved"</formula>
    </cfRule>
    <cfRule type="cellIs" dxfId="15" priority="14" operator="equal">
      <formula>"Resolved"</formula>
    </cfRule>
    <cfRule type="cellIs" dxfId="14" priority="15" operator="equal">
      <formula>"Blocking"</formula>
    </cfRule>
  </conditionalFormatting>
  <conditionalFormatting sqref="B5">
    <cfRule type="cellIs" dxfId="13" priority="8" operator="equal">
      <formula>"Partial"</formula>
    </cfRule>
    <cfRule type="cellIs" dxfId="12" priority="9" operator="equal">
      <formula>"Not Blocking"</formula>
    </cfRule>
    <cfRule type="cellIs" dxfId="11" priority="10" operator="equal">
      <formula>"Blocking"</formula>
    </cfRule>
  </conditionalFormatting>
  <conditionalFormatting sqref="B2">
    <cfRule type="cellIs" dxfId="10" priority="3" operator="equal">
      <formula>"Resolved"</formula>
    </cfRule>
    <cfRule type="cellIs" dxfId="9" priority="4" operator="greaterThan">
      <formula>"Resolved"</formula>
    </cfRule>
    <cfRule type="cellIs" dxfId="8" priority="5" operator="equal">
      <formula>"Resolved"</formula>
    </cfRule>
    <cfRule type="cellIs" dxfId="7" priority="6" operator="equal">
      <formula>"Resolved"</formula>
    </cfRule>
    <cfRule type="cellIs" dxfId="6" priority="7" operator="equal">
      <formula>"Blocking"</formula>
    </cfRule>
  </conditionalFormatting>
  <conditionalFormatting sqref="B2">
    <cfRule type="cellIs" dxfId="5" priority="1" operator="equal">
      <formula>"Not Blocking"</formula>
    </cfRule>
    <cfRule type="cellIs" dxfId="4" priority="2" operator="equal">
      <formula>"Blocking"</formula>
    </cfRule>
  </conditionalFormatting>
  <dataValidations count="1">
    <dataValidation type="list" allowBlank="1" showInputMessage="1" showErrorMessage="1" sqref="B1:B5">
      <formula1>Abbreviations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C854AE0A58664C8141997EA6BF11FC" ma:contentTypeVersion="11" ma:contentTypeDescription="Crear nuevo documento." ma:contentTypeScope="" ma:versionID="04d69313cf1d9b1b5e640af8a46982cb">
  <xsd:schema xmlns:xsd="http://www.w3.org/2001/XMLSchema" xmlns:xs="http://www.w3.org/2001/XMLSchema" xmlns:p="http://schemas.microsoft.com/office/2006/metadata/properties" xmlns:ns2="c214bda9-e355-424f-80c8-30a6bc534187" xmlns:ns3="d5085718-832b-42fc-aea0-63a552b957e5" targetNamespace="http://schemas.microsoft.com/office/2006/metadata/properties" ma:root="true" ma:fieldsID="cd3bacd7e48e0af97e415dcc32ea8590" ns2:_="" ns3:_="">
    <xsd:import namespace="c214bda9-e355-424f-80c8-30a6bc534187"/>
    <xsd:import namespace="d5085718-832b-42fc-aea0-63a552b957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4bda9-e355-424f-80c8-30a6bc534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85718-832b-42fc-aea0-63a552b957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D902DB-FE7D-4B09-AEF9-98E812F8B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14bda9-e355-424f-80c8-30a6bc534187"/>
    <ds:schemaRef ds:uri="d5085718-832b-42fc-aea0-63a552b95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65D90-1A01-4A1D-8F4B-8BE3EE63BA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D83061-74E0-4FB2-87E7-1070CED52B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Nokia</vt:lpstr>
      <vt:lpstr>Tracking</vt:lpstr>
      <vt:lpstr>KPIs</vt:lpstr>
      <vt:lpstr>Hoja3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Paulo Victor De Souza Aoki (COMMS-EGM)</cp:lastModifiedBy>
  <cp:revision/>
  <dcterms:created xsi:type="dcterms:W3CDTF">2020-05-05T14:17:36Z</dcterms:created>
  <dcterms:modified xsi:type="dcterms:W3CDTF">2020-09-25T17:43:51Z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0x01010037C854AE0A58664C8141997EA6BF11FC</vt:lpwstr>
  </property>
  <property fmtid="{D5CDD505-2E9C-101B-9397-08002B2CF9AE}" pid="3" name="WorkbookGuid">
    <vt:lpwstr>28ed1cef-29aa-4db6-af8a-f6ca1c62e424</vt:lpwstr>
  </property>
</Properties>
</file>