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VCM\"/>
    </mc:Choice>
  </mc:AlternateContent>
  <xr:revisionPtr revIDLastSave="0" documentId="13_ncr:1_{72A3F575-8A4C-42F1-B68A-A76618189EE4}" xr6:coauthVersionLast="47" xr6:coauthVersionMax="47" xr10:uidLastSave="{00000000-0000-0000-0000-000000000000}"/>
  <bookViews>
    <workbookView xWindow="-120" yWindow="-120" windowWidth="29040" windowHeight="15990" xr2:uid="{F6983189-106E-42F2-85E0-89E9CF1C5F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R32" i="1" s="1"/>
  <c r="O25" i="1" s="1"/>
  <c r="F3" i="1"/>
  <c r="F2" i="1"/>
  <c r="D4" i="1"/>
  <c r="D3" i="1"/>
  <c r="D2" i="1"/>
  <c r="B31" i="1" l="1"/>
  <c r="L4" i="1" s="1"/>
  <c r="F31" i="1"/>
  <c r="L2" i="1" s="1"/>
  <c r="J2" i="1" s="1"/>
  <c r="J31" i="1"/>
  <c r="O35" i="1"/>
  <c r="O34" i="1"/>
  <c r="O33" i="1"/>
  <c r="O32" i="1"/>
  <c r="O31" i="1"/>
  <c r="O30" i="1"/>
  <c r="O29" i="1"/>
  <c r="O24" i="1"/>
  <c r="O28" i="1"/>
  <c r="O27" i="1"/>
  <c r="O26" i="1"/>
  <c r="L3" i="1" l="1"/>
  <c r="J3" i="1" s="1"/>
  <c r="L5" i="1"/>
  <c r="L6" i="1" l="1"/>
  <c r="L7" i="1" s="1"/>
  <c r="U23" i="1" s="1"/>
  <c r="U11" i="1" l="1"/>
  <c r="U25" i="1"/>
  <c r="U19" i="1"/>
  <c r="U17" i="1"/>
  <c r="U9" i="1"/>
  <c r="U27" i="1"/>
  <c r="U32" i="1"/>
  <c r="U30" i="1"/>
  <c r="U5" i="1"/>
  <c r="U22" i="1"/>
  <c r="U15" i="1"/>
  <c r="U14" i="1"/>
  <c r="U7" i="1"/>
  <c r="U36" i="1"/>
  <c r="U24" i="1"/>
  <c r="U28" i="1"/>
  <c r="U26" i="1"/>
  <c r="U29" i="1"/>
  <c r="U20" i="1"/>
  <c r="U18" i="1"/>
  <c r="U8" i="1"/>
  <c r="U34" i="1"/>
  <c r="U37" i="1"/>
  <c r="U16" i="1"/>
  <c r="U21" i="1"/>
  <c r="U12" i="1"/>
  <c r="U10" i="1"/>
  <c r="U31" i="1"/>
  <c r="U6" i="1"/>
  <c r="U13" i="1"/>
  <c r="U35" i="1"/>
  <c r="U33" i="1"/>
</calcChain>
</file>

<file path=xl/sharedStrings.xml><?xml version="1.0" encoding="utf-8"?>
<sst xmlns="http://schemas.openxmlformats.org/spreadsheetml/2006/main" count="55" uniqueCount="32">
  <si>
    <t>AHISL</t>
  </si>
  <si>
    <t>ALOSL</t>
  </si>
  <si>
    <t>FUEL_BKPT</t>
  </si>
  <si>
    <t>MINPW</t>
  </si>
  <si>
    <t>lb</t>
  </si>
  <si>
    <t>ms</t>
  </si>
  <si>
    <t>V</t>
  </si>
  <si>
    <t>FNPW_OFFSET</t>
  </si>
  <si>
    <t>FNPW_HSCOMP</t>
  </si>
  <si>
    <t>Mult</t>
  </si>
  <si>
    <t>kPa</t>
  </si>
  <si>
    <t>FNPW_LSCOMP</t>
  </si>
  <si>
    <t>FNPW_OFFCOMP</t>
  </si>
  <si>
    <t>FNPW_BKCOMP</t>
  </si>
  <si>
    <t>g/s</t>
  </si>
  <si>
    <t>g</t>
  </si>
  <si>
    <t>Ref Press</t>
  </si>
  <si>
    <t>Cur Press</t>
  </si>
  <si>
    <t>lb/s =</t>
  </si>
  <si>
    <t>g/s =</t>
  </si>
  <si>
    <t>lb/h</t>
  </si>
  <si>
    <t>Pressure</t>
  </si>
  <si>
    <t>Raw Flow High</t>
  </si>
  <si>
    <t>Raw Flow Low</t>
  </si>
  <si>
    <t>=</t>
  </si>
  <si>
    <t>Breakpoint</t>
  </si>
  <si>
    <t>lb/h =</t>
  </si>
  <si>
    <t>Breakpoint MS Low</t>
  </si>
  <si>
    <t>Breakpoint MS High</t>
  </si>
  <si>
    <t>ShortPulseAdder</t>
  </si>
  <si>
    <t>diff</t>
  </si>
  <si>
    <t>&lt;- Change only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</si>
</sst>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2" fillId="3" borderId="0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B25-83FD-44AA-B3DE-2F974DD0D504}">
  <dimension ref="A2:U37"/>
  <sheetViews>
    <sheetView tabSelected="1" workbookViewId="0">
      <selection activeCell="R7" sqref="R7"/>
    </sheetView>
  </sheetViews>
  <sheetFormatPr defaultRowHeight="15" x14ac:dyDescent="0.25"/>
  <cols>
    <col min="1" max="1" width="13.42578125" customWidth="1"/>
    <col min="2" max="2" width="13.140625" customWidth="1"/>
    <col min="9" max="9" width="22.85546875" bestFit="1" customWidth="1"/>
    <col min="18" max="18" width="18" bestFit="1" customWidth="1"/>
    <col min="20" max="20" width="16.140625" bestFit="1" customWidth="1"/>
    <col min="21" max="21" width="12" bestFit="1" customWidth="1"/>
  </cols>
  <sheetData>
    <row r="2" spans="1:21" x14ac:dyDescent="0.25">
      <c r="A2" s="3" t="s">
        <v>1</v>
      </c>
      <c r="B2" s="1">
        <v>1.5913E-2</v>
      </c>
      <c r="C2" t="s">
        <v>18</v>
      </c>
      <c r="D2" s="2">
        <f>B2*453.592</f>
        <v>7.2180094959999996</v>
      </c>
      <c r="E2" t="s">
        <v>19</v>
      </c>
      <c r="F2" s="2">
        <f>D2*7.93664</f>
        <v>57.286742886333435</v>
      </c>
      <c r="G2" t="s">
        <v>20</v>
      </c>
      <c r="I2" s="3" t="s">
        <v>23</v>
      </c>
      <c r="J2" s="2">
        <f>L2*7.93664</f>
        <v>60.274353176027844</v>
      </c>
      <c r="K2" s="3" t="s">
        <v>26</v>
      </c>
      <c r="L2" s="2">
        <f>D2*$F$31</f>
        <v>7.5944421286624877</v>
      </c>
      <c r="M2" t="s">
        <v>14</v>
      </c>
      <c r="O2" s="3" t="s">
        <v>16</v>
      </c>
      <c r="P2" s="1">
        <v>270</v>
      </c>
      <c r="Q2" t="s">
        <v>10</v>
      </c>
    </row>
    <row r="3" spans="1:21" x14ac:dyDescent="0.25">
      <c r="A3" s="3" t="s">
        <v>0</v>
      </c>
      <c r="B3" s="1">
        <v>1.3497E-2</v>
      </c>
      <c r="C3" t="s">
        <v>18</v>
      </c>
      <c r="D3" s="2">
        <f>B3*453.592</f>
        <v>6.1221312240000003</v>
      </c>
      <c r="E3" t="s">
        <v>19</v>
      </c>
      <c r="F3" s="2">
        <f>D3*7.93664</f>
        <v>48.589151557647362</v>
      </c>
      <c r="G3" t="s">
        <v>20</v>
      </c>
      <c r="I3" s="3" t="s">
        <v>22</v>
      </c>
      <c r="J3" s="2">
        <f>L3*7.93664</f>
        <v>51.25530927597044</v>
      </c>
      <c r="K3" s="3" t="s">
        <v>26</v>
      </c>
      <c r="L3" s="2">
        <f>D3*$J$31</f>
        <v>6.4580615066288054</v>
      </c>
      <c r="M3" t="s">
        <v>14</v>
      </c>
      <c r="O3" s="3" t="s">
        <v>17</v>
      </c>
      <c r="P3" s="1">
        <v>300</v>
      </c>
      <c r="Q3" t="s">
        <v>10</v>
      </c>
      <c r="R3" t="s">
        <v>31</v>
      </c>
    </row>
    <row r="4" spans="1:21" x14ac:dyDescent="0.25">
      <c r="A4" s="3" t="s">
        <v>2</v>
      </c>
      <c r="B4" s="1">
        <v>1.4440000000000001E-5</v>
      </c>
      <c r="C4" t="s">
        <v>4</v>
      </c>
      <c r="D4" s="2">
        <f>B4*453.592</f>
        <v>6.5498684800000002E-3</v>
      </c>
      <c r="E4" t="s">
        <v>15</v>
      </c>
      <c r="I4" s="3" t="s">
        <v>25</v>
      </c>
      <c r="J4" s="3"/>
      <c r="K4" s="3" t="s">
        <v>24</v>
      </c>
      <c r="L4" s="2">
        <f>D4*$B$31</f>
        <v>6.6043548926806271E-3</v>
      </c>
      <c r="M4" t="s">
        <v>15</v>
      </c>
      <c r="T4" s="3" t="s">
        <v>29</v>
      </c>
      <c r="U4" t="s">
        <v>5</v>
      </c>
    </row>
    <row r="5" spans="1:21" x14ac:dyDescent="0.25">
      <c r="A5" s="3" t="s">
        <v>3</v>
      </c>
      <c r="B5" s="1">
        <v>0.71099999999999997</v>
      </c>
      <c r="C5" t="s">
        <v>5</v>
      </c>
      <c r="I5" s="4" t="s">
        <v>27</v>
      </c>
      <c r="J5" s="3"/>
      <c r="K5" s="4" t="s">
        <v>24</v>
      </c>
      <c r="L5" s="2">
        <f>$L$4 / $L$2 * 1000</f>
        <v>0.86963002427194325</v>
      </c>
      <c r="M5" t="s">
        <v>5</v>
      </c>
      <c r="O5" s="3" t="s">
        <v>21</v>
      </c>
      <c r="P5" s="2">
        <f>P3</f>
        <v>300</v>
      </c>
      <c r="Q5" t="s">
        <v>10</v>
      </c>
      <c r="T5">
        <v>0</v>
      </c>
      <c r="U5" s="2">
        <f>MAX(FORECAST(T5, {1,0}, {0,1}) * $L$7, 0)</f>
        <v>0.15302280830044102</v>
      </c>
    </row>
    <row r="6" spans="1:21" x14ac:dyDescent="0.25">
      <c r="I6" s="4" t="s">
        <v>28</v>
      </c>
      <c r="J6" s="3"/>
      <c r="K6" s="4" t="s">
        <v>24</v>
      </c>
      <c r="L6" s="2">
        <f>$L$4 / $L$3 * 1000</f>
        <v>1.0226528325723843</v>
      </c>
      <c r="M6" t="s">
        <v>5</v>
      </c>
      <c r="T6">
        <v>0.1</v>
      </c>
      <c r="U6" s="2">
        <f>MAX(FORECAST(T6, {1,0}, {0,1}) * $L$7, 0)</f>
        <v>0.13772052747039693</v>
      </c>
    </row>
    <row r="7" spans="1:21" x14ac:dyDescent="0.25">
      <c r="L7" s="2">
        <f>L6-L5</f>
        <v>0.15302280830044102</v>
      </c>
      <c r="M7" t="s">
        <v>30</v>
      </c>
      <c r="T7">
        <v>0.3</v>
      </c>
      <c r="U7" s="2">
        <f>MAX(FORECAST(T7, {1,0}, {0,1}) * $L$7, 0)</f>
        <v>0.1071159658103087</v>
      </c>
    </row>
    <row r="8" spans="1:21" x14ac:dyDescent="0.25">
      <c r="I8" s="4" t="s">
        <v>29</v>
      </c>
      <c r="T8">
        <v>0.4</v>
      </c>
      <c r="U8" s="2">
        <f>MAX(FORECAST(T8, {1,0}, {0,1}) * $L$7, 0)</f>
        <v>9.1813684980264612E-2</v>
      </c>
    </row>
    <row r="9" spans="1:21" x14ac:dyDescent="0.25">
      <c r="T9">
        <v>0.5</v>
      </c>
      <c r="U9" s="2">
        <f>MAX(FORECAST(T9, {1,0}, {0,1}) * $L$7, 0)</f>
        <v>7.6511404150220508E-2</v>
      </c>
    </row>
    <row r="10" spans="1:21" x14ac:dyDescent="0.25">
      <c r="T10">
        <v>0.6</v>
      </c>
      <c r="U10" s="2">
        <f>MAX(FORECAST(T10, {1,0}, {0,1}) * $L$7, 0)</f>
        <v>6.120912332017641E-2</v>
      </c>
    </row>
    <row r="11" spans="1:21" x14ac:dyDescent="0.25">
      <c r="T11">
        <v>0.8</v>
      </c>
      <c r="U11" s="2">
        <f>MAX(FORECAST(T11, {1,0}, {0,1}) * $L$7, 0)</f>
        <v>3.0604561660088195E-2</v>
      </c>
    </row>
    <row r="12" spans="1:21" x14ac:dyDescent="0.25">
      <c r="T12">
        <v>0.9</v>
      </c>
      <c r="U12" s="2">
        <f>MAX(FORECAST(T12, {1,0}, {0,1}) * $L$7, 0)</f>
        <v>1.5302280830044097E-2</v>
      </c>
    </row>
    <row r="13" spans="1:21" x14ac:dyDescent="0.25">
      <c r="T13">
        <v>1</v>
      </c>
      <c r="U13" s="2">
        <f>MAX(FORECAST(T13, {1,0}, {0,1}) * $L$7, 0)</f>
        <v>0</v>
      </c>
    </row>
    <row r="14" spans="1:21" x14ac:dyDescent="0.25">
      <c r="T14">
        <v>1.1000000000000001</v>
      </c>
      <c r="U14" s="2">
        <f>MAX(FORECAST(T14, {1,0}, {0,1}) * $L$7, 0)</f>
        <v>0</v>
      </c>
    </row>
    <row r="15" spans="1:21" x14ac:dyDescent="0.25">
      <c r="T15">
        <v>1.3</v>
      </c>
      <c r="U15" s="2">
        <f>MAX(FORECAST(T15, {1,0}, {0,1}) * $L$7, 0)</f>
        <v>0</v>
      </c>
    </row>
    <row r="16" spans="1:21" x14ac:dyDescent="0.25">
      <c r="T16">
        <v>1.4</v>
      </c>
      <c r="U16" s="2">
        <f>MAX(FORECAST(T16, {1,0}, {0,1}) * $L$7, 0)</f>
        <v>0</v>
      </c>
    </row>
    <row r="17" spans="1:21" x14ac:dyDescent="0.25">
      <c r="T17">
        <v>1.5</v>
      </c>
      <c r="U17" s="2">
        <f>MAX(FORECAST(T17, {1,0}, {0,1}) * $L$7, 0)</f>
        <v>0</v>
      </c>
    </row>
    <row r="18" spans="1:21" x14ac:dyDescent="0.25">
      <c r="T18">
        <v>1.6</v>
      </c>
      <c r="U18" s="2">
        <f>MAX(FORECAST(T18, {1,0}, {0,1}) * $L$7, 0)</f>
        <v>0</v>
      </c>
    </row>
    <row r="19" spans="1:21" x14ac:dyDescent="0.25">
      <c r="T19">
        <v>1.8</v>
      </c>
      <c r="U19" s="2">
        <f>MAX(FORECAST(T19, {1,0}, {0,1}) * $L$7, 0)</f>
        <v>0</v>
      </c>
    </row>
    <row r="20" spans="1:21" x14ac:dyDescent="0.25">
      <c r="T20">
        <v>1.9</v>
      </c>
      <c r="U20" s="2">
        <f>MAX(FORECAST(T20, {1,0}, {0,1}) * $L$7, 0)</f>
        <v>0</v>
      </c>
    </row>
    <row r="21" spans="1:21" x14ac:dyDescent="0.25">
      <c r="T21">
        <v>2</v>
      </c>
      <c r="U21" s="2">
        <f>MAX(FORECAST(T21, {1,0}, {0,1}) * $L$7, 0)</f>
        <v>0</v>
      </c>
    </row>
    <row r="22" spans="1:21" x14ac:dyDescent="0.25">
      <c r="A22" s="3" t="s">
        <v>13</v>
      </c>
      <c r="B22" s="3"/>
      <c r="E22" s="3" t="s">
        <v>11</v>
      </c>
      <c r="F22" s="3"/>
      <c r="I22" s="3" t="s">
        <v>8</v>
      </c>
      <c r="J22" s="3"/>
      <c r="M22" s="3" t="s">
        <v>7</v>
      </c>
      <c r="N22" s="3"/>
      <c r="Q22" s="3" t="s">
        <v>12</v>
      </c>
      <c r="R22" s="3"/>
      <c r="T22">
        <v>2.1</v>
      </c>
      <c r="U22" s="2">
        <f>MAX(FORECAST(T22, {1,0}, {0,1}) * $L$7, 0)</f>
        <v>0</v>
      </c>
    </row>
    <row r="23" spans="1:21" x14ac:dyDescent="0.25">
      <c r="A23" t="s">
        <v>10</v>
      </c>
      <c r="B23" t="s">
        <v>9</v>
      </c>
      <c r="E23" t="s">
        <v>10</v>
      </c>
      <c r="F23" t="s">
        <v>9</v>
      </c>
      <c r="I23" t="s">
        <v>10</v>
      </c>
      <c r="J23" t="s">
        <v>9</v>
      </c>
      <c r="M23" t="s">
        <v>6</v>
      </c>
      <c r="N23" t="s">
        <v>5</v>
      </c>
      <c r="O23" t="s">
        <v>5</v>
      </c>
      <c r="Q23" t="s">
        <v>10</v>
      </c>
      <c r="R23" t="s">
        <v>9</v>
      </c>
      <c r="T23">
        <v>2.2999999999999998</v>
      </c>
      <c r="U23" s="2">
        <f>MAX(FORECAST(T23, {1,0}, {0,1}) * $L$7, 0)</f>
        <v>0</v>
      </c>
    </row>
    <row r="24" spans="1:21" x14ac:dyDescent="0.25">
      <c r="A24">
        <v>137.89514</v>
      </c>
      <c r="B24" s="1">
        <v>0.71499997377395597</v>
      </c>
      <c r="E24">
        <v>137.89514</v>
      </c>
      <c r="F24" s="1">
        <v>0.71499997377395597</v>
      </c>
      <c r="I24">
        <v>137.89514</v>
      </c>
      <c r="J24" s="1">
        <v>0.71499997377395597</v>
      </c>
      <c r="M24">
        <v>6</v>
      </c>
      <c r="N24" s="1">
        <v>5.2020000293850899</v>
      </c>
      <c r="O24" s="2">
        <f>N24*$R$32</f>
        <v>5.6279739425687723</v>
      </c>
      <c r="Q24">
        <v>137.89514</v>
      </c>
      <c r="R24" s="1">
        <v>0.88499999046325695</v>
      </c>
      <c r="T24">
        <v>2.4</v>
      </c>
      <c r="U24" s="2">
        <f>MAX(FORECAST(T24, {1,0}, {0,1}) * $L$7, 0)</f>
        <v>0</v>
      </c>
    </row>
    <row r="25" spans="1:21" x14ac:dyDescent="0.25">
      <c r="A25">
        <v>206.84271000000001</v>
      </c>
      <c r="B25" s="1">
        <v>0.87599998712539695</v>
      </c>
      <c r="E25">
        <v>206.84271000000001</v>
      </c>
      <c r="F25" s="1">
        <v>0.87599998712539695</v>
      </c>
      <c r="I25">
        <v>206.84271000000001</v>
      </c>
      <c r="J25" s="1">
        <v>0.87599998712539695</v>
      </c>
      <c r="M25">
        <v>7</v>
      </c>
      <c r="N25" s="1">
        <v>3.3157891593873501</v>
      </c>
      <c r="O25" s="2">
        <f>N25*$R$32</f>
        <v>3.5873077436890926</v>
      </c>
      <c r="Q25">
        <v>206.84271000000001</v>
      </c>
      <c r="R25" s="1">
        <v>0.94499999284744296</v>
      </c>
      <c r="T25">
        <v>2.5</v>
      </c>
      <c r="U25" s="2">
        <f>MAX(FORECAST(T25, {1,0}, {0,1}) * $L$7, 0)</f>
        <v>0</v>
      </c>
    </row>
    <row r="26" spans="1:21" x14ac:dyDescent="0.25">
      <c r="A26">
        <v>269.998683067944</v>
      </c>
      <c r="B26" s="1">
        <v>1</v>
      </c>
      <c r="E26">
        <v>269.998683067944</v>
      </c>
      <c r="F26" s="1">
        <v>1</v>
      </c>
      <c r="I26">
        <v>269.998683067944</v>
      </c>
      <c r="J26" s="1">
        <v>1</v>
      </c>
      <c r="M26">
        <v>8</v>
      </c>
      <c r="N26" s="1">
        <v>2.1840000990778199</v>
      </c>
      <c r="O26" s="2">
        <f t="shared" ref="O26:O35" si="0">N26*$R$32</f>
        <v>2.3628403650029433</v>
      </c>
      <c r="Q26">
        <v>269.99978772719197</v>
      </c>
      <c r="R26" s="1">
        <v>1</v>
      </c>
      <c r="T26">
        <v>2.6</v>
      </c>
      <c r="U26" s="2">
        <f>MAX(FORECAST(T26, {1,0}, {0,1}) * $L$7, 0)</f>
        <v>0</v>
      </c>
    </row>
    <row r="27" spans="1:21" x14ac:dyDescent="0.25">
      <c r="A27">
        <v>345.013646592339</v>
      </c>
      <c r="B27" s="1">
        <v>1.0207999944686901</v>
      </c>
      <c r="E27">
        <v>345.013646592339</v>
      </c>
      <c r="F27" s="1">
        <v>1.13039994239807</v>
      </c>
      <c r="I27">
        <v>345.013646592339</v>
      </c>
      <c r="J27" s="1">
        <v>1.1371999979019201</v>
      </c>
      <c r="M27">
        <v>9</v>
      </c>
      <c r="N27" s="1">
        <v>1.7706766957417099</v>
      </c>
      <c r="O27" s="2">
        <f t="shared" si="0"/>
        <v>1.9156713279615425</v>
      </c>
      <c r="Q27">
        <v>344.73784999999998</v>
      </c>
      <c r="R27" s="1">
        <v>1.2039999961853001</v>
      </c>
      <c r="T27">
        <v>2.8</v>
      </c>
      <c r="U27" s="2">
        <f>MAX(FORECAST(T27, {1,0}, {0,1}) * $L$7, 0)</f>
        <v>0</v>
      </c>
    </row>
    <row r="28" spans="1:21" x14ac:dyDescent="0.25">
      <c r="A28">
        <v>414.030152589718</v>
      </c>
      <c r="B28" s="1">
        <v>1.2153999805450399</v>
      </c>
      <c r="E28">
        <v>414.030152589718</v>
      </c>
      <c r="F28" s="1">
        <v>1.2382999658584599</v>
      </c>
      <c r="I28">
        <v>414.030152589718</v>
      </c>
      <c r="J28" s="1">
        <v>1.25039994716644</v>
      </c>
      <c r="M28">
        <v>10</v>
      </c>
      <c r="N28" s="1">
        <v>1.4349999837577301</v>
      </c>
      <c r="O28" s="2">
        <f t="shared" si="0"/>
        <v>1.5525072031054503</v>
      </c>
      <c r="Q28">
        <v>413.68542000000002</v>
      </c>
      <c r="R28" s="1">
        <v>1.1638000011444101</v>
      </c>
      <c r="T28">
        <v>2.9</v>
      </c>
      <c r="U28" s="2">
        <f>MAX(FORECAST(T28, {1,0}, {0,1}) * $L$7, 0)</f>
        <v>0</v>
      </c>
    </row>
    <row r="29" spans="1:21" x14ac:dyDescent="0.25">
      <c r="A29">
        <v>482.97774889112901</v>
      </c>
      <c r="B29" s="1">
        <v>1.3370000123977701</v>
      </c>
      <c r="E29">
        <v>482.97774889112901</v>
      </c>
      <c r="F29" s="1">
        <v>1.3370000123977701</v>
      </c>
      <c r="I29">
        <v>482.97774889112901</v>
      </c>
      <c r="J29" s="1">
        <v>1.3370000123977701</v>
      </c>
      <c r="M29">
        <v>11</v>
      </c>
      <c r="N29" s="1">
        <v>1.2100000167265501</v>
      </c>
      <c r="O29" s="2">
        <f t="shared" si="0"/>
        <v>1.3090827616642231</v>
      </c>
      <c r="Q29">
        <v>482.63299000000001</v>
      </c>
      <c r="R29" s="1">
        <v>1.1859999895095801</v>
      </c>
      <c r="T29">
        <v>3</v>
      </c>
      <c r="U29" s="2">
        <f>MAX(FORECAST(T29, {1,0}, {0,1}) * $L$7, 0)</f>
        <v>0</v>
      </c>
    </row>
    <row r="30" spans="1:21" x14ac:dyDescent="0.25">
      <c r="M30">
        <v>12</v>
      </c>
      <c r="N30" s="1">
        <v>1.04100001044571</v>
      </c>
      <c r="O30" s="2">
        <f t="shared" si="0"/>
        <v>1.1262439253955203</v>
      </c>
      <c r="T30">
        <v>3.1</v>
      </c>
      <c r="U30" s="2">
        <f>MAX(FORECAST(T30, {1,0}, {0,1}) * $L$7, 0)</f>
        <v>0</v>
      </c>
    </row>
    <row r="31" spans="1:21" x14ac:dyDescent="0.25">
      <c r="B31" s="2">
        <f>_xlfn.XLOOKUP(P5, A24:A29, B24:B29, , -1, 1) + (P5 - _xlfn.XLOOKUP(P5, A24:A29, A24:A29, , -1, 1)) * (_xlfn.XLOOKUP(P5, A24:A29, B24:B29, , 1, 1) - _xlfn.XLOOKUP(P5, A24:A29, B24:B29, , -1, 1)) / (_xlfn.XLOOKUP(P5, A24:A29, A24:A29, , 1, 1) - _xlfn.XLOOKUP(P5, A24:A29, A24:A29, , -1, 1))</f>
        <v>1.0083187033216012</v>
      </c>
      <c r="F31" s="2">
        <f>_xlfn.XLOOKUP(P5, E24:E29, F24:F29, , -1, 1) + (P5 - _xlfn.XLOOKUP(P5, E24:E29, E24:E29, , -1, 1)) * (_xlfn.XLOOKUP(P5, E24:E29, F24:F29, , 1, 1) - _xlfn.XLOOKUP(P5, E24:E29, F24:F29, , -1, 1)) / (_xlfn.XLOOKUP(P5, E24:E29, E24:E29, , 1, 1) - _xlfn.XLOOKUP(P5, E24:E29, E24:E29, , -1, 1))</f>
        <v>1.0521518616553629</v>
      </c>
      <c r="J31" s="2">
        <f>_xlfn.XLOOKUP(P5, I24:I29, J24:J29, , -1, 1) + (P5 - _xlfn.XLOOKUP(P5, I24:I29, I24:I29, , -1, 1)) * (_xlfn.XLOOKUP(P5, I24:I29, J24:J29, , 1, 1) - _xlfn.XLOOKUP(P5, I24:I29, J24:J29, , -1, 1)) / (_xlfn.XLOOKUP(P5, I24:I29, I24:I29, , 1, 1) - _xlfn.XLOOKUP(P5, I24:I29, I24:I29, , -1, 1))</f>
        <v>1.0548714606625695</v>
      </c>
      <c r="M31">
        <v>13</v>
      </c>
      <c r="N31" s="1">
        <v>0.90699997963383805</v>
      </c>
      <c r="O31" s="2">
        <f t="shared" si="0"/>
        <v>0.98127109235965182</v>
      </c>
      <c r="T31">
        <v>3.3</v>
      </c>
      <c r="U31" s="2">
        <f>MAX(FORECAST(T31, {1,0}, {0,1}) * $L$7, 0)</f>
        <v>0</v>
      </c>
    </row>
    <row r="32" spans="1:21" x14ac:dyDescent="0.25">
      <c r="M32">
        <v>13.5</v>
      </c>
      <c r="N32" s="1">
        <v>0.83458644803613402</v>
      </c>
      <c r="O32" s="2">
        <f t="shared" si="0"/>
        <v>0.90292786540480063</v>
      </c>
      <c r="R32" s="2">
        <f>_xlfn.XLOOKUP(P5, Q24:Q29, R24:R29, , -1, 1) + (P5 - _xlfn.XLOOKUP(P5, Q24:Q29, Q24:Q29, , -1, 1)) * (_xlfn.XLOOKUP(P5, Q24:Q29, R24:R29, , 1, 1) - _xlfn.XLOOKUP(P5, Q24:Q29, R24:R29, , -1, 1)) / (_xlfn.XLOOKUP(P5, Q24:Q29, Q24:Q29, , 1, 1) - _xlfn.XLOOKUP(P5, Q24:Q29, Q24:Q29, , -1, 1))</f>
        <v>1.0818865649322258</v>
      </c>
      <c r="T32">
        <v>3.4</v>
      </c>
      <c r="U32" s="2">
        <f>MAX(FORECAST(T32, {1,0}, {0,1}) * $L$7, 0)</f>
        <v>0</v>
      </c>
    </row>
    <row r="33" spans="13:21" x14ac:dyDescent="0.25">
      <c r="M33">
        <v>14</v>
      </c>
      <c r="N33" s="1">
        <v>0.789000012446195</v>
      </c>
      <c r="O33" s="2">
        <f t="shared" si="0"/>
        <v>0.85360851319689734</v>
      </c>
      <c r="T33">
        <v>3.5</v>
      </c>
      <c r="U33" s="2">
        <f>MAX(FORECAST(T33, {1,0}, {0,1}) * $L$7, 0)</f>
        <v>0</v>
      </c>
    </row>
    <row r="34" spans="13:21" x14ac:dyDescent="0.25">
      <c r="M34">
        <v>15</v>
      </c>
      <c r="N34" s="1">
        <v>0.69900002563372299</v>
      </c>
      <c r="O34" s="2">
        <f t="shared" si="0"/>
        <v>0.7562387366204063</v>
      </c>
      <c r="T34">
        <v>3.6</v>
      </c>
      <c r="U34" s="2">
        <f>MAX(FORECAST(T34, {1,0}, {0,1}) * $L$7, 0)</f>
        <v>0</v>
      </c>
    </row>
    <row r="35" spans="13:21" x14ac:dyDescent="0.25">
      <c r="M35">
        <v>15.8999996185303</v>
      </c>
      <c r="N35" s="1">
        <v>0.58646616525948003</v>
      </c>
      <c r="O35" s="2">
        <f t="shared" si="0"/>
        <v>0.63448986498155391</v>
      </c>
      <c r="T35">
        <v>3.8</v>
      </c>
      <c r="U35" s="2">
        <f>MAX(FORECAST(T35, {1,0}, {0,1}) * $L$7, 0)</f>
        <v>0</v>
      </c>
    </row>
    <row r="36" spans="13:21" x14ac:dyDescent="0.25">
      <c r="T36">
        <v>3.9</v>
      </c>
      <c r="U36" s="2">
        <f>MAX(FORECAST(T36, {1,0}, {0,1}) * $L$7, 0)</f>
        <v>0</v>
      </c>
    </row>
    <row r="37" spans="13:21" x14ac:dyDescent="0.25">
      <c r="T37">
        <v>4</v>
      </c>
      <c r="U37" s="2">
        <f>MAX(FORECAST(T37, {1,0}, {0,1}) * $L$7,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C8FC-7D59-479E-9A3A-A30F8FF665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Barišić</dc:creator>
  <cp:lastModifiedBy>Saša Barišić</cp:lastModifiedBy>
  <dcterms:created xsi:type="dcterms:W3CDTF">2022-11-22T08:27:46Z</dcterms:created>
  <dcterms:modified xsi:type="dcterms:W3CDTF">2022-11-23T12:59:54Z</dcterms:modified>
</cp:coreProperties>
</file>