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32"/>
  <workbookPr/>
  <mc:AlternateContent xmlns:mc="http://schemas.openxmlformats.org/markup-compatibility/2006">
    <mc:Choice Requires="x15">
      <x15ac:absPath xmlns:x15ac="http://schemas.microsoft.com/office/spreadsheetml/2010/11/ac" url="C:\Users\sbaye\Downloads\"/>
    </mc:Choice>
  </mc:AlternateContent>
  <xr:revisionPtr revIDLastSave="0" documentId="8_{A93A0F76-C347-4537-BC17-6ECE9A21BCBE}" xr6:coauthVersionLast="47" xr6:coauthVersionMax="47" xr10:uidLastSave="{00000000-0000-0000-0000-000000000000}"/>
  <bookViews>
    <workbookView xWindow="-120" yWindow="-120" windowWidth="20730" windowHeight="11040" activeTab="2" xr2:uid="{26D4546B-D2A1-4444-8EAF-A6228F96F0C1}"/>
  </bookViews>
  <sheets>
    <sheet name="Data" sheetId="2" r:id="rId1"/>
    <sheet name="Assets" sheetId="4" r:id="rId2"/>
    <sheet name="Customer Center Report" sheetId="5" r:id="rId3"/>
    <sheet name="Pivots" sheetId="6" r:id="rId4"/>
  </sheets>
  <definedNames>
    <definedName name="_xlnm._FilterDatabase" localSheetId="0" hidden="1">Data!$B$3:$H$1003</definedName>
    <definedName name="_xlcn.WorksheetConnection_07.sampledataexcelportfolioproject.xlsxcalls1" hidden="1">calls[]</definedName>
    <definedName name="_xlcn.WorksheetConnection_07.sampledataexcelportfolioproject.xlsxcustomers1" hidden="1">customers[]</definedName>
    <definedName name="Slicer_Representative">#N/A</definedName>
  </definedNames>
  <calcPr calcId="191029"/>
  <pivotCaches>
    <pivotCache cacheId="0" r:id="rId5"/>
    <pivotCache cacheId="78" r:id="rId6"/>
    <pivotCache cacheId="217" r:id="rId7"/>
    <pivotCache cacheId="529" r:id="rId8"/>
    <pivotCache cacheId="607" r:id="rId9"/>
    <pivotCache cacheId="610" r:id="rId10"/>
    <pivotCache cacheId="613" r:id="rId11"/>
    <pivotCache cacheId="616" r:id="rId12"/>
    <pivotCache cacheId="619" r:id="rId13"/>
  </pivotCaches>
  <extLst>
    <ext xmlns:x14="http://schemas.microsoft.com/office/spreadsheetml/2009/9/main" uri="{876F7934-8845-4945-9796-88D515C7AA90}">
      <x14:pivotCaches>
        <pivotCache cacheId="3"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07.sample-data-excel-portfolio-project.xlsx!customers"/>
          <x15:modelTable id="calls" name="calls" connection="WorksheetConnection_07.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65" i="6" l="1"/>
  <c r="K26" i="5" s="1"/>
  <c r="G54" i="6"/>
  <c r="G58" i="6" s="1"/>
  <c r="G63" i="6" s="1"/>
  <c r="K29" i="5" s="1"/>
  <c r="G53" i="6"/>
  <c r="G57" i="6" s="1"/>
  <c r="G62" i="6" s="1"/>
  <c r="K28" i="5" s="1"/>
  <c r="G52" i="6"/>
  <c r="G61" i="6" s="1"/>
  <c r="K27" i="5" s="1"/>
  <c r="N16" i="5" a="1"/>
  <c r="N16" i="5" s="1"/>
  <c r="M17" i="5" a="1"/>
  <c r="M17" i="5" s="1"/>
  <c r="I38" i="6"/>
  <c r="I42" i="6" s="1"/>
  <c r="E41" i="6" a="1"/>
  <c r="E41"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H41" i="6" l="1"/>
  <c r="H45" i="6"/>
  <c r="H44" i="6"/>
  <c r="H43" i="6"/>
  <c r="H42" i="6"/>
  <c r="I41" i="6"/>
  <c r="I45" i="6"/>
  <c r="I44" i="6"/>
  <c r="I4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E8BAEE6-3D07-4336-90B5-421C96D4DB4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6770BF8-2C6D-40B8-944B-27491D0EE486}" name="WorksheetConnection_07.sample-data-excel-portfolio-project.xlsx!calls" type="102" refreshedVersion="8" minRefreshableVersion="5">
    <extLst>
      <ext xmlns:x15="http://schemas.microsoft.com/office/spreadsheetml/2010/11/main" uri="{DE250136-89BD-433C-8126-D09CA5730AF9}">
        <x15:connection id="calls" autoDelete="1">
          <x15:rangePr sourceName="_xlcn.WorksheetConnection_07.sampledataexcelportfolioproject.xlsxcalls1"/>
        </x15:connection>
      </ext>
    </extLst>
  </connection>
  <connection id="3" xr16:uid="{9A3EAC9A-97D6-4AF5-B217-9A9E1028F708}" name="WorksheetConnection_07.sample-data-excel-portfolio-project.xlsx!customers" type="102" refreshedVersion="8" minRefreshableVersion="5">
    <extLst>
      <ext xmlns:x15="http://schemas.microsoft.com/office/spreadsheetml/2010/11/main" uri="{DE250136-89BD-433C-8126-D09CA5730AF9}">
        <x15:connection id="customers">
          <x15:rangePr sourceName="_xlcn.WorksheetConnection_07.sampledataexcelportfolioproject.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futureMetadata>
  <cellMetadata count="1">
    <bk>
      <rc t="1" v="0"/>
    </bk>
  </cellMetadata>
  <valueMetadata count="6">
    <bk>
      <rc t="2" v="0"/>
    </bk>
    <bk>
      <rc t="2" v="1"/>
    </bk>
    <bk>
      <rc t="2" v="2"/>
    </bk>
    <bk>
      <rc t="2" v="3"/>
    </bk>
    <bk>
      <rc t="2" v="4"/>
    </bk>
    <bk>
      <rc t="2" v="5"/>
    </bk>
  </valueMetadata>
</metadata>
</file>

<file path=xl/sharedStrings.xml><?xml version="1.0" encoding="utf-8"?>
<sst xmlns="http://schemas.openxmlformats.org/spreadsheetml/2006/main" count="3187" uniqueCount="1087">
  <si>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</si>
  <si>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</si>
  <si>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</si>
  <si>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</si>
  <si>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</si>
  <si>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</si>
  <si>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</si>
  <si>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</si>
  <si>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</si>
  <si>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</si>
  <si>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</si>
  <si>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</si>
  <si>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</si>
  <si>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</si>
  <si>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</si>
  <si>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</si>
  <si>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</si>
  <si>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</si>
  <si>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</si>
  <si>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</si>
  <si>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</si>
  <si>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</si>
  <si>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</si>
  <si>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</si>
  <si>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</si>
  <si>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</si>
  <si>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</si>
  <si>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</si>
  <si>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</si>
  <si>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</si>
  <si>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</si>
  <si>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</si>
  <si>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</si>
  <si>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</si>
  <si>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</si>
  <si>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</si>
  <si>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</si>
  <si>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</si>
  <si>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</si>
  <si>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</si>
  <si>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</si>
  <si>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</si>
  <si>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</si>
  <si>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</si>
  <si>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</si>
  <si>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</si>
  <si>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</si>
  <si>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</si>
  <si>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</si>
  <si>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</si>
  <si>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</si>
  <si>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</si>
  <si>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</si>
  <si>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</si>
  <si>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</si>
  <si>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</si>
  <si>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</si>
  <si>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</si>
  <si>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</si>
  <si>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</si>
  <si>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</si>
  <si>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</si>
  <si>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</si>
  <si>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</si>
  <si>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</si>
  <si>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</si>
  <si>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</si>
  <si>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</si>
  <si>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</si>
  <si>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</si>
  <si>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</si>
  <si>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</si>
  <si>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</si>
  <si>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</si>
  <si>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</si>
  <si>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</si>
  <si>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</si>
  <si>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</si>
  <si>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</si>
  <si>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</si>
  <si>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</si>
  <si>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</si>
  <si>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</si>
  <si>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</si>
  <si>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</si>
  <si>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</si>
  <si>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</si>
  <si>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</si>
  <si>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</si>
  <si>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</si>
  <si>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</si>
  <si>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</si>
  <si>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</si>
  <si>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</si>
  <si>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</si>
  <si>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</si>
  <si>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</si>
  <si>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</si>
  <si>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</si>
  <si>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</si>
  <si>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</si>
  <si>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</si>
  <si>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</si>
  <si>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</si>
  <si>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</si>
  <si>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</si>
  <si>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</si>
  <si>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</si>
  <si>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</si>
  <si>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</si>
  <si>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</si>
  <si>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</si>
  <si>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</si>
  <si>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</si>
  <si>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</si>
  <si>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</si>
  <si>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</si>
  <si>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</si>
  <si>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</si>
  <si>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</si>
  <si>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</si>
  <si>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</si>
  <si>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</si>
  <si>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</si>
  <si>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</si>
  <si>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</si>
  <si>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</si>
  <si>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</si>
  <si>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</si>
  <si>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</si>
  <si>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</si>
  <si>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</si>
  <si>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</si>
  <si>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</si>
  <si>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</si>
  <si>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</si>
  <si>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</si>
  <si>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</si>
  <si>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</si>
  <si>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</si>
  <si>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</si>
  <si>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</si>
  <si>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</si>
  <si>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</si>
  <si>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</si>
  <si>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</si>
  <si>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</si>
  <si>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</si>
  <si>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</si>
  <si>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</si>
  <si>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</si>
  <si>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</si>
  <si>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</si>
  <si>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</si>
  <si>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</si>
  <si>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</si>
  <si>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</si>
  <si>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</si>
  <si>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</si>
  <si>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</si>
  <si>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</si>
  <si>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</si>
  <si>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</si>
  <si>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</si>
  <si>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</si>
  <si>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</si>
  <si>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</si>
  <si>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</si>
  <si>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</si>
  <si>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</si>
  <si>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</si>
  <si>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</si>
  <si>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</si>
  <si>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</si>
  <si>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</si>
  <si>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</si>
  <si>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</si>
  <si>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</si>
  <si>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</si>
  <si>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</si>
  <si>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</si>
  <si>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</si>
  <si>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</si>
  <si>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</si>
  <si>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</si>
  <si>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</si>
  <si>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</si>
  <si>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</si>
  <si>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</si>
  <si>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</si>
  <si>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</si>
  <si>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</si>
  <si>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</si>
  <si>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</si>
  <si>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</si>
  <si>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</si>
  <si>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</si>
  <si>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</si>
  <si>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</si>
  <si>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</si>
  <si>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</si>
  <si>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</si>
  <si>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</si>
  <si>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</si>
  <si>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</si>
  <si>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</si>
  <si>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</si>
  <si>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</si>
  <si>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</si>
  <si>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</si>
  <si>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</si>
  <si>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</si>
  <si>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</si>
  <si>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</si>
  <si>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</si>
  <si>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</si>
  <si>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</si>
  <si>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</si>
  <si>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</si>
  <si>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</si>
  <si>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</si>
  <si>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</si>
  <si>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</si>
  <si>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</si>
  <si>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</si>
  <si>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</si>
  <si>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</si>
  <si>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</si>
  <si>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</si>
  <si>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</si>
  <si>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</si>
  <si>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</si>
  <si>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</si>
  <si>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</si>
  <si>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</si>
  <si>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</si>
  <si>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</si>
  <si>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</si>
  <si>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</si>
  <si>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</si>
  <si>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</si>
  <si>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</si>
  <si>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</si>
  <si>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</si>
  <si>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</si>
  <si>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</si>
  <si>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</si>
  <si>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</si>
  <si>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</si>
  <si>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</si>
  <si>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</si>
  <si>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</si>
  <si>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</si>
  <si>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</si>
  <si>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</si>
  <si>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</si>
  <si>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</si>
  <si>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</si>
  <si>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</si>
  <si>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</si>
  <si>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</si>
  <si>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</si>
  <si>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</si>
  <si>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</si>
  <si>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</si>
  <si>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</si>
  <si>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</si>
  <si>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</si>
  <si>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</si>
  <si>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</si>
  <si>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</si>
  <si>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</si>
  <si>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</si>
  <si>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</si>
  <si>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</si>
  <si>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</si>
  <si>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</si>
  <si>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</si>
  <si>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</si>
  <si>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</si>
  <si>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</si>
  <si>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</si>
  <si>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</si>
  <si>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</si>
  <si>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</si>
  <si>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</si>
  <si>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</si>
  <si>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</si>
  <si>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</si>
  <si>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</si>
  <si>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</si>
  <si>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</si>
  <si>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</si>
  <si>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</si>
  <si>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</si>
  <si>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</si>
  <si>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</si>
  <si>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</si>
  <si>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</si>
  <si>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</si>
  <si>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</si>
  <si>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</si>
  <si>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</si>
  <si>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</si>
  <si>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</si>
  <si>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</si>
  <si>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</si>
  <si>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</si>
  <si>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</si>
  <si>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</si>
  <si>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</si>
  <si>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</si>
  <si>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</si>
  <si>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</si>
  <si>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</si>
  <si>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</si>
  <si>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</si>
  <si>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</si>
  <si>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</si>
  <si>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</si>
  <si>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</si>
  <si>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</si>
  <si>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</si>
  <si>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</si>
  <si>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</si>
  <si>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</si>
  <si>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</si>
  <si>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</si>
  <si>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</si>
  <si>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</si>
  <si>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</si>
  <si>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</si>
  <si>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</si>
  <si>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</si>
  <si>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</si>
  <si>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</si>
  <si>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</si>
  <si>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</si>
  <si>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</si>
  <si>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</si>
  <si>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</si>
  <si>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</si>
  <si>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</si>
  <si>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</si>
  <si>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</si>
  <si>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</si>
  <si>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</si>
  <si>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</si>
  <si>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</si>
  <si>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</si>
  <si>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</si>
  <si>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</si>
  <si>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</si>
  <si>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</si>
  <si>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</si>
  <si>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</si>
  <si>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</si>
  <si>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</si>
  <si>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</si>
  <si>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</si>
  <si>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</si>
  <si>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</si>
  <si>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</si>
  <si>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</si>
  <si>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</si>
  <si>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</si>
  <si>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</si>
  <si>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</si>
  <si>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</si>
  <si>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</si>
  <si>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</si>
  <si>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</si>
  <si>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</si>
  <si>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</si>
  <si>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</si>
  <si>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</si>
  <si>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</si>
  <si>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</si>
  <si>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</si>
  <si>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</si>
  <si>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</si>
  <si>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</si>
  <si>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</si>
  <si>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</si>
  <si>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</si>
  <si>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</si>
  <si>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</si>
  <si>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</si>
  <si>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</si>
  <si>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</si>
  <si>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</si>
  <si>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</si>
  <si>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</si>
  <si>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</si>
  <si>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</si>
  <si>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</si>
  <si>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</si>
  <si>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</si>
  <si>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</si>
  <si>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</si>
  <si>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</si>
  <si>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</si>
  <si>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</si>
  <si>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</si>
  <si>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</si>
  <si>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</si>
  <si>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</si>
  <si>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</si>
  <si>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</si>
  <si>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</si>
  <si>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</si>
  <si>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</si>
  <si>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</si>
  <si>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</si>
  <si>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</si>
  <si>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</si>
  <si>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</si>
  <si>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</si>
  <si>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</si>
  <si>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</si>
  <si>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</si>
  <si>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</si>
  <si>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</si>
  <si>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</si>
  <si>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</si>
  <si>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</si>
  <si>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</si>
  <si>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</si>
  <si>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</si>
  <si>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</si>
  <si>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</si>
  <si>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</si>
  <si>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</si>
  <si>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</si>
  <si>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</si>
  <si>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</si>
  <si>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</si>
  <si>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</si>
  <si>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</si>
  <si>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</si>
  <si>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</si>
  <si>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</si>
  <si>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</si>
  <si>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</si>
  <si>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</si>
  <si>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</si>
  <si>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</si>
  <si>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</si>
  <si>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</si>
  <si>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</si>
  <si>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</si>
  <si>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</si>
  <si>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</si>
  <si>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</si>
  <si>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</si>
  <si>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</si>
  <si>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</si>
  <si>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</si>
  <si>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</si>
  <si>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</si>
  <si>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</si>
  <si>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</si>
  <si>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</si>
  <si>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</si>
  <si>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</si>
  <si>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</si>
  <si>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</si>
  <si>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</si>
  <si>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</si>
  <si>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</si>
  <si>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</si>
  <si>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</si>
  <si>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</si>
  <si>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</si>
  <si>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</si>
  <si>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</si>
  <si>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</si>
  <si>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</si>
  <si>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</si>
  <si>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</si>
  <si>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</si>
  <si>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</si>
  <si>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</si>
  <si>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</si>
  <si>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</si>
  <si>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</si>
  <si>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</si>
  <si>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</si>
  <si>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</si>
  <si>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</si>
  <si>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</si>
  <si>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</si>
  <si>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</si>
  <si>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</si>
  <si>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</si>
  <si>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</si>
  <si>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</si>
  <si>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</si>
  <si>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</si>
  <si>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</si>
  <si>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</si>
  <si>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</si>
  <si>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</si>
  <si>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</si>
  <si>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</si>
  <si>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</si>
  <si>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</si>
  <si>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</si>
  <si>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</si>
  <si>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</si>
  <si>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</si>
  <si>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</si>
  <si>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</si>
  <si>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</si>
  <si>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</si>
  <si>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</si>
  <si>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</si>
  <si>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</si>
  <si>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</si>
  <si>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</si>
  <si>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</si>
  <si>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</si>
  <si>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</si>
  <si>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</si>
  <si>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</si>
  <si>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</si>
  <si>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</si>
  <si>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</si>
  <si>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</si>
  <si>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</si>
  <si>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</si>
  <si>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</si>
  <si>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</si>
  <si>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</si>
  <si>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</si>
  <si>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</si>
  <si>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</si>
  <si>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</si>
  <si>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</si>
  <si>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</si>
  <si>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</si>
  <si>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</si>
  <si>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</si>
  <si>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</si>
  <si>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</si>
  <si>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</si>
  <si>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</si>
  <si>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</si>
  <si>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</si>
  <si>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</si>
  <si>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</si>
  <si>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</si>
  <si>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</si>
  <si>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</si>
  <si>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</si>
  <si>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</si>
  <si>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</si>
  <si>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</si>
  <si>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</si>
  <si>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</si>
  <si>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</si>
  <si>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</si>
  <si>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</si>
  <si>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</si>
  <si>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</si>
  <si>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</si>
  <si>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</si>
  <si>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</si>
  <si>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</si>
  <si>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</si>
  <si>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</si>
  <si>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</si>
  <si>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</si>
  <si>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</si>
  <si>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</si>
  <si>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</si>
  <si>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</si>
  <si>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</si>
  <si>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</si>
  <si>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</si>
  <si>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</si>
  <si>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</si>
  <si>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</si>
  <si>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</si>
  <si>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</si>
  <si>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</si>
  <si>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</si>
  <si>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</si>
  <si>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</si>
  <si>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</si>
  <si>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</si>
  <si>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</si>
  <si>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</si>
  <si>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</si>
  <si>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</si>
  <si>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</si>
  <si>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</si>
  <si>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</si>
  <si>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</si>
  <si>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</si>
  <si>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</si>
  <si>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</si>
  <si>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</si>
  <si>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</si>
  <si>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</si>
  <si>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</si>
  <si>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</si>
  <si>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</si>
  <si>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</si>
  <si>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</si>
  <si>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</si>
  <si>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</si>
  <si>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</si>
  <si>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</si>
  <si>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</si>
  <si>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</si>
  <si>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</si>
  <si>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</si>
  <si>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</si>
  <si>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</si>
  <si>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</si>
  <si>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</si>
  <si>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</si>
  <si>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</si>
  <si>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</si>
  <si>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</si>
  <si>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</si>
  <si>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</si>
  <si>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</si>
  <si>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</si>
  <si>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</si>
  <si>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</si>
  <si>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</si>
  <si>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</si>
  <si>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</si>
  <si>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</si>
  <si>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</si>
  <si>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</si>
  <si>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</si>
  <si>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</si>
  <si>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</si>
  <si>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</si>
  <si>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</si>
  <si>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</si>
  <si>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</si>
  <si>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</si>
  <si>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</si>
  <si>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</si>
  <si>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</si>
  <si>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</si>
  <si>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</si>
  <si>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</si>
  <si>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</si>
  <si>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</si>
  <si>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</si>
  <si>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</si>
  <si>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</si>
  <si>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</si>
  <si>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</si>
  <si>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</si>
  <si>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</si>
  <si>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</si>
  <si>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</si>
  <si>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</si>
  <si>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</si>
  <si>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</si>
  <si>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</si>
  <si>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</si>
  <si>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</si>
  <si>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</si>
  <si>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</si>
  <si>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</si>
  <si>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</si>
  <si>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</si>
  <si>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</si>
  <si>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</si>
  <si>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</si>
  <si>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</si>
  <si>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</si>
  <si>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</si>
  <si>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</si>
  <si>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</si>
  <si>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</si>
  <si>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</si>
  <si>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</si>
  <si>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</si>
  <si>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</si>
  <si>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</si>
  <si>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</si>
  <si>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</si>
  <si>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</si>
  <si>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</si>
  <si>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</si>
  <si>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</si>
  <si>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</si>
  <si>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</si>
  <si>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</si>
  <si>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</si>
  <si>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</si>
  <si>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</si>
  <si>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</si>
  <si>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</si>
  <si>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</si>
  <si>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</si>
  <si>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</si>
  <si>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</si>
  <si>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</si>
  <si>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</si>
  <si>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</si>
  <si>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</si>
  <si>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</si>
  <si>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</si>
  <si>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</si>
  <si>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</si>
  <si>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</si>
  <si>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</si>
  <si>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</si>
  <si>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</si>
  <si>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</si>
  <si>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</si>
  <si>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</si>
  <si>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</si>
  <si>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</si>
  <si>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</si>
  <si>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</si>
  <si>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</si>
  <si>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</si>
  <si>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</si>
  <si>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</si>
  <si>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</si>
  <si>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</si>
  <si>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</si>
  <si>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</si>
  <si>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</si>
  <si>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</si>
  <si>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</si>
  <si>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</si>
  <si>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</si>
  <si>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</si>
  <si>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</si>
  <si>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</si>
  <si>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</si>
  <si>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</si>
  <si>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</si>
  <si>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</si>
  <si>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</si>
  <si>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</si>
  <si>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</si>
  <si>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</si>
  <si>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</si>
  <si>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</si>
  <si>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</si>
  <si>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</si>
  <si>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</si>
  <si>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</si>
  <si>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</si>
  <si>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</si>
  <si>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</si>
  <si>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</si>
  <si>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</si>
  <si>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</si>
  <si>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</si>
  <si>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</si>
  <si>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</si>
  <si>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</si>
  <si>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</si>
  <si>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</si>
  <si>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</si>
  <si>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</si>
  <si>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</si>
  <si>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</si>
  <si>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</si>
  <si>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</si>
  <si>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</si>
  <si>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</si>
  <si>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</si>
  <si>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</si>
  <si>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</si>
  <si>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</si>
  <si>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</si>
  <si>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</si>
  <si>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</si>
  <si>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</si>
  <si>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</si>
  <si>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</si>
  <si>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</si>
  <si>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</si>
  <si>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</si>
  <si>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</si>
  <si>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</si>
  <si>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</si>
  <si>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</si>
  <si>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</si>
  <si>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</si>
  <si>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</si>
  <si>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</si>
  <si>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</si>
  <si>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</si>
  <si>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</si>
  <si>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</si>
  <si>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</si>
  <si>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</si>
  <si>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</si>
  <si>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</si>
  <si>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</si>
  <si>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</si>
  <si>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</si>
  <si>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</si>
  <si>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</si>
  <si>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</si>
  <si>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</si>
  <si>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</si>
  <si>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</si>
  <si>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</si>
  <si>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</si>
  <si>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</si>
  <si>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</si>
  <si>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</si>
  <si>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</si>
  <si>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</si>
  <si>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</si>
  <si>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</si>
  <si>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</si>
  <si>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</si>
  <si>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</si>
  <si>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</si>
  <si>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</si>
  <si>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</si>
  <si>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</si>
  <si>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</si>
  <si>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</si>
  <si>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</si>
  <si>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</si>
  <si>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</si>
  <si>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</si>
  <si>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</si>
  <si>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</si>
  <si>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</si>
  <si>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</si>
  <si>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</si>
  <si>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</si>
  <si>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</si>
  <si>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</si>
  <si>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</si>
  <si>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</si>
  <si>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</si>
  <si>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</si>
  <si>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</si>
  <si>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</si>
  <si>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</si>
  <si>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</si>
  <si>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</si>
  <si>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</si>
  <si>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</si>
  <si>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</si>
  <si>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</si>
  <si>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</si>
  <si>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</si>
  <si>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</si>
  <si>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</si>
  <si>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</si>
  <si>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</si>
  <si>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</si>
  <si>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</si>
  <si>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</si>
  <si>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</si>
  <si>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</si>
  <si>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</si>
  <si>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</si>
  <si>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</si>
  <si>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</si>
  <si>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</si>
  <si>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</si>
  <si>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</si>
  <si>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</si>
  <si>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</si>
  <si>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</si>
  <si>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</si>
  <si>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</si>
  <si>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</si>
  <si>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</si>
  <si>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</si>
  <si>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</si>
  <si>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</si>
  <si>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</si>
  <si>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</si>
  <si>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</si>
  <si>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</si>
  <si>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</si>
  <si>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</si>
  <si>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</si>
  <si>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</si>
  <si>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</si>
  <si>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</si>
  <si>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</si>
  <si>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</si>
  <si>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</si>
  <si>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</si>
  <si>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</si>
  <si>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</si>
  <si>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</si>
  <si>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</si>
  <si>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</si>
  <si>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</si>
  <si>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</si>
  <si>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</si>
  <si>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</si>
  <si>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</si>
  <si>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</si>
  <si>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</si>
  <si>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</si>
  <si>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</si>
  <si>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</si>
  <si>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</si>
  <si>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</si>
  <si>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</si>
  <si>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</si>
  <si>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</si>
  <si>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</si>
  <si>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</si>
  <si>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</si>
  <si>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</si>
  <si>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</si>
  <si>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</si>
  <si>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</si>
  <si>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</si>
  <si>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</si>
  <si>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</si>
  <si>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</si>
  <si>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</si>
  <si>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</si>
  <si>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</si>
  <si>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</si>
  <si>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</si>
  <si>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</si>
  <si>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</si>
  <si>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</si>
  <si>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</si>
  <si>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</si>
  <si>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</si>
  <si>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</si>
  <si>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</si>
  <si>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</si>
  <si>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</si>
  <si>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</si>
  <si>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</si>
  <si>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</si>
  <si>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</si>
  <si>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</si>
  <si>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</si>
  <si>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</si>
  <si>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</si>
  <si>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</si>
  <si>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</si>
  <si>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</si>
  <si>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</si>
  <si>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</si>
  <si>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</si>
  <si>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</si>
  <si>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</si>
  <si>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</si>
  <si>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</si>
  <si>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</si>
  <si>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</si>
  <si>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</si>
  <si>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</si>
  <si>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</si>
  <si>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</si>
  <si>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</si>
  <si>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</si>
  <si>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</si>
  <si>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</si>
  <si>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</si>
  <si>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</si>
  <si>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</si>
  <si>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</si>
  <si>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</si>
  <si>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</si>
  <si>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</si>
  <si>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</si>
  <si>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</si>
  <si>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</si>
  <si>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</si>
  <si>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</si>
  <si>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</si>
  <si>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</si>
  <si>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</si>
  <si>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</si>
  <si>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</si>
  <si>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</si>
  <si>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</si>
  <si>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</si>
  <si>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</si>
  <si>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</si>
  <si>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</si>
  <si>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</si>
  <si>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</si>
  <si>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</si>
  <si>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</si>
  <si>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</si>
  <si>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</si>
  <si>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</si>
  <si>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</si>
  <si>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</si>
  <si>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</si>
  <si>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</si>
  <si>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</si>
  <si>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</si>
  <si>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</si>
  <si>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</si>
  <si>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</si>
  <si>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</si>
  <si>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</si>
  <si>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</si>
  <si>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</si>
  <si>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</si>
  <si>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</si>
  <si>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</si>
  <si>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</si>
  <si>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</si>
  <si>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</si>
  <si>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</si>
  <si>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</si>
  <si>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</si>
  <si>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</si>
  <si>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</si>
  <si>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</si>
  <si>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</si>
  <si>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</si>
  <si>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</si>
  <si>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</si>
  <si>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</si>
  <si>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</si>
  <si>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</si>
  <si>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</si>
  <si>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</si>
  <si>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</si>
  <si>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</si>
  <si>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</si>
  <si>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</si>
  <si>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</si>
  <si>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</si>
  <si>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</si>
  <si>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</si>
  <si>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</si>
  <si>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</si>
  <si>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Call</t>
  </si>
  <si>
    <t xml:space="preserve"> </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</si>
  <si>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</si>
  <si>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</si>
  <si>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</si>
  <si>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</si>
  <si>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</si>
  <si>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</si>
  <si>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</si>
  <si>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</si>
  <si>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</si>
  <si>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</si>
  <si>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</si>
  <si>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</si>
  <si>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</si>
  <si>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</si>
  <si>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</si>
  <si>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</si>
  <si>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</si>
  <si>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</si>
  <si>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</si>
  <si>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</si>
  <si>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</si>
  <si>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</si>
  <si>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</si>
  <si>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</si>
  <si>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Calls</t>
  </si>
  <si>
    <t>Amount</t>
  </si>
  <si>
    <t>Sel.calls</t>
  </si>
  <si>
    <t>Sel.Amount</t>
  </si>
  <si>
    <t>Selected rep</t>
  </si>
  <si>
    <t>Column Labels</t>
  </si>
  <si>
    <t>TOTAL</t>
  </si>
  <si>
    <t>Rep Summary</t>
  </si>
  <si>
    <t>% of Calls</t>
  </si>
  <si>
    <t>Call Rank</t>
  </si>
  <si>
    <t>Amount Rank</t>
  </si>
  <si>
    <t xml:space="preserve">Amount </t>
  </si>
  <si>
    <t>Labels:</t>
  </si>
  <si>
    <t>Image:</t>
  </si>
  <si>
    <t>Call Centre Report - 2023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</si>
</sst>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409]d\-mmm\-yy;@"/>
    <numFmt numFmtId="165" formatCode="&quot;₹&quot;\ #,##0;#,##0\ \-&quot;₹&quot;;&quot;₹&quot;\ #,##0"/>
    <numFmt numFmtId="166" formatCode="0.0"/>
    <numFmt numFmtId="167" formatCode="&quot;₹&quot;\ #,##0;#,##0\ \-&quot;₹&quot;;&quot;₹&quot;\ #,##0"/>
    <numFmt numFmtId="169" formatCode="\$#,###.0,&quot;k&quot;"/>
    <numFmt numFmtId="172" formatCode="_-[$$-409]* #,##0.00_ ;_-[$$-409]* \-#,##0.00\ ;_-[$$-409]* &quot;-&quot;??_ ;_-@_ "/>
    <numFmt numFmtId="174" formatCode="[$$-C09]#,##0"/>
  </numFmts>
  <fonts count="10"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ExtraBold"/>
      <family val="2"/>
      <scheme val="major"/>
    </font>
    <font>
      <sz val="11"/>
      <color theme="1"/>
      <name val="Aptos"/>
      <family val="2"/>
      <scheme val="minor"/>
    </font>
    <font>
      <sz val="10"/>
      <color theme="1"/>
      <name val="Aptos"/>
      <family val="2"/>
      <scheme val="minor"/>
    </font>
    <font>
      <b/>
      <sz val="10"/>
      <color theme="1"/>
      <name val="Aptos"/>
      <family val="2"/>
      <scheme val="minor"/>
    </font>
    <font>
      <b/>
      <sz val="18"/>
      <color theme="0" tint="-0.249977111117893"/>
      <name val="Aptos ExtraBold"/>
      <family val="2"/>
      <scheme val="major"/>
    </font>
    <font>
      <b/>
      <sz val="11"/>
      <color theme="0" tint="-0.249977111117893"/>
      <name val="Aptos ExtraBold"/>
      <family val="2"/>
      <scheme val="major"/>
    </font>
  </fonts>
  <fills count="6">
    <fill>
      <patternFill patternType="none"/>
    </fill>
    <fill>
      <patternFill patternType="gray125"/>
    </fill>
    <fill>
      <patternFill patternType="solid">
        <fgColor theme="7"/>
        <bgColor indexed="64"/>
      </patternFill>
    </fill>
    <fill>
      <patternFill patternType="solid">
        <fgColor theme="0"/>
        <bgColor indexed="64"/>
      </patternFill>
    </fill>
    <fill>
      <patternFill patternType="solid">
        <fgColor theme="0" tint="-4.9989318521683403E-2"/>
        <bgColor indexed="64"/>
      </patternFill>
    </fill>
    <fill>
      <patternFill patternType="solid">
        <fgColor theme="8"/>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5" fillId="0" borderId="0" applyFont="0" applyFill="0" applyBorder="0" applyAlignment="0" applyProtection="0"/>
  </cellStyleXfs>
  <cellXfs count="53">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0" fontId="0" fillId="4" borderId="0" xfId="0" applyFill="1"/>
    <xf numFmtId="1" fontId="0" fillId="0" borderId="0" xfId="0" applyNumberFormat="1"/>
    <xf numFmtId="165" fontId="0" fillId="0" borderId="0" xfId="0" applyNumberFormat="1"/>
    <xf numFmtId="166" fontId="0" fillId="0" borderId="0" xfId="0" applyNumberFormat="1"/>
    <xf numFmtId="3" fontId="0" fillId="0" borderId="0" xfId="0" applyNumberFormat="1"/>
    <xf numFmtId="0" fontId="0" fillId="0" borderId="0" xfId="0" pivotButton="1"/>
    <xf numFmtId="0" fontId="4" fillId="3" borderId="0" xfId="0" applyFont="1" applyFill="1"/>
    <xf numFmtId="0" fontId="0" fillId="0" borderId="0" xfId="0" applyAlignment="1">
      <alignment horizontal="left"/>
    </xf>
    <xf numFmtId="167" fontId="0" fillId="0" borderId="0" xfId="0" applyNumberFormat="1"/>
    <xf numFmtId="169" fontId="0" fillId="0" borderId="0" xfId="0" applyNumberFormat="1"/>
    <xf numFmtId="0" fontId="0" fillId="5" borderId="0" xfId="0" applyFill="1" applyAlignment="1">
      <alignment horizontal="left"/>
    </xf>
    <xf numFmtId="0" fontId="0" fillId="0" borderId="0" xfId="0" applyAlignment="1">
      <alignment horizontal="left" indent="1"/>
    </xf>
    <xf numFmtId="0" fontId="0" fillId="0" borderId="0" xfId="0" applyNumberFormat="1"/>
    <xf numFmtId="0" fontId="0" fillId="3" borderId="0" xfId="0" applyFill="1" applyAlignment="1">
      <alignment horizontal="center"/>
    </xf>
    <xf numFmtId="0" fontId="0" fillId="3" borderId="10" xfId="0" applyFill="1" applyBorder="1"/>
    <xf numFmtId="0" fontId="6" fillId="3" borderId="13" xfId="0" applyFont="1" applyFill="1" applyBorder="1" applyAlignment="1">
      <alignment horizontal="left" indent="1"/>
    </xf>
    <xf numFmtId="0" fontId="6" fillId="3" borderId="0" xfId="0" applyFont="1" applyFill="1" applyBorder="1"/>
    <xf numFmtId="0" fontId="6" fillId="3" borderId="14" xfId="0" applyFont="1" applyFill="1" applyBorder="1"/>
    <xf numFmtId="174" fontId="6" fillId="3" borderId="0" xfId="0" applyNumberFormat="1" applyFont="1" applyFill="1" applyBorder="1"/>
    <xf numFmtId="174" fontId="6" fillId="3" borderId="14" xfId="0" applyNumberFormat="1" applyFont="1" applyFill="1" applyBorder="1"/>
    <xf numFmtId="0" fontId="6" fillId="3" borderId="15" xfId="0" applyFont="1" applyFill="1" applyBorder="1" applyAlignment="1">
      <alignment horizontal="left" indent="1"/>
    </xf>
    <xf numFmtId="174" fontId="6" fillId="3" borderId="16" xfId="0" applyNumberFormat="1" applyFont="1" applyFill="1" applyBorder="1"/>
    <xf numFmtId="174" fontId="6" fillId="3" borderId="17" xfId="0" applyNumberFormat="1" applyFont="1" applyFill="1" applyBorder="1"/>
    <xf numFmtId="0" fontId="1" fillId="3" borderId="11" xfId="0" applyFont="1" applyFill="1" applyBorder="1" applyAlignment="1">
      <alignment horizontal="right"/>
    </xf>
    <xf numFmtId="0" fontId="1" fillId="3" borderId="12" xfId="0" applyFont="1" applyFill="1" applyBorder="1" applyAlignment="1">
      <alignment horizontal="right"/>
    </xf>
    <xf numFmtId="0" fontId="7" fillId="3" borderId="13" xfId="0" applyFont="1" applyFill="1" applyBorder="1" applyAlignment="1">
      <alignment horizontal="left" indent="1"/>
    </xf>
    <xf numFmtId="9" fontId="0" fillId="0" borderId="0" xfId="1" applyFont="1"/>
    <xf numFmtId="172" fontId="0" fillId="0" borderId="0" xfId="0" applyNumberFormat="1"/>
    <xf numFmtId="0" fontId="0" fillId="3" borderId="0" xfId="0" applyFill="1" applyAlignment="1">
      <alignment horizontal="center"/>
    </xf>
    <xf numFmtId="0" fontId="0" fillId="3" borderId="14" xfId="0" applyFill="1" applyBorder="1" applyAlignment="1">
      <alignment horizontal="center"/>
    </xf>
    <xf numFmtId="0" fontId="8" fillId="3" borderId="0" xfId="0" applyFont="1" applyFill="1"/>
    <xf numFmtId="0" fontId="9" fillId="3" borderId="0" xfId="0" applyFont="1" applyFill="1"/>
  </cellXfs>
  <cellStyles count="2">
    <cellStyle name="Normal" xfId="0" builtinId="0"/>
    <cellStyle name="Percent" xfId="1" builtinId="5"/>
  </cellStyles>
  <dxfs count="23">
    <dxf>
      <fill>
        <patternFill patternType="solid">
          <bgColor theme="8"/>
        </patternFill>
      </fill>
    </dxf>
    <dxf>
      <fill>
        <patternFill patternType="solid">
          <bgColor theme="8"/>
        </patternFill>
      </fill>
    </dxf>
    <dxf>
      <fill>
        <patternFill>
          <bgColor theme="8" tint="0.59996337778862885"/>
        </patternFill>
      </fill>
      <border>
        <left style="thin">
          <color theme="1"/>
        </left>
        <right style="thin">
          <color theme="1"/>
        </right>
        <vertical/>
        <horizontal/>
      </border>
    </dxf>
    <dxf>
      <font>
        <b/>
        <color theme="1"/>
      </font>
      <border>
        <bottom style="thin">
          <color theme="8"/>
        </bottom>
        <vertical/>
        <horizontal/>
      </border>
    </dxf>
    <dxf>
      <font>
        <color theme="1"/>
      </font>
      <border>
        <left style="thin">
          <color theme="8"/>
        </left>
        <right style="thin">
          <color theme="8"/>
        </right>
        <top style="thin">
          <color theme="8"/>
        </top>
        <bottom style="thin">
          <color theme="8"/>
        </bottom>
        <vertical/>
        <horizontal/>
      </border>
    </dxf>
    <dxf>
      <font>
        <b/>
        <color theme="1"/>
      </font>
      <border>
        <bottom style="thin">
          <color theme="8"/>
        </bottom>
        <vertical/>
        <horizontal/>
      </border>
    </dxf>
    <dxf>
      <font>
        <color theme="1"/>
      </font>
      <border>
        <left style="thin">
          <color theme="1"/>
        </left>
        <right style="thin">
          <color theme="1"/>
        </right>
        <top style="thin">
          <color theme="1"/>
        </top>
        <bottom style="thin">
          <color theme="1"/>
        </bottom>
        <vertical/>
        <horizontal/>
      </border>
    </dxf>
    <dxf>
      <fill>
        <patternFill patternType="solid">
          <bgColor theme="8"/>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border>
        <left style="thin">
          <color theme="0" tint="-0.14996795556505021"/>
        </left>
        <right style="thin">
          <color theme="0" tint="-0.14996795556505021"/>
        </right>
        <top style="thin">
          <color theme="0" tint="-0.14996795556505021"/>
        </top>
        <bottom style="thin">
          <color theme="0" tint="-0.14996795556505021"/>
        </bottom>
      </border>
    </dxf>
  </dxfs>
  <tableStyles count="3" defaultTableStyle="TableStyleMedium2" defaultPivotStyle="PivotStyleLight16">
    <tableStyle name="Slicer Style 1" pivot="0" table="0" count="1" xr9:uid="{25BABDA2-DB3D-41F6-98D0-3EE7CBB0176F}">
      <tableStyleElement type="wholeTable" dxfId="22"/>
    </tableStyle>
    <tableStyle name="SlicerStyleDark5 2" pivot="0" table="0" count="10" xr9:uid="{DAB6632E-BC10-41F1-930A-E89C702A5F35}">
      <tableStyleElement type="wholeTable" dxfId="6"/>
      <tableStyleElement type="headerRow" dxfId="5"/>
    </tableStyle>
    <tableStyle name="SlicerStyleDark5 3" pivot="0" table="0" count="10" xr9:uid="{64115997-4E29-4283-8887-773FA0EE5999}">
      <tableStyleElement type="wholeTable" dxfId="4"/>
      <tableStyleElement type="headerRow" dxfId="3"/>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2499465926084170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5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22/10/relationships/richValueRel" Target="richData/richValueRel.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7/06/relationships/rdRichValueTypes" Target="richData/rdRichValueTypes.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Structure" Target="richData/rdrichvaluestructure.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Portfolio.xlsx]Pivots!Weekday Trend</c:name>
    <c:fmtId val="5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dLbl>
          <c:idx val="0"/>
          <c:layout>
            <c:manualLayout>
              <c:x val="0.21957801211244346"/>
              <c:y val="-1.2797990609109102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dLbl>
          <c:idx val="0"/>
          <c:layout>
            <c:manualLayout>
              <c:x val="0.19254333490999129"/>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chemeClr val="accent5"/>
          </a:solidFill>
          <a:ln>
            <a:noFill/>
          </a:ln>
          <a:effectLst/>
        </c:spPr>
        <c:dLbl>
          <c:idx val="0"/>
          <c:layout>
            <c:manualLayout>
              <c:x val="0.20765846044682024"/>
              <c:y val="2.465600890797741E-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dLbl>
          <c:idx val="0"/>
          <c:layout>
            <c:manualLayout>
              <c:x val="0.21703591380521239"/>
              <c:y val="-6.734006734006733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dLbl>
          <c:idx val="0"/>
          <c:layout>
            <c:manualLayout>
              <c:x val="0.22905769316302349"/>
              <c:y val="6.981097059837217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dLbl>
          <c:idx val="0"/>
          <c:layout>
            <c:manualLayout>
              <c:x val="0.1986621665371999"/>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dLbl>
          <c:idx val="0"/>
          <c:layout>
            <c:manualLayout>
              <c:x val="0.21592424621833931"/>
              <c:y val="-1.5997488261386378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Pivots!$G$24</c:f>
              <c:strCache>
                <c:ptCount val="1"/>
                <c:pt idx="0">
                  <c:v>Total</c:v>
                </c:pt>
              </c:strCache>
            </c:strRef>
          </c:tx>
          <c:spPr>
            <a:solidFill>
              <a:schemeClr val="accent5"/>
            </a:solidFill>
            <a:ln>
              <a:noFill/>
            </a:ln>
            <a:effectLst/>
          </c:spPr>
          <c:invertIfNegative val="0"/>
          <c:dLbls>
            <c:dLbl>
              <c:idx val="0"/>
              <c:layout>
                <c:manualLayout>
                  <c:x val="0.21957801211244346"/>
                  <c:y val="-1.2797990609109102E-1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7ED-49D6-8C1A-D8D239AEB628}"/>
                </c:ext>
              </c:extLst>
            </c:dLbl>
            <c:dLbl>
              <c:idx val="1"/>
              <c:layout>
                <c:manualLayout>
                  <c:x val="0.19254333490999129"/>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2-37ED-49D6-8C1A-D8D239AEB628}"/>
                </c:ext>
              </c:extLst>
            </c:dLbl>
            <c:dLbl>
              <c:idx val="2"/>
              <c:layout>
                <c:manualLayout>
                  <c:x val="0.20765846044682024"/>
                  <c:y val="2.465600890797741E-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7ED-49D6-8C1A-D8D239AEB628}"/>
                </c:ext>
              </c:extLst>
            </c:dLbl>
            <c:dLbl>
              <c:idx val="3"/>
              <c:layout>
                <c:manualLayout>
                  <c:x val="0.21703591380521239"/>
                  <c:y val="-6.7340067340067337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7ED-49D6-8C1A-D8D239AEB628}"/>
                </c:ext>
              </c:extLst>
            </c:dLbl>
            <c:dLbl>
              <c:idx val="4"/>
              <c:layout>
                <c:manualLayout>
                  <c:x val="0.22905769316302349"/>
                  <c:y val="6.9810970598372171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7ED-49D6-8C1A-D8D239AEB628}"/>
                </c:ext>
              </c:extLst>
            </c:dLbl>
            <c:dLbl>
              <c:idx val="5"/>
              <c:layout>
                <c:manualLayout>
                  <c:x val="0.1986621665371999"/>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7ED-49D6-8C1A-D8D239AEB628}"/>
                </c:ext>
              </c:extLst>
            </c:dLbl>
            <c:dLbl>
              <c:idx val="6"/>
              <c:layout>
                <c:manualLayout>
                  <c:x val="0.21592424621833931"/>
                  <c:y val="-1.5997488261386378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7ED-49D6-8C1A-D8D239AEB62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Pivots!$F$25:$F$32</c:f>
              <c:strCache>
                <c:ptCount val="7"/>
                <c:pt idx="0">
                  <c:v>Sunday</c:v>
                </c:pt>
                <c:pt idx="1">
                  <c:v>Monday</c:v>
                </c:pt>
                <c:pt idx="2">
                  <c:v>Tuesday</c:v>
                </c:pt>
                <c:pt idx="3">
                  <c:v>Wednesday</c:v>
                </c:pt>
                <c:pt idx="4">
                  <c:v>Thursday</c:v>
                </c:pt>
                <c:pt idx="5">
                  <c:v>Friday</c:v>
                </c:pt>
                <c:pt idx="6">
                  <c:v>Saturday</c:v>
                </c:pt>
              </c:strCache>
            </c:strRef>
          </c:cat>
          <c:val>
            <c:numRef>
              <c:f>Pivots!$G$25:$G$32</c:f>
              <c:numCache>
                <c:formatCode>#,##0</c:formatCode>
                <c:ptCount val="7"/>
                <c:pt idx="0">
                  <c:v>30</c:v>
                </c:pt>
                <c:pt idx="1">
                  <c:v>34</c:v>
                </c:pt>
                <c:pt idx="2">
                  <c:v>26</c:v>
                </c:pt>
                <c:pt idx="3">
                  <c:v>38</c:v>
                </c:pt>
                <c:pt idx="4">
                  <c:v>27</c:v>
                </c:pt>
                <c:pt idx="5">
                  <c:v>27</c:v>
                </c:pt>
                <c:pt idx="6">
                  <c:v>25</c:v>
                </c:pt>
              </c:numCache>
            </c:numRef>
          </c:val>
          <c:extLst>
            <c:ext xmlns:c16="http://schemas.microsoft.com/office/drawing/2014/chart" uri="{C3380CC4-5D6E-409C-BE32-E72D297353CC}">
              <c16:uniqueId val="{00000000-37ED-49D6-8C1A-D8D239AEB628}"/>
            </c:ext>
          </c:extLst>
        </c:ser>
        <c:dLbls>
          <c:showLegendKey val="0"/>
          <c:showVal val="0"/>
          <c:showCatName val="0"/>
          <c:showSerName val="0"/>
          <c:showPercent val="0"/>
          <c:showBubbleSize val="0"/>
        </c:dLbls>
        <c:gapWidth val="25"/>
        <c:overlap val="100"/>
        <c:axId val="519664616"/>
        <c:axId val="519676856"/>
      </c:barChart>
      <c:catAx>
        <c:axId val="5196646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676856"/>
        <c:crosses val="autoZero"/>
        <c:auto val="1"/>
        <c:lblAlgn val="ctr"/>
        <c:lblOffset val="100"/>
        <c:noMultiLvlLbl val="0"/>
      </c:catAx>
      <c:valAx>
        <c:axId val="519676856"/>
        <c:scaling>
          <c:orientation val="minMax"/>
        </c:scaling>
        <c:delete val="1"/>
        <c:axPos val="b"/>
        <c:numFmt formatCode="#,##0" sourceLinked="1"/>
        <c:majorTickMark val="none"/>
        <c:minorTickMark val="none"/>
        <c:tickLblPos val="nextTo"/>
        <c:crossAx val="519664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Portfolio.xlsx]Pivots!Monthly Trend</c:name>
    <c:fmtId val="4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IN">
                <a:solidFill>
                  <a:schemeClr val="accent5"/>
                </a:solidFill>
                <a:latin typeface="+mj-lt"/>
              </a:rPr>
              <a:t>Call</a:t>
            </a:r>
            <a:r>
              <a:rPr lang="en-IN" baseline="0">
                <a:solidFill>
                  <a:schemeClr val="accent5"/>
                </a:solidFill>
                <a:latin typeface="+mj-lt"/>
              </a:rPr>
              <a:t> Trend</a:t>
            </a:r>
            <a:endParaRPr lang="en-IN">
              <a:solidFill>
                <a:schemeClr val="accent5"/>
              </a:solidFill>
              <a:latin typeface="+mj-lt"/>
            </a:endParaRPr>
          </a:p>
        </c:rich>
      </c:tx>
      <c:layout>
        <c:manualLayout>
          <c:xMode val="edge"/>
          <c:yMode val="edge"/>
          <c:x val="2.2222222222222223E-2"/>
          <c:y val="3.0441400304414001E-2"/>
        </c:manualLayout>
      </c:layout>
      <c:overlay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solidFill>
            <a:round/>
          </a:ln>
          <a:effectLst/>
        </c:spPr>
        <c:marker>
          <c:symbol val="circle"/>
          <c:size val="7"/>
          <c:spPr>
            <a:solidFill>
              <a:schemeClr val="accent1"/>
            </a:solidFill>
            <a:ln w="25400">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Pivots!$C$24</c:f>
              <c:strCache>
                <c:ptCount val="1"/>
                <c:pt idx="0">
                  <c:v>Call Count2</c:v>
                </c:pt>
              </c:strCache>
            </c:strRef>
          </c:tx>
          <c:spPr>
            <a:solidFill>
              <a:schemeClr val="accent5"/>
            </a:solidFill>
            <a:ln>
              <a:noFill/>
            </a:ln>
            <a:effectLst/>
          </c:spP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Pivots!$C$25:$C$37</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extLst>
            <c:ext xmlns:c16="http://schemas.microsoft.com/office/drawing/2014/chart" uri="{C3380CC4-5D6E-409C-BE32-E72D297353CC}">
              <c16:uniqueId val="{00000001-5606-4763-8F8E-E9E83C1DEA64}"/>
            </c:ext>
          </c:extLst>
        </c:ser>
        <c:dLbls>
          <c:showLegendKey val="0"/>
          <c:showVal val="0"/>
          <c:showCatName val="0"/>
          <c:showSerName val="0"/>
          <c:showPercent val="0"/>
          <c:showBubbleSize val="0"/>
        </c:dLbls>
        <c:axId val="519666416"/>
        <c:axId val="519675776"/>
      </c:areaChart>
      <c:lineChart>
        <c:grouping val="standard"/>
        <c:varyColors val="0"/>
        <c:ser>
          <c:idx val="0"/>
          <c:order val="0"/>
          <c:tx>
            <c:strRef>
              <c:f>Pivots!$B$24</c:f>
              <c:strCache>
                <c:ptCount val="1"/>
                <c:pt idx="0">
                  <c:v>Call Count</c:v>
                </c:pt>
              </c:strCache>
            </c:strRef>
          </c:tx>
          <c:spPr>
            <a:ln w="28575" cap="rnd">
              <a:solidFill>
                <a:schemeClr val="accent6"/>
              </a:solidFill>
              <a:round/>
            </a:ln>
            <a:effectLst/>
          </c:spPr>
          <c:marker>
            <c:symbol val="circle"/>
            <c:size val="7"/>
            <c:spPr>
              <a:solidFill>
                <a:schemeClr val="accent1"/>
              </a:solidFill>
              <a:ln w="25400">
                <a:solidFill>
                  <a:schemeClr val="tx1"/>
                </a:solidFill>
              </a:ln>
              <a:effectLst/>
            </c:spPr>
          </c:marke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Pivots!$B$25:$B$37</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smooth val="0"/>
          <c:extLst>
            <c:ext xmlns:c16="http://schemas.microsoft.com/office/drawing/2014/chart" uri="{C3380CC4-5D6E-409C-BE32-E72D297353CC}">
              <c16:uniqueId val="{00000000-5606-4763-8F8E-E9E83C1DEA64}"/>
            </c:ext>
          </c:extLst>
        </c:ser>
        <c:dLbls>
          <c:showLegendKey val="0"/>
          <c:showVal val="0"/>
          <c:showCatName val="0"/>
          <c:showSerName val="0"/>
          <c:showPercent val="0"/>
          <c:showBubbleSize val="0"/>
        </c:dLbls>
        <c:marker val="1"/>
        <c:smooth val="0"/>
        <c:axId val="519666416"/>
        <c:axId val="519675776"/>
      </c:lineChart>
      <c:catAx>
        <c:axId val="51966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675776"/>
        <c:crosses val="autoZero"/>
        <c:auto val="1"/>
        <c:lblAlgn val="ctr"/>
        <c:lblOffset val="100"/>
        <c:noMultiLvlLbl val="0"/>
      </c:catAx>
      <c:valAx>
        <c:axId val="519675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666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accent6"/>
                </a:solidFill>
                <a:latin typeface="+mn-lt"/>
                <a:ea typeface="+mn-ea"/>
                <a:cs typeface="+mn-cs"/>
              </a:defRPr>
            </a:pPr>
            <a:r>
              <a:rPr lang="en-IN">
                <a:solidFill>
                  <a:schemeClr val="accent6"/>
                </a:solidFill>
              </a:rPr>
              <a:t>Amount</a:t>
            </a:r>
          </a:p>
        </c:rich>
      </c:tx>
      <c:layout>
        <c:manualLayout>
          <c:xMode val="edge"/>
          <c:yMode val="edge"/>
          <c:x val="0.17708333333333334"/>
          <c:y val="3.88349316642806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6"/>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Pivots!$E$41:$E$45</c:f>
              <c:strCache>
                <c:ptCount val="5"/>
                <c:pt idx="0">
                  <c:v>R01</c:v>
                </c:pt>
                <c:pt idx="1">
                  <c:v>R02</c:v>
                </c:pt>
                <c:pt idx="2">
                  <c:v>R03</c:v>
                </c:pt>
                <c:pt idx="3">
                  <c:v>R04</c:v>
                </c:pt>
                <c:pt idx="4">
                  <c:v>R05</c:v>
                </c:pt>
              </c:strCache>
            </c:strRef>
          </c:cat>
          <c:val>
            <c:numRef>
              <c:f>Pivots!$G$41:$G$45</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6AC9-4E80-83AB-5014A1D96A2E}"/>
            </c:ext>
          </c:extLst>
        </c:ser>
        <c:ser>
          <c:idx val="1"/>
          <c:order val="1"/>
          <c:tx>
            <c:strRef>
              <c:f>Pivots!$I$40</c:f>
              <c:strCache>
                <c:ptCount val="1"/>
                <c:pt idx="0">
                  <c:v>Sel.Amount</c:v>
                </c:pt>
              </c:strCache>
            </c:strRef>
          </c:tx>
          <c:spPr>
            <a:gradFill>
              <a:gsLst>
                <a:gs pos="0">
                  <a:schemeClr val="accent6"/>
                </a:gs>
                <a:gs pos="100000">
                  <a:schemeClr val="accent6"/>
                </a:gs>
              </a:gsLst>
              <a:lin ang="16200000" scaled="1"/>
            </a:gradFill>
            <a:ln>
              <a:noFill/>
            </a:ln>
            <a:effectLst/>
          </c:spPr>
          <c:invertIfNegative val="0"/>
          <c:val>
            <c:numRef>
              <c:f>Pivots!$I$41:$I$45</c:f>
              <c:numCache>
                <c:formatCode>General</c:formatCode>
                <c:ptCount val="5"/>
                <c:pt idx="0">
                  <c:v>#N/A</c:v>
                </c:pt>
                <c:pt idx="1">
                  <c:v>#N/A</c:v>
                </c:pt>
                <c:pt idx="2">
                  <c:v>20872</c:v>
                </c:pt>
                <c:pt idx="3">
                  <c:v>#N/A</c:v>
                </c:pt>
                <c:pt idx="4">
                  <c:v>#N/A</c:v>
                </c:pt>
              </c:numCache>
            </c:numRef>
          </c:val>
          <c:extLst>
            <c:ext xmlns:c16="http://schemas.microsoft.com/office/drawing/2014/chart" uri="{C3380CC4-5D6E-409C-BE32-E72D297353CC}">
              <c16:uniqueId val="{00000001-6AC9-4E80-83AB-5014A1D96A2E}"/>
            </c:ext>
          </c:extLst>
        </c:ser>
        <c:dLbls>
          <c:showLegendKey val="0"/>
          <c:showVal val="0"/>
          <c:showCatName val="0"/>
          <c:showSerName val="0"/>
          <c:showPercent val="0"/>
          <c:showBubbleSize val="0"/>
        </c:dLbls>
        <c:gapWidth val="25"/>
        <c:overlap val="100"/>
        <c:axId val="532102928"/>
        <c:axId val="521223864"/>
      </c:barChart>
      <c:catAx>
        <c:axId val="532102928"/>
        <c:scaling>
          <c:orientation val="maxMin"/>
        </c:scaling>
        <c:delete val="1"/>
        <c:axPos val="l"/>
        <c:numFmt formatCode="General" sourceLinked="1"/>
        <c:majorTickMark val="out"/>
        <c:minorTickMark val="none"/>
        <c:tickLblPos val="nextTo"/>
        <c:crossAx val="521223864"/>
        <c:crosses val="autoZero"/>
        <c:auto val="1"/>
        <c:lblAlgn val="ctr"/>
        <c:lblOffset val="100"/>
        <c:noMultiLvlLbl val="0"/>
      </c:catAx>
      <c:valAx>
        <c:axId val="521223864"/>
        <c:scaling>
          <c:orientation val="minMax"/>
        </c:scaling>
        <c:delete val="1"/>
        <c:axPos val="t"/>
        <c:numFmt formatCode="\$#,###.0,&quot;k&quot;" sourceLinked="1"/>
        <c:majorTickMark val="out"/>
        <c:minorTickMark val="none"/>
        <c:tickLblPos val="nextTo"/>
        <c:crossAx val="532102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accent5"/>
                </a:solidFill>
                <a:latin typeface="+mn-lt"/>
                <a:ea typeface="+mn-ea"/>
                <a:cs typeface="+mn-cs"/>
              </a:defRPr>
            </a:pPr>
            <a:r>
              <a:rPr lang="en-IN">
                <a:solidFill>
                  <a:schemeClr val="accent5"/>
                </a:solidFill>
              </a:rPr>
              <a:t>Calls</a:t>
            </a:r>
          </a:p>
        </c:rich>
      </c:tx>
      <c:layout>
        <c:manualLayout>
          <c:xMode val="edge"/>
          <c:yMode val="edge"/>
          <c:x val="2.7100271002710029E-2"/>
          <c:y val="3.65296803652968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5"/>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Pivots!$E$41:$E$45</c:f>
              <c:strCache>
                <c:ptCount val="5"/>
                <c:pt idx="0">
                  <c:v>R01</c:v>
                </c:pt>
                <c:pt idx="1">
                  <c:v>R02</c:v>
                </c:pt>
                <c:pt idx="2">
                  <c:v>R03</c:v>
                </c:pt>
                <c:pt idx="3">
                  <c:v>R04</c:v>
                </c:pt>
                <c:pt idx="4">
                  <c:v>R05</c:v>
                </c:pt>
              </c:strCache>
            </c:strRef>
          </c:cat>
          <c:val>
            <c:numRef>
              <c:f>Pivots!$F$41:$F$45</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CDB1-4D6E-A705-951A538BED9D}"/>
            </c:ext>
          </c:extLst>
        </c:ser>
        <c:ser>
          <c:idx val="1"/>
          <c:order val="1"/>
          <c:tx>
            <c:strRef>
              <c:f>Pivots!$H$40</c:f>
              <c:strCache>
                <c:ptCount val="1"/>
                <c:pt idx="0">
                  <c:v>Sel.calls</c:v>
                </c:pt>
              </c:strCache>
            </c:strRef>
          </c:tx>
          <c:spPr>
            <a:gradFill>
              <a:gsLst>
                <a:gs pos="0">
                  <a:schemeClr val="accent5"/>
                </a:gs>
                <a:gs pos="100000">
                  <a:schemeClr val="accent6"/>
                </a:gs>
              </a:gsLst>
              <a:lin ang="16200000" scaled="1"/>
            </a:gradFill>
            <a:ln>
              <a:noFill/>
            </a:ln>
            <a:effectLst/>
          </c:spPr>
          <c:invertIfNegative val="0"/>
          <c:val>
            <c:numRef>
              <c:f>Pivots!$H$41:$H$45</c:f>
              <c:numCache>
                <c:formatCode>General</c:formatCode>
                <c:ptCount val="5"/>
                <c:pt idx="0">
                  <c:v>#N/A</c:v>
                </c:pt>
                <c:pt idx="1">
                  <c:v>#N/A</c:v>
                </c:pt>
                <c:pt idx="2">
                  <c:v>207</c:v>
                </c:pt>
                <c:pt idx="3">
                  <c:v>#N/A</c:v>
                </c:pt>
                <c:pt idx="4">
                  <c:v>#N/A</c:v>
                </c:pt>
              </c:numCache>
            </c:numRef>
          </c:val>
          <c:extLst>
            <c:ext xmlns:c16="http://schemas.microsoft.com/office/drawing/2014/chart" uri="{C3380CC4-5D6E-409C-BE32-E72D297353CC}">
              <c16:uniqueId val="{00000001-CDB1-4D6E-A705-951A538BED9D}"/>
            </c:ext>
          </c:extLst>
        </c:ser>
        <c:dLbls>
          <c:showLegendKey val="0"/>
          <c:showVal val="0"/>
          <c:showCatName val="0"/>
          <c:showSerName val="0"/>
          <c:showPercent val="0"/>
          <c:showBubbleSize val="0"/>
        </c:dLbls>
        <c:gapWidth val="25"/>
        <c:overlap val="100"/>
        <c:axId val="532102928"/>
        <c:axId val="521223864"/>
      </c:barChart>
      <c:catAx>
        <c:axId val="532102928"/>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223864"/>
        <c:crosses val="autoZero"/>
        <c:auto val="1"/>
        <c:lblAlgn val="ctr"/>
        <c:lblOffset val="100"/>
        <c:noMultiLvlLbl val="0"/>
      </c:catAx>
      <c:valAx>
        <c:axId val="521223864"/>
        <c:scaling>
          <c:orientation val="minMax"/>
          <c:min val="0"/>
        </c:scaling>
        <c:delete val="1"/>
        <c:axPos val="t"/>
        <c:numFmt formatCode="General" sourceLinked="1"/>
        <c:majorTickMark val="out"/>
        <c:minorTickMark val="none"/>
        <c:tickLblPos val="nextTo"/>
        <c:crossAx val="532102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Portfolio.xlsx]Pivots!PivotTable5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0">
                <a:solidFill>
                  <a:schemeClr val="accent5"/>
                </a:solidFill>
              </a:rPr>
              <a:t>Female</a:t>
            </a:r>
            <a:r>
              <a:rPr lang="en-IN" baseline="0"/>
              <a:t> Vs </a:t>
            </a:r>
            <a:r>
              <a:rPr lang="en-IN" b="1" baseline="0">
                <a:solidFill>
                  <a:schemeClr val="accent4"/>
                </a:solidFill>
              </a:rPr>
              <a:t>Male</a:t>
            </a:r>
            <a:r>
              <a:rPr lang="en-IN" baseline="0"/>
              <a:t> callers</a:t>
            </a:r>
            <a:endParaRPr lang="en-IN"/>
          </a:p>
        </c:rich>
      </c:tx>
      <c:layout>
        <c:manualLayout>
          <c:xMode val="edge"/>
          <c:yMode val="edge"/>
          <c:x val="4.2430511959520828E-2"/>
          <c:y val="3.285420236291562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accent5">
                <a:lumMod val="40000"/>
                <a:lumOff val="60000"/>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solidFill>
              <a:schemeClr val="accent4">
                <a:lumMod val="60000"/>
                <a:lumOff val="40000"/>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Pivots!$B$70:$B$71</c:f>
              <c:strCache>
                <c:ptCount val="1"/>
                <c:pt idx="0">
                  <c:v>Female</c:v>
                </c:pt>
              </c:strCache>
            </c:strRef>
          </c:tx>
          <c:spPr>
            <a:solidFill>
              <a:schemeClr val="accent5"/>
            </a:solidFill>
            <a:ln>
              <a:noFill/>
            </a:ln>
            <a:effectLst/>
          </c:spPr>
          <c:invertIfNegative val="0"/>
          <c:dLbls>
            <c:spPr>
              <a:solidFill>
                <a:schemeClr val="accent5">
                  <a:lumMod val="40000"/>
                  <a:lumOff val="60000"/>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Pivots!$A$72:$A$75</c:f>
              <c:strCache>
                <c:ptCount val="3"/>
                <c:pt idx="0">
                  <c:v>Cincinnati</c:v>
                </c:pt>
                <c:pt idx="1">
                  <c:v>Cleveland</c:v>
                </c:pt>
                <c:pt idx="2">
                  <c:v>Columbus</c:v>
                </c:pt>
              </c:strCache>
            </c:strRef>
          </c:cat>
          <c:val>
            <c:numRef>
              <c:f>Pivots!$B$72:$B$75</c:f>
              <c:numCache>
                <c:formatCode>#,##0</c:formatCode>
                <c:ptCount val="3"/>
                <c:pt idx="0">
                  <c:v>144</c:v>
                </c:pt>
                <c:pt idx="1">
                  <c:v>326</c:v>
                </c:pt>
                <c:pt idx="2">
                  <c:v>129</c:v>
                </c:pt>
              </c:numCache>
            </c:numRef>
          </c:val>
          <c:extLst>
            <c:ext xmlns:c16="http://schemas.microsoft.com/office/drawing/2014/chart" uri="{C3380CC4-5D6E-409C-BE32-E72D297353CC}">
              <c16:uniqueId val="{00000000-D0C5-4145-B3FC-D014A735C159}"/>
            </c:ext>
          </c:extLst>
        </c:ser>
        <c:ser>
          <c:idx val="1"/>
          <c:order val="1"/>
          <c:tx>
            <c:strRef>
              <c:f>Pivots!$C$70:$C$71</c:f>
              <c:strCache>
                <c:ptCount val="1"/>
                <c:pt idx="0">
                  <c:v>Male</c:v>
                </c:pt>
              </c:strCache>
            </c:strRef>
          </c:tx>
          <c:spPr>
            <a:solidFill>
              <a:schemeClr val="accent4"/>
            </a:solidFill>
            <a:ln>
              <a:noFill/>
            </a:ln>
            <a:effectLst/>
          </c:spPr>
          <c:invertIfNegative val="0"/>
          <c:dLbls>
            <c:spPr>
              <a:solidFill>
                <a:schemeClr val="accent4">
                  <a:lumMod val="60000"/>
                  <a:lumOff val="40000"/>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Pivots!$A$72:$A$75</c:f>
              <c:strCache>
                <c:ptCount val="3"/>
                <c:pt idx="0">
                  <c:v>Cincinnati</c:v>
                </c:pt>
                <c:pt idx="1">
                  <c:v>Cleveland</c:v>
                </c:pt>
                <c:pt idx="2">
                  <c:v>Columbus</c:v>
                </c:pt>
              </c:strCache>
            </c:strRef>
          </c:cat>
          <c:val>
            <c:numRef>
              <c:f>Pivots!$C$72:$C$75</c:f>
              <c:numCache>
                <c:formatCode>#,##0</c:formatCode>
                <c:ptCount val="3"/>
                <c:pt idx="0">
                  <c:v>132</c:v>
                </c:pt>
                <c:pt idx="1">
                  <c:v>63</c:v>
                </c:pt>
                <c:pt idx="2">
                  <c:v>206</c:v>
                </c:pt>
              </c:numCache>
            </c:numRef>
          </c:val>
          <c:extLst>
            <c:ext xmlns:c16="http://schemas.microsoft.com/office/drawing/2014/chart" uri="{C3380CC4-5D6E-409C-BE32-E72D297353CC}">
              <c16:uniqueId val="{00000001-D0C5-4145-B3FC-D014A735C159}"/>
            </c:ext>
          </c:extLst>
        </c:ser>
        <c:dLbls>
          <c:dLblPos val="ctr"/>
          <c:showLegendKey val="0"/>
          <c:showVal val="1"/>
          <c:showCatName val="0"/>
          <c:showSerName val="0"/>
          <c:showPercent val="0"/>
          <c:showBubbleSize val="0"/>
        </c:dLbls>
        <c:gapWidth val="25"/>
        <c:overlap val="100"/>
        <c:axId val="531653880"/>
        <c:axId val="531655320"/>
      </c:barChart>
      <c:catAx>
        <c:axId val="531653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655320"/>
        <c:crosses val="autoZero"/>
        <c:auto val="1"/>
        <c:lblAlgn val="ctr"/>
        <c:lblOffset val="100"/>
        <c:noMultiLvlLbl val="0"/>
      </c:catAx>
      <c:valAx>
        <c:axId val="531655320"/>
        <c:scaling>
          <c:orientation val="minMax"/>
        </c:scaling>
        <c:delete val="1"/>
        <c:axPos val="l"/>
        <c:numFmt formatCode="#,##0" sourceLinked="1"/>
        <c:majorTickMark val="none"/>
        <c:minorTickMark val="none"/>
        <c:tickLblPos val="nextTo"/>
        <c:crossAx val="531653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Portfolio.xlsx]Pivots!Rep Satisfaction</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2">
                    <a:lumMod val="50000"/>
                  </a:schemeClr>
                </a:solidFill>
              </a:rPr>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Pivots!$B$81</c:f>
              <c:strCache>
                <c:ptCount val="1"/>
                <c:pt idx="0">
                  <c:v>Total</c:v>
                </c:pt>
              </c:strCache>
            </c:strRef>
          </c:tx>
          <c:spPr>
            <a:solidFill>
              <a:schemeClr val="bg2">
                <a:lumMod val="50000"/>
              </a:schemeClr>
            </a:solidFill>
            <a:ln>
              <a:noFill/>
            </a:ln>
            <a:effectLst/>
          </c:spPr>
          <c:invertIfNegative val="0"/>
          <c:cat>
            <c:strRef>
              <c:f>Pivots!$A$82:$A$88</c:f>
              <c:strCache>
                <c:ptCount val="6"/>
                <c:pt idx="0">
                  <c:v>0</c:v>
                </c:pt>
                <c:pt idx="1">
                  <c:v>1</c:v>
                </c:pt>
                <c:pt idx="2">
                  <c:v>2</c:v>
                </c:pt>
                <c:pt idx="3">
                  <c:v>3</c:v>
                </c:pt>
                <c:pt idx="4">
                  <c:v>4</c:v>
                </c:pt>
                <c:pt idx="5">
                  <c:v>5</c:v>
                </c:pt>
              </c:strCache>
            </c:strRef>
          </c:cat>
          <c:val>
            <c:numRef>
              <c:f>Pivots!$B$82:$B$88</c:f>
              <c:numCache>
                <c:formatCode>#,##0</c:formatCode>
                <c:ptCount val="6"/>
                <c:pt idx="0">
                  <c:v>1</c:v>
                </c:pt>
                <c:pt idx="1">
                  <c:v>1</c:v>
                </c:pt>
                <c:pt idx="2">
                  <c:v>11</c:v>
                </c:pt>
                <c:pt idx="3">
                  <c:v>46</c:v>
                </c:pt>
                <c:pt idx="4">
                  <c:v>88</c:v>
                </c:pt>
                <c:pt idx="5">
                  <c:v>60</c:v>
                </c:pt>
              </c:numCache>
            </c:numRef>
          </c:val>
          <c:extLst>
            <c:ext xmlns:c16="http://schemas.microsoft.com/office/drawing/2014/chart" uri="{C3380CC4-5D6E-409C-BE32-E72D297353CC}">
              <c16:uniqueId val="{00000000-1AF2-4F09-A6D0-E5E20713ED92}"/>
            </c:ext>
          </c:extLst>
        </c:ser>
        <c:dLbls>
          <c:showLegendKey val="0"/>
          <c:showVal val="0"/>
          <c:showCatName val="0"/>
          <c:showSerName val="0"/>
          <c:showPercent val="0"/>
          <c:showBubbleSize val="0"/>
        </c:dLbls>
        <c:gapWidth val="10"/>
        <c:overlap val="-27"/>
        <c:axId val="851624936"/>
        <c:axId val="851626736"/>
      </c:barChart>
      <c:catAx>
        <c:axId val="851624936"/>
        <c:scaling>
          <c:orientation val="minMax"/>
        </c:scaling>
        <c:delete val="0"/>
        <c:axPos val="b"/>
        <c:numFmt formatCode="#,##0;[Red]#,##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626736"/>
        <c:crosses val="autoZero"/>
        <c:auto val="1"/>
        <c:lblAlgn val="ctr"/>
        <c:lblOffset val="100"/>
        <c:noMultiLvlLbl val="0"/>
      </c:catAx>
      <c:valAx>
        <c:axId val="85162673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624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3.svg"/><Relationship Id="rId13" Type="http://schemas.openxmlformats.org/officeDocument/2006/relationships/image" Target="../media/image18.png"/><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image" Target="../media/image17.svg"/><Relationship Id="rId17" Type="http://schemas.openxmlformats.org/officeDocument/2006/relationships/image" Target="../media/image22.png"/><Relationship Id="rId2" Type="http://schemas.openxmlformats.org/officeDocument/2006/relationships/image" Target="../media/image7.svg"/><Relationship Id="rId16" Type="http://schemas.openxmlformats.org/officeDocument/2006/relationships/image" Target="../media/image21.png"/><Relationship Id="rId1" Type="http://schemas.openxmlformats.org/officeDocument/2006/relationships/image" Target="../media/image6.png"/><Relationship Id="rId6" Type="http://schemas.openxmlformats.org/officeDocument/2006/relationships/image" Target="../media/image11.svg"/><Relationship Id="rId11" Type="http://schemas.openxmlformats.org/officeDocument/2006/relationships/image" Target="../media/image16.png"/><Relationship Id="rId5" Type="http://schemas.openxmlformats.org/officeDocument/2006/relationships/image" Target="../media/image10.png"/><Relationship Id="rId15" Type="http://schemas.openxmlformats.org/officeDocument/2006/relationships/image" Target="../media/image20.png"/><Relationship Id="rId10" Type="http://schemas.openxmlformats.org/officeDocument/2006/relationships/image" Target="../media/image15.svg"/><Relationship Id="rId4" Type="http://schemas.openxmlformats.org/officeDocument/2006/relationships/image" Target="../media/image9.svg"/><Relationship Id="rId9" Type="http://schemas.openxmlformats.org/officeDocument/2006/relationships/image" Target="../media/image14.png"/><Relationship Id="rId14" Type="http://schemas.openxmlformats.org/officeDocument/2006/relationships/image" Target="../media/image19.png"/></Relationships>
</file>

<file path=xl/drawings/_rels/drawing2.xml.rels><?xml version="1.0" encoding="UTF-8" standalone="yes"?>
<Relationships xmlns="http://schemas.openxmlformats.org/package/2006/relationships"><Relationship Id="rId8" Type="http://schemas.openxmlformats.org/officeDocument/2006/relationships/image" Target="../media/image30.png"/><Relationship Id="rId13" Type="http://schemas.openxmlformats.org/officeDocument/2006/relationships/chart" Target="../charts/chart2.xml"/><Relationship Id="rId3" Type="http://schemas.openxmlformats.org/officeDocument/2006/relationships/image" Target="../media/image25.svg"/><Relationship Id="rId7" Type="http://schemas.openxmlformats.org/officeDocument/2006/relationships/image" Target="../media/image29.svg"/><Relationship Id="rId12" Type="http://schemas.openxmlformats.org/officeDocument/2006/relationships/chart" Target="../charts/chart1.xml"/><Relationship Id="rId17" Type="http://schemas.openxmlformats.org/officeDocument/2006/relationships/chart" Target="../charts/chart6.xml"/><Relationship Id="rId2" Type="http://schemas.openxmlformats.org/officeDocument/2006/relationships/image" Target="../media/image24.svg"/><Relationship Id="rId16" Type="http://schemas.openxmlformats.org/officeDocument/2006/relationships/chart" Target="../charts/chart5.xml"/><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svg"/><Relationship Id="rId5" Type="http://schemas.openxmlformats.org/officeDocument/2006/relationships/image" Target="../media/image27.svg"/><Relationship Id="rId15" Type="http://schemas.openxmlformats.org/officeDocument/2006/relationships/chart" Target="../charts/chart4.xml"/><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svg"/><Relationship Id="rId1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twoCellAnchor editAs="oneCell">
    <xdr:from>
      <xdr:col>7</xdr:col>
      <xdr:colOff>240198</xdr:colOff>
      <xdr:row>10</xdr:row>
      <xdr:rowOff>186782</xdr:rowOff>
    </xdr:from>
    <xdr:to>
      <xdr:col>7</xdr:col>
      <xdr:colOff>540400</xdr:colOff>
      <xdr:row>12</xdr:row>
      <xdr:rowOff>8281</xdr:rowOff>
    </xdr:to>
    <xdr:pic>
      <xdr:nvPicPr>
        <xdr:cNvPr id="12" name="Picture 11" descr="Businessman hands together">
          <a:extLst>
            <a:ext uri="{FF2B5EF4-FFF2-40B4-BE49-F238E27FC236}">
              <a16:creationId xmlns:a16="http://schemas.microsoft.com/office/drawing/2014/main" id="{CAFFC057-561D-0305-83B6-C49B44FA77DE}"/>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6939" t="-1857" r="10810" b="73994"/>
        <a:stretch/>
      </xdr:blipFill>
      <xdr:spPr>
        <a:xfrm>
          <a:off x="5184915" y="2754391"/>
          <a:ext cx="300202" cy="202499"/>
        </a:xfrm>
        <a:prstGeom prst="ellipse">
          <a:avLst/>
        </a:prstGeom>
      </xdr:spPr>
    </xdr:pic>
    <xdr:clientData/>
  </xdr:twoCellAnchor>
  <xdr:twoCellAnchor editAs="oneCell">
    <xdr:from>
      <xdr:col>7</xdr:col>
      <xdr:colOff>198782</xdr:colOff>
      <xdr:row>12</xdr:row>
      <xdr:rowOff>180050</xdr:rowOff>
    </xdr:from>
    <xdr:to>
      <xdr:col>7</xdr:col>
      <xdr:colOff>505237</xdr:colOff>
      <xdr:row>13</xdr:row>
      <xdr:rowOff>158937</xdr:rowOff>
    </xdr:to>
    <xdr:pic>
      <xdr:nvPicPr>
        <xdr:cNvPr id="14" name="Picture 13" descr="Businesswoman sitting thumbs up">
          <a:extLst>
            <a:ext uri="{FF2B5EF4-FFF2-40B4-BE49-F238E27FC236}">
              <a16:creationId xmlns:a16="http://schemas.microsoft.com/office/drawing/2014/main" id="{976CAA54-05AA-5EDE-7C25-4B1E458DF5D6}"/>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26800" t="-1058" r="23671" b="76218"/>
        <a:stretch/>
      </xdr:blipFill>
      <xdr:spPr>
        <a:xfrm flipH="1">
          <a:off x="5143499" y="3128659"/>
          <a:ext cx="306455" cy="169387"/>
        </a:xfrm>
        <a:prstGeom prst="ellipse">
          <a:avLst/>
        </a:prstGeom>
      </xdr:spPr>
    </xdr:pic>
    <xdr:clientData/>
  </xdr:twoCellAnchor>
  <xdr:twoCellAnchor editAs="oneCell">
    <xdr:from>
      <xdr:col>7</xdr:col>
      <xdr:colOff>256762</xdr:colOff>
      <xdr:row>12</xdr:row>
      <xdr:rowOff>14000</xdr:rowOff>
    </xdr:from>
    <xdr:to>
      <xdr:col>7</xdr:col>
      <xdr:colOff>484668</xdr:colOff>
      <xdr:row>12</xdr:row>
      <xdr:rowOff>182217</xdr:rowOff>
    </xdr:to>
    <xdr:pic>
      <xdr:nvPicPr>
        <xdr:cNvPr id="16" name="Picture 15" descr="Elderly woman disappointed">
          <a:extLst>
            <a:ext uri="{FF2B5EF4-FFF2-40B4-BE49-F238E27FC236}">
              <a16:creationId xmlns:a16="http://schemas.microsoft.com/office/drawing/2014/main" id="{3B48AC59-8D66-DA49-394A-4DEF93863228}"/>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2552" t="-354" r="12950" b="57191"/>
        <a:stretch/>
      </xdr:blipFill>
      <xdr:spPr>
        <a:xfrm rot="21097419">
          <a:off x="5201479" y="2962609"/>
          <a:ext cx="227906" cy="168217"/>
        </a:xfrm>
        <a:prstGeom prst="ellipse">
          <a:avLst/>
        </a:prstGeom>
      </xdr:spPr>
    </xdr:pic>
    <xdr:clientData/>
  </xdr:twoCellAnchor>
  <xdr:twoCellAnchor editAs="oneCell">
    <xdr:from>
      <xdr:col>7</xdr:col>
      <xdr:colOff>173938</xdr:colOff>
      <xdr:row>13</xdr:row>
      <xdr:rowOff>190498</xdr:rowOff>
    </xdr:from>
    <xdr:to>
      <xdr:col>7</xdr:col>
      <xdr:colOff>546653</xdr:colOff>
      <xdr:row>14</xdr:row>
      <xdr:rowOff>183477</xdr:rowOff>
    </xdr:to>
    <xdr:pic>
      <xdr:nvPicPr>
        <xdr:cNvPr id="18" name="Picture 17" descr="Customer service man talking happily">
          <a:extLst>
            <a:ext uri="{FF2B5EF4-FFF2-40B4-BE49-F238E27FC236}">
              <a16:creationId xmlns:a16="http://schemas.microsoft.com/office/drawing/2014/main" id="{52BD1ED5-2F61-80CB-E201-60ACA3077B32}"/>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36829" t="766" r="-8756" b="78329"/>
        <a:stretch/>
      </xdr:blipFill>
      <xdr:spPr>
        <a:xfrm>
          <a:off x="5118655" y="3329607"/>
          <a:ext cx="372715" cy="183479"/>
        </a:xfrm>
        <a:prstGeom prst="ellipse">
          <a:avLst/>
        </a:prstGeom>
      </xdr:spPr>
    </xdr:pic>
    <xdr:clientData/>
  </xdr:twoCellAnchor>
  <xdr:twoCellAnchor editAs="oneCell">
    <xdr:from>
      <xdr:col>7</xdr:col>
      <xdr:colOff>86659</xdr:colOff>
      <xdr:row>14</xdr:row>
      <xdr:rowOff>165652</xdr:rowOff>
    </xdr:from>
    <xdr:to>
      <xdr:col>7</xdr:col>
      <xdr:colOff>571500</xdr:colOff>
      <xdr:row>15</xdr:row>
      <xdr:rowOff>180687</xdr:rowOff>
    </xdr:to>
    <xdr:pic>
      <xdr:nvPicPr>
        <xdr:cNvPr id="20" name="Picture 19" descr="Young boy holding out hand">
          <a:extLst>
            <a:ext uri="{FF2B5EF4-FFF2-40B4-BE49-F238E27FC236}">
              <a16:creationId xmlns:a16="http://schemas.microsoft.com/office/drawing/2014/main" id="{66007020-F0F6-E5E1-F36E-DE0FAA33B4A8}"/>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8148" t="-3780" r="33189" b="78543"/>
        <a:stretch/>
      </xdr:blipFill>
      <xdr:spPr>
        <a:xfrm>
          <a:off x="5031376" y="3495261"/>
          <a:ext cx="484841" cy="205535"/>
        </a:xfrm>
        <a:prstGeom prst="ellipse">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671764</xdr:colOff>
      <xdr:row>14</xdr:row>
      <xdr:rowOff>154406</xdr:rowOff>
    </xdr:from>
    <xdr:to>
      <xdr:col>11</xdr:col>
      <xdr:colOff>47625</xdr:colOff>
      <xdr:row>24</xdr:row>
      <xdr:rowOff>103606</xdr:rowOff>
    </xdr:to>
    <mc:AlternateContent xmlns:mc="http://schemas.openxmlformats.org/markup-compatibility/2006">
      <mc:Choice xmlns:a14="http://schemas.microsoft.com/office/drawing/2010/main" Requires="a14">
        <xdr:graphicFrame macro="">
          <xdr:nvGraphicFramePr>
            <xdr:cNvPr id="32" name="Representative">
              <a:extLst>
                <a:ext uri="{FF2B5EF4-FFF2-40B4-BE49-F238E27FC236}">
                  <a16:creationId xmlns:a16="http://schemas.microsoft.com/office/drawing/2014/main" id="{4CA2615C-6AFE-456D-9C28-8055F1452BC8}"/>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dr:sp macro="" textlink="">
          <xdr:nvSpPr>
            <xdr:cNvPr id="0" name=""/>
            <xdr:cNvSpPr>
              <a:spLocks noTextEdit="1"/>
            </xdr:cNvSpPr>
          </xdr:nvSpPr>
          <xdr:spPr>
            <a:xfrm>
              <a:off x="5823040" y="3031345"/>
              <a:ext cx="930963" cy="18930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47625</xdr:colOff>
      <xdr:row>2</xdr:row>
      <xdr:rowOff>142875</xdr:rowOff>
    </xdr:from>
    <xdr:to>
      <xdr:col>3</xdr:col>
      <xdr:colOff>381000</xdr:colOff>
      <xdr:row>7</xdr:row>
      <xdr:rowOff>9525</xdr:rowOff>
    </xdr:to>
    <xdr:sp macro="" textlink="Pivots!A4">
      <xdr:nvSpPr>
        <xdr:cNvPr id="2" name="Rectangle 1">
          <a:extLst>
            <a:ext uri="{FF2B5EF4-FFF2-40B4-BE49-F238E27FC236}">
              <a16:creationId xmlns:a16="http://schemas.microsoft.com/office/drawing/2014/main" id="{2FFA50A0-28EE-6319-74E6-569DB500A2A3}"/>
            </a:ext>
          </a:extLst>
        </xdr:cNvPr>
        <xdr:cNvSpPr/>
      </xdr:nvSpPr>
      <xdr:spPr>
        <a:xfrm>
          <a:off x="190500" y="523875"/>
          <a:ext cx="1190625" cy="819150"/>
        </a:xfrm>
        <a:prstGeom prst="rect">
          <a:avLst/>
        </a:prstGeom>
        <a:effectLst>
          <a:outerShdw blurRad="254000" dist="127000" dir="2700000" algn="tl" rotWithShape="0">
            <a:prstClr val="black">
              <a:alpha val="50000"/>
            </a:prstClr>
          </a:outerShdw>
        </a:effectLst>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fld id="{EBC299C7-5699-4DD6-97A2-D91010DFED0A}" type="TxLink">
            <a:rPr lang="en-US" sz="1400" b="0" i="0" u="none" strike="noStrike">
              <a:solidFill>
                <a:schemeClr val="bg1"/>
              </a:solidFill>
              <a:latin typeface="+mj-lt"/>
            </a:rPr>
            <a:pPr algn="ctr"/>
            <a:t>1,000</a:t>
          </a:fld>
          <a:endParaRPr lang="en-IN" sz="1400">
            <a:solidFill>
              <a:schemeClr val="bg1"/>
            </a:solidFill>
            <a:latin typeface="+mj-lt"/>
          </a:endParaRPr>
        </a:p>
      </xdr:txBody>
    </xdr:sp>
    <xdr:clientData/>
  </xdr:twoCellAnchor>
  <xdr:twoCellAnchor>
    <xdr:from>
      <xdr:col>2</xdr:col>
      <xdr:colOff>180975</xdr:colOff>
      <xdr:row>2</xdr:row>
      <xdr:rowOff>180976</xdr:rowOff>
    </xdr:from>
    <xdr:to>
      <xdr:col>3</xdr:col>
      <xdr:colOff>104775</xdr:colOff>
      <xdr:row>4</xdr:row>
      <xdr:rowOff>19050</xdr:rowOff>
    </xdr:to>
    <xdr:sp macro="" textlink="">
      <xdr:nvSpPr>
        <xdr:cNvPr id="4" name="TextBox 3">
          <a:extLst>
            <a:ext uri="{FF2B5EF4-FFF2-40B4-BE49-F238E27FC236}">
              <a16:creationId xmlns:a16="http://schemas.microsoft.com/office/drawing/2014/main" id="{D3D2656D-7889-93E3-5ED2-D8423A4C9BF3}"/>
            </a:ext>
          </a:extLst>
        </xdr:cNvPr>
        <xdr:cNvSpPr txBox="1"/>
      </xdr:nvSpPr>
      <xdr:spPr>
        <a:xfrm>
          <a:off x="495300" y="561976"/>
          <a:ext cx="609600" cy="219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bg1"/>
              </a:solidFill>
              <a:latin typeface="+mj-lt"/>
            </a:rPr>
            <a:t>Calls</a:t>
          </a:r>
        </a:p>
      </xdr:txBody>
    </xdr:sp>
    <xdr:clientData/>
  </xdr:twoCellAnchor>
  <xdr:twoCellAnchor editAs="oneCell">
    <xdr:from>
      <xdr:col>1</xdr:col>
      <xdr:colOff>63161</xdr:colOff>
      <xdr:row>2</xdr:row>
      <xdr:rowOff>187996</xdr:rowOff>
    </xdr:from>
    <xdr:to>
      <xdr:col>2</xdr:col>
      <xdr:colOff>48273</xdr:colOff>
      <xdr:row>3</xdr:row>
      <xdr:rowOff>154058</xdr:rowOff>
    </xdr:to>
    <xdr:pic>
      <xdr:nvPicPr>
        <xdr:cNvPr id="5" name="Graphic 4" descr="Receiver with solid fill">
          <a:extLst>
            <a:ext uri="{FF2B5EF4-FFF2-40B4-BE49-F238E27FC236}">
              <a16:creationId xmlns:a16="http://schemas.microsoft.com/office/drawing/2014/main" id="{E33323EE-8ACC-49D2-BC49-BC103E3D3B3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869603">
          <a:off x="206036" y="568996"/>
          <a:ext cx="156562" cy="156562"/>
        </a:xfrm>
        <a:prstGeom prst="rect">
          <a:avLst/>
        </a:prstGeom>
      </xdr:spPr>
    </xdr:pic>
    <xdr:clientData/>
  </xdr:twoCellAnchor>
  <xdr:twoCellAnchor>
    <xdr:from>
      <xdr:col>2</xdr:col>
      <xdr:colOff>161925</xdr:colOff>
      <xdr:row>5</xdr:row>
      <xdr:rowOff>95250</xdr:rowOff>
    </xdr:from>
    <xdr:to>
      <xdr:col>3</xdr:col>
      <xdr:colOff>200024</xdr:colOff>
      <xdr:row>6</xdr:row>
      <xdr:rowOff>152400</xdr:rowOff>
    </xdr:to>
    <xdr:sp macro="" textlink="Pivots!A10">
      <xdr:nvSpPr>
        <xdr:cNvPr id="6" name="TextBox 5">
          <a:extLst>
            <a:ext uri="{FF2B5EF4-FFF2-40B4-BE49-F238E27FC236}">
              <a16:creationId xmlns:a16="http://schemas.microsoft.com/office/drawing/2014/main" id="{20B6C5D1-6B11-1D5A-7035-2BE333021320}"/>
            </a:ext>
          </a:extLst>
        </xdr:cNvPr>
        <xdr:cNvSpPr txBox="1"/>
      </xdr:nvSpPr>
      <xdr:spPr>
        <a:xfrm>
          <a:off x="476250" y="1047750"/>
          <a:ext cx="7238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5C1347C-C3BC-402F-8E31-0C29E2C3E06E}" type="TxLink">
            <a:rPr lang="en-US" sz="1100" b="0" i="0" u="none" strike="noStrike">
              <a:solidFill>
                <a:schemeClr val="bg1"/>
              </a:solidFill>
              <a:latin typeface="Aptos"/>
            </a:rPr>
            <a:pPr algn="ctr"/>
            <a:t>207</a:t>
          </a:fld>
          <a:endParaRPr lang="en-IN" sz="1100">
            <a:solidFill>
              <a:schemeClr val="bg1"/>
            </a:solidFill>
          </a:endParaRPr>
        </a:p>
      </xdr:txBody>
    </xdr:sp>
    <xdr:clientData/>
  </xdr:twoCellAnchor>
  <xdr:twoCellAnchor>
    <xdr:from>
      <xdr:col>5</xdr:col>
      <xdr:colOff>323850</xdr:colOff>
      <xdr:row>8</xdr:row>
      <xdr:rowOff>0</xdr:rowOff>
    </xdr:from>
    <xdr:to>
      <xdr:col>6</xdr:col>
      <xdr:colOff>323850</xdr:colOff>
      <xdr:row>9</xdr:row>
      <xdr:rowOff>66676</xdr:rowOff>
    </xdr:to>
    <xdr:sp macro="" textlink="">
      <xdr:nvSpPr>
        <xdr:cNvPr id="9" name="TextBox 8">
          <a:extLst>
            <a:ext uri="{FF2B5EF4-FFF2-40B4-BE49-F238E27FC236}">
              <a16:creationId xmlns:a16="http://schemas.microsoft.com/office/drawing/2014/main" id="{EF6C467E-CFE1-42B1-93CF-71C0CBC75732}"/>
            </a:ext>
          </a:extLst>
        </xdr:cNvPr>
        <xdr:cNvSpPr txBox="1"/>
      </xdr:nvSpPr>
      <xdr:spPr>
        <a:xfrm>
          <a:off x="2695575" y="1524000"/>
          <a:ext cx="685800"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bg1"/>
              </a:solidFill>
              <a:latin typeface="+mj-lt"/>
            </a:rPr>
            <a:t>Calls</a:t>
          </a:r>
        </a:p>
      </xdr:txBody>
    </xdr:sp>
    <xdr:clientData/>
  </xdr:twoCellAnchor>
  <xdr:twoCellAnchor editAs="oneCell">
    <xdr:from>
      <xdr:col>5</xdr:col>
      <xdr:colOff>13757</xdr:colOff>
      <xdr:row>8</xdr:row>
      <xdr:rowOff>3771</xdr:rowOff>
    </xdr:from>
    <xdr:to>
      <xdr:col>5</xdr:col>
      <xdr:colOff>225650</xdr:colOff>
      <xdr:row>9</xdr:row>
      <xdr:rowOff>73323</xdr:rowOff>
    </xdr:to>
    <xdr:pic>
      <xdr:nvPicPr>
        <xdr:cNvPr id="10" name="Graphic 9" descr="Receiver with solid fill">
          <a:extLst>
            <a:ext uri="{FF2B5EF4-FFF2-40B4-BE49-F238E27FC236}">
              <a16:creationId xmlns:a16="http://schemas.microsoft.com/office/drawing/2014/main" id="{B1943366-8814-46B0-BE73-F9FC7ED59C5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3"/>
            </a:ext>
          </a:extLst>
        </a:blip>
        <a:stretch>
          <a:fillRect/>
        </a:stretch>
      </xdr:blipFill>
      <xdr:spPr>
        <a:xfrm rot="869603">
          <a:off x="2385482" y="1527771"/>
          <a:ext cx="211893" cy="260052"/>
        </a:xfrm>
        <a:prstGeom prst="rect">
          <a:avLst/>
        </a:prstGeom>
      </xdr:spPr>
    </xdr:pic>
    <xdr:clientData/>
  </xdr:twoCellAnchor>
  <xdr:twoCellAnchor>
    <xdr:from>
      <xdr:col>5</xdr:col>
      <xdr:colOff>285750</xdr:colOff>
      <xdr:row>10</xdr:row>
      <xdr:rowOff>86590</xdr:rowOff>
    </xdr:from>
    <xdr:to>
      <xdr:col>6</xdr:col>
      <xdr:colOff>323849</xdr:colOff>
      <xdr:row>12</xdr:row>
      <xdr:rowOff>9525</xdr:rowOff>
    </xdr:to>
    <xdr:sp macro="" textlink="Pivots!A10">
      <xdr:nvSpPr>
        <xdr:cNvPr id="11" name="TextBox 10">
          <a:extLst>
            <a:ext uri="{FF2B5EF4-FFF2-40B4-BE49-F238E27FC236}">
              <a16:creationId xmlns:a16="http://schemas.microsoft.com/office/drawing/2014/main" id="{D4758866-2C05-40DC-9708-6F215B2363E8}"/>
            </a:ext>
          </a:extLst>
        </xdr:cNvPr>
        <xdr:cNvSpPr txBox="1"/>
      </xdr:nvSpPr>
      <xdr:spPr>
        <a:xfrm>
          <a:off x="2657475" y="1991590"/>
          <a:ext cx="723899" cy="303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5C1347C-C3BC-402F-8E31-0C29E2C3E06E}" type="TxLink">
            <a:rPr lang="en-US" sz="1100" b="0" i="0" u="none" strike="noStrike">
              <a:solidFill>
                <a:schemeClr val="bg1"/>
              </a:solidFill>
              <a:latin typeface="Aptos"/>
            </a:rPr>
            <a:pPr algn="ctr"/>
            <a:t>207</a:t>
          </a:fld>
          <a:endParaRPr lang="en-IN" sz="1100">
            <a:solidFill>
              <a:schemeClr val="bg1"/>
            </a:solidFill>
          </a:endParaRPr>
        </a:p>
      </xdr:txBody>
    </xdr:sp>
    <xdr:clientData/>
  </xdr:twoCellAnchor>
  <xdr:twoCellAnchor>
    <xdr:from>
      <xdr:col>1</xdr:col>
      <xdr:colOff>19050</xdr:colOff>
      <xdr:row>8</xdr:row>
      <xdr:rowOff>0</xdr:rowOff>
    </xdr:from>
    <xdr:to>
      <xdr:col>3</xdr:col>
      <xdr:colOff>352425</xdr:colOff>
      <xdr:row>12</xdr:row>
      <xdr:rowOff>57150</xdr:rowOff>
    </xdr:to>
    <xdr:sp macro="" textlink="Pivots!B4">
      <xdr:nvSpPr>
        <xdr:cNvPr id="16" name="Rectangle 15">
          <a:extLst>
            <a:ext uri="{FF2B5EF4-FFF2-40B4-BE49-F238E27FC236}">
              <a16:creationId xmlns:a16="http://schemas.microsoft.com/office/drawing/2014/main" id="{6D0D7B09-03A2-4768-AD0A-6836DBF70419}"/>
            </a:ext>
          </a:extLst>
        </xdr:cNvPr>
        <xdr:cNvSpPr/>
      </xdr:nvSpPr>
      <xdr:spPr>
        <a:xfrm>
          <a:off x="161925" y="1524000"/>
          <a:ext cx="1190625" cy="819150"/>
        </a:xfrm>
        <a:prstGeom prst="rect">
          <a:avLst/>
        </a:prstGeom>
        <a:effectLst>
          <a:outerShdw blurRad="254000" dist="127000" dir="2700000" algn="tl" rotWithShape="0">
            <a:prstClr val="black">
              <a:alpha val="50000"/>
            </a:prstClr>
          </a:outerShdw>
        </a:effectLst>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marL="0" indent="0" algn="ctr"/>
          <a:fld id="{8DE9710A-8B98-4C31-94F0-5624FEE89A85}" type="TxLink">
            <a:rPr lang="en-US" sz="1400" b="0" i="0" u="none" strike="noStrike">
              <a:solidFill>
                <a:schemeClr val="bg1"/>
              </a:solidFill>
              <a:latin typeface="+mj-lt"/>
              <a:ea typeface="+mn-ea"/>
              <a:cs typeface="+mn-cs"/>
            </a:rPr>
            <a:pPr marL="0" indent="0" algn="ctr"/>
            <a:t>₹ 96,623</a:t>
          </a:fld>
          <a:endParaRPr lang="en-IN" sz="1400" b="0" i="0" u="none" strike="noStrike">
            <a:solidFill>
              <a:schemeClr val="bg1"/>
            </a:solidFill>
            <a:latin typeface="+mj-lt"/>
            <a:ea typeface="+mn-ea"/>
            <a:cs typeface="+mn-cs"/>
          </a:endParaRPr>
        </a:p>
      </xdr:txBody>
    </xdr:sp>
    <xdr:clientData/>
  </xdr:twoCellAnchor>
  <xdr:twoCellAnchor>
    <xdr:from>
      <xdr:col>2</xdr:col>
      <xdr:colOff>95250</xdr:colOff>
      <xdr:row>8</xdr:row>
      <xdr:rowOff>38100</xdr:rowOff>
    </xdr:from>
    <xdr:to>
      <xdr:col>3</xdr:col>
      <xdr:colOff>219075</xdr:colOff>
      <xdr:row>9</xdr:row>
      <xdr:rowOff>66675</xdr:rowOff>
    </xdr:to>
    <xdr:sp macro="" textlink="">
      <xdr:nvSpPr>
        <xdr:cNvPr id="17" name="TextBox 16">
          <a:extLst>
            <a:ext uri="{FF2B5EF4-FFF2-40B4-BE49-F238E27FC236}">
              <a16:creationId xmlns:a16="http://schemas.microsoft.com/office/drawing/2014/main" id="{332961EE-8370-42B4-BC60-AB94DF81BF60}"/>
            </a:ext>
          </a:extLst>
        </xdr:cNvPr>
        <xdr:cNvSpPr txBox="1"/>
      </xdr:nvSpPr>
      <xdr:spPr>
        <a:xfrm>
          <a:off x="409575" y="1562100"/>
          <a:ext cx="809625"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bg1"/>
              </a:solidFill>
              <a:latin typeface="+mj-lt"/>
            </a:rPr>
            <a:t>Amount</a:t>
          </a:r>
        </a:p>
      </xdr:txBody>
    </xdr:sp>
    <xdr:clientData/>
  </xdr:twoCellAnchor>
  <xdr:twoCellAnchor editAs="oneCell">
    <xdr:from>
      <xdr:col>1</xdr:col>
      <xdr:colOff>42473</xdr:colOff>
      <xdr:row>8</xdr:row>
      <xdr:rowOff>36863</xdr:rowOff>
    </xdr:from>
    <xdr:to>
      <xdr:col>2</xdr:col>
      <xdr:colOff>39191</xdr:colOff>
      <xdr:row>9</xdr:row>
      <xdr:rowOff>14531</xdr:rowOff>
    </xdr:to>
    <xdr:pic>
      <xdr:nvPicPr>
        <xdr:cNvPr id="18" name="Graphic 17">
          <a:extLst>
            <a:ext uri="{FF2B5EF4-FFF2-40B4-BE49-F238E27FC236}">
              <a16:creationId xmlns:a16="http://schemas.microsoft.com/office/drawing/2014/main" id="{D67B5724-DE82-4EC6-B27A-0A2127274292}"/>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rot="869603">
          <a:off x="185348" y="1560863"/>
          <a:ext cx="168168" cy="168168"/>
        </a:xfrm>
        <a:prstGeom prst="rect">
          <a:avLst/>
        </a:prstGeom>
      </xdr:spPr>
    </xdr:pic>
    <xdr:clientData/>
  </xdr:twoCellAnchor>
  <xdr:twoCellAnchor>
    <xdr:from>
      <xdr:col>2</xdr:col>
      <xdr:colOff>123826</xdr:colOff>
      <xdr:row>10</xdr:row>
      <xdr:rowOff>152400</xdr:rowOff>
    </xdr:from>
    <xdr:to>
      <xdr:col>3</xdr:col>
      <xdr:colOff>171450</xdr:colOff>
      <xdr:row>11</xdr:row>
      <xdr:rowOff>180976</xdr:rowOff>
    </xdr:to>
    <xdr:sp macro="" textlink="Pivots!B10">
      <xdr:nvSpPr>
        <xdr:cNvPr id="19" name="TextBox 18">
          <a:extLst>
            <a:ext uri="{FF2B5EF4-FFF2-40B4-BE49-F238E27FC236}">
              <a16:creationId xmlns:a16="http://schemas.microsoft.com/office/drawing/2014/main" id="{F9261E05-0E28-4B17-B906-5C650075B1DA}"/>
            </a:ext>
          </a:extLst>
        </xdr:cNvPr>
        <xdr:cNvSpPr txBox="1"/>
      </xdr:nvSpPr>
      <xdr:spPr>
        <a:xfrm>
          <a:off x="438151" y="2057400"/>
          <a:ext cx="733424" cy="219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D375826-AA4E-44AE-9D2D-CC12B1DA621C}" type="TxLink">
            <a:rPr lang="en-US" sz="1100" b="0" i="0" u="none" strike="noStrike">
              <a:solidFill>
                <a:schemeClr val="bg1"/>
              </a:solidFill>
              <a:latin typeface="+mn-lt"/>
            </a:rPr>
            <a:pPr algn="ctr"/>
            <a:t>₹ 20,872</a:t>
          </a:fld>
          <a:endParaRPr lang="en-IN" sz="1100">
            <a:solidFill>
              <a:schemeClr val="bg1"/>
            </a:solidFill>
            <a:latin typeface="+mn-lt"/>
          </a:endParaRPr>
        </a:p>
      </xdr:txBody>
    </xdr:sp>
    <xdr:clientData/>
  </xdr:twoCellAnchor>
  <xdr:twoCellAnchor>
    <xdr:from>
      <xdr:col>1</xdr:col>
      <xdr:colOff>28576</xdr:colOff>
      <xdr:row>12</xdr:row>
      <xdr:rowOff>152400</xdr:rowOff>
    </xdr:from>
    <xdr:to>
      <xdr:col>3</xdr:col>
      <xdr:colOff>361950</xdr:colOff>
      <xdr:row>16</xdr:row>
      <xdr:rowOff>152400</xdr:rowOff>
    </xdr:to>
    <xdr:sp macro="" textlink="Pivots!C4">
      <xdr:nvSpPr>
        <xdr:cNvPr id="20" name="Rectangle 19">
          <a:extLst>
            <a:ext uri="{FF2B5EF4-FFF2-40B4-BE49-F238E27FC236}">
              <a16:creationId xmlns:a16="http://schemas.microsoft.com/office/drawing/2014/main" id="{1FE6E24E-C2D6-44C1-9BDA-2E921569C4F0}"/>
            </a:ext>
          </a:extLst>
        </xdr:cNvPr>
        <xdr:cNvSpPr/>
      </xdr:nvSpPr>
      <xdr:spPr>
        <a:xfrm>
          <a:off x="171451" y="2438400"/>
          <a:ext cx="1190624" cy="7620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fld id="{A6140020-52C2-4040-9B5E-9BBF673306EE}" type="TxLink">
            <a:rPr lang="en-US" sz="2000" b="0" i="0" u="none" strike="noStrike">
              <a:solidFill>
                <a:schemeClr val="bg1"/>
              </a:solidFill>
              <a:latin typeface="Aptos"/>
            </a:rPr>
            <a:pPr algn="ctr"/>
            <a:t>89850</a:t>
          </a:fld>
          <a:endParaRPr lang="en-IN" sz="2000">
            <a:solidFill>
              <a:schemeClr val="bg1"/>
            </a:solidFill>
            <a:latin typeface="+mj-lt"/>
          </a:endParaRPr>
        </a:p>
      </xdr:txBody>
    </xdr:sp>
    <xdr:clientData/>
  </xdr:twoCellAnchor>
  <xdr:twoCellAnchor>
    <xdr:from>
      <xdr:col>2</xdr:col>
      <xdr:colOff>104776</xdr:colOff>
      <xdr:row>12</xdr:row>
      <xdr:rowOff>152401</xdr:rowOff>
    </xdr:from>
    <xdr:to>
      <xdr:col>3</xdr:col>
      <xdr:colOff>209550</xdr:colOff>
      <xdr:row>13</xdr:row>
      <xdr:rowOff>171451</xdr:rowOff>
    </xdr:to>
    <xdr:sp macro="" textlink="">
      <xdr:nvSpPr>
        <xdr:cNvPr id="21" name="TextBox 20">
          <a:extLst>
            <a:ext uri="{FF2B5EF4-FFF2-40B4-BE49-F238E27FC236}">
              <a16:creationId xmlns:a16="http://schemas.microsoft.com/office/drawing/2014/main" id="{9B20E29E-3DC4-4BBC-B1AA-1DE7D8BFE215}"/>
            </a:ext>
          </a:extLst>
        </xdr:cNvPr>
        <xdr:cNvSpPr txBox="1"/>
      </xdr:nvSpPr>
      <xdr:spPr>
        <a:xfrm>
          <a:off x="419101" y="2438401"/>
          <a:ext cx="790574"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bg1"/>
              </a:solidFill>
              <a:latin typeface="+mj-lt"/>
            </a:rPr>
            <a:t>Duration</a:t>
          </a:r>
        </a:p>
      </xdr:txBody>
    </xdr:sp>
    <xdr:clientData/>
  </xdr:twoCellAnchor>
  <xdr:twoCellAnchor editAs="oneCell">
    <xdr:from>
      <xdr:col>1</xdr:col>
      <xdr:colOff>48709</xdr:colOff>
      <xdr:row>13</xdr:row>
      <xdr:rowOff>24789</xdr:rowOff>
    </xdr:from>
    <xdr:to>
      <xdr:col>2</xdr:col>
      <xdr:colOff>23570</xdr:colOff>
      <xdr:row>13</xdr:row>
      <xdr:rowOff>171100</xdr:rowOff>
    </xdr:to>
    <xdr:pic>
      <xdr:nvPicPr>
        <xdr:cNvPr id="22" name="Graphic 21">
          <a:extLst>
            <a:ext uri="{FF2B5EF4-FFF2-40B4-BE49-F238E27FC236}">
              <a16:creationId xmlns:a16="http://schemas.microsoft.com/office/drawing/2014/main" id="{774CF712-D4B9-4BD8-86A7-57EE71DF7A28}"/>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rot="302443">
          <a:off x="191584" y="2501289"/>
          <a:ext cx="146311" cy="146311"/>
        </a:xfrm>
        <a:prstGeom prst="rect">
          <a:avLst/>
        </a:prstGeom>
      </xdr:spPr>
    </xdr:pic>
    <xdr:clientData/>
  </xdr:twoCellAnchor>
  <xdr:twoCellAnchor>
    <xdr:from>
      <xdr:col>2</xdr:col>
      <xdr:colOff>104775</xdr:colOff>
      <xdr:row>15</xdr:row>
      <xdr:rowOff>85725</xdr:rowOff>
    </xdr:from>
    <xdr:to>
      <xdr:col>3</xdr:col>
      <xdr:colOff>142874</xdr:colOff>
      <xdr:row>16</xdr:row>
      <xdr:rowOff>142875</xdr:rowOff>
    </xdr:to>
    <xdr:sp macro="" textlink="Pivots!C10">
      <xdr:nvSpPr>
        <xdr:cNvPr id="23" name="TextBox 22">
          <a:extLst>
            <a:ext uri="{FF2B5EF4-FFF2-40B4-BE49-F238E27FC236}">
              <a16:creationId xmlns:a16="http://schemas.microsoft.com/office/drawing/2014/main" id="{F31805CD-C038-4767-ACB1-1C9D5F92985B}"/>
            </a:ext>
          </a:extLst>
        </xdr:cNvPr>
        <xdr:cNvSpPr txBox="1"/>
      </xdr:nvSpPr>
      <xdr:spPr>
        <a:xfrm>
          <a:off x="419100" y="2943225"/>
          <a:ext cx="723899" cy="247650"/>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ACFFD29-B7BE-4BC6-8ED3-7478A80A4939}" type="TxLink">
            <a:rPr lang="en-US" sz="1100" b="0" i="0" u="none" strike="noStrike">
              <a:solidFill>
                <a:schemeClr val="bg1"/>
              </a:solidFill>
              <a:latin typeface="Aptos"/>
            </a:rPr>
            <a:pPr algn="ctr"/>
            <a:t>17700</a:t>
          </a:fld>
          <a:endParaRPr lang="en-IN" sz="1100">
            <a:solidFill>
              <a:schemeClr val="bg1"/>
            </a:solidFill>
          </a:endParaRPr>
        </a:p>
      </xdr:txBody>
    </xdr:sp>
    <xdr:clientData/>
  </xdr:twoCellAnchor>
  <xdr:twoCellAnchor>
    <xdr:from>
      <xdr:col>1</xdr:col>
      <xdr:colOff>38101</xdr:colOff>
      <xdr:row>17</xdr:row>
      <xdr:rowOff>123826</xdr:rowOff>
    </xdr:from>
    <xdr:to>
      <xdr:col>3</xdr:col>
      <xdr:colOff>342901</xdr:colOff>
      <xdr:row>22</xdr:row>
      <xdr:rowOff>28576</xdr:rowOff>
    </xdr:to>
    <xdr:sp macro="" textlink="Pivots!D4">
      <xdr:nvSpPr>
        <xdr:cNvPr id="24" name="Rectangle 23">
          <a:extLst>
            <a:ext uri="{FF2B5EF4-FFF2-40B4-BE49-F238E27FC236}">
              <a16:creationId xmlns:a16="http://schemas.microsoft.com/office/drawing/2014/main" id="{B0A0DEA9-5E2A-4204-9ED3-78D75062681F}"/>
            </a:ext>
          </a:extLst>
        </xdr:cNvPr>
        <xdr:cNvSpPr/>
      </xdr:nvSpPr>
      <xdr:spPr>
        <a:xfrm>
          <a:off x="180976" y="3362326"/>
          <a:ext cx="1162050" cy="85725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fld id="{B3AF5AFC-D79B-4D60-B440-71118C9D468A}" type="TxLink">
            <a:rPr lang="en-US" sz="1600" b="0" i="0" u="none" strike="noStrike">
              <a:solidFill>
                <a:schemeClr val="bg1"/>
              </a:solidFill>
              <a:latin typeface="+mj-lt"/>
            </a:rPr>
            <a:pPr algn="ctr"/>
            <a:t>3.9</a:t>
          </a:fld>
          <a:endParaRPr lang="en-IN" sz="1600">
            <a:solidFill>
              <a:schemeClr val="bg1"/>
            </a:solidFill>
            <a:latin typeface="+mj-lt"/>
          </a:endParaRPr>
        </a:p>
      </xdr:txBody>
    </xdr:sp>
    <xdr:clientData/>
  </xdr:twoCellAnchor>
  <xdr:twoCellAnchor>
    <xdr:from>
      <xdr:col>2</xdr:col>
      <xdr:colOff>38100</xdr:colOff>
      <xdr:row>17</xdr:row>
      <xdr:rowOff>161925</xdr:rowOff>
    </xdr:from>
    <xdr:to>
      <xdr:col>3</xdr:col>
      <xdr:colOff>219076</xdr:colOff>
      <xdr:row>19</xdr:row>
      <xdr:rowOff>28576</xdr:rowOff>
    </xdr:to>
    <xdr:sp macro="" textlink="">
      <xdr:nvSpPr>
        <xdr:cNvPr id="25" name="TextBox 24">
          <a:extLst>
            <a:ext uri="{FF2B5EF4-FFF2-40B4-BE49-F238E27FC236}">
              <a16:creationId xmlns:a16="http://schemas.microsoft.com/office/drawing/2014/main" id="{289C2397-702F-43CA-A653-FFC78EA685BF}"/>
            </a:ext>
          </a:extLst>
        </xdr:cNvPr>
        <xdr:cNvSpPr txBox="1"/>
      </xdr:nvSpPr>
      <xdr:spPr>
        <a:xfrm>
          <a:off x="352425" y="3400425"/>
          <a:ext cx="866776" cy="247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bg1"/>
              </a:solidFill>
              <a:latin typeface="+mj-lt"/>
            </a:rPr>
            <a:t>Avg</a:t>
          </a:r>
          <a:r>
            <a:rPr lang="en-IN" sz="1100" baseline="0">
              <a:solidFill>
                <a:schemeClr val="bg1"/>
              </a:solidFill>
              <a:latin typeface="+mj-lt"/>
            </a:rPr>
            <a:t> Rating</a:t>
          </a:r>
          <a:endParaRPr lang="en-IN" sz="1100">
            <a:solidFill>
              <a:schemeClr val="bg1"/>
            </a:solidFill>
            <a:latin typeface="+mj-lt"/>
          </a:endParaRPr>
        </a:p>
      </xdr:txBody>
    </xdr:sp>
    <xdr:clientData/>
  </xdr:twoCellAnchor>
  <xdr:twoCellAnchor editAs="oneCell">
    <xdr:from>
      <xdr:col>1</xdr:col>
      <xdr:colOff>40161</xdr:colOff>
      <xdr:row>17</xdr:row>
      <xdr:rowOff>140006</xdr:rowOff>
    </xdr:from>
    <xdr:to>
      <xdr:col>2</xdr:col>
      <xdr:colOff>34424</xdr:colOff>
      <xdr:row>18</xdr:row>
      <xdr:rowOff>144258</xdr:rowOff>
    </xdr:to>
    <xdr:pic>
      <xdr:nvPicPr>
        <xdr:cNvPr id="26" name="Graphic 25">
          <a:extLst>
            <a:ext uri="{FF2B5EF4-FFF2-40B4-BE49-F238E27FC236}">
              <a16:creationId xmlns:a16="http://schemas.microsoft.com/office/drawing/2014/main" id="{3870AFA9-5FF5-4DD0-B1BE-C1661E60B4DA}"/>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rot="315164">
          <a:off x="183036" y="3378506"/>
          <a:ext cx="165713" cy="194752"/>
        </a:xfrm>
        <a:prstGeom prst="rect">
          <a:avLst/>
        </a:prstGeom>
      </xdr:spPr>
    </xdr:pic>
    <xdr:clientData/>
  </xdr:twoCellAnchor>
  <xdr:twoCellAnchor>
    <xdr:from>
      <xdr:col>2</xdr:col>
      <xdr:colOff>57150</xdr:colOff>
      <xdr:row>20</xdr:row>
      <xdr:rowOff>104775</xdr:rowOff>
    </xdr:from>
    <xdr:to>
      <xdr:col>3</xdr:col>
      <xdr:colOff>161925</xdr:colOff>
      <xdr:row>21</xdr:row>
      <xdr:rowOff>152400</xdr:rowOff>
    </xdr:to>
    <xdr:sp macro="" textlink="Pivots!D10">
      <xdr:nvSpPr>
        <xdr:cNvPr id="27" name="TextBox 26">
          <a:extLst>
            <a:ext uri="{FF2B5EF4-FFF2-40B4-BE49-F238E27FC236}">
              <a16:creationId xmlns:a16="http://schemas.microsoft.com/office/drawing/2014/main" id="{10D08835-F846-4B8C-9EE8-35210F3F0D4A}"/>
            </a:ext>
          </a:extLst>
        </xdr:cNvPr>
        <xdr:cNvSpPr txBox="1"/>
      </xdr:nvSpPr>
      <xdr:spPr>
        <a:xfrm>
          <a:off x="371475" y="3914775"/>
          <a:ext cx="790575" cy="238125"/>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0712C4E-7659-4C19-8993-CCCEE04A3E8E}" type="TxLink">
            <a:rPr lang="en-US" sz="1100" b="0" i="0" u="none" strike="noStrike">
              <a:solidFill>
                <a:schemeClr val="bg1"/>
              </a:solidFill>
              <a:latin typeface="Aptos"/>
            </a:rPr>
            <a:pPr algn="ctr"/>
            <a:t>3.9</a:t>
          </a:fld>
          <a:endParaRPr lang="en-IN" sz="1100">
            <a:solidFill>
              <a:schemeClr val="bg1"/>
            </a:solidFill>
          </a:endParaRPr>
        </a:p>
      </xdr:txBody>
    </xdr:sp>
    <xdr:clientData/>
  </xdr:twoCellAnchor>
  <xdr:twoCellAnchor>
    <xdr:from>
      <xdr:col>0</xdr:col>
      <xdr:colOff>114299</xdr:colOff>
      <xdr:row>23</xdr:row>
      <xdr:rowOff>1</xdr:rowOff>
    </xdr:from>
    <xdr:to>
      <xdr:col>3</xdr:col>
      <xdr:colOff>380999</xdr:colOff>
      <xdr:row>27</xdr:row>
      <xdr:rowOff>180975</xdr:rowOff>
    </xdr:to>
    <xdr:sp macro="" textlink="Pivots!E4">
      <xdr:nvSpPr>
        <xdr:cNvPr id="28" name="Rectangle 27">
          <a:extLst>
            <a:ext uri="{FF2B5EF4-FFF2-40B4-BE49-F238E27FC236}">
              <a16:creationId xmlns:a16="http://schemas.microsoft.com/office/drawing/2014/main" id="{3C8831F1-9153-40BC-BB86-CBE08A284777}"/>
            </a:ext>
          </a:extLst>
        </xdr:cNvPr>
        <xdr:cNvSpPr/>
      </xdr:nvSpPr>
      <xdr:spPr>
        <a:xfrm>
          <a:off x="114299" y="4381501"/>
          <a:ext cx="1266825" cy="942974"/>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fld id="{93F3A090-34FF-4306-830F-76405250F9B6}" type="TxLink">
            <a:rPr lang="en-US" sz="1800" b="0" i="0" u="none" strike="noStrike">
              <a:solidFill>
                <a:schemeClr val="bg1"/>
              </a:solidFill>
              <a:latin typeface="+mj-lt"/>
            </a:rPr>
            <a:pPr algn="ctr"/>
            <a:t>307</a:t>
          </a:fld>
          <a:endParaRPr lang="en-IN" sz="1800">
            <a:solidFill>
              <a:schemeClr val="bg1"/>
            </a:solidFill>
            <a:latin typeface="+mj-lt"/>
          </a:endParaRPr>
        </a:p>
      </xdr:txBody>
    </xdr:sp>
    <xdr:clientData/>
  </xdr:twoCellAnchor>
  <xdr:twoCellAnchor>
    <xdr:from>
      <xdr:col>2</xdr:col>
      <xdr:colOff>0</xdr:colOff>
      <xdr:row>23</xdr:row>
      <xdr:rowOff>38100</xdr:rowOff>
    </xdr:from>
    <xdr:to>
      <xdr:col>3</xdr:col>
      <xdr:colOff>209550</xdr:colOff>
      <xdr:row>24</xdr:row>
      <xdr:rowOff>85725</xdr:rowOff>
    </xdr:to>
    <xdr:sp macro="" textlink="">
      <xdr:nvSpPr>
        <xdr:cNvPr id="29" name="TextBox 28">
          <a:extLst>
            <a:ext uri="{FF2B5EF4-FFF2-40B4-BE49-F238E27FC236}">
              <a16:creationId xmlns:a16="http://schemas.microsoft.com/office/drawing/2014/main" id="{134AEE40-AEC8-448D-844B-D0D78E382411}"/>
            </a:ext>
          </a:extLst>
        </xdr:cNvPr>
        <xdr:cNvSpPr txBox="1"/>
      </xdr:nvSpPr>
      <xdr:spPr>
        <a:xfrm>
          <a:off x="314325" y="4419600"/>
          <a:ext cx="895350" cy="238125"/>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800">
              <a:solidFill>
                <a:schemeClr val="bg1"/>
              </a:solidFill>
              <a:latin typeface="+mj-lt"/>
            </a:rPr>
            <a:t>Happy Callers</a:t>
          </a:r>
        </a:p>
      </xdr:txBody>
    </xdr:sp>
    <xdr:clientData/>
  </xdr:twoCellAnchor>
  <xdr:twoCellAnchor editAs="oneCell">
    <xdr:from>
      <xdr:col>0</xdr:col>
      <xdr:colOff>128148</xdr:colOff>
      <xdr:row>23</xdr:row>
      <xdr:rowOff>8701</xdr:rowOff>
    </xdr:from>
    <xdr:to>
      <xdr:col>2</xdr:col>
      <xdr:colOff>28575</xdr:colOff>
      <xdr:row>24</xdr:row>
      <xdr:rowOff>32954</xdr:rowOff>
    </xdr:to>
    <xdr:pic>
      <xdr:nvPicPr>
        <xdr:cNvPr id="30" name="Graphic 29">
          <a:extLst>
            <a:ext uri="{FF2B5EF4-FFF2-40B4-BE49-F238E27FC236}">
              <a16:creationId xmlns:a16="http://schemas.microsoft.com/office/drawing/2014/main" id="{139FAD76-16A8-4034-AAB6-5AC7853C41B9}"/>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128148" y="4390201"/>
          <a:ext cx="214752" cy="214752"/>
        </a:xfrm>
        <a:prstGeom prst="rect">
          <a:avLst/>
        </a:prstGeom>
      </xdr:spPr>
    </xdr:pic>
    <xdr:clientData/>
  </xdr:twoCellAnchor>
  <xdr:twoCellAnchor>
    <xdr:from>
      <xdr:col>1</xdr:col>
      <xdr:colOff>142875</xdr:colOff>
      <xdr:row>26</xdr:row>
      <xdr:rowOff>66675</xdr:rowOff>
    </xdr:from>
    <xdr:to>
      <xdr:col>3</xdr:col>
      <xdr:colOff>133350</xdr:colOff>
      <xdr:row>27</xdr:row>
      <xdr:rowOff>133350</xdr:rowOff>
    </xdr:to>
    <xdr:sp macro="" textlink="Pivots!E10">
      <xdr:nvSpPr>
        <xdr:cNvPr id="31" name="TextBox 30">
          <a:extLst>
            <a:ext uri="{FF2B5EF4-FFF2-40B4-BE49-F238E27FC236}">
              <a16:creationId xmlns:a16="http://schemas.microsoft.com/office/drawing/2014/main" id="{73C8A2BD-F1AB-4F22-A81D-4A70110F880D}"/>
            </a:ext>
          </a:extLst>
        </xdr:cNvPr>
        <xdr:cNvSpPr txBox="1"/>
      </xdr:nvSpPr>
      <xdr:spPr>
        <a:xfrm>
          <a:off x="285750" y="5019675"/>
          <a:ext cx="847725" cy="257175"/>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249F5CE-C396-460B-A8F4-E94248199DFB}" type="TxLink">
            <a:rPr lang="en-US" sz="1100" b="0" i="0" u="none" strike="noStrike">
              <a:solidFill>
                <a:schemeClr val="bg1"/>
              </a:solidFill>
              <a:latin typeface="Aptos"/>
            </a:rPr>
            <a:pPr algn="ctr"/>
            <a:t>60</a:t>
          </a:fld>
          <a:endParaRPr lang="en-IN" sz="1100">
            <a:solidFill>
              <a:schemeClr val="bg1"/>
            </a:solidFill>
          </a:endParaRPr>
        </a:p>
      </xdr:txBody>
    </xdr:sp>
    <xdr:clientData/>
  </xdr:twoCellAnchor>
  <xdr:twoCellAnchor>
    <xdr:from>
      <xdr:col>10</xdr:col>
      <xdr:colOff>171451</xdr:colOff>
      <xdr:row>2</xdr:row>
      <xdr:rowOff>171450</xdr:rowOff>
    </xdr:from>
    <xdr:to>
      <xdr:col>13</xdr:col>
      <xdr:colOff>47625</xdr:colOff>
      <xdr:row>14</xdr:row>
      <xdr:rowOff>0</xdr:rowOff>
    </xdr:to>
    <xdr:graphicFrame macro="">
      <xdr:nvGraphicFramePr>
        <xdr:cNvPr id="7" name="Chart 6">
          <a:extLst>
            <a:ext uri="{FF2B5EF4-FFF2-40B4-BE49-F238E27FC236}">
              <a16:creationId xmlns:a16="http://schemas.microsoft.com/office/drawing/2014/main" id="{1441B5C4-3A3E-4F8B-895C-41CC10D475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514350</xdr:colOff>
      <xdr:row>2</xdr:row>
      <xdr:rowOff>161926</xdr:rowOff>
    </xdr:from>
    <xdr:to>
      <xdr:col>10</xdr:col>
      <xdr:colOff>171450</xdr:colOff>
      <xdr:row>13</xdr:row>
      <xdr:rowOff>180976</xdr:rowOff>
    </xdr:to>
    <xdr:graphicFrame macro="">
      <xdr:nvGraphicFramePr>
        <xdr:cNvPr id="3" name="Chart 2">
          <a:extLst>
            <a:ext uri="{FF2B5EF4-FFF2-40B4-BE49-F238E27FC236}">
              <a16:creationId xmlns:a16="http://schemas.microsoft.com/office/drawing/2014/main" id="{AF042479-FE40-419B-B8F5-943614D826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533400</xdr:colOff>
      <xdr:row>14</xdr:row>
      <xdr:rowOff>101600</xdr:rowOff>
    </xdr:from>
    <xdr:to>
      <xdr:col>9</xdr:col>
      <xdr:colOff>381000</xdr:colOff>
      <xdr:row>26</xdr:row>
      <xdr:rowOff>63500</xdr:rowOff>
    </xdr:to>
    <xdr:sp macro="" textlink="">
      <xdr:nvSpPr>
        <xdr:cNvPr id="14" name="Rectangle 13">
          <a:extLst>
            <a:ext uri="{FF2B5EF4-FFF2-40B4-BE49-F238E27FC236}">
              <a16:creationId xmlns:a16="http://schemas.microsoft.com/office/drawing/2014/main" id="{9FECC72D-C802-7FE7-BF62-69717AB423F8}"/>
            </a:ext>
          </a:extLst>
        </xdr:cNvPr>
        <xdr:cNvSpPr/>
      </xdr:nvSpPr>
      <xdr:spPr>
        <a:xfrm>
          <a:off x="1536700" y="2768600"/>
          <a:ext cx="3962400" cy="22479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466725</xdr:colOff>
      <xdr:row>15</xdr:row>
      <xdr:rowOff>95249</xdr:rowOff>
    </xdr:from>
    <xdr:to>
      <xdr:col>9</xdr:col>
      <xdr:colOff>542925</xdr:colOff>
      <xdr:row>25</xdr:row>
      <xdr:rowOff>152400</xdr:rowOff>
    </xdr:to>
    <xdr:graphicFrame macro="">
      <xdr:nvGraphicFramePr>
        <xdr:cNvPr id="8" name="Chart 7">
          <a:extLst>
            <a:ext uri="{FF2B5EF4-FFF2-40B4-BE49-F238E27FC236}">
              <a16:creationId xmlns:a16="http://schemas.microsoft.com/office/drawing/2014/main" id="{76621F27-3EFC-457D-986E-3511852D1B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xdr:col>
      <xdr:colOff>552451</xdr:colOff>
      <xdr:row>15</xdr:row>
      <xdr:rowOff>85725</xdr:rowOff>
    </xdr:from>
    <xdr:to>
      <xdr:col>7</xdr:col>
      <xdr:colOff>152401</xdr:colOff>
      <xdr:row>26</xdr:row>
      <xdr:rowOff>76200</xdr:rowOff>
    </xdr:to>
    <xdr:graphicFrame macro="">
      <xdr:nvGraphicFramePr>
        <xdr:cNvPr id="12" name="Chart 11">
          <a:extLst>
            <a:ext uri="{FF2B5EF4-FFF2-40B4-BE49-F238E27FC236}">
              <a16:creationId xmlns:a16="http://schemas.microsoft.com/office/drawing/2014/main" id="{6F992402-2208-4905-A65E-705B3AF47A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13</xdr:col>
      <xdr:colOff>28575</xdr:colOff>
      <xdr:row>2</xdr:row>
      <xdr:rowOff>161925</xdr:rowOff>
    </xdr:from>
    <xdr:to>
      <xdr:col>16</xdr:col>
      <xdr:colOff>309563</xdr:colOff>
      <xdr:row>13</xdr:row>
      <xdr:rowOff>180975</xdr:rowOff>
    </xdr:to>
    <xdr:graphicFrame macro="">
      <xdr:nvGraphicFramePr>
        <xdr:cNvPr id="15" name="Chart 14">
          <a:extLst>
            <a:ext uri="{FF2B5EF4-FFF2-40B4-BE49-F238E27FC236}">
              <a16:creationId xmlns:a16="http://schemas.microsoft.com/office/drawing/2014/main" id="{B5C4E637-93D4-49E1-905C-B3B3D7D69A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16</xdr:col>
      <xdr:colOff>371476</xdr:colOff>
      <xdr:row>2</xdr:row>
      <xdr:rowOff>142876</xdr:rowOff>
    </xdr:from>
    <xdr:to>
      <xdr:col>20</xdr:col>
      <xdr:colOff>133350</xdr:colOff>
      <xdr:row>13</xdr:row>
      <xdr:rowOff>171450</xdr:rowOff>
    </xdr:to>
    <xdr:graphicFrame macro="">
      <xdr:nvGraphicFramePr>
        <xdr:cNvPr id="37" name="Chart 36">
          <a:extLst>
            <a:ext uri="{FF2B5EF4-FFF2-40B4-BE49-F238E27FC236}">
              <a16:creationId xmlns:a16="http://schemas.microsoft.com/office/drawing/2014/main" id="{FCAE2C40-5377-44F5-9DFE-4CFEACC658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esha siddika" refreshedDate="45764.753023958336" backgroundQuery="1" createdVersion="8" refreshedVersion="8" minRefreshableVersion="3" recordCount="0" supportSubquery="1" supportAdvancedDrill="1" xr:uid="{6734C45D-2886-45C6-BA1C-2855DE8A0017}">
  <cacheSource type="external" connectionId="1"/>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Call]" caption="5* Call" numFmtId="0" hierarchy="21"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 caption="5* Call"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esha siddika" refreshedDate="45765.512433564814" backgroundQuery="1" createdVersion="8" refreshedVersion="8" minRefreshableVersion="3" recordCount="0" supportSubquery="1" supportAdvancedDrill="1" xr:uid="{F0B85991-661E-4D61-B818-8EB584D66B98}">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 caption="5* Call"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esha siddika" refreshedDate="45765.67057465278" backgroundQuery="1" createdVersion="8" refreshedVersion="8" minRefreshableVersion="3" recordCount="0" supportSubquery="1" supportAdvancedDrill="1" xr:uid="{9CF556E4-DE71-48D3-822F-FAB5AB33C7ED}">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7"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 caption="5* Call"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esha siddika" refreshedDate="45765.705294097221" backgroundQuery="1" createdVersion="8" refreshedVersion="8" minRefreshableVersion="3" recordCount="0" supportSubquery="1" supportAdvancedDrill="1" xr:uid="{E83D9730-313F-4528-8E88-FC8451755FCA}">
  <cacheSource type="external" connectionId="1"/>
  <cacheFields count="4">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calls].[Representative].[Representative]" caption="Representative" numFmtId="0" hierarchy="3" level="1">
      <sharedItems count="5">
        <s v="R01"/>
        <s v="R02"/>
        <s v="R03"/>
        <s v="R04"/>
        <s v="R05"/>
      </sharedItems>
    </cacheField>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1"/>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 caption="5* Call"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esha siddika" refreshedDate="45765.904526157407" backgroundQuery="1" createdVersion="8" refreshedVersion="8" minRefreshableVersion="3" recordCount="0" supportSubquery="1" supportAdvancedDrill="1" xr:uid="{30122F71-6734-4034-8C67-DC8C9B44B10B}">
  <cacheSource type="external" connectionId="1"/>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Call]" caption="5* Call" numFmtId="0" hierarchy="21"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 caption="5* Call"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esha siddika" refreshedDate="45765.904526620368" backgroundQuery="1" createdVersion="8" refreshedVersion="8" minRefreshableVersion="3" recordCount="0" supportSubquery="1" supportAdvancedDrill="1" xr:uid="{78CF3335-0D43-4682-9495-8BD7663FC036}">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4-01-01T00:00:00" count="149">
        <d v="2023-01-01T00:00:00"/>
        <d v="2023-01-03T00:00:00"/>
        <d v="2023-01-05T00:00:00"/>
        <d v="2023-01-06T00:00:00"/>
        <d v="2023-01-09T00:00:00"/>
        <d v="2023-01-10T00:00:00"/>
        <d v="2023-01-12T00:00:00"/>
        <d v="2023-01-15T00:00:00"/>
        <d v="2023-01-17T00:00:00"/>
        <d v="2023-01-18T00:00:00"/>
        <d v="2023-01-19T00:00:00"/>
        <d v="2023-01-22T00:00:00"/>
        <d v="2023-01-23T00:00:00"/>
        <d v="2023-01-25T00:00:00"/>
        <d v="2023-01-26T00:00:00"/>
        <d v="2023-01-31T00:00:00"/>
        <d v="2023-02-01T00:00:00"/>
        <d v="2023-02-02T00:00:00"/>
        <d v="2023-02-04T00:00:00"/>
        <d v="2023-02-08T00:00:00"/>
        <d v="2023-02-09T00:00:00"/>
        <d v="2023-02-10T00:00:00"/>
        <d v="2023-02-16T00:00:00"/>
        <d v="2023-02-17T00:00:00"/>
        <d v="2023-02-18T00:00:00"/>
        <d v="2023-02-19T00:00:00"/>
        <d v="2023-02-21T00:00:00"/>
        <d v="2023-02-24T00:00:00"/>
        <d v="2023-02-25T00:00:00"/>
        <d v="2023-02-26T00:00:00"/>
        <d v="2023-02-27T00:00:00"/>
        <d v="2023-03-03T00:00:00"/>
        <d v="2023-03-05T00:00:00"/>
        <d v="2023-03-07T00:00:00"/>
        <d v="2023-03-09T00:00:00"/>
        <d v="2023-03-10T00:00:00"/>
        <d v="2023-03-11T00:00:00"/>
        <d v="2023-03-13T00:00:00"/>
        <d v="2023-03-14T00:00:00"/>
        <d v="2023-03-15T00:00:00"/>
        <d v="2023-03-16T00:00:00"/>
        <d v="2023-03-17T00:00:00"/>
        <d v="2023-03-20T00:00:00"/>
        <d v="2023-03-21T00:00:00"/>
        <d v="2023-03-25T00:00:00"/>
        <d v="2023-03-26T00:00:00"/>
        <d v="2023-03-29T00:00:00"/>
        <d v="2023-03-31T00:00:00"/>
        <d v="2023-04-02T00:00:00"/>
        <d v="2023-04-06T00:00:00"/>
        <d v="2023-04-07T00:00:00"/>
        <d v="2023-04-08T00:00:00"/>
        <d v="2023-04-09T00:00:00"/>
        <d v="2023-04-11T00:00:00"/>
        <d v="2023-04-12T00:00:00"/>
        <d v="2023-04-15T00:00:00"/>
        <d v="2023-04-17T00:00:00"/>
        <d v="2023-04-18T00:00:00"/>
        <d v="2023-04-21T00:00:00"/>
        <d v="2023-04-22T00:00:00"/>
        <d v="2023-04-26T00:00:00"/>
        <d v="2023-04-27T00:00:00"/>
        <d v="2023-05-01T00:00:00"/>
        <d v="2023-05-08T00:00:00"/>
        <d v="2023-05-24T00:00:00"/>
        <d v="2023-05-26T00:00:00"/>
        <d v="2023-05-28T00:00:00"/>
        <d v="2023-05-29T00:00:00"/>
        <d v="2023-05-30T00:00:00"/>
        <d v="2023-06-09T00:00:00"/>
        <d v="2023-06-11T00:00:00"/>
        <d v="2023-06-13T00:00:00"/>
        <d v="2023-06-15T00:00:00"/>
        <d v="2023-06-21T00:00:00"/>
        <d v="2023-06-23T00:00:00"/>
        <d v="2023-06-24T00:00:00"/>
        <d v="2023-06-26T00:00:00"/>
        <d v="2023-06-28T00:00:00"/>
        <d v="2023-07-01T00:00:00"/>
        <d v="2023-07-05T00:00:00"/>
        <d v="2023-07-06T00:00:00"/>
        <d v="2023-07-08T00:00:00"/>
        <d v="2023-07-14T00:00:00"/>
        <d v="2023-07-19T00:00:00"/>
        <d v="2023-07-22T00:00:00"/>
        <d v="2023-07-27T00:00:00"/>
        <d v="2023-07-28T00:00:00"/>
        <d v="2023-07-31T00:00:00"/>
        <d v="2023-08-02T00:00:00"/>
        <d v="2023-08-10T00:00:00"/>
        <d v="2023-08-16T00:00:00"/>
        <d v="2023-08-18T00:00:00"/>
        <d v="2023-08-19T00:00:00"/>
        <d v="2023-08-27T00:00:00"/>
        <d v="2023-08-30T00:00:00"/>
        <d v="2023-09-01T00:00:00"/>
        <d v="2023-09-04T00:00:00"/>
        <d v="2023-09-05T00:00:00"/>
        <d v="2023-09-06T00:00:00"/>
        <d v="2023-09-08T00:00:00"/>
        <d v="2023-09-10T00:00:00"/>
        <d v="2023-09-15T00:00:00"/>
        <d v="2023-09-17T00:00:00"/>
        <d v="2023-09-20T00:00:00"/>
        <d v="2023-09-21T00:00:00"/>
        <d v="2023-09-22T00:00:00"/>
        <d v="2023-09-23T00:00:00"/>
        <d v="2023-09-24T00:00:00"/>
        <d v="2023-09-26T00:00:00"/>
        <d v="2023-09-29T00:00:00"/>
        <d v="2023-09-30T00:00:00"/>
        <d v="2023-10-01T00:00:00"/>
        <d v="2023-10-03T00:00:00"/>
        <d v="2023-10-04T00:00:00"/>
        <d v="2023-10-05T00:00:00"/>
        <d v="2023-10-06T00:00:00"/>
        <d v="2023-10-10T00:00:00"/>
        <d v="2023-10-12T00:00:00"/>
        <d v="2023-10-14T00:00:00"/>
        <d v="2023-10-17T00:00:00"/>
        <d v="2023-10-21T00:00:00"/>
        <d v="2023-10-23T00:00:00"/>
        <d v="2023-10-24T00:00:00"/>
        <d v="2023-10-26T00:00:00"/>
        <d v="2023-10-27T00:00:00"/>
        <d v="2023-10-29T00:00:00"/>
        <d v="2023-10-30T00:00:00"/>
        <d v="2023-11-04T00:00:00"/>
        <d v="2023-11-08T00:00:00"/>
        <d v="2023-11-09T00:00:00"/>
        <d v="2023-11-11T00:00:00"/>
        <d v="2023-11-12T00:00:00"/>
        <d v="2023-11-13T00:00:00"/>
        <d v="2023-11-14T00:00:00"/>
        <d v="2023-11-15T00:00:00"/>
        <d v="2023-11-17T00:00:00"/>
        <d v="2023-11-18T00:00:00"/>
        <d v="2023-11-24T00:00:00"/>
        <d v="2023-11-28T00:00:00"/>
        <d v="2023-12-01T00:00:00"/>
        <d v="2023-12-02T00:00:00"/>
        <d v="2023-12-03T00:00:00"/>
        <d v="2023-12-04T00:00:00"/>
        <d v="2023-12-16T00:00:00"/>
        <d v="2023-12-25T00:00:00"/>
        <d v="2023-12-27T00:00:00"/>
        <d v="2023-12-28T00:00:00"/>
        <d v="2023-12-30T00:00:00"/>
        <d v="2023-12-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Dummy0" numFmtId="0" hierarchy="25" level="32767">
      <extLst>
        <ext xmlns:x14="http://schemas.microsoft.com/office/spreadsheetml/2009/9/main" uri="{63CAB8AC-B538-458d-9737-405883B0398D}">
          <x14:cacheField ignore="1"/>
        </ext>
      </extLst>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 caption="5* Call"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esha siddika" refreshedDate="45765.90452708333" backgroundQuery="1" createdVersion="8" refreshedVersion="8" minRefreshableVersion="3" recordCount="0" supportSubquery="1" supportAdvancedDrill="1" xr:uid="{CFB715A1-DCD3-4CD5-9393-C6CAF1C0F127}">
  <cacheSource type="external" connectionId="1"/>
  <cacheFields count="3">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 caption="5* Call"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esha siddika" refreshedDate="45765.9045275463" backgroundQuery="1" createdVersion="8" refreshedVersion="8" minRefreshableVersion="3" recordCount="0" supportSubquery="1" supportAdvancedDrill="1" xr:uid="{2038003D-29F1-4300-B89F-B9B2CE84FDFC}">
  <cacheSource type="external" connectionId="1"/>
  <cacheFields count="1">
    <cacheField name="[calls].[Representative].[Representative]" caption="Representative" numFmtId="0" hierarchy="3" level="1">
      <sharedItems count="1">
        <s v="R03"/>
      </sharedItems>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 caption="5* Call"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esha siddika" refreshedDate="45765.904528009261" backgroundQuery="1" createdVersion="8" refreshedVersion="8" minRefreshableVersion="3" recordCount="0" supportSubquery="1" supportAdvancedDrill="1" xr:uid="{6AD18136-0137-455D-B5C2-FED85B7D6A50}">
  <cacheSource type="external" connectionId="1"/>
  <cacheFields count="3">
    <cacheField name="[Measures].[Call Count]" caption="Call Count" numFmtId="0" hierarchy="17" level="32767"/>
    <cacheField name="[calls].[Rating rounded].[Rating rounded]" caption="Rating rounded" numFmtId="0" hierarchy="10" level="1">
      <sharedItems containsSemiMixedTypes="0" containsString="0" containsNumber="1" containsInteger="1" minValue="0" maxValue="5" count="6">
        <n v="0"/>
        <n v="1"/>
        <n v="2"/>
        <n v="3"/>
        <n v="4"/>
        <n v="5"/>
      </sharedItems>
      <extLst>
        <ext xmlns:x15="http://schemas.microsoft.com/office/spreadsheetml/2010/11/main" uri="{4F2E5C28-24EA-4eb8-9CBF-B6C8F9C3D259}">
          <x15:cachedUniqueNames>
            <x15:cachedUniqueName index="0" name="[calls].[Rating rounded].&amp;[0]"/>
            <x15:cachedUniqueName index="1" name="[calls].[Rating rounded].&amp;[1]"/>
            <x15:cachedUniqueName index="2" name="[calls].[Rating rounded].&amp;[2]"/>
            <x15:cachedUniqueName index="3" name="[calls].[Rating rounded].&amp;[3]"/>
            <x15:cachedUniqueName index="4" name="[calls].[Rating rounded].&amp;[4]"/>
            <x15:cachedUniqueName index="5"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 caption="5* Call"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esha siddika" refreshedDate="45764.753016666669" backgroundQuery="1" createdVersion="3" refreshedVersion="8" minRefreshableVersion="3" recordCount="0" supportSubquery="1" supportAdvancedDrill="1" xr:uid="{F3F99593-4C9A-4D51-B5FF-AC68961EF9AC}">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 caption="5* Call"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9876845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5BDF68A-4C0C-42DA-88B7-AB1097CE324F}" name="Rep Amounts" cacheId="52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92:G111" firstHeaderRow="1" firstDataRow="2" firstDataCol="1"/>
  <pivotFields count="4">
    <pivotField axis="axisRow" allDrilled="1" subtotalTop="0" showAll="0"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Col" allDrilled="1" subtotalTop="0" showAll="0" dataSourceSort="1" defaultSubtotal="0" defaultAttributeDrillState="1">
      <items count="5">
        <item x="0"/>
        <item x="1"/>
        <item x="2"/>
        <item x="3"/>
        <item x="4"/>
      </items>
    </pivotField>
    <pivotField dataField="1" subtotalTop="0" showAll="0" defaultSubtotal="0"/>
  </pivotFields>
  <rowFields count="2">
    <field x="0"/>
    <field x="1"/>
  </rowFields>
  <rowItems count="18">
    <i>
      <x/>
    </i>
    <i r="1">
      <x/>
    </i>
    <i r="1">
      <x v="1"/>
    </i>
    <i r="1">
      <x v="2"/>
    </i>
    <i r="1">
      <x v="3"/>
    </i>
    <i>
      <x v="1"/>
    </i>
    <i r="1">
      <x v="4"/>
    </i>
    <i r="1">
      <x v="5"/>
    </i>
    <i r="1">
      <x v="6"/>
    </i>
    <i r="1">
      <x v="7"/>
    </i>
    <i r="1">
      <x v="8"/>
    </i>
    <i r="1">
      <x v="9"/>
    </i>
    <i>
      <x v="2"/>
    </i>
    <i r="1">
      <x v="10"/>
    </i>
    <i r="1">
      <x v="11"/>
    </i>
    <i r="1">
      <x v="12"/>
    </i>
    <i r="1">
      <x v="13"/>
    </i>
    <i r="1">
      <x v="14"/>
    </i>
  </rowItems>
  <colFields count="1">
    <field x="2"/>
  </colFields>
  <colItems count="6">
    <i>
      <x/>
    </i>
    <i>
      <x v="1"/>
    </i>
    <i>
      <x v="2"/>
    </i>
    <i>
      <x v="3"/>
    </i>
    <i>
      <x v="4"/>
    </i>
    <i t="grand">
      <x/>
    </i>
  </colItems>
  <dataFields count="1">
    <dataField fld="3"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E6BE1B-21F7-4073-B255-6069B1D1DA2A}" name="Rep Satisfaction" cacheId="6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81:B88" firstHeaderRow="1"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fld="0" subtotal="count" baseField="0" baseItem="0"/>
  </dataFields>
  <chartFormats count="1">
    <chartFormat chart="8"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B71D63F-7248-48AE-AC58-F9DD72084731}" name="PivotTable5" cacheId="2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70:D75"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58EFECD-11EA-40D1-A4C0-3DFB6432198E}" name="selected Rep" cacheId="6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50:A51"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7">
      <pivotArea dataOnly="0" labelOnly="1" fieldPosition="0">
        <references count="1">
          <reference field="0" count="0"/>
        </references>
      </pivotArea>
    </format>
  </format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F0CED11-5F20-4E98-8527-7028EE0D81BC}" name="Reps pivot" cacheId="7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1:C47"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863178B-CFD0-4E36-B1E2-20067E7828B6}" name="Weekday Trend" cacheId="6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7">
  <location ref="F24:G32" firstHeaderRow="1" firstDataRow="1" firstDataCol="1"/>
  <pivotFields count="3">
    <pivotField allDrilled="1" subtotalTop="0" showAll="0" dataSourceSort="1" defaultSubtotal="0" defaultAttributeDrillState="1"/>
    <pivotField name="Weekday Trend" axis="axisRow" allDrilled="1" subtotalTop="0" showAll="0" sortType="ascending" defaultSubtotal="0" defaultAttributeDrillState="1">
      <items count="7">
        <item x="3"/>
        <item x="1"/>
        <item x="5"/>
        <item x="6"/>
        <item x="4"/>
        <item x="0"/>
        <item x="2"/>
      </items>
    </pivotField>
    <pivotField dataField="1" subtotalTop="0" showAll="0" defaultSubtotal="0"/>
  </pivotFields>
  <rowFields count="1">
    <field x="1"/>
  </rowFields>
  <rowItems count="8">
    <i>
      <x/>
    </i>
    <i>
      <x v="1"/>
    </i>
    <i>
      <x v="2"/>
    </i>
    <i>
      <x v="3"/>
    </i>
    <i>
      <x v="4"/>
    </i>
    <i>
      <x v="5"/>
    </i>
    <i>
      <x v="6"/>
    </i>
    <i t="grand">
      <x/>
    </i>
  </rowItems>
  <colItems count="1">
    <i/>
  </colItems>
  <dataFields count="1">
    <dataField fld="2" subtotal="count" baseField="0" baseItem="0"/>
  </dataFields>
  <chartFormats count="8">
    <chartFormat chart="55" format="2" series="1">
      <pivotArea type="data" outline="0" fieldPosition="0">
        <references count="1">
          <reference field="4294967294" count="1" selected="0">
            <x v="0"/>
          </reference>
        </references>
      </pivotArea>
    </chartFormat>
    <chartFormat chart="55" format="3">
      <pivotArea type="data" outline="0" fieldPosition="0">
        <references count="2">
          <reference field="4294967294" count="1" selected="0">
            <x v="0"/>
          </reference>
          <reference field="1" count="1" selected="0">
            <x v="0"/>
          </reference>
        </references>
      </pivotArea>
    </chartFormat>
    <chartFormat chart="55" format="4">
      <pivotArea type="data" outline="0" fieldPosition="0">
        <references count="2">
          <reference field="4294967294" count="1" selected="0">
            <x v="0"/>
          </reference>
          <reference field="1" count="1" selected="0">
            <x v="1"/>
          </reference>
        </references>
      </pivotArea>
    </chartFormat>
    <chartFormat chart="55" format="5">
      <pivotArea type="data" outline="0" fieldPosition="0">
        <references count="2">
          <reference field="4294967294" count="1" selected="0">
            <x v="0"/>
          </reference>
          <reference field="1" count="1" selected="0">
            <x v="2"/>
          </reference>
        </references>
      </pivotArea>
    </chartFormat>
    <chartFormat chart="55" format="6">
      <pivotArea type="data" outline="0" fieldPosition="0">
        <references count="2">
          <reference field="4294967294" count="1" selected="0">
            <x v="0"/>
          </reference>
          <reference field="1" count="1" selected="0">
            <x v="3"/>
          </reference>
        </references>
      </pivotArea>
    </chartFormat>
    <chartFormat chart="55" format="7">
      <pivotArea type="data" outline="0" fieldPosition="0">
        <references count="2">
          <reference field="4294967294" count="1" selected="0">
            <x v="0"/>
          </reference>
          <reference field="1" count="1" selected="0">
            <x v="4"/>
          </reference>
        </references>
      </pivotArea>
    </chartFormat>
    <chartFormat chart="55" format="8">
      <pivotArea type="data" outline="0" fieldPosition="0">
        <references count="2">
          <reference field="4294967294" count="1" selected="0">
            <x v="0"/>
          </reference>
          <reference field="1" count="1" selected="0">
            <x v="5"/>
          </reference>
        </references>
      </pivotArea>
    </chartFormat>
    <chartFormat chart="55" format="9">
      <pivotArea type="data" outline="0" fieldPosition="0">
        <references count="2">
          <reference field="4294967294" count="1" selected="0">
            <x v="0"/>
          </reference>
          <reference field="1" count="1" selected="0">
            <x v="6"/>
          </reference>
        </references>
      </pivotArea>
    </chartFormat>
  </chartFormats>
  <pivotHierarchies count="25">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02E1661-9671-44DC-B089-D0A274AB38B6}" name="Summary Pivo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5F8CCB8-1331-4D6A-A572-4E802E05B07B}" name="Monthly Trend" cacheId="6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8">
  <location ref="A24:C3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s>
    </pivotField>
    <pivotField name="Monthly Tren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6">
    <chartFormat chart="14" format="2"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1"/>
          </reference>
        </references>
      </pivotArea>
    </chartFormat>
    <chartFormat chart="15" format="4"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1"/>
          </reference>
        </references>
      </pivotArea>
    </chartFormat>
    <chartFormat chart="45" format="4" series="1">
      <pivotArea type="data" outline="0" fieldPosition="0">
        <references count="1">
          <reference field="4294967294" count="1" selected="0">
            <x v="0"/>
          </reference>
        </references>
      </pivotArea>
    </chartFormat>
    <chartFormat chart="45" format="5" series="1">
      <pivotArea type="data" outline="0" fieldPosition="0">
        <references count="1">
          <reference field="4294967294" count="1" selected="0">
            <x v="1"/>
          </reference>
        </references>
      </pivotArea>
    </chartFormat>
  </chartFormat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2D75DEF-7C91-487C-B55C-1765EBA24BFF}" name="Rep Pivot" cacheId="60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5">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
  <rv s="0">
    <v>0</v>
    <v>5</v>
    <v>Elderly woman with hands on waist</v>
  </rv>
  <rv s="0">
    <v>1</v>
    <v>5</v>
    <v>Businessman hands together</v>
  </rv>
  <rv s="0">
    <v>2</v>
    <v>5</v>
    <v>Customer service man talking happily</v>
  </rv>
  <rv s="0">
    <v>3</v>
    <v>5</v>
    <v>Businesswoman in a call</v>
  </rv>
  <rv s="0">
    <v>4</v>
    <v>5</v>
    <v>Young boy using tablet</v>
  </rv>
  <rv s="0">
    <v>2</v>
    <v>4</v>
    <v>Customer service man talking happily</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4F2B2D50-2233-4BB3-A68D-149BF76B43FD}" sourceName="[calls].[Representative]">
  <pivotTables>
    <pivotTable tabId="6" name="Rep Pivot"/>
    <pivotTable tabId="6" name="Monthly Trend"/>
    <pivotTable tabId="6" name="Weekday Trend"/>
    <pivotTable tabId="6" name="selected Rep"/>
    <pivotTable tabId="6" name="Rep Satisfaction"/>
  </pivotTables>
  <data>
    <olap pivotCacheId="2098768452">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3]"/>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AD40AE1C-9962-4513-BD9A-4BA3FE1139C7}" cache="Slicer_Representative" caption="Representative" level="1" style="SlicerStyleDark5"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21"/>
    <tableColumn id="5" xr3:uid="{5A35565E-8707-4DED-AD15-A0669D67B382}" name="Date of Call" dataDxfId="20"/>
    <tableColumn id="6" xr3:uid="{F2E4F158-B41F-47BC-8DF8-DFCADFEE4E40}" name="Purchase Amount"/>
    <tableColumn id="7" xr3:uid="{04B291B5-47BD-4F78-8FD8-D1551CCA6BD9}" name="Satisfaction Rating"/>
    <tableColumn id="8" xr3:uid="{6E4123C0-0B17-43B8-A142-A1E540CE974C}" name="FY" dataDxfId="19">
      <calculatedColumnFormula>IF(MONTH(calls[[#This Row],[Date of Call]])&lt;=6, YEAR(calls[[#This Row],[Date of Call]]), YEAR(calls[[#This Row],[Date of Call]])+1)</calculatedColumnFormula>
    </tableColumn>
    <tableColumn id="9" xr3:uid="{199FA271-5E9B-46CE-9BC6-2801F92CD17E}" name="Day of week" dataDxfId="18">
      <calculatedColumnFormula>TEXT(calls[[#This Row],[Date of Call]],"DDDD")</calculatedColumnFormula>
    </tableColumn>
    <tableColumn id="10" xr3:uid="{328CDB09-95B8-4D5E-9ED9-EF0D363735A1}" name="Duration Bucket" dataDxfId="17">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6">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5" headerRowBorderDxfId="14" tableBorderDxfId="13" totalsRowBorderDxfId="12">
  <autoFilter ref="Q3:T18" xr:uid="{27158F51-A707-4171-8A04-81FB0AABCBA5}"/>
  <tableColumns count="4">
    <tableColumn id="1" xr3:uid="{02688061-6A8C-4E23-B7FF-D00CD8B58CAC}" name="Customer ID" dataDxfId="11"/>
    <tableColumn id="2" xr3:uid="{771678B6-DB44-426B-9874-B4E421A440D5}" name="Gedner" dataDxfId="10"/>
    <tableColumn id="3" xr3:uid="{B0D41C62-587E-494D-B49A-603F2C05F8D3}" name="Age" dataDxfId="9"/>
    <tableColumn id="4" xr3:uid="{663F92D6-FE31-4D81-9E01-8D066DDC8A88}" name="City" dataDxfId="8"/>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B4" zoomScale="115" zoomScaleNormal="115" workbookViewId="0">
      <selection activeCell="B4" sqref="B4"/>
    </sheetView>
  </sheetViews>
  <sheetFormatPr defaultRowHeight="15" x14ac:dyDescent="0.25"/>
  <cols>
    <col min="1" max="1" width="3.25" customWidth="1"/>
    <col min="2" max="2" width="14.625" customWidth="1"/>
    <col min="3" max="3" width="12.875" customWidth="1"/>
    <col min="4" max="4" width="16.625" customWidth="1"/>
    <col min="5" max="5" width="15" customWidth="1"/>
    <col min="6" max="6" width="16.125" customWidth="1"/>
    <col min="7" max="7" width="17.25" customWidth="1"/>
    <col min="8" max="8" width="18.375" customWidth="1"/>
    <col min="9" max="9" width="17.25" customWidth="1"/>
    <col min="10" max="12" width="15.5" customWidth="1"/>
    <col min="13" max="16" width="7.5" customWidth="1"/>
    <col min="17" max="17" width="14.625" customWidth="1"/>
    <col min="20" max="20" width="10.625" customWidth="1"/>
  </cols>
  <sheetData>
    <row r="1" spans="2:20" s="4" customFormat="1" ht="48" customHeight="1" x14ac:dyDescent="0.25">
      <c r="B1" s="5" t="s">
        <v>1003</v>
      </c>
    </row>
    <row r="2" spans="2:20" x14ac:dyDescent="0.25">
      <c r="R2" s="1"/>
    </row>
    <row r="3" spans="2:20" x14ac:dyDescent="0.25">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25">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25">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25">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25">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25">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25">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25">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25">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25">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25">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25">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25">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25">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25">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25">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25">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25">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25">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25">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25">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25">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25">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25">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25">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25">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25">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25">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25">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25">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25">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25">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25">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25">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25">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25">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25">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25">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25">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25">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25">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25">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25">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25">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25">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25">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25">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25">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25">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25">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25">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25">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25">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25">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25">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25">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25">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25">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25">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25">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25">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25">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25">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25">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25">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25">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25">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25">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25">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25">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25">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25">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25">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25">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25">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25">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25">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25">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25">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25">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25">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25">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25">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25">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25">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25">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25">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25">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25">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25">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25">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25">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25">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25">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25">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25">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25">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25">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25">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25">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25">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25">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25">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25">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25">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25">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25">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25">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25">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25">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25">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25">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25">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25">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25">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25">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25">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25">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25">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25">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25">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25">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25">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25">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25">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25">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25">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25">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25">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25">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25">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25">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25">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25">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25">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25">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25">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25">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25">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25">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25">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25">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25">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25">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25">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25">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25">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25">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25">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25">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25">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25">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25">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25">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25">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25">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25">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25">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25">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25">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25">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25">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25">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25">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25">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25">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25">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25">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25">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25">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25">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25">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25">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25">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25">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25">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25">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25">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25">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25">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25">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25">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25">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25">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25">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25">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25">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25">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25">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25">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25">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25">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25">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25">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25">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25">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25">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25">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25">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25">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25">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25">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25">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25">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25">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25">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25">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25">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25">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25">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25">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25">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25">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25">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25">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25">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25">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25">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25">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25">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25">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25">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25">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25">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25">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25">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25">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25">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25">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25">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25">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25">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25">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25">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25">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25">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25">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25">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25">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25">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25">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25">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25">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25">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25">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25">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25">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25">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25">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25">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25">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25">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25">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25">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25">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25">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25">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25">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25">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25">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25">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25">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25">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25">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25">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25">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25">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25">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25">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25">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25">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25">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25">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25">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25">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25">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25">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25">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25">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25">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25">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25">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25">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25">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25">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25">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25">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25">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25">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25">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25">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25">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25">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25">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25">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25">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25">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25">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25">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25">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25">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25">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25">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25">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25">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25">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25">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25">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25">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25">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25">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25">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25">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25">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25">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25">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25">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25">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25">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25">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25">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25">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25">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25">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25">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25">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25">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25">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25">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25">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25">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25">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25">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25">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25">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25">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25">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25">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25">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25">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25">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25">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25">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25">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25">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25">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25">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25">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25">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25">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25">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25">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25">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25">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25">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25">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25">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25">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25">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25">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25">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25">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25">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25">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25">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25">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25">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25">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25">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25">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25">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25">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25">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25">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25">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25">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25">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25">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25">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25">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25">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25">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25">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25">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25">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25">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25">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25">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25">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25">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25">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25">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25">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25">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25">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25">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25">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25">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25">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25">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25">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25">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25">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25">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25">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25">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25">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25">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25">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25">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25">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25">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25">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25">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25">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25">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25">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25">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25">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25">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25">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25">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25">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25">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25">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25">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25">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25">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25">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25">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25">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25">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25">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25">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25">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25">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25">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25">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25">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25">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25">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25">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25">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25">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25">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25">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25">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25">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25">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25">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25">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25">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25">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25">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25">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25">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25">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25">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25">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25">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25">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25">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25">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25">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25">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25">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25">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25">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25">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25">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25">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25">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25">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25">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25">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25">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25">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25">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25">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25">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25">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25">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25">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25">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25">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25">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25">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25">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25">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25">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25">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25">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25">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25">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25">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25">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25">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25">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25">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25">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25">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25">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25">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25">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25">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25">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25">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25">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25">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25">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25">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25">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25">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25">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25">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25">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25">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25">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25">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25">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25">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25">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25">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25">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25">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25">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25">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25">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25">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25">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25">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25">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25">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25">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25">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25">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25">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25">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25">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25">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25">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25">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25">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25">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25">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25">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25">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25">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25">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25">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25">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25">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25">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25">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25">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25">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25">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25">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25">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25">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25">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25">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25">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25">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25">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25">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25">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25">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25">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25">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25">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25">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25">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25">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25">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25">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25">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25">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25">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25">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25">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25">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25">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25">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25">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25">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25">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25">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25">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25">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25">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25">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25">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25">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25">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25">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25">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25">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25">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25">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25">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25">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25">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25">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25">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25">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25">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25">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25">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25">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25">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25">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25">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25">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25">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25">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25">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25">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25">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25">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25">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25">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25">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25">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25">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25">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25">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25">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25">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25">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25">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25">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25">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25">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25">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25">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25">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25">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25">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25">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25">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25">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25">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25">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25">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25">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25">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25">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25">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25">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25">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25">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25">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25">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25">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25">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25">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25">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25">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25">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25">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25">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25">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25">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25">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25">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25">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25">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25">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25">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25">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25">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25">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25">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25">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25">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25">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25">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25">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25">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25">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25">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25">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25">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25">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25">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25">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25">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25">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25">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25">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25">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25">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25">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25">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25">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25">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25">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25">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25">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25">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25">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25">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25">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25">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25">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25">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25">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25">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25">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25">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25">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25">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25">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25">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25">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25">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25">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25">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25">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25">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25">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25">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25">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25">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25">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25">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25">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25">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25">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25">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25">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25">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25">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25">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25">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25">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25">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25">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25">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25">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25">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25">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25">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25">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25">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25">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25">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25">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25">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25">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25">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25">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25">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25">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25">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25">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25">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25">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25">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25">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25">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25">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25">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25">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25">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25">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25">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25">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25">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25">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25">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25">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25">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25">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25">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25">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25">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25">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25">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25">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25">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25">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25">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25">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25">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25">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25">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25">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25">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25">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25">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25">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25">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25">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25">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25">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25">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25">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25">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25">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25">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25">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25">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25">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25">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25">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25">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25">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25">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25">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25">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25">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25">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25">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25">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25">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25">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25">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25">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25">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25">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25">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25">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25">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25">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25">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25">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25">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25">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25">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25">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25">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25">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25">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25">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25">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25">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25">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25">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25">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25">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25">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25">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25">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25">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25">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25">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25">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25">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25">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25">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25">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25">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25">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25">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25">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25">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25">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25">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25">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25">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25">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25">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25">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25">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25">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25">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25">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25">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25">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25">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25">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25">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25">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25">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25">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25">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25">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25">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25">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25">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25">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25">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25">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25">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25">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25">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25">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25">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25">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25">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25">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25">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25">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25">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25">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25">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25">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25">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25">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25">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25">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25">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25">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25">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25">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25">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25">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25">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25">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25">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25">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25">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25">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25">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25">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25">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25">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25">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25">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25">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25">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25">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25">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25">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25">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25">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25">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25">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25">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25">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25">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25">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25">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25">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25">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25">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25">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25">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25">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25">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25">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25">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25">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25">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25">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25">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25">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25">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25">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25">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25">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25">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25">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25">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25">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25">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25">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25">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25">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25">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25">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25">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25">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25">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25">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25">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25">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25">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25">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25">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25">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25">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25">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25">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25">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25">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25">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25">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25">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25">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25">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25">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25">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25">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25">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25">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25">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25">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25">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25">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25">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25">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25">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25">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25">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25">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25">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25">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25">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H16"/>
  <sheetViews>
    <sheetView topLeftCell="A3" zoomScale="115" zoomScaleNormal="115" workbookViewId="0">
      <selection activeCell="J13" sqref="J13"/>
    </sheetView>
  </sheetViews>
  <sheetFormatPr defaultRowHeight="15" x14ac:dyDescent="0.25"/>
  <cols>
    <col min="5" max="5" width="10.875" customWidth="1"/>
    <col min="6" max="6" width="8.875" customWidth="1"/>
  </cols>
  <sheetData>
    <row r="2" spans="5:8" x14ac:dyDescent="0.25">
      <c r="E2" t="s">
        <v>1040</v>
      </c>
      <c r="F2" t="s">
        <v>1041</v>
      </c>
    </row>
    <row r="3" spans="5:8" ht="25.5" customHeight="1" x14ac:dyDescent="0.25">
      <c r="E3" t="s">
        <v>11</v>
      </c>
    </row>
    <row r="4" spans="5:8" ht="25.5" customHeight="1" x14ac:dyDescent="0.25">
      <c r="E4" t="s">
        <v>9</v>
      </c>
    </row>
    <row r="5" spans="5:8" ht="25.5" customHeight="1" x14ac:dyDescent="0.25">
      <c r="E5" t="s">
        <v>6</v>
      </c>
    </row>
    <row r="6" spans="5:8" ht="25.5" customHeight="1" x14ac:dyDescent="0.25">
      <c r="E6" t="s">
        <v>13</v>
      </c>
    </row>
    <row r="7" spans="5:8" ht="25.5" customHeight="1" x14ac:dyDescent="0.25">
      <c r="E7" t="s">
        <v>10</v>
      </c>
    </row>
    <row r="10" spans="5:8" x14ac:dyDescent="0.25">
      <c r="E10" t="s">
        <v>1040</v>
      </c>
      <c r="F10" t="s">
        <v>1041</v>
      </c>
    </row>
    <row r="11" spans="5:8" x14ac:dyDescent="0.25">
      <c r="E11" t="s">
        <v>11</v>
      </c>
      <c r="F11" t="e" vm="1">
        <v>#VALUE!</v>
      </c>
      <c r="G11" t="s">
        <v>1040</v>
      </c>
      <c r="H11" t="s">
        <v>1041</v>
      </c>
    </row>
    <row r="12" spans="5:8" x14ac:dyDescent="0.25">
      <c r="E12" t="s">
        <v>9</v>
      </c>
      <c r="F12" t="e" vm="2">
        <v>#VALUE!</v>
      </c>
      <c r="G12" t="s">
        <v>11</v>
      </c>
    </row>
    <row r="13" spans="5:8" x14ac:dyDescent="0.25">
      <c r="E13" t="s">
        <v>6</v>
      </c>
      <c r="F13" t="e" vm="3">
        <v>#VALUE!</v>
      </c>
      <c r="G13" t="s">
        <v>9</v>
      </c>
    </row>
    <row r="14" spans="5:8" x14ac:dyDescent="0.25">
      <c r="E14" t="s">
        <v>13</v>
      </c>
      <c r="F14" t="e" vm="4">
        <v>#VALUE!</v>
      </c>
      <c r="G14" t="s">
        <v>6</v>
      </c>
    </row>
    <row r="15" spans="5:8" x14ac:dyDescent="0.25">
      <c r="E15" t="s">
        <v>10</v>
      </c>
      <c r="F15" t="e" vm="5">
        <v>#VALUE!</v>
      </c>
      <c r="G15" t="s">
        <v>13</v>
      </c>
    </row>
    <row r="16" spans="5:8" x14ac:dyDescent="0.25">
      <c r="G16" t="s">
        <v>10</v>
      </c>
    </row>
  </sheetData>
  <dataConsolidate/>
  <phoneticPr fontId="2"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0F6D2-9921-4833-9FAA-93AEE05B447D}">
  <dimension ref="C1:S34"/>
  <sheetViews>
    <sheetView tabSelected="1" topLeftCell="A18" zoomScale="98" zoomScaleNormal="98" workbookViewId="0">
      <selection activeCell="K2" sqref="K2"/>
    </sheetView>
  </sheetViews>
  <sheetFormatPr defaultRowHeight="15" x14ac:dyDescent="0.25"/>
  <cols>
    <col min="1" max="1" width="1.875" style="20" customWidth="1"/>
    <col min="2" max="2" width="2.25" style="20" customWidth="1"/>
    <col min="3" max="10" width="9" style="20"/>
    <col min="11" max="11" width="11.375" style="20" customWidth="1"/>
    <col min="12" max="12" width="2.375" style="20" customWidth="1"/>
    <col min="13" max="13" width="9.875" style="20" customWidth="1"/>
    <col min="14" max="14" width="9.5" style="20" customWidth="1"/>
    <col min="15" max="15" width="9.625" style="20" customWidth="1"/>
    <col min="16" max="16" width="9.75" style="20" customWidth="1"/>
    <col min="17" max="17" width="9.625" style="20" customWidth="1"/>
    <col min="18" max="18" width="10.125" style="20" customWidth="1"/>
    <col min="19" max="19" width="10.375" style="20" customWidth="1"/>
    <col min="20" max="16384" width="9" style="20"/>
  </cols>
  <sheetData>
    <row r="1" spans="3:19" ht="24" x14ac:dyDescent="0.4">
      <c r="C1" s="51" t="s">
        <v>1086</v>
      </c>
      <c r="D1" s="52"/>
      <c r="E1" s="52"/>
      <c r="F1" s="52"/>
    </row>
    <row r="2" spans="3:19" ht="19.5" customHeight="1" x14ac:dyDescent="0.25"/>
    <row r="5" spans="3:19" x14ac:dyDescent="0.25">
      <c r="E5" s="27"/>
    </row>
    <row r="6" spans="3:19" x14ac:dyDescent="0.25">
      <c r="E6" s="21"/>
    </row>
    <row r="9" spans="3:19" x14ac:dyDescent="0.25">
      <c r="F9" s="20" t="s">
        <v>1047</v>
      </c>
    </row>
    <row r="15" spans="3:19" x14ac:dyDescent="0.25">
      <c r="L15" s="35"/>
    </row>
    <row r="16" spans="3:19" x14ac:dyDescent="0.25">
      <c r="M16" s="35"/>
      <c r="N16" s="44" t="str" cm="1">
        <f t="array" ref="N16:R16">Pivots!B93:F93</f>
        <v>R01</v>
      </c>
      <c r="O16" s="44" t="str">
        <v>R02</v>
      </c>
      <c r="P16" s="44" t="str">
        <v>R03</v>
      </c>
      <c r="Q16" s="44" t="str">
        <v>R04</v>
      </c>
      <c r="R16" s="44" t="str">
        <v>R05</v>
      </c>
      <c r="S16" s="45" t="s">
        <v>1078</v>
      </c>
    </row>
    <row r="17" spans="11:19" x14ac:dyDescent="0.25">
      <c r="M17" s="46" t="str" cm="1">
        <f t="array" ref="M17:S34">IF(Pivots!A94:G111="", "",Pivots!A94:G111)</f>
        <v>Cincinnati</v>
      </c>
      <c r="N17" s="37" t="str">
        <v/>
      </c>
      <c r="O17" s="37" t="str">
        <v/>
      </c>
      <c r="P17" s="37" t="str">
        <v/>
      </c>
      <c r="Q17" s="37" t="str">
        <v/>
      </c>
      <c r="R17" s="37" t="str">
        <v/>
      </c>
      <c r="S17" s="38" t="str">
        <v/>
      </c>
    </row>
    <row r="18" spans="11:19" x14ac:dyDescent="0.25">
      <c r="M18" s="36" t="str">
        <v>C0003</v>
      </c>
      <c r="N18" s="39">
        <v>891</v>
      </c>
      <c r="O18" s="39">
        <v>1332</v>
      </c>
      <c r="P18" s="39">
        <v>1282</v>
      </c>
      <c r="Q18" s="39">
        <v>739</v>
      </c>
      <c r="R18" s="39">
        <v>560</v>
      </c>
      <c r="S18" s="40">
        <v>4804</v>
      </c>
    </row>
    <row r="19" spans="11:19" x14ac:dyDescent="0.25">
      <c r="M19" s="36" t="str">
        <v>C0004</v>
      </c>
      <c r="N19" s="39">
        <v>1991</v>
      </c>
      <c r="O19" s="39">
        <v>1886</v>
      </c>
      <c r="P19" s="39">
        <v>1206</v>
      </c>
      <c r="Q19" s="39">
        <v>884</v>
      </c>
      <c r="R19" s="39">
        <v>1722</v>
      </c>
      <c r="S19" s="40">
        <v>7689</v>
      </c>
    </row>
    <row r="20" spans="11:19" x14ac:dyDescent="0.25">
      <c r="M20" s="36" t="str">
        <v>C0011</v>
      </c>
      <c r="N20" s="39">
        <v>1163</v>
      </c>
      <c r="O20" s="39">
        <v>1180</v>
      </c>
      <c r="P20" s="39">
        <v>1616</v>
      </c>
      <c r="Q20" s="39">
        <v>1043</v>
      </c>
      <c r="R20" s="39">
        <v>1747</v>
      </c>
      <c r="S20" s="40">
        <v>6749</v>
      </c>
    </row>
    <row r="21" spans="11:19" x14ac:dyDescent="0.25">
      <c r="M21" s="36" t="str">
        <v>C0012</v>
      </c>
      <c r="N21" s="39">
        <v>1438</v>
      </c>
      <c r="O21" s="39">
        <v>1616</v>
      </c>
      <c r="P21" s="39">
        <v>866</v>
      </c>
      <c r="Q21" s="39">
        <v>829</v>
      </c>
      <c r="R21" s="39">
        <v>2070</v>
      </c>
      <c r="S21" s="40">
        <v>6819</v>
      </c>
    </row>
    <row r="22" spans="11:19" x14ac:dyDescent="0.25">
      <c r="M22" s="46" t="str">
        <v>Cleveland</v>
      </c>
      <c r="N22" s="39" t="str">
        <v/>
      </c>
      <c r="O22" s="39" t="str">
        <v/>
      </c>
      <c r="P22" s="39" t="str">
        <v/>
      </c>
      <c r="Q22" s="39" t="str">
        <v/>
      </c>
      <c r="R22" s="39" t="str">
        <v/>
      </c>
      <c r="S22" s="40" t="str">
        <v/>
      </c>
    </row>
    <row r="23" spans="11:19" x14ac:dyDescent="0.25">
      <c r="M23" s="36" t="str">
        <v>C0002</v>
      </c>
      <c r="N23" s="39">
        <v>1233</v>
      </c>
      <c r="O23" s="39">
        <v>223</v>
      </c>
      <c r="P23" s="39">
        <v>1680</v>
      </c>
      <c r="Q23" s="39">
        <v>990</v>
      </c>
      <c r="R23" s="39">
        <v>1508</v>
      </c>
      <c r="S23" s="40">
        <v>5634</v>
      </c>
    </row>
    <row r="24" spans="11:19" x14ac:dyDescent="0.25">
      <c r="M24" s="36" t="str">
        <v>C0007</v>
      </c>
      <c r="N24" s="39">
        <v>1598</v>
      </c>
      <c r="O24" s="39">
        <v>1907</v>
      </c>
      <c r="P24" s="39">
        <v>869</v>
      </c>
      <c r="Q24" s="39">
        <v>1426</v>
      </c>
      <c r="R24" s="39">
        <v>1416</v>
      </c>
      <c r="S24" s="40">
        <v>7216</v>
      </c>
    </row>
    <row r="25" spans="11:19" x14ac:dyDescent="0.25">
      <c r="M25" s="36" t="str">
        <v>C0008</v>
      </c>
      <c r="N25" s="39">
        <v>900</v>
      </c>
      <c r="O25" s="39">
        <v>1016</v>
      </c>
      <c r="P25" s="39">
        <v>960</v>
      </c>
      <c r="Q25" s="39">
        <v>940</v>
      </c>
      <c r="R25" s="39">
        <v>1193</v>
      </c>
      <c r="S25" s="40">
        <v>5009</v>
      </c>
    </row>
    <row r="26" spans="11:19" x14ac:dyDescent="0.25">
      <c r="K26" s="34" t="e" vm="6">
        <f>Pivots!G65</f>
        <v>#VALUE!</v>
      </c>
      <c r="M26" s="36" t="str">
        <v>C0010</v>
      </c>
      <c r="N26" s="39">
        <v>900</v>
      </c>
      <c r="O26" s="39">
        <v>1470</v>
      </c>
      <c r="P26" s="39">
        <v>1617</v>
      </c>
      <c r="Q26" s="39">
        <v>1314</v>
      </c>
      <c r="R26" s="39">
        <v>941</v>
      </c>
      <c r="S26" s="40">
        <v>6242</v>
      </c>
    </row>
    <row r="27" spans="11:19" x14ac:dyDescent="0.25">
      <c r="K27" s="49" t="str">
        <f>Pivots!G61</f>
        <v>% of Calls:21%</v>
      </c>
      <c r="L27" s="50"/>
      <c r="M27" s="36" t="str">
        <v>C0013</v>
      </c>
      <c r="N27" s="39">
        <v>1255</v>
      </c>
      <c r="O27" s="39">
        <v>516</v>
      </c>
      <c r="P27" s="39">
        <v>1874</v>
      </c>
      <c r="Q27" s="39">
        <v>1863</v>
      </c>
      <c r="R27" s="39">
        <v>1722</v>
      </c>
      <c r="S27" s="40">
        <v>7230</v>
      </c>
    </row>
    <row r="28" spans="11:19" x14ac:dyDescent="0.25">
      <c r="K28" s="49" t="str">
        <f>Pivots!G62</f>
        <v>Call Rank:2</v>
      </c>
      <c r="L28" s="50"/>
      <c r="M28" s="36" t="str">
        <v>C0015</v>
      </c>
      <c r="N28" s="39">
        <v>1138</v>
      </c>
      <c r="O28" s="39">
        <v>1898</v>
      </c>
      <c r="P28" s="39">
        <v>1482</v>
      </c>
      <c r="Q28" s="39">
        <v>846</v>
      </c>
      <c r="R28" s="39">
        <v>1154</v>
      </c>
      <c r="S28" s="40">
        <v>6518</v>
      </c>
    </row>
    <row r="29" spans="11:19" x14ac:dyDescent="0.25">
      <c r="K29" s="49" t="str">
        <f>Pivots!G63</f>
        <v>Amount Rank:1</v>
      </c>
      <c r="L29" s="50"/>
      <c r="M29" s="46" t="str">
        <v>Columbus</v>
      </c>
      <c r="N29" s="39" t="str">
        <v/>
      </c>
      <c r="O29" s="39" t="str">
        <v/>
      </c>
      <c r="P29" s="39" t="str">
        <v/>
      </c>
      <c r="Q29" s="39" t="str">
        <v/>
      </c>
      <c r="R29" s="39" t="str">
        <v/>
      </c>
      <c r="S29" s="40" t="str">
        <v/>
      </c>
    </row>
    <row r="30" spans="11:19" x14ac:dyDescent="0.25">
      <c r="M30" s="36" t="str">
        <v>C0001</v>
      </c>
      <c r="N30" s="39">
        <v>1655</v>
      </c>
      <c r="O30" s="39">
        <v>805</v>
      </c>
      <c r="P30" s="39">
        <v>2263</v>
      </c>
      <c r="Q30" s="39">
        <v>987</v>
      </c>
      <c r="R30" s="39">
        <v>1075</v>
      </c>
      <c r="S30" s="40">
        <v>6785</v>
      </c>
    </row>
    <row r="31" spans="11:19" x14ac:dyDescent="0.25">
      <c r="M31" s="36" t="str">
        <v>C0005</v>
      </c>
      <c r="N31" s="39">
        <v>1104</v>
      </c>
      <c r="O31" s="39">
        <v>2280</v>
      </c>
      <c r="P31" s="39">
        <v>1445</v>
      </c>
      <c r="Q31" s="39">
        <v>1722</v>
      </c>
      <c r="R31" s="39">
        <v>1196</v>
      </c>
      <c r="S31" s="40">
        <v>7747</v>
      </c>
    </row>
    <row r="32" spans="11:19" x14ac:dyDescent="0.25">
      <c r="M32" s="36" t="str">
        <v>C0006</v>
      </c>
      <c r="N32" s="39">
        <v>372</v>
      </c>
      <c r="O32" s="39">
        <v>1818</v>
      </c>
      <c r="P32" s="39">
        <v>1346</v>
      </c>
      <c r="Q32" s="39">
        <v>1156</v>
      </c>
      <c r="R32" s="39">
        <v>1484</v>
      </c>
      <c r="S32" s="40">
        <v>6176</v>
      </c>
    </row>
    <row r="33" spans="13:19" x14ac:dyDescent="0.25">
      <c r="M33" s="36" t="str">
        <v>C0009</v>
      </c>
      <c r="N33" s="39">
        <v>1415</v>
      </c>
      <c r="O33" s="39">
        <v>1271</v>
      </c>
      <c r="P33" s="39">
        <v>1214</v>
      </c>
      <c r="Q33" s="39">
        <v>1135</v>
      </c>
      <c r="R33" s="39">
        <v>1566</v>
      </c>
      <c r="S33" s="40">
        <v>6601</v>
      </c>
    </row>
    <row r="34" spans="13:19" x14ac:dyDescent="0.25">
      <c r="M34" s="41" t="str">
        <v>C0014</v>
      </c>
      <c r="N34" s="42">
        <v>1362</v>
      </c>
      <c r="O34" s="42">
        <v>1363</v>
      </c>
      <c r="P34" s="42">
        <v>1152</v>
      </c>
      <c r="Q34" s="42">
        <v>777</v>
      </c>
      <c r="R34" s="42">
        <v>750</v>
      </c>
      <c r="S34" s="43">
        <v>5404</v>
      </c>
    </row>
  </sheetData>
  <mergeCells count="3">
    <mergeCell ref="K27:L27"/>
    <mergeCell ref="K28:L28"/>
    <mergeCell ref="K29:L29"/>
  </mergeCells>
  <conditionalFormatting sqref="N18:R34">
    <cfRule type="dataBar" priority="5">
      <dataBar>
        <cfvo type="num" val="0"/>
        <cfvo type="formula" val="MAX($N$18:$R$34)*2"/>
        <color theme="1"/>
      </dataBar>
      <extLst>
        <ext xmlns:x14="http://schemas.microsoft.com/office/spreadsheetml/2009/9/main" uri="{B025F937-C7B1-47D3-B67F-A62EFF666E3E}">
          <x14:id>{C31DD694-B55A-4954-9346-0D7645FEB43D}</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C31DD694-B55A-4954-9346-0D7645FEB43D}">
            <x14:dataBar minLength="0" maxLength="100" border="1" gradient="0" negativeBarBorderColorSameAsPositive="0">
              <x14:cfvo type="num">
                <xm:f>0</xm:f>
              </x14:cfvo>
              <x14:cfvo type="formula">
                <xm:f>MAX($N$18:$R$34)*2</xm:f>
              </x14:cfvo>
              <x14:borderColor theme="1" tint="0.249977111117893"/>
              <x14:negativeFillColor rgb="FFFF0000"/>
              <x14:negativeBorderColor rgb="FFFF0000"/>
              <x14:axisColor rgb="FF000000"/>
            </x14:dataBar>
          </x14:cfRule>
          <xm:sqref>N18:R34</xm:sqref>
        </x14:conditionalFormatting>
        <x14:conditionalFormatting xmlns:xm="http://schemas.microsoft.com/office/excel/2006/main">
          <x14:cfRule type="expression" priority="8" id="{50EBEE4C-39E1-4903-BB33-85A36E79CC70}">
            <xm:f>N$16=Pivots!$A$51</xm:f>
            <x14:dxf>
              <fill>
                <patternFill>
                  <bgColor theme="8" tint="0.59996337778862885"/>
                </patternFill>
              </fill>
              <border>
                <left style="thin">
                  <color theme="1"/>
                </left>
                <right style="thin">
                  <color theme="1"/>
                </right>
                <vertical/>
                <horizontal/>
              </border>
            </x14:dxf>
          </x14:cfRule>
          <xm:sqref>N16:R34</xm:sqref>
        </x14:conditionalFormatting>
      </x14:conditionalFormattings>
    </ex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EAA59-817B-41CB-81F2-126E87DE7139}">
  <dimension ref="A3:I111"/>
  <sheetViews>
    <sheetView topLeftCell="A48" workbookViewId="0">
      <selection activeCell="G65" sqref="G65"/>
    </sheetView>
  </sheetViews>
  <sheetFormatPr defaultRowHeight="15" x14ac:dyDescent="0.25"/>
  <cols>
    <col min="1" max="1" width="12.625" bestFit="1" customWidth="1"/>
    <col min="2" max="2" width="10" bestFit="1" customWidth="1"/>
    <col min="3" max="3" width="11" bestFit="1" customWidth="1"/>
    <col min="4" max="4" width="9.75" bestFit="1" customWidth="1"/>
    <col min="5" max="5" width="6.5" bestFit="1" customWidth="1"/>
    <col min="6" max="6" width="12.625" bestFit="1" customWidth="1"/>
    <col min="7" max="7" width="10" bestFit="1" customWidth="1"/>
    <col min="8" max="8" width="11" bestFit="1" customWidth="1"/>
  </cols>
  <sheetData>
    <row r="3" spans="1:5" x14ac:dyDescent="0.25">
      <c r="A3" t="s">
        <v>1042</v>
      </c>
      <c r="B3" t="s">
        <v>1043</v>
      </c>
      <c r="C3" t="s">
        <v>1044</v>
      </c>
      <c r="D3" t="s">
        <v>1045</v>
      </c>
      <c r="E3" t="s">
        <v>1046</v>
      </c>
    </row>
    <row r="4" spans="1:5" x14ac:dyDescent="0.25">
      <c r="A4" s="25">
        <v>1000</v>
      </c>
      <c r="B4" s="23">
        <v>96623</v>
      </c>
      <c r="C4" s="22">
        <v>89850</v>
      </c>
      <c r="D4" s="24">
        <v>3.8854000000000033</v>
      </c>
      <c r="E4" s="25">
        <v>307</v>
      </c>
    </row>
    <row r="9" spans="1:5" x14ac:dyDescent="0.25">
      <c r="A9" t="s">
        <v>1042</v>
      </c>
      <c r="B9" t="s">
        <v>1043</v>
      </c>
      <c r="C9" t="s">
        <v>1044</v>
      </c>
      <c r="D9" t="s">
        <v>1045</v>
      </c>
      <c r="E9" t="s">
        <v>1046</v>
      </c>
    </row>
    <row r="10" spans="1:5" x14ac:dyDescent="0.25">
      <c r="A10" s="25">
        <v>207</v>
      </c>
      <c r="B10" s="29">
        <v>20872</v>
      </c>
      <c r="C10" s="22">
        <v>17700</v>
      </c>
      <c r="D10" s="24">
        <v>3.8589371980676304</v>
      </c>
      <c r="E10" s="25">
        <v>60</v>
      </c>
    </row>
    <row r="24" spans="1:7" x14ac:dyDescent="0.25">
      <c r="A24" s="26" t="s">
        <v>1048</v>
      </c>
      <c r="B24" t="s">
        <v>1042</v>
      </c>
      <c r="C24" t="s">
        <v>1062</v>
      </c>
      <c r="F24" s="26" t="s">
        <v>1048</v>
      </c>
      <c r="G24" t="s">
        <v>1042</v>
      </c>
    </row>
    <row r="25" spans="1:7" x14ac:dyDescent="0.25">
      <c r="A25" s="28" t="s">
        <v>1050</v>
      </c>
      <c r="B25" s="25">
        <v>13</v>
      </c>
      <c r="C25" s="25">
        <v>13</v>
      </c>
      <c r="F25" s="28" t="s">
        <v>1066</v>
      </c>
      <c r="G25" s="25">
        <v>30</v>
      </c>
    </row>
    <row r="26" spans="1:7" x14ac:dyDescent="0.25">
      <c r="A26" s="28" t="s">
        <v>1051</v>
      </c>
      <c r="B26" s="25">
        <v>13</v>
      </c>
      <c r="C26" s="25">
        <v>13</v>
      </c>
      <c r="F26" s="28" t="s">
        <v>1064</v>
      </c>
      <c r="G26" s="25">
        <v>34</v>
      </c>
    </row>
    <row r="27" spans="1:7" x14ac:dyDescent="0.25">
      <c r="A27" s="28" t="s">
        <v>1052</v>
      </c>
      <c r="B27" s="25">
        <v>28</v>
      </c>
      <c r="C27" s="25">
        <v>28</v>
      </c>
      <c r="F27" s="28" t="s">
        <v>1068</v>
      </c>
      <c r="G27" s="25">
        <v>26</v>
      </c>
    </row>
    <row r="28" spans="1:7" x14ac:dyDescent="0.25">
      <c r="A28" s="28" t="s">
        <v>1053</v>
      </c>
      <c r="B28" s="25">
        <v>24</v>
      </c>
      <c r="C28" s="25">
        <v>24</v>
      </c>
      <c r="F28" s="28" t="s">
        <v>1069</v>
      </c>
      <c r="G28" s="25">
        <v>38</v>
      </c>
    </row>
    <row r="29" spans="1:7" x14ac:dyDescent="0.25">
      <c r="A29" s="28" t="s">
        <v>1054</v>
      </c>
      <c r="B29" s="25">
        <v>23</v>
      </c>
      <c r="C29" s="25">
        <v>23</v>
      </c>
      <c r="F29" s="28" t="s">
        <v>1067</v>
      </c>
      <c r="G29" s="25">
        <v>27</v>
      </c>
    </row>
    <row r="30" spans="1:7" x14ac:dyDescent="0.25">
      <c r="A30" s="28" t="s">
        <v>1055</v>
      </c>
      <c r="B30" s="25">
        <v>17</v>
      </c>
      <c r="C30" s="25">
        <v>17</v>
      </c>
      <c r="F30" s="28" t="s">
        <v>1063</v>
      </c>
      <c r="G30" s="25">
        <v>27</v>
      </c>
    </row>
    <row r="31" spans="1:7" x14ac:dyDescent="0.25">
      <c r="A31" s="28" t="s">
        <v>1056</v>
      </c>
      <c r="B31" s="25">
        <v>11</v>
      </c>
      <c r="C31" s="25">
        <v>11</v>
      </c>
      <c r="F31" s="28" t="s">
        <v>1065</v>
      </c>
      <c r="G31" s="25">
        <v>25</v>
      </c>
    </row>
    <row r="32" spans="1:7" x14ac:dyDescent="0.25">
      <c r="A32" s="28" t="s">
        <v>1057</v>
      </c>
      <c r="B32" s="25">
        <v>11</v>
      </c>
      <c r="C32" s="25">
        <v>11</v>
      </c>
      <c r="F32" s="28" t="s">
        <v>1049</v>
      </c>
      <c r="G32" s="25">
        <v>207</v>
      </c>
    </row>
    <row r="33" spans="1:9" x14ac:dyDescent="0.25">
      <c r="A33" s="28" t="s">
        <v>1058</v>
      </c>
      <c r="B33" s="25">
        <v>14</v>
      </c>
      <c r="C33" s="25">
        <v>14</v>
      </c>
    </row>
    <row r="34" spans="1:9" x14ac:dyDescent="0.25">
      <c r="A34" s="28" t="s">
        <v>1059</v>
      </c>
      <c r="B34" s="25">
        <v>30</v>
      </c>
      <c r="C34" s="25">
        <v>30</v>
      </c>
    </row>
    <row r="35" spans="1:9" x14ac:dyDescent="0.25">
      <c r="A35" s="28" t="s">
        <v>1060</v>
      </c>
      <c r="B35" s="25">
        <v>14</v>
      </c>
      <c r="C35" s="25">
        <v>14</v>
      </c>
    </row>
    <row r="36" spans="1:9" x14ac:dyDescent="0.25">
      <c r="A36" s="28" t="s">
        <v>1061</v>
      </c>
      <c r="B36" s="25">
        <v>9</v>
      </c>
      <c r="C36" s="25">
        <v>9</v>
      </c>
    </row>
    <row r="37" spans="1:9" x14ac:dyDescent="0.25">
      <c r="A37" s="28" t="s">
        <v>1049</v>
      </c>
      <c r="B37" s="25">
        <v>207</v>
      </c>
      <c r="C37" s="25">
        <v>207</v>
      </c>
    </row>
    <row r="38" spans="1:9" x14ac:dyDescent="0.25">
      <c r="E38" t="s">
        <v>1070</v>
      </c>
      <c r="H38" t="s">
        <v>1076</v>
      </c>
      <c r="I38" t="str">
        <f>A51</f>
        <v>R03</v>
      </c>
    </row>
    <row r="40" spans="1:9" x14ac:dyDescent="0.25">
      <c r="E40" t="s">
        <v>1071</v>
      </c>
      <c r="F40" t="s">
        <v>1072</v>
      </c>
      <c r="G40" t="s">
        <v>1073</v>
      </c>
      <c r="H40" t="s">
        <v>1074</v>
      </c>
      <c r="I40" t="s">
        <v>1075</v>
      </c>
    </row>
    <row r="41" spans="1:9" x14ac:dyDescent="0.25">
      <c r="A41" s="26" t="s">
        <v>1048</v>
      </c>
      <c r="B41" t="s">
        <v>1042</v>
      </c>
      <c r="C41" t="s">
        <v>1043</v>
      </c>
      <c r="E41" t="str" cm="1">
        <f t="array" ref="E41:G45">A42:A42:C46</f>
        <v>R01</v>
      </c>
      <c r="F41">
        <v>189</v>
      </c>
      <c r="G41" s="30">
        <v>18415</v>
      </c>
      <c r="H41" t="e">
        <f>IF(E41=$I$38,F41,NA())</f>
        <v>#N/A</v>
      </c>
      <c r="I41" t="e">
        <f>IF(E41=$I$38,G41,NA())</f>
        <v>#N/A</v>
      </c>
    </row>
    <row r="42" spans="1:9" x14ac:dyDescent="0.25">
      <c r="A42" s="28" t="s">
        <v>11</v>
      </c>
      <c r="B42" s="25">
        <v>189</v>
      </c>
      <c r="C42" s="29">
        <v>18415</v>
      </c>
      <c r="E42" t="str">
        <v>R02</v>
      </c>
      <c r="F42">
        <v>218</v>
      </c>
      <c r="G42" s="30">
        <v>20581</v>
      </c>
      <c r="H42" t="e">
        <f t="shared" ref="H42:H45" si="0">IF(E42=$I$38,F42,NA())</f>
        <v>#N/A</v>
      </c>
      <c r="I42" t="e">
        <f t="shared" ref="I42:I45" si="1">IF(E42=$I$38,G42,NA())</f>
        <v>#N/A</v>
      </c>
    </row>
    <row r="43" spans="1:9" x14ac:dyDescent="0.25">
      <c r="A43" s="28" t="s">
        <v>9</v>
      </c>
      <c r="B43" s="25">
        <v>218</v>
      </c>
      <c r="C43" s="29">
        <v>20581</v>
      </c>
      <c r="E43" t="str">
        <v>R03</v>
      </c>
      <c r="F43">
        <v>207</v>
      </c>
      <c r="G43" s="30">
        <v>20872</v>
      </c>
      <c r="H43">
        <f t="shared" si="0"/>
        <v>207</v>
      </c>
      <c r="I43">
        <f t="shared" si="1"/>
        <v>20872</v>
      </c>
    </row>
    <row r="44" spans="1:9" x14ac:dyDescent="0.25">
      <c r="A44" s="28" t="s">
        <v>6</v>
      </c>
      <c r="B44" s="25">
        <v>207</v>
      </c>
      <c r="C44" s="29">
        <v>20872</v>
      </c>
      <c r="E44" t="str">
        <v>R04</v>
      </c>
      <c r="F44">
        <v>186</v>
      </c>
      <c r="G44" s="30">
        <v>16651</v>
      </c>
      <c r="H44" t="e">
        <f t="shared" si="0"/>
        <v>#N/A</v>
      </c>
      <c r="I44" t="e">
        <f t="shared" si="1"/>
        <v>#N/A</v>
      </c>
    </row>
    <row r="45" spans="1:9" x14ac:dyDescent="0.25">
      <c r="A45" s="28" t="s">
        <v>13</v>
      </c>
      <c r="B45" s="25">
        <v>186</v>
      </c>
      <c r="C45" s="29">
        <v>16651</v>
      </c>
      <c r="E45" t="str">
        <v>R05</v>
      </c>
      <c r="F45">
        <v>200</v>
      </c>
      <c r="G45" s="30">
        <v>20104</v>
      </c>
      <c r="H45" t="e">
        <f t="shared" si="0"/>
        <v>#N/A</v>
      </c>
      <c r="I45" t="e">
        <f t="shared" si="1"/>
        <v>#N/A</v>
      </c>
    </row>
    <row r="46" spans="1:9" x14ac:dyDescent="0.25">
      <c r="A46" s="28" t="s">
        <v>10</v>
      </c>
      <c r="B46" s="25">
        <v>200</v>
      </c>
      <c r="C46" s="29">
        <v>20104</v>
      </c>
    </row>
    <row r="47" spans="1:9" x14ac:dyDescent="0.25">
      <c r="A47" s="28" t="s">
        <v>1049</v>
      </c>
      <c r="B47" s="25">
        <v>1000</v>
      </c>
      <c r="C47" s="29">
        <v>96623</v>
      </c>
    </row>
    <row r="50" spans="1:7" x14ac:dyDescent="0.25">
      <c r="A50" s="26" t="s">
        <v>1048</v>
      </c>
      <c r="F50" t="s">
        <v>1079</v>
      </c>
    </row>
    <row r="51" spans="1:7" x14ac:dyDescent="0.25">
      <c r="A51" s="31" t="s">
        <v>6</v>
      </c>
    </row>
    <row r="52" spans="1:7" x14ac:dyDescent="0.25">
      <c r="F52" t="s">
        <v>1080</v>
      </c>
      <c r="G52" s="47">
        <f>A10/A4</f>
        <v>0.20699999999999999</v>
      </c>
    </row>
    <row r="53" spans="1:7" x14ac:dyDescent="0.25">
      <c r="F53" t="s">
        <v>1072</v>
      </c>
      <c r="G53">
        <f>_xlfn.XLOOKUP(A51,E41:E45,F41:F45)</f>
        <v>207</v>
      </c>
    </row>
    <row r="54" spans="1:7" x14ac:dyDescent="0.25">
      <c r="F54" t="s">
        <v>1083</v>
      </c>
      <c r="G54" s="48">
        <f>_xlfn.XLOOKUP(A51,E41:E45,G41:G45)</f>
        <v>20872</v>
      </c>
    </row>
    <row r="57" spans="1:7" x14ac:dyDescent="0.25">
      <c r="F57" t="s">
        <v>1081</v>
      </c>
      <c r="G57">
        <f>_xlfn.RANK.AVG(G53,F41:F45)</f>
        <v>2</v>
      </c>
    </row>
    <row r="58" spans="1:7" x14ac:dyDescent="0.25">
      <c r="F58" t="s">
        <v>1082</v>
      </c>
      <c r="G58">
        <f>_xlfn.RANK.AVG(G54,G41:G45)</f>
        <v>1</v>
      </c>
    </row>
    <row r="60" spans="1:7" x14ac:dyDescent="0.25">
      <c r="F60" t="s">
        <v>1084</v>
      </c>
    </row>
    <row r="61" spans="1:7" x14ac:dyDescent="0.25">
      <c r="G61" t="str">
        <f>"% of Calls:"&amp;TEXT(G52,"0%")</f>
        <v>% of Calls:21%</v>
      </c>
    </row>
    <row r="62" spans="1:7" x14ac:dyDescent="0.25">
      <c r="G62" t="str">
        <f>IF(COUNTA(A51:A55)&gt;1,"","Call Rank:"&amp;G57)</f>
        <v>Call Rank:2</v>
      </c>
    </row>
    <row r="63" spans="1:7" x14ac:dyDescent="0.25">
      <c r="G63" t="str">
        <f>IF(COUNTA(A51:A55)&gt;1,"","Amount Rank:"&amp;G58)</f>
        <v>Amount Rank:1</v>
      </c>
    </row>
    <row r="65" spans="1:7" x14ac:dyDescent="0.25">
      <c r="F65" t="s">
        <v>1085</v>
      </c>
      <c r="G65" t="e" vm="6">
        <f>_xlfn.XLOOKUP(A51,Assets!E11:E15,Assets!F11:F15)</f>
        <v>#VALUE!</v>
      </c>
    </row>
    <row r="70" spans="1:7" x14ac:dyDescent="0.25">
      <c r="A70" s="26" t="s">
        <v>1042</v>
      </c>
      <c r="B70" s="26" t="s">
        <v>1077</v>
      </c>
    </row>
    <row r="71" spans="1:7" x14ac:dyDescent="0.25">
      <c r="A71" s="26" t="s">
        <v>1048</v>
      </c>
      <c r="B71" t="s">
        <v>999</v>
      </c>
      <c r="C71" t="s">
        <v>998</v>
      </c>
      <c r="D71" t="s">
        <v>1049</v>
      </c>
    </row>
    <row r="72" spans="1:7" x14ac:dyDescent="0.25">
      <c r="A72" s="28" t="s">
        <v>1002</v>
      </c>
      <c r="B72" s="25">
        <v>144</v>
      </c>
      <c r="C72" s="25">
        <v>132</v>
      </c>
      <c r="D72" s="25">
        <v>276</v>
      </c>
    </row>
    <row r="73" spans="1:7" x14ac:dyDescent="0.25">
      <c r="A73" s="28" t="s">
        <v>1001</v>
      </c>
      <c r="B73" s="25">
        <v>326</v>
      </c>
      <c r="C73" s="25">
        <v>63</v>
      </c>
      <c r="D73" s="25">
        <v>389</v>
      </c>
    </row>
    <row r="74" spans="1:7" x14ac:dyDescent="0.25">
      <c r="A74" s="28" t="s">
        <v>1000</v>
      </c>
      <c r="B74" s="25">
        <v>129</v>
      </c>
      <c r="C74" s="25">
        <v>206</v>
      </c>
      <c r="D74" s="25">
        <v>335</v>
      </c>
    </row>
    <row r="75" spans="1:7" x14ac:dyDescent="0.25">
      <c r="A75" s="28" t="s">
        <v>1049</v>
      </c>
      <c r="B75" s="25">
        <v>599</v>
      </c>
      <c r="C75" s="25">
        <v>401</v>
      </c>
      <c r="D75" s="25">
        <v>1000</v>
      </c>
    </row>
    <row r="81" spans="1:7" x14ac:dyDescent="0.25">
      <c r="A81" s="26" t="s">
        <v>1048</v>
      </c>
      <c r="B81" t="s">
        <v>1042</v>
      </c>
    </row>
    <row r="82" spans="1:7" x14ac:dyDescent="0.25">
      <c r="A82" s="28">
        <v>0</v>
      </c>
      <c r="B82" s="25">
        <v>1</v>
      </c>
    </row>
    <row r="83" spans="1:7" x14ac:dyDescent="0.25">
      <c r="A83" s="28">
        <v>1</v>
      </c>
      <c r="B83" s="25">
        <v>1</v>
      </c>
    </row>
    <row r="84" spans="1:7" x14ac:dyDescent="0.25">
      <c r="A84" s="28">
        <v>2</v>
      </c>
      <c r="B84" s="25">
        <v>11</v>
      </c>
    </row>
    <row r="85" spans="1:7" x14ac:dyDescent="0.25">
      <c r="A85" s="28">
        <v>3</v>
      </c>
      <c r="B85" s="25">
        <v>46</v>
      </c>
    </row>
    <row r="86" spans="1:7" x14ac:dyDescent="0.25">
      <c r="A86" s="28">
        <v>4</v>
      </c>
      <c r="B86" s="25">
        <v>88</v>
      </c>
    </row>
    <row r="87" spans="1:7" x14ac:dyDescent="0.25">
      <c r="A87" s="28">
        <v>5</v>
      </c>
      <c r="B87" s="25">
        <v>60</v>
      </c>
    </row>
    <row r="88" spans="1:7" x14ac:dyDescent="0.25">
      <c r="A88" s="28" t="s">
        <v>1049</v>
      </c>
      <c r="B88" s="25">
        <v>207</v>
      </c>
    </row>
    <row r="92" spans="1:7" x14ac:dyDescent="0.25">
      <c r="A92" s="26" t="s">
        <v>1043</v>
      </c>
      <c r="B92" s="26" t="s">
        <v>1077</v>
      </c>
    </row>
    <row r="93" spans="1:7" x14ac:dyDescent="0.25">
      <c r="A93" s="26" t="s">
        <v>1048</v>
      </c>
      <c r="B93" t="s">
        <v>11</v>
      </c>
      <c r="C93" t="s">
        <v>9</v>
      </c>
      <c r="D93" t="s">
        <v>6</v>
      </c>
      <c r="E93" t="s">
        <v>13</v>
      </c>
      <c r="F93" t="s">
        <v>10</v>
      </c>
      <c r="G93" t="s">
        <v>1049</v>
      </c>
    </row>
    <row r="94" spans="1:7" x14ac:dyDescent="0.25">
      <c r="A94" s="28" t="s">
        <v>1002</v>
      </c>
      <c r="B94" s="33"/>
      <c r="C94" s="33"/>
      <c r="D94" s="33"/>
      <c r="E94" s="33"/>
      <c r="F94" s="33"/>
      <c r="G94" s="33"/>
    </row>
    <row r="95" spans="1:7" x14ac:dyDescent="0.25">
      <c r="A95" s="32" t="s">
        <v>20</v>
      </c>
      <c r="B95" s="29">
        <v>891</v>
      </c>
      <c r="C95" s="29">
        <v>1332</v>
      </c>
      <c r="D95" s="29">
        <v>1282</v>
      </c>
      <c r="E95" s="29">
        <v>739</v>
      </c>
      <c r="F95" s="29">
        <v>560</v>
      </c>
      <c r="G95" s="29">
        <v>4804</v>
      </c>
    </row>
    <row r="96" spans="1:7" x14ac:dyDescent="0.25">
      <c r="A96" s="32" t="s">
        <v>12</v>
      </c>
      <c r="B96" s="29">
        <v>1991</v>
      </c>
      <c r="C96" s="29">
        <v>1886</v>
      </c>
      <c r="D96" s="29">
        <v>1206</v>
      </c>
      <c r="E96" s="29">
        <v>884</v>
      </c>
      <c r="F96" s="29">
        <v>1722</v>
      </c>
      <c r="G96" s="29">
        <v>7689</v>
      </c>
    </row>
    <row r="97" spans="1:7" x14ac:dyDescent="0.25">
      <c r="A97" s="32" t="s">
        <v>8</v>
      </c>
      <c r="B97" s="29">
        <v>1163</v>
      </c>
      <c r="C97" s="29">
        <v>1180</v>
      </c>
      <c r="D97" s="29">
        <v>1616</v>
      </c>
      <c r="E97" s="29">
        <v>1043</v>
      </c>
      <c r="F97" s="29">
        <v>1747</v>
      </c>
      <c r="G97" s="29">
        <v>6749</v>
      </c>
    </row>
    <row r="98" spans="1:7" x14ac:dyDescent="0.25">
      <c r="A98" s="32" t="s">
        <v>16</v>
      </c>
      <c r="B98" s="29">
        <v>1438</v>
      </c>
      <c r="C98" s="29">
        <v>1616</v>
      </c>
      <c r="D98" s="29">
        <v>866</v>
      </c>
      <c r="E98" s="29">
        <v>829</v>
      </c>
      <c r="F98" s="29">
        <v>2070</v>
      </c>
      <c r="G98" s="29">
        <v>6819</v>
      </c>
    </row>
    <row r="99" spans="1:7" x14ac:dyDescent="0.25">
      <c r="A99" s="28" t="s">
        <v>1001</v>
      </c>
      <c r="B99" s="33"/>
      <c r="C99" s="33"/>
      <c r="D99" s="33"/>
      <c r="E99" s="33"/>
      <c r="F99" s="33"/>
      <c r="G99" s="33"/>
    </row>
    <row r="100" spans="1:7" x14ac:dyDescent="0.25">
      <c r="A100" s="32" t="s">
        <v>24</v>
      </c>
      <c r="B100" s="29">
        <v>1233</v>
      </c>
      <c r="C100" s="29">
        <v>223</v>
      </c>
      <c r="D100" s="29">
        <v>1680</v>
      </c>
      <c r="E100" s="29">
        <v>990</v>
      </c>
      <c r="F100" s="29">
        <v>1508</v>
      </c>
      <c r="G100" s="29">
        <v>5634</v>
      </c>
    </row>
    <row r="101" spans="1:7" x14ac:dyDescent="0.25">
      <c r="A101" s="32" t="s">
        <v>15</v>
      </c>
      <c r="B101" s="29">
        <v>1598</v>
      </c>
      <c r="C101" s="29">
        <v>1907</v>
      </c>
      <c r="D101" s="29">
        <v>869</v>
      </c>
      <c r="E101" s="29">
        <v>1426</v>
      </c>
      <c r="F101" s="29">
        <v>1416</v>
      </c>
      <c r="G101" s="29">
        <v>7216</v>
      </c>
    </row>
    <row r="102" spans="1:7" x14ac:dyDescent="0.25">
      <c r="A102" s="32" t="s">
        <v>5</v>
      </c>
      <c r="B102" s="29">
        <v>900</v>
      </c>
      <c r="C102" s="29">
        <v>1016</v>
      </c>
      <c r="D102" s="29">
        <v>960</v>
      </c>
      <c r="E102" s="29">
        <v>940</v>
      </c>
      <c r="F102" s="29">
        <v>1193</v>
      </c>
      <c r="G102" s="29">
        <v>5009</v>
      </c>
    </row>
    <row r="103" spans="1:7" x14ac:dyDescent="0.25">
      <c r="A103" s="32" t="s">
        <v>18</v>
      </c>
      <c r="B103" s="29">
        <v>900</v>
      </c>
      <c r="C103" s="29">
        <v>1470</v>
      </c>
      <c r="D103" s="29">
        <v>1617</v>
      </c>
      <c r="E103" s="29">
        <v>1314</v>
      </c>
      <c r="F103" s="29">
        <v>941</v>
      </c>
      <c r="G103" s="29">
        <v>6242</v>
      </c>
    </row>
    <row r="104" spans="1:7" x14ac:dyDescent="0.25">
      <c r="A104" s="32" t="s">
        <v>14</v>
      </c>
      <c r="B104" s="29">
        <v>1255</v>
      </c>
      <c r="C104" s="29">
        <v>516</v>
      </c>
      <c r="D104" s="29">
        <v>1874</v>
      </c>
      <c r="E104" s="29">
        <v>1863</v>
      </c>
      <c r="F104" s="29">
        <v>1722</v>
      </c>
      <c r="G104" s="29">
        <v>7230</v>
      </c>
    </row>
    <row r="105" spans="1:7" x14ac:dyDescent="0.25">
      <c r="A105" s="32" t="s">
        <v>19</v>
      </c>
      <c r="B105" s="29">
        <v>1138</v>
      </c>
      <c r="C105" s="29">
        <v>1898</v>
      </c>
      <c r="D105" s="29">
        <v>1482</v>
      </c>
      <c r="E105" s="29">
        <v>846</v>
      </c>
      <c r="F105" s="29">
        <v>1154</v>
      </c>
      <c r="G105" s="29">
        <v>6518</v>
      </c>
    </row>
    <row r="106" spans="1:7" x14ac:dyDescent="0.25">
      <c r="A106" s="28" t="s">
        <v>1000</v>
      </c>
      <c r="B106" s="33"/>
      <c r="C106" s="33"/>
      <c r="D106" s="33"/>
      <c r="E106" s="33"/>
      <c r="F106" s="33"/>
      <c r="G106" s="33"/>
    </row>
    <row r="107" spans="1:7" x14ac:dyDescent="0.25">
      <c r="A107" s="32" t="s">
        <v>17</v>
      </c>
      <c r="B107" s="29">
        <v>1655</v>
      </c>
      <c r="C107" s="29">
        <v>805</v>
      </c>
      <c r="D107" s="29">
        <v>2263</v>
      </c>
      <c r="E107" s="29">
        <v>987</v>
      </c>
      <c r="F107" s="29">
        <v>1075</v>
      </c>
      <c r="G107" s="29">
        <v>6785</v>
      </c>
    </row>
    <row r="108" spans="1:7" x14ac:dyDescent="0.25">
      <c r="A108" s="32" t="s">
        <v>23</v>
      </c>
      <c r="B108" s="29">
        <v>1104</v>
      </c>
      <c r="C108" s="29">
        <v>2280</v>
      </c>
      <c r="D108" s="29">
        <v>1445</v>
      </c>
      <c r="E108" s="29">
        <v>1722</v>
      </c>
      <c r="F108" s="29">
        <v>1196</v>
      </c>
      <c r="G108" s="29">
        <v>7747</v>
      </c>
    </row>
    <row r="109" spans="1:7" x14ac:dyDescent="0.25">
      <c r="A109" s="32" t="s">
        <v>7</v>
      </c>
      <c r="B109" s="29">
        <v>372</v>
      </c>
      <c r="C109" s="29">
        <v>1818</v>
      </c>
      <c r="D109" s="29">
        <v>1346</v>
      </c>
      <c r="E109" s="29">
        <v>1156</v>
      </c>
      <c r="F109" s="29">
        <v>1484</v>
      </c>
      <c r="G109" s="29">
        <v>6176</v>
      </c>
    </row>
    <row r="110" spans="1:7" x14ac:dyDescent="0.25">
      <c r="A110" s="32" t="s">
        <v>22</v>
      </c>
      <c r="B110" s="29">
        <v>1415</v>
      </c>
      <c r="C110" s="29">
        <v>1271</v>
      </c>
      <c r="D110" s="29">
        <v>1214</v>
      </c>
      <c r="E110" s="29">
        <v>1135</v>
      </c>
      <c r="F110" s="29">
        <v>1566</v>
      </c>
      <c r="G110" s="29">
        <v>6601</v>
      </c>
    </row>
    <row r="111" spans="1:7" x14ac:dyDescent="0.25">
      <c r="A111" s="32" t="s">
        <v>21</v>
      </c>
      <c r="B111" s="29">
        <v>1362</v>
      </c>
      <c r="C111" s="29">
        <v>1363</v>
      </c>
      <c r="D111" s="29">
        <v>1152</v>
      </c>
      <c r="E111" s="29">
        <v>777</v>
      </c>
      <c r="F111" s="29">
        <v>750</v>
      </c>
      <c r="G111" s="29">
        <v>5404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Assets</vt:lpstr>
      <vt:lpstr>Customer Center Report</vt:lpstr>
      <vt:lpstr>Pivots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ayesha siddika</cp:lastModifiedBy>
  <dcterms:created xsi:type="dcterms:W3CDTF">2021-03-14T20:21:32Z</dcterms:created>
  <dcterms:modified xsi:type="dcterms:W3CDTF">2025-04-18T16:24:28Z</dcterms:modified>
</cp:coreProperties>
</file>