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290" tabRatio="910" activeTab="3"/>
  </bookViews>
  <sheets>
    <sheet name="教学工作量及获奖" sheetId="7" r:id="rId1"/>
    <sheet name="在研项目" sheetId="2" r:id="rId2"/>
    <sheet name="新增项目" sheetId="5" r:id="rId3"/>
    <sheet name="横向项目" sheetId="3" r:id="rId4"/>
    <sheet name="论文" sheetId="1" r:id="rId5"/>
    <sheet name="专著教材" sheetId="4" r:id="rId6"/>
    <sheet name="科研成果奖" sheetId="6" r:id="rId7"/>
    <sheet name="集体活动" sheetId="9" r:id="rId8"/>
    <sheet name="2017年计点排名" sheetId="12" r:id="rId9"/>
    <sheet name="对外联络" sheetId="8" r:id="rId10"/>
    <sheet name="集体活动明细" sheetId="16" r:id="rId11"/>
    <sheet name="计点汇总简版" sheetId="11" r:id="rId12"/>
    <sheet name="2017年" sheetId="15" r:id="rId13"/>
    <sheet name="打印版" sheetId="14" r:id="rId14"/>
  </sheets>
  <definedNames>
    <definedName name="_xlnm._FilterDatabase" localSheetId="0" hidden="1">教学工作量及获奖!$A$4:$Y$133</definedName>
    <definedName name="_xlnm._FilterDatabase" localSheetId="1" hidden="1">在研项目!$A$4:$AL$133</definedName>
    <definedName name="_xlnm._FilterDatabase" localSheetId="2" hidden="1">新增项目!$A$5:$AH$134</definedName>
    <definedName name="_xlnm._FilterDatabase" localSheetId="3" hidden="1">横向项目!$A$4:$AA$133</definedName>
    <definedName name="_xlnm._FilterDatabase" localSheetId="4" hidden="1">论文!$A$4:$AA$133</definedName>
    <definedName name="_xlnm._FilterDatabase" localSheetId="5" hidden="1">专著教材!$A$4:$AC$133</definedName>
    <definedName name="_xlnm._FilterDatabase" localSheetId="6" hidden="1">科研成果奖!$A$5:$AQ$134</definedName>
    <definedName name="_xlnm._FilterDatabase" localSheetId="7" hidden="1">集体活动!$A$4:$L$133</definedName>
    <definedName name="_xlnm._FilterDatabase" localSheetId="8" hidden="1">'2017年计点排名'!$A$2:$N$131</definedName>
    <definedName name="_xlnm._FilterDatabase" localSheetId="9" hidden="1">对外联络!$A$3:$L$132</definedName>
    <definedName name="_xlnm._FilterDatabase" localSheetId="10" hidden="1">集体活动明细!$A$1:$N$104</definedName>
    <definedName name="_xlnm._FilterDatabase" localSheetId="12" hidden="1">'2017年'!$A$2:$H$131</definedName>
    <definedName name="_xlnm._FilterDatabase" localSheetId="13" hidden="1">打印版!$A$1:$G$2</definedName>
    <definedName name="_xlnm.Print_Titles" localSheetId="3">横向项目!$1:$4</definedName>
    <definedName name="_xlnm.Print_Titles" localSheetId="11">计点汇总简版!$1:$2</definedName>
    <definedName name="_xlnm.Print_Titles" localSheetId="5">专著教材!$1:$4</definedName>
    <definedName name="教学质量汇总" localSheetId="0">教学工作量及获奖!$X$5:$X$111</definedName>
  </definedNames>
  <calcPr calcId="144525"/>
</workbook>
</file>

<file path=xl/comments1.xml><?xml version="1.0" encoding="utf-8"?>
<comments xmlns="http://schemas.openxmlformats.org/spreadsheetml/2006/main">
  <authors>
    <author>微软用户</author>
  </authors>
  <commentList>
    <comment ref="M5" authorId="0">
      <text>
        <r>
          <rPr>
            <sz val="9"/>
            <rFont val="宋体"/>
            <charset val="134"/>
          </rPr>
          <t xml:space="preserve">jgy:
2*10
</t>
        </r>
      </text>
    </comment>
    <comment ref="M17" authorId="0">
      <text>
        <r>
          <rPr>
            <sz val="9"/>
            <rFont val="宋体"/>
            <charset val="134"/>
          </rPr>
          <t xml:space="preserve">jgy:
2*10
</t>
        </r>
      </text>
    </comment>
    <comment ref="H20" authorId="0">
      <text>
        <r>
          <rPr>
            <sz val="9"/>
            <rFont val="宋体"/>
            <charset val="134"/>
          </rPr>
          <t xml:space="preserve">jgy:
2*40
</t>
        </r>
      </text>
    </comment>
    <comment ref="M20" authorId="0">
      <text>
        <r>
          <rPr>
            <sz val="9"/>
            <rFont val="宋体"/>
            <charset val="134"/>
          </rPr>
          <t xml:space="preserve">jgy:
3*10
</t>
        </r>
      </text>
    </comment>
    <comment ref="I24" authorId="0">
      <text>
        <r>
          <rPr>
            <sz val="9"/>
            <rFont val="宋体"/>
            <charset val="134"/>
          </rPr>
          <t xml:space="preserve">jgy:
3*25
</t>
        </r>
      </text>
    </comment>
    <comment ref="I30" authorId="0">
      <text>
        <r>
          <rPr>
            <sz val="9"/>
            <rFont val="宋体"/>
            <charset val="134"/>
          </rPr>
          <t xml:space="preserve">jgy:
4*25
</t>
        </r>
      </text>
    </comment>
    <comment ref="M30" authorId="0">
      <text>
        <r>
          <rPr>
            <sz val="9"/>
            <rFont val="宋体"/>
            <charset val="134"/>
          </rPr>
          <t xml:space="preserve">jgy:
3*10
</t>
        </r>
      </text>
    </comment>
    <comment ref="I36" authorId="0">
      <text>
        <r>
          <rPr>
            <sz val="9"/>
            <rFont val="宋体"/>
            <charset val="134"/>
          </rPr>
          <t xml:space="preserve">jgy:
2*25
</t>
        </r>
      </text>
    </comment>
    <comment ref="M73" authorId="0">
      <text>
        <r>
          <rPr>
            <sz val="9"/>
            <rFont val="宋体"/>
            <charset val="134"/>
          </rPr>
          <t xml:space="preserve">jgy:
3*10
</t>
        </r>
      </text>
    </comment>
    <comment ref="I77" authorId="0">
      <text>
        <r>
          <rPr>
            <sz val="9"/>
            <rFont val="宋体"/>
            <charset val="134"/>
          </rPr>
          <t xml:space="preserve">jgy:
3*25
</t>
        </r>
      </text>
    </comment>
    <comment ref="I90" authorId="0">
      <text>
        <r>
          <rPr>
            <sz val="9"/>
            <rFont val="宋体"/>
            <charset val="134"/>
          </rPr>
          <t xml:space="preserve">jgy:
3*25
</t>
        </r>
      </text>
    </comment>
  </commentList>
</comments>
</file>

<file path=xl/comments2.xml><?xml version="1.0" encoding="utf-8"?>
<comments xmlns="http://schemas.openxmlformats.org/spreadsheetml/2006/main">
  <authors>
    <author>微软用户</author>
  </authors>
  <commentList>
    <comment ref="L51" authorId="0">
      <text>
        <r>
          <rPr>
            <b/>
            <sz val="9"/>
            <rFont val="宋体"/>
            <charset val="134"/>
          </rPr>
          <t>Lenovo User:</t>
        </r>
        <r>
          <rPr>
            <sz val="9"/>
            <rFont val="宋体"/>
            <charset val="134"/>
          </rPr>
          <t xml:space="preserve">
外联得分
</t>
        </r>
      </text>
    </comment>
  </commentList>
</comments>
</file>

<file path=xl/comments3.xml><?xml version="1.0" encoding="utf-8"?>
<comments xmlns="http://schemas.openxmlformats.org/spreadsheetml/2006/main">
  <authors>
    <author>微软用户</author>
  </authors>
  <commentList>
    <comment ref="L87" authorId="0">
      <text>
        <r>
          <rPr>
            <b/>
            <sz val="9"/>
            <rFont val="宋体"/>
            <charset val="134"/>
          </rPr>
          <t>Lenovo User:</t>
        </r>
        <r>
          <rPr>
            <sz val="9"/>
            <rFont val="宋体"/>
            <charset val="134"/>
          </rPr>
          <t xml:space="preserve">
外联得分
</t>
        </r>
      </text>
    </comment>
  </commentList>
</comments>
</file>

<file path=xl/sharedStrings.xml><?xml version="1.0" encoding="utf-8"?>
<sst xmlns="http://schemas.openxmlformats.org/spreadsheetml/2006/main" count="320">
  <si>
    <t>2017年经管学院各位教师教学获奖计点</t>
  </si>
  <si>
    <t>序号</t>
  </si>
  <si>
    <t>系别</t>
  </si>
  <si>
    <t>工号</t>
  </si>
  <si>
    <t>姓名</t>
  </si>
  <si>
    <t>职称</t>
  </si>
  <si>
    <t>工作量（标时）</t>
  </si>
  <si>
    <t>工作量计点</t>
  </si>
  <si>
    <t>楷模/师德/精英九思</t>
  </si>
  <si>
    <t>工大奖教</t>
  </si>
  <si>
    <t>教书育人</t>
  </si>
  <si>
    <t>指导学生竞赛</t>
  </si>
  <si>
    <t>教改项目、教学质量、教学论文等</t>
  </si>
  <si>
    <t>优秀论文指导教师</t>
  </si>
  <si>
    <t>学校/学院教学竞赛</t>
  </si>
  <si>
    <t>授课竞赛</t>
  </si>
  <si>
    <t>指导优秀论文省级</t>
  </si>
  <si>
    <t>总计</t>
  </si>
  <si>
    <t>全国</t>
  </si>
  <si>
    <t>大区、省</t>
  </si>
  <si>
    <t>一等</t>
  </si>
  <si>
    <t>二等</t>
  </si>
  <si>
    <t>三等</t>
  </si>
  <si>
    <t>省级</t>
  </si>
  <si>
    <t>院办</t>
  </si>
  <si>
    <t>黄祥</t>
  </si>
  <si>
    <t>初级</t>
  </si>
  <si>
    <t>张媚</t>
  </si>
  <si>
    <t>周蓉</t>
  </si>
  <si>
    <t>人资</t>
  </si>
  <si>
    <t>曹国年</t>
  </si>
  <si>
    <t>副教授</t>
  </si>
  <si>
    <t>管工</t>
  </si>
  <si>
    <t>陈红艳</t>
  </si>
  <si>
    <t>建管</t>
  </si>
  <si>
    <t>陈江红</t>
  </si>
  <si>
    <t>营销</t>
  </si>
  <si>
    <t>陈元山</t>
  </si>
  <si>
    <t>工程</t>
  </si>
  <si>
    <t>董敏</t>
  </si>
  <si>
    <t>经济</t>
  </si>
  <si>
    <t>杜芸</t>
  </si>
  <si>
    <t>方叶祥</t>
  </si>
  <si>
    <t>国贸</t>
  </si>
  <si>
    <t>费钟琳</t>
  </si>
  <si>
    <t>付光辉</t>
  </si>
  <si>
    <t>付雅莲</t>
  </si>
  <si>
    <t>龚雅云</t>
  </si>
  <si>
    <t>胡桓</t>
  </si>
  <si>
    <t>金融</t>
  </si>
  <si>
    <t>蒋海玲</t>
  </si>
  <si>
    <t>蒋黎咺</t>
  </si>
  <si>
    <t>金晔</t>
  </si>
  <si>
    <t>孔锦</t>
  </si>
  <si>
    <t>李桂林</t>
  </si>
  <si>
    <t>工商</t>
  </si>
  <si>
    <t>刘新艳</t>
  </si>
  <si>
    <t>陆惠文</t>
  </si>
  <si>
    <t>会计</t>
  </si>
  <si>
    <t>冒乔玲</t>
  </si>
  <si>
    <t>倪卫红</t>
  </si>
  <si>
    <t>强韶华</t>
  </si>
  <si>
    <t>瞿富强</t>
  </si>
  <si>
    <t>孙路</t>
  </si>
  <si>
    <t>学办</t>
  </si>
  <si>
    <t>孙宇</t>
  </si>
  <si>
    <t>孙玉玲</t>
  </si>
  <si>
    <t>王前锋</t>
  </si>
  <si>
    <t>王万竹</t>
  </si>
  <si>
    <t>吴斌</t>
  </si>
  <si>
    <t>吴翔华</t>
  </si>
  <si>
    <t>谢庆红</t>
  </si>
  <si>
    <t>许景</t>
  </si>
  <si>
    <t>许景婷</t>
  </si>
  <si>
    <t>许萍</t>
  </si>
  <si>
    <t>0477</t>
  </si>
  <si>
    <t>薛业清</t>
  </si>
  <si>
    <t>杨青</t>
  </si>
  <si>
    <t>姚山季</t>
  </si>
  <si>
    <t>叶彩霞</t>
  </si>
  <si>
    <t>张家峰</t>
  </si>
  <si>
    <t>张晓牧</t>
  </si>
  <si>
    <t>张晓月</t>
  </si>
  <si>
    <t>0394</t>
  </si>
  <si>
    <t>张心明</t>
  </si>
  <si>
    <t>张长江</t>
  </si>
  <si>
    <t>赵成国</t>
  </si>
  <si>
    <t>郑晓芳</t>
  </si>
  <si>
    <t>周晓琛</t>
  </si>
  <si>
    <t>边高峰</t>
  </si>
  <si>
    <t>讲师</t>
  </si>
  <si>
    <t>蔡虹</t>
  </si>
  <si>
    <t>陈笑雪</t>
  </si>
  <si>
    <t>陈瑶</t>
  </si>
  <si>
    <t>程佳佳</t>
  </si>
  <si>
    <t>戴槟</t>
  </si>
  <si>
    <t>戴晓琳</t>
  </si>
  <si>
    <t>丁静</t>
  </si>
  <si>
    <t>贺明明</t>
  </si>
  <si>
    <t>胡志锋</t>
  </si>
  <si>
    <t>胡志丽</t>
  </si>
  <si>
    <t>黄幸婷</t>
  </si>
  <si>
    <t>蒋南云</t>
  </si>
  <si>
    <t>李辉</t>
  </si>
  <si>
    <t>刘承昕</t>
  </si>
  <si>
    <t>罗圣辰</t>
  </si>
  <si>
    <t>罗文岚</t>
  </si>
  <si>
    <t>马硕</t>
  </si>
  <si>
    <t>0486</t>
  </si>
  <si>
    <t>孟淑亚</t>
  </si>
  <si>
    <t>戚建明</t>
  </si>
  <si>
    <t>祁玉青</t>
  </si>
  <si>
    <t>秦艳</t>
  </si>
  <si>
    <t>秦政强</t>
  </si>
  <si>
    <t>邵建峰</t>
  </si>
  <si>
    <t>万淼</t>
  </si>
  <si>
    <t>汪兆宇</t>
  </si>
  <si>
    <t>王二朋</t>
  </si>
  <si>
    <t>王加中</t>
  </si>
  <si>
    <t>王坤</t>
  </si>
  <si>
    <t>王韦琳</t>
  </si>
  <si>
    <t>王希风</t>
  </si>
  <si>
    <t>吴鸽</t>
  </si>
  <si>
    <t>辛天</t>
  </si>
  <si>
    <t>徐森</t>
  </si>
  <si>
    <t>徐妍</t>
  </si>
  <si>
    <t>0391</t>
  </si>
  <si>
    <t>许伟</t>
  </si>
  <si>
    <t>薛晶晶</t>
  </si>
  <si>
    <t>杨海峰</t>
  </si>
  <si>
    <t>杨曼婷</t>
  </si>
  <si>
    <t>0370</t>
  </si>
  <si>
    <t>姚彤</t>
  </si>
  <si>
    <t>张倩</t>
  </si>
  <si>
    <t>张新婷</t>
  </si>
  <si>
    <t>张煜</t>
  </si>
  <si>
    <t>赵柳榕</t>
  </si>
  <si>
    <t>知识产权教研中心</t>
  </si>
  <si>
    <t>郑莹</t>
  </si>
  <si>
    <t>钟萍萍</t>
  </si>
  <si>
    <t>周静</t>
  </si>
  <si>
    <t>周长鸣</t>
  </si>
  <si>
    <t>庄雷</t>
  </si>
  <si>
    <t>陈庭强</t>
  </si>
  <si>
    <t>教授</t>
  </si>
  <si>
    <t>陈同扬</t>
  </si>
  <si>
    <t>樊树海</t>
  </si>
  <si>
    <t>郭宗逵</t>
  </si>
  <si>
    <t>0375</t>
  </si>
  <si>
    <t>来尧静</t>
  </si>
  <si>
    <t>0419</t>
  </si>
  <si>
    <t>林锦国</t>
  </si>
  <si>
    <t>刘碧云</t>
  </si>
  <si>
    <t>刘和东</t>
  </si>
  <si>
    <t>陆敬筠</t>
  </si>
  <si>
    <t>潘郁</t>
  </si>
  <si>
    <t>钱存华</t>
  </si>
  <si>
    <t>苏振民</t>
  </si>
  <si>
    <t>0481</t>
  </si>
  <si>
    <t>孙本芝</t>
  </si>
  <si>
    <t>王冀宁</t>
  </si>
  <si>
    <t>王京安</t>
  </si>
  <si>
    <t>吴婧</t>
  </si>
  <si>
    <t>吴琨</t>
  </si>
  <si>
    <t>吴松强</t>
  </si>
  <si>
    <r>
      <rPr>
        <sz val="10"/>
        <rFont val="宋体"/>
        <charset val="134"/>
      </rPr>
      <t>徐</t>
    </r>
    <r>
      <rPr>
        <sz val="10"/>
        <rFont val="宋体"/>
        <charset val="134"/>
      </rPr>
      <t>炜</t>
    </r>
    <r>
      <rPr>
        <sz val="10"/>
        <rFont val="宋体"/>
        <charset val="134"/>
      </rPr>
      <t xml:space="preserve"></t>
    </r>
  </si>
  <si>
    <t>徐霞</t>
  </si>
  <si>
    <r>
      <rPr>
        <sz val="10"/>
        <rFont val="宋体"/>
        <charset val="134"/>
      </rPr>
      <t>许</t>
    </r>
    <r>
      <rPr>
        <sz val="10"/>
        <rFont val="宋体"/>
        <charset val="134"/>
      </rPr>
      <t>敏</t>
    </r>
    <r>
      <rPr>
        <sz val="10"/>
        <rFont val="宋体"/>
        <charset val="134"/>
      </rPr>
      <t xml:space="preserve"></t>
    </r>
  </si>
  <si>
    <t>0395</t>
  </si>
  <si>
    <t>杨同宇</t>
  </si>
  <si>
    <t>张琳</t>
  </si>
  <si>
    <t>0388</t>
  </si>
  <si>
    <t>赵顺龙</t>
  </si>
  <si>
    <t>朱晓峰</t>
  </si>
  <si>
    <t>韩慧惠</t>
  </si>
  <si>
    <t>实习研究员</t>
  </si>
  <si>
    <t>实验室</t>
  </si>
  <si>
    <t>崔志勇</t>
  </si>
  <si>
    <t>实验师</t>
  </si>
  <si>
    <t>王玉平</t>
  </si>
  <si>
    <t>应艺</t>
  </si>
  <si>
    <t>助教</t>
  </si>
  <si>
    <t>杭兰旅</t>
  </si>
  <si>
    <t>助理研究员</t>
  </si>
  <si>
    <t>周洁</t>
  </si>
  <si>
    <t>备注：指导学生竞赛：全国：30/项/人；省：20/项/人（不分获奖等级，一、二、三等奖都一样）；如果同一赛事在省里和全国都获奖，只给高一级别的计分。</t>
  </si>
  <si>
    <t>2017年经管学院各位教师在研项目计点</t>
  </si>
  <si>
    <t>国家级</t>
  </si>
  <si>
    <t>外单位</t>
  </si>
  <si>
    <t>省部级</t>
  </si>
  <si>
    <t>市厅级</t>
  </si>
  <si>
    <t>学校教改</t>
  </si>
  <si>
    <t>校内科研</t>
  </si>
  <si>
    <t>国家级重大</t>
  </si>
  <si>
    <t>主持</t>
  </si>
  <si>
    <t>第二</t>
  </si>
  <si>
    <t>第三</t>
  </si>
  <si>
    <t>第四至末</t>
  </si>
  <si>
    <t>2017年经管学院各位教师新增项目计点</t>
  </si>
  <si>
    <t>院内科研</t>
  </si>
  <si>
    <t>2017年经管学院各位教师横向项目计点</t>
  </si>
  <si>
    <t>小于3万</t>
  </si>
  <si>
    <t>3-5万</t>
  </si>
  <si>
    <t>5-10万</t>
  </si>
  <si>
    <t>10-20万</t>
  </si>
  <si>
    <t>大于20万</t>
  </si>
  <si>
    <t>2017年经管学院各位教师文章计点</t>
  </si>
  <si>
    <t>第一作者</t>
  </si>
  <si>
    <t>第二作者</t>
  </si>
  <si>
    <t>第三作者及以后</t>
  </si>
  <si>
    <t>教研论文</t>
  </si>
  <si>
    <t>A+</t>
  </si>
  <si>
    <t>A</t>
  </si>
  <si>
    <t>B</t>
  </si>
  <si>
    <t>C</t>
  </si>
  <si>
    <t>其他CSSCI</t>
  </si>
  <si>
    <t>其它</t>
  </si>
  <si>
    <t>其他</t>
  </si>
  <si>
    <t>2017年经管学院各位教师专著、教材计点</t>
  </si>
  <si>
    <t>专著</t>
  </si>
  <si>
    <t>教材</t>
  </si>
  <si>
    <t>专利</t>
  </si>
  <si>
    <t>第一</t>
  </si>
  <si>
    <t>2017年经管学院各位教师科研获奖计点</t>
  </si>
  <si>
    <t>一等奖</t>
  </si>
  <si>
    <t>二等奖</t>
  </si>
  <si>
    <t>三等奖</t>
  </si>
  <si>
    <t>第四</t>
  </si>
  <si>
    <t xml:space="preserve">2017年经济与管理学院集体活动统计表 </t>
  </si>
  <si>
    <t>缺勤次数</t>
  </si>
  <si>
    <t>修正（减去4次）</t>
  </si>
  <si>
    <t>计点</t>
  </si>
  <si>
    <t>2017年经管学院各位教师计点统计</t>
  </si>
  <si>
    <t>教学工作量及获奖</t>
  </si>
  <si>
    <t>在研项目（主持+参与）</t>
  </si>
  <si>
    <t>新增项目(主持+参与）</t>
  </si>
  <si>
    <t>横向项目(主持+参与）</t>
  </si>
  <si>
    <t>论文</t>
  </si>
  <si>
    <t>专著+教材</t>
  </si>
  <si>
    <t>科研获奖</t>
  </si>
  <si>
    <t>集体点值</t>
  </si>
  <si>
    <t>汇总</t>
  </si>
  <si>
    <t>副研究员</t>
  </si>
  <si>
    <t>2017年经管学院各位教师对外联络计点</t>
  </si>
  <si>
    <r>
      <rPr>
        <sz val="14"/>
        <color rgb="FF000000"/>
        <rFont val="黑体"/>
        <charset val="134"/>
      </rPr>
      <t>201</t>
    </r>
    <r>
      <rPr>
        <sz val="14"/>
        <color rgb="FF000000"/>
        <rFont val="黑体"/>
        <charset val="134"/>
      </rPr>
      <t>7</t>
    </r>
    <r>
      <rPr>
        <sz val="14"/>
        <color rgb="FF000000"/>
        <rFont val="黑体"/>
        <charset val="134"/>
      </rPr>
      <t xml:space="preserve">年经济与管理学院集体活动统计表 </t>
    </r>
  </si>
  <si>
    <t>年终大会</t>
  </si>
  <si>
    <r>
      <rPr>
        <sz val="10"/>
        <color rgb="FF000000"/>
        <rFont val="宋体"/>
        <charset val="134"/>
      </rPr>
      <t>开学报到（上）2</t>
    </r>
    <r>
      <rPr>
        <sz val="10"/>
        <color rgb="FF000000"/>
        <rFont val="宋体"/>
        <charset val="134"/>
      </rPr>
      <t>.17</t>
    </r>
  </si>
  <si>
    <r>
      <rPr>
        <sz val="10"/>
        <color rgb="FF000000"/>
        <rFont val="宋体"/>
        <charset val="134"/>
      </rPr>
      <t>论坛第九十期
3</t>
    </r>
    <r>
      <rPr>
        <sz val="10"/>
        <color rgb="FF000000"/>
        <rFont val="宋体"/>
        <charset val="134"/>
      </rPr>
      <t>.17</t>
    </r>
  </si>
  <si>
    <t>论坛第九十一期4.10</t>
  </si>
  <si>
    <t>推荐会签名表</t>
  </si>
  <si>
    <t xml:space="preserve">论坛第九十三期5.31                 </t>
  </si>
  <si>
    <r>
      <rPr>
        <sz val="10"/>
        <color rgb="FF000000"/>
        <rFont val="宋体"/>
        <charset val="134"/>
      </rPr>
      <t>论坛第九十四期6</t>
    </r>
    <r>
      <rPr>
        <sz val="10"/>
        <color rgb="FF000000"/>
        <rFont val="宋体"/>
        <charset val="134"/>
      </rPr>
      <t>.5</t>
    </r>
  </si>
  <si>
    <t>开学报到(下) 8.25</t>
  </si>
  <si>
    <r>
      <rPr>
        <sz val="10"/>
        <color rgb="FF000000"/>
        <rFont val="宋体"/>
        <charset val="134"/>
      </rPr>
      <t>全员教职工大会9</t>
    </r>
    <r>
      <rPr>
        <sz val="10"/>
        <color rgb="FF000000"/>
        <rFont val="宋体"/>
        <charset val="134"/>
      </rPr>
      <t>.1</t>
    </r>
  </si>
  <si>
    <t>9月26号签名表</t>
  </si>
  <si>
    <r>
      <rPr>
        <sz val="10"/>
        <color rgb="FF000000"/>
        <rFont val="宋体"/>
        <charset val="134"/>
      </rPr>
      <t>论坛第九十六期1</t>
    </r>
    <r>
      <rPr>
        <sz val="10"/>
        <color rgb="FF000000"/>
        <rFont val="宋体"/>
        <charset val="134"/>
      </rPr>
      <t>0.23</t>
    </r>
  </si>
  <si>
    <r>
      <rPr>
        <sz val="10"/>
        <color rgb="FF000000"/>
        <rFont val="宋体"/>
        <charset val="134"/>
      </rPr>
      <t>论坛第九十七期1</t>
    </r>
    <r>
      <rPr>
        <sz val="10"/>
        <color rgb="FF000000"/>
        <rFont val="宋体"/>
        <charset val="134"/>
      </rPr>
      <t>0.30</t>
    </r>
  </si>
  <si>
    <r>
      <rPr>
        <sz val="10"/>
        <color rgb="FF000000"/>
        <rFont val="宋体"/>
        <charset val="134"/>
      </rPr>
      <t>论坛第九十八期1</t>
    </r>
    <r>
      <rPr>
        <sz val="10"/>
        <color rgb="FF000000"/>
        <rFont val="宋体"/>
        <charset val="134"/>
      </rPr>
      <t>1.9</t>
    </r>
  </si>
  <si>
    <t>论坛第100期12.21</t>
  </si>
  <si>
    <t>备注</t>
  </si>
  <si>
    <t>经济系</t>
  </si>
  <si>
    <t xml:space="preserve"> </t>
  </si>
  <si>
    <r>
      <rPr>
        <sz val="11"/>
        <color rgb="FF000000"/>
        <rFont val="宋体"/>
        <charset val="134"/>
      </rPr>
      <t>杨</t>
    </r>
    <r>
      <rPr>
        <sz val="11"/>
        <color rgb="FF000000"/>
        <rFont val="Times New Roman"/>
        <charset val="134"/>
      </rPr>
      <t xml:space="preserve">  </t>
    </r>
    <r>
      <rPr>
        <sz val="11"/>
        <color rgb="FF000000"/>
        <rFont val="宋体"/>
        <charset val="134"/>
      </rPr>
      <t xml:space="preserve">青</t>
    </r>
  </si>
  <si>
    <r>
      <rPr>
        <sz val="11"/>
        <color rgb="FF000000"/>
        <rFont val="宋体"/>
        <charset val="134"/>
      </rPr>
      <t>许</t>
    </r>
    <r>
      <rPr>
        <sz val="11"/>
        <color rgb="FF000000"/>
        <rFont val="Times New Roman"/>
        <charset val="134"/>
      </rPr>
      <t xml:space="preserve">  </t>
    </r>
    <r>
      <rPr>
        <sz val="11"/>
        <color rgb="FF000000"/>
        <rFont val="宋体"/>
        <charset val="134"/>
      </rPr>
      <t>伟</t>
    </r>
    <r>
      <rPr>
        <sz val="11"/>
        <color rgb="FF000000"/>
        <rFont val="宋体"/>
        <charset val="134"/>
      </rPr>
      <t xml:space="preserve"></t>
    </r>
  </si>
  <si>
    <t>请假</t>
  </si>
  <si>
    <r>
      <rPr>
        <sz val="11"/>
        <color rgb="FF000000"/>
        <rFont val="宋体"/>
        <charset val="134"/>
      </rPr>
      <t>杜</t>
    </r>
    <r>
      <rPr>
        <sz val="11"/>
        <color rgb="FF000000"/>
        <rFont val="Times New Roman"/>
        <charset val="134"/>
      </rPr>
      <t xml:space="preserve">  </t>
    </r>
    <r>
      <rPr>
        <sz val="11"/>
        <color rgb="FF000000"/>
        <rFont val="宋体"/>
        <charset val="134"/>
      </rPr>
      <t>芸</t>
    </r>
    <r>
      <rPr>
        <sz val="11"/>
        <color rgb="FF000000"/>
        <rFont val="宋体"/>
        <charset val="134"/>
      </rPr>
      <t xml:space="preserve"></t>
    </r>
  </si>
  <si>
    <t>吴 鸽</t>
  </si>
  <si>
    <t>管理工程系</t>
  </si>
  <si>
    <t xml:space="preserve">张琳                                                                                                                                                                                           </t>
  </si>
  <si>
    <t xml:space="preserve"> A</t>
  </si>
  <si>
    <t>戴 槟</t>
  </si>
  <si>
    <t>胡 桓</t>
  </si>
  <si>
    <t>市场营销系</t>
  </si>
  <si>
    <t>出差</t>
  </si>
  <si>
    <t>付雅链</t>
  </si>
  <si>
    <r>
      <rPr>
        <sz val="11"/>
        <color rgb="FF000000"/>
        <rFont val="宋体"/>
        <charset val="134"/>
      </rPr>
      <t>许</t>
    </r>
    <r>
      <rPr>
        <sz val="11"/>
        <color rgb="FF000000"/>
        <rFont val="Times New Roman"/>
        <charset val="134"/>
      </rPr>
      <t xml:space="preserve">   </t>
    </r>
    <r>
      <rPr>
        <sz val="11"/>
        <color rgb="FF000000"/>
        <rFont val="宋体"/>
        <charset val="134"/>
      </rPr>
      <t>景</t>
    </r>
    <r>
      <rPr>
        <sz val="11"/>
        <color rgb="FF000000"/>
        <rFont val="宋体"/>
        <charset val="134"/>
      </rPr>
      <t xml:space="preserve"></t>
    </r>
  </si>
  <si>
    <r>
      <rPr>
        <sz val="11"/>
        <color rgb="FF000000"/>
        <rFont val="宋体"/>
        <charset val="134"/>
      </rPr>
      <t>金</t>
    </r>
    <r>
      <rPr>
        <sz val="11"/>
        <color rgb="FF000000"/>
        <rFont val="Times New Roman"/>
        <charset val="134"/>
      </rPr>
      <t xml:space="preserve">   </t>
    </r>
    <r>
      <rPr>
        <sz val="11"/>
        <color rgb="FF000000"/>
        <rFont val="宋体"/>
        <charset val="134"/>
      </rPr>
      <t>晔</t>
    </r>
    <r>
      <rPr>
        <sz val="11"/>
        <color rgb="FF000000"/>
        <rFont val="宋体"/>
        <charset val="134"/>
      </rPr>
      <t xml:space="preserve"></t>
    </r>
  </si>
  <si>
    <t>病假</t>
  </si>
  <si>
    <t>出国</t>
  </si>
  <si>
    <t>产假</t>
  </si>
  <si>
    <t>金融系</t>
  </si>
  <si>
    <t>周 静</t>
  </si>
  <si>
    <t>吴孝灵</t>
  </si>
  <si>
    <t>庄 雷</t>
  </si>
  <si>
    <t>工商管理系</t>
  </si>
  <si>
    <t>吴 琨</t>
  </si>
  <si>
    <t>监考</t>
  </si>
  <si>
    <t>马 硕</t>
  </si>
  <si>
    <t>孙 路</t>
  </si>
  <si>
    <t>会计系</t>
  </si>
  <si>
    <t>开会</t>
  </si>
  <si>
    <t>冒巧玲</t>
  </si>
  <si>
    <t>陈 瑶</t>
  </si>
  <si>
    <t>工业工程系</t>
  </si>
  <si>
    <t>董 敏</t>
  </si>
  <si>
    <t>蔡 虹</t>
  </si>
  <si>
    <t>吴 斌</t>
  </si>
  <si>
    <t>国贸系</t>
  </si>
  <si>
    <r>
      <rPr>
        <sz val="11"/>
        <color rgb="FF000000"/>
        <rFont val="宋体"/>
        <charset val="134"/>
      </rPr>
      <t>辛</t>
    </r>
    <r>
      <rPr>
        <sz val="11"/>
        <color rgb="FF000000"/>
        <rFont val="Times New Roman"/>
        <charset val="134"/>
      </rPr>
      <t xml:space="preserve">   </t>
    </r>
    <r>
      <rPr>
        <sz val="11"/>
        <color rgb="FF000000"/>
        <rFont val="宋体"/>
        <charset val="134"/>
      </rPr>
      <t>天</t>
    </r>
    <r>
      <rPr>
        <sz val="11"/>
        <color rgb="FF000000"/>
        <rFont val="宋体"/>
        <charset val="134"/>
      </rPr>
      <t xml:space="preserve"></t>
    </r>
  </si>
  <si>
    <t>万 淼</t>
  </si>
  <si>
    <t>有实习</t>
  </si>
  <si>
    <t>人资系</t>
  </si>
  <si>
    <r>
      <rPr>
        <sz val="11"/>
        <color rgb="FF000000"/>
        <rFont val="宋体"/>
        <charset val="134"/>
      </rPr>
      <t>孔</t>
    </r>
    <r>
      <rPr>
        <sz val="11"/>
        <color rgb="FF000000"/>
        <rFont val="Times New Roman"/>
        <charset val="134"/>
      </rPr>
      <t xml:space="preserve">  </t>
    </r>
    <r>
      <rPr>
        <sz val="11"/>
        <color rgb="FF000000"/>
        <rFont val="宋体"/>
        <charset val="134"/>
      </rPr>
      <t>锦</t>
    </r>
    <r>
      <rPr>
        <sz val="11"/>
        <color rgb="FF000000"/>
        <rFont val="宋体"/>
        <charset val="134"/>
      </rPr>
      <t xml:space="preserve"></t>
    </r>
  </si>
  <si>
    <r>
      <rPr>
        <sz val="11"/>
        <color rgb="FF000000"/>
        <rFont val="宋体"/>
        <charset val="134"/>
      </rPr>
      <t>许</t>
    </r>
    <r>
      <rPr>
        <sz val="11"/>
        <color rgb="FF000000"/>
        <rFont val="Times New Roman"/>
        <charset val="134"/>
      </rPr>
      <t xml:space="preserve">  </t>
    </r>
    <r>
      <rPr>
        <sz val="11"/>
        <color rgb="FF000000"/>
        <rFont val="宋体"/>
        <charset val="134"/>
      </rPr>
      <t>萍</t>
    </r>
    <r>
      <rPr>
        <sz val="11"/>
        <color rgb="FF000000"/>
        <rFont val="宋体"/>
        <charset val="134"/>
      </rPr>
      <t xml:space="preserve"></t>
    </r>
  </si>
  <si>
    <t>姚 彤</t>
  </si>
  <si>
    <t>李 辉</t>
  </si>
  <si>
    <t>徐 森</t>
  </si>
  <si>
    <t>建管系</t>
  </si>
  <si>
    <t>徐  霞</t>
  </si>
  <si>
    <t>坐月子</t>
  </si>
  <si>
    <t>晚到</t>
  </si>
  <si>
    <t>知识产权
教研中心</t>
  </si>
  <si>
    <t>备注：A到会，B有课，1缺席</t>
  </si>
  <si>
    <t>制表人：                  审核人：                                 学院负责人：                          批准时间：</t>
  </si>
  <si>
    <t>著作+教材</t>
  </si>
  <si>
    <t>指导竞赛</t>
  </si>
  <si>
    <t>2017年绩点汇总</t>
  </si>
  <si>
    <t>所在职称计点平均值</t>
  </si>
  <si>
    <t>2016年经管学院各位教师计点统计</t>
  </si>
  <si>
    <t>实验中心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</si>
</sst>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);[Red]\(0\)"/>
    <numFmt numFmtId="177" formatCode="0_ "/>
  </numFmts>
  <fonts count="46">
    <font>
      <sz val="12"/>
      <name val="宋体"/>
      <charset val="134"/>
    </font>
    <font>
      <b/>
      <sz val="14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b/>
      <sz val="18"/>
      <name val="宋体"/>
      <charset val="134"/>
    </font>
    <font>
      <b/>
      <sz val="10"/>
      <name val="宋体"/>
      <charset val="134"/>
    </font>
    <font>
      <sz val="18"/>
      <name val="黑体"/>
      <charset val="134"/>
    </font>
    <font>
      <sz val="10"/>
      <color rgb="FF000000"/>
      <name val="宋体"/>
      <charset val="134"/>
    </font>
    <font>
      <sz val="18"/>
      <name val="宋体"/>
      <charset val="134"/>
    </font>
    <font>
      <sz val="14"/>
      <color rgb="FF000000"/>
      <name val="黑体"/>
      <charset val="134"/>
    </font>
    <font>
      <b/>
      <sz val="11"/>
      <color rgb="FF000000"/>
      <name val="黑体"/>
      <charset val="134"/>
    </font>
    <font>
      <b/>
      <sz val="11"/>
      <color rgb="FF000000"/>
      <name val="宋体"/>
      <charset val="134"/>
    </font>
    <font>
      <sz val="11"/>
      <color rgb="FF000000"/>
      <name val="宋体"/>
      <charset val="134"/>
    </font>
    <font>
      <sz val="12"/>
      <color rgb="FF000000"/>
      <name val="宋体"/>
      <charset val="134"/>
    </font>
    <font>
      <b/>
      <sz val="18"/>
      <name val="黑体"/>
      <charset val="134"/>
    </font>
    <font>
      <b/>
      <sz val="10"/>
      <color rgb="FF000000"/>
      <name val="宋体"/>
      <charset val="134"/>
    </font>
    <font>
      <sz val="10.5"/>
      <name val="Calibri"/>
      <charset val="134"/>
    </font>
    <font>
      <sz val="6"/>
      <name val="宋体"/>
      <charset val="134"/>
      <scheme val="minor"/>
    </font>
    <font>
      <sz val="6"/>
      <name val="仿宋"/>
      <charset val="134"/>
    </font>
    <font>
      <sz val="9"/>
      <name val="宋体"/>
      <charset val="134"/>
    </font>
    <font>
      <sz val="8"/>
      <name val="宋体"/>
      <charset val="134"/>
    </font>
    <font>
      <sz val="10"/>
      <color theme="1"/>
      <name val="宋体"/>
      <charset val="134"/>
    </font>
    <font>
      <sz val="10"/>
      <color rgb="FFFF0000"/>
      <name val="宋体"/>
      <charset val="134"/>
    </font>
    <font>
      <sz val="12"/>
      <color theme="1"/>
      <name val="宋体"/>
      <charset val="134"/>
    </font>
    <font>
      <b/>
      <sz val="12"/>
      <color rgb="FF800080"/>
      <name val="楷体_GB2312"/>
      <charset val="134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000000"/>
      <name val="Times New Roman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5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25" fillId="0" borderId="0" applyFont="0" applyFill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31" fillId="10" borderId="43" applyNumberFormat="0" applyAlignment="0" applyProtection="0">
      <alignment vertical="center"/>
    </xf>
    <xf numFmtId="44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9" fontId="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4" borderId="42" applyNumberFormat="0" applyFont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1" fillId="0" borderId="47" applyNumberFormat="0" applyFill="0" applyAlignment="0" applyProtection="0">
      <alignment vertical="center"/>
    </xf>
    <xf numFmtId="0" fontId="43" fillId="0" borderId="47" applyNumberFormat="0" applyFill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9" fillId="0" borderId="49" applyNumberFormat="0" applyFill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2" fillId="6" borderId="44" applyNumberFormat="0" applyAlignment="0" applyProtection="0">
      <alignment vertical="center"/>
    </xf>
    <xf numFmtId="0" fontId="28" fillId="6" borderId="43" applyNumberFormat="0" applyAlignment="0" applyProtection="0">
      <alignment vertical="center"/>
    </xf>
    <xf numFmtId="0" fontId="34" fillId="17" borderId="45" applyNumberFormat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40" fillId="0" borderId="46" applyNumberFormat="0" applyFill="0" applyAlignment="0" applyProtection="0">
      <alignment vertical="center"/>
    </xf>
    <xf numFmtId="0" fontId="42" fillId="0" borderId="48" applyNumberFormat="0" applyFill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</cellStyleXfs>
  <cellXfs count="236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177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/>
    </xf>
    <xf numFmtId="49" fontId="0" fillId="0" borderId="0" xfId="0" applyNumberFormat="1" applyFont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0" fillId="0" borderId="3" xfId="0" applyNumberFormat="1" applyFont="1" applyBorder="1" applyAlignment="1">
      <alignment horizontal="center" vertical="center"/>
    </xf>
    <xf numFmtId="176" fontId="0" fillId="0" borderId="3" xfId="0" applyNumberFormat="1" applyFont="1" applyBorder="1" applyAlignment="1">
      <alignment horizontal="center" vertical="center"/>
    </xf>
    <xf numFmtId="49" fontId="0" fillId="0" borderId="0" xfId="0" applyNumberFormat="1" applyAlignment="1">
      <alignment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176" fontId="0" fillId="0" borderId="0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177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177" fontId="0" fillId="0" borderId="6" xfId="0" applyNumberFormat="1" applyFont="1" applyBorder="1" applyAlignment="1">
      <alignment horizontal="center" vertical="center"/>
    </xf>
    <xf numFmtId="176" fontId="0" fillId="0" borderId="6" xfId="0" applyNumberFormat="1" applyFont="1" applyBorder="1" applyAlignment="1">
      <alignment horizontal="center" vertical="center" wrapText="1"/>
    </xf>
    <xf numFmtId="176" fontId="0" fillId="0" borderId="7" xfId="0" applyNumberFormat="1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77" fontId="0" fillId="0" borderId="9" xfId="0" applyNumberFormat="1" applyBorder="1" applyAlignment="1">
      <alignment horizontal="center" vertical="center"/>
    </xf>
    <xf numFmtId="0" fontId="0" fillId="0" borderId="9" xfId="0" applyNumberFormat="1" applyFont="1" applyBorder="1" applyAlignment="1">
      <alignment horizontal="center" vertical="center"/>
    </xf>
    <xf numFmtId="176" fontId="0" fillId="0" borderId="1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176" fontId="0" fillId="0" borderId="12" xfId="0" applyNumberFormat="1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2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6" fillId="0" borderId="16" xfId="0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8" fillId="0" borderId="16" xfId="0" applyFont="1" applyBorder="1" applyAlignment="1">
      <alignment vertical="center"/>
    </xf>
    <xf numFmtId="49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177" fontId="3" fillId="0" borderId="20" xfId="0" applyNumberFormat="1" applyFont="1" applyFill="1" applyBorder="1" applyAlignment="1">
      <alignment horizontal="center" vertical="center"/>
    </xf>
    <xf numFmtId="177" fontId="3" fillId="0" borderId="21" xfId="0" applyNumberFormat="1" applyFont="1" applyBorder="1" applyAlignment="1">
      <alignment horizontal="center" vertical="center"/>
    </xf>
    <xf numFmtId="177" fontId="3" fillId="0" borderId="22" xfId="0" applyNumberFormat="1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77" fontId="3" fillId="0" borderId="24" xfId="0" applyNumberFormat="1" applyFont="1" applyFill="1" applyBorder="1" applyAlignment="1">
      <alignment horizontal="center" vertical="center"/>
    </xf>
    <xf numFmtId="177" fontId="3" fillId="0" borderId="25" xfId="0" applyNumberFormat="1" applyFont="1" applyBorder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9" fillId="2" borderId="0" xfId="0" applyFont="1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textRotation="255"/>
    </xf>
    <xf numFmtId="0" fontId="11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 textRotation="255"/>
    </xf>
    <xf numFmtId="0" fontId="10" fillId="2" borderId="17" xfId="0" applyFont="1" applyFill="1" applyBorder="1" applyAlignment="1">
      <alignment horizontal="center" vertical="center" textRotation="255"/>
    </xf>
    <xf numFmtId="0" fontId="10" fillId="2" borderId="3" xfId="0" applyFont="1" applyFill="1" applyBorder="1" applyAlignment="1">
      <alignment horizontal="center" vertical="center" textRotation="255" wrapText="1"/>
    </xf>
    <xf numFmtId="0" fontId="11" fillId="2" borderId="1" xfId="0" applyFont="1" applyFill="1" applyBorder="1" applyAlignment="1">
      <alignment horizontal="center" vertical="center" wrapText="1"/>
    </xf>
    <xf numFmtId="0" fontId="10" fillId="2" borderId="26" xfId="0" applyFont="1" applyFill="1" applyBorder="1" applyAlignment="1">
      <alignment horizontal="center" vertical="center" textRotation="255" wrapText="1"/>
    </xf>
    <xf numFmtId="0" fontId="12" fillId="2" borderId="1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 textRotation="255" wrapText="1"/>
    </xf>
    <xf numFmtId="0" fontId="10" fillId="2" borderId="1" xfId="0" applyFont="1" applyFill="1" applyBorder="1" applyAlignment="1">
      <alignment horizontal="center" vertical="center" textRotation="255" wrapText="1"/>
    </xf>
    <xf numFmtId="0" fontId="12" fillId="2" borderId="2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6" fontId="3" fillId="2" borderId="0" xfId="0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12" fillId="2" borderId="1" xfId="0" applyNumberFormat="1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7" fillId="2" borderId="17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176" fontId="3" fillId="2" borderId="17" xfId="0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6" fillId="0" borderId="27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/>
    </xf>
    <xf numFmtId="0" fontId="3" fillId="0" borderId="17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 wrapText="1"/>
    </xf>
    <xf numFmtId="0" fontId="0" fillId="0" borderId="17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0" fontId="0" fillId="0" borderId="30" xfId="0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 wrapText="1"/>
    </xf>
    <xf numFmtId="0" fontId="0" fillId="0" borderId="14" xfId="0" applyBorder="1" applyAlignment="1">
      <alignment vertical="center"/>
    </xf>
    <xf numFmtId="177" fontId="3" fillId="0" borderId="0" xfId="0" applyNumberFormat="1" applyFont="1" applyFill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8" fillId="0" borderId="23" xfId="0" applyFont="1" applyBorder="1" applyAlignment="1">
      <alignment vertical="center"/>
    </xf>
    <xf numFmtId="177" fontId="8" fillId="0" borderId="23" xfId="0" applyNumberFormat="1" applyFont="1" applyBorder="1" applyAlignment="1">
      <alignment vertical="center"/>
    </xf>
    <xf numFmtId="177" fontId="8" fillId="0" borderId="29" xfId="0" applyNumberFormat="1" applyFont="1" applyBorder="1" applyAlignment="1">
      <alignment vertical="center"/>
    </xf>
    <xf numFmtId="177" fontId="3" fillId="0" borderId="6" xfId="0" applyNumberFormat="1" applyFont="1" applyFill="1" applyBorder="1" applyAlignment="1">
      <alignment horizontal="center" vertical="center" wrapText="1"/>
    </xf>
    <xf numFmtId="177" fontId="3" fillId="0" borderId="7" xfId="0" applyNumberFormat="1" applyFont="1" applyBorder="1" applyAlignment="1">
      <alignment horizontal="center" vertical="center" wrapText="1"/>
    </xf>
    <xf numFmtId="177" fontId="3" fillId="0" borderId="9" xfId="0" applyNumberFormat="1" applyFont="1" applyFill="1" applyBorder="1" applyAlignment="1">
      <alignment horizontal="center" vertical="center"/>
    </xf>
    <xf numFmtId="177" fontId="3" fillId="0" borderId="10" xfId="0" applyNumberFormat="1" applyFont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177" fontId="3" fillId="0" borderId="12" xfId="0" applyNumberFormat="1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2" xfId="0" applyFont="1" applyBorder="1" applyAlignment="1">
      <alignment horizontal="left" vertical="center"/>
    </xf>
    <xf numFmtId="0" fontId="3" fillId="0" borderId="32" xfId="0" applyFont="1" applyBorder="1" applyAlignment="1">
      <alignment vertical="center" wrapText="1"/>
    </xf>
    <xf numFmtId="177" fontId="3" fillId="0" borderId="3" xfId="0" applyNumberFormat="1" applyFont="1" applyFill="1" applyBorder="1" applyAlignment="1">
      <alignment horizontal="center" vertical="center"/>
    </xf>
    <xf numFmtId="177" fontId="3" fillId="0" borderId="33" xfId="0" applyNumberFormat="1" applyFont="1" applyBorder="1" applyAlignment="1">
      <alignment horizontal="center" vertical="center"/>
    </xf>
    <xf numFmtId="177" fontId="3" fillId="0" borderId="32" xfId="0" applyNumberFormat="1" applyFont="1" applyFill="1" applyBorder="1" applyAlignment="1">
      <alignment horizontal="center" vertical="center"/>
    </xf>
    <xf numFmtId="177" fontId="3" fillId="0" borderId="32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9" xfId="0" applyFont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7" fontId="3" fillId="0" borderId="12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1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vertical="center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3" fillId="0" borderId="12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13" fillId="0" borderId="9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left" vertical="center"/>
    </xf>
    <xf numFmtId="0" fontId="17" fillId="0" borderId="0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13" fillId="0" borderId="14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5" fillId="0" borderId="39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 wrapText="1"/>
    </xf>
    <xf numFmtId="0" fontId="3" fillId="0" borderId="9" xfId="0" applyFont="1" applyBorder="1" applyAlignment="1" applyProtection="1">
      <alignment horizontal="center" vertical="center"/>
      <protection locked="0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horizontal="center" vertical="center" wrapText="1"/>
    </xf>
    <xf numFmtId="0" fontId="0" fillId="0" borderId="9" xfId="0" applyBorder="1" applyAlignment="1">
      <alignment vertical="center"/>
    </xf>
    <xf numFmtId="0" fontId="21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3" fillId="0" borderId="1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 wrapText="1"/>
    </xf>
    <xf numFmtId="0" fontId="21" fillId="0" borderId="14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left" vertical="center"/>
    </xf>
    <xf numFmtId="0" fontId="3" fillId="0" borderId="33" xfId="0" applyFont="1" applyBorder="1" applyAlignment="1">
      <alignment horizontal="center" vertical="center"/>
    </xf>
    <xf numFmtId="0" fontId="16" fillId="0" borderId="40" xfId="0" applyFont="1" applyBorder="1" applyAlignment="1">
      <alignment horizontal="center" vertical="center"/>
    </xf>
    <xf numFmtId="0" fontId="16" fillId="0" borderId="40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right" vertical="center"/>
    </xf>
    <xf numFmtId="0" fontId="24" fillId="0" borderId="0" xfId="0" applyFont="1" applyAlignment="1">
      <alignment horizontal="left" vertical="center" wrapText="1"/>
    </xf>
    <xf numFmtId="0" fontId="16" fillId="0" borderId="4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8</xdr:col>
      <xdr:colOff>581025</xdr:colOff>
      <xdr:row>79</xdr:row>
      <xdr:rowOff>171450</xdr:rowOff>
    </xdr:from>
    <xdr:to>
      <xdr:col>9</xdr:col>
      <xdr:colOff>600075</xdr:colOff>
      <xdr:row>84</xdr:row>
      <xdr:rowOff>114300</xdr:rowOff>
    </xdr:to>
    <xdr:sp>
      <xdr:nvSpPr>
        <xdr:cNvPr id="3074" name="Text Box 2" descr="文本框:Lenovo User:&#10;外联得分&#10;" hidden="1"/>
        <xdr:cNvSpPr txBox="1">
          <a:spLocks noChangeArrowheads="1"/>
        </xdr:cNvSpPr>
      </xdr:nvSpPr>
      <xdr:spPr>
        <a:xfrm>
          <a:off x="5695950" y="15849600"/>
          <a:ext cx="914400" cy="895350"/>
        </a:xfrm>
        <a:prstGeom prst="rect">
          <a:avLst/>
        </a:prstGeom>
        <a:solidFill>
          <a:srgbClr val="FFFFE2"/>
        </a:solidFill>
        <a:ln w="9525">
          <a:solidFill>
            <a:srgbClr val="000000"/>
          </a:solidFill>
          <a:miter lim="800000"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  <xdr:twoCellAnchor editAs="absolute">
    <xdr:from>
      <xdr:col>8</xdr:col>
      <xdr:colOff>581025</xdr:colOff>
      <xdr:row>82</xdr:row>
      <xdr:rowOff>180975</xdr:rowOff>
    </xdr:from>
    <xdr:to>
      <xdr:col>9</xdr:col>
      <xdr:colOff>600075</xdr:colOff>
      <xdr:row>87</xdr:row>
      <xdr:rowOff>123825</xdr:rowOff>
    </xdr:to>
    <xdr:sp>
      <xdr:nvSpPr>
        <xdr:cNvPr id="3073" name="Text Box 1" descr="文本框:Lenovo User:&#10;外联得分&#10;" hidden="1"/>
        <xdr:cNvSpPr txBox="1">
          <a:spLocks noChangeArrowheads="1"/>
        </xdr:cNvSpPr>
      </xdr:nvSpPr>
      <xdr:spPr>
        <a:xfrm>
          <a:off x="5695950" y="16430625"/>
          <a:ext cx="914400" cy="895350"/>
        </a:xfrm>
        <a:prstGeom prst="rect">
          <a:avLst/>
        </a:prstGeom>
        <a:solidFill>
          <a:srgbClr val="FFFFE2"/>
        </a:solidFill>
        <a:ln w="9525">
          <a:solidFill>
            <a:srgbClr val="000000"/>
          </a:solidFill>
          <a:miter lim="800000"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49"/>
  <sheetViews>
    <sheetView topLeftCell="C1" workbookViewId="0">
      <pane ySplit="4" topLeftCell="A5" activePane="bottomLeft" state="frozen"/>
      <selection/>
      <selection pane="bottomLeft" activeCell="Z22" sqref="Z22"/>
    </sheetView>
  </sheetViews>
  <sheetFormatPr defaultColWidth="9" defaultRowHeight="14.25"/>
  <cols>
    <col min="1" max="1" width="3.5" style="1" customWidth="1"/>
    <col min="2" max="2" width="4.875" style="109" customWidth="1"/>
    <col min="3" max="4" width="7.375" style="109" customWidth="1"/>
    <col min="5" max="5" width="6.375" style="110" customWidth="1"/>
    <col min="6" max="6" width="7.75" style="224" customWidth="1"/>
    <col min="7" max="7" width="6.125" style="224" customWidth="1"/>
    <col min="8" max="8" width="7.75" style="224" customWidth="1"/>
    <col min="9" max="10" width="6.625" style="224" customWidth="1"/>
    <col min="11" max="11" width="6.75" style="55" customWidth="1"/>
    <col min="12" max="12" width="7.125" style="55" customWidth="1"/>
    <col min="13" max="14" width="6.375" style="55" customWidth="1"/>
    <col min="15" max="15" width="7.25" style="55" customWidth="1"/>
    <col min="16" max="16" width="6.5" style="55" customWidth="1"/>
    <col min="17" max="17" width="6.625" style="55" customWidth="1"/>
    <col min="18" max="18" width="6.5" style="55" customWidth="1"/>
    <col min="19" max="19" width="6.125" style="55" customWidth="1"/>
    <col min="20" max="20" width="5.5" style="55" customWidth="1"/>
    <col min="21" max="21" width="5.875" style="55" customWidth="1"/>
    <col min="22" max="22" width="5.375" style="55" customWidth="1"/>
    <col min="23" max="23" width="6.125" style="55" customWidth="1"/>
    <col min="24" max="24" width="7.125" style="55" customWidth="1"/>
  </cols>
  <sheetData>
    <row r="1" ht="42.75" customHeight="1" spans="1:24">
      <c r="A1" s="111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24"/>
    </row>
    <row r="2" s="59" customFormat="1" ht="27" customHeight="1" spans="1:24">
      <c r="A2" s="113" t="s">
        <v>1</v>
      </c>
      <c r="B2" s="114" t="s">
        <v>2</v>
      </c>
      <c r="C2" s="114" t="s">
        <v>3</v>
      </c>
      <c r="D2" s="115" t="s">
        <v>4</v>
      </c>
      <c r="E2" s="115" t="s">
        <v>5</v>
      </c>
      <c r="F2" s="115" t="s">
        <v>6</v>
      </c>
      <c r="G2" s="115" t="s">
        <v>7</v>
      </c>
      <c r="H2" s="199" t="s">
        <v>8</v>
      </c>
      <c r="I2" s="199" t="s">
        <v>9</v>
      </c>
      <c r="J2" s="199" t="s">
        <v>10</v>
      </c>
      <c r="K2" s="63" t="s">
        <v>11</v>
      </c>
      <c r="L2" s="63"/>
      <c r="M2" s="199" t="s">
        <v>12</v>
      </c>
      <c r="N2" s="199"/>
      <c r="O2" s="199"/>
      <c r="P2" s="199" t="s">
        <v>13</v>
      </c>
      <c r="Q2" s="199" t="s">
        <v>14</v>
      </c>
      <c r="R2" s="199"/>
      <c r="S2" s="199"/>
      <c r="T2" s="227" t="s">
        <v>15</v>
      </c>
      <c r="U2" s="199" t="s">
        <v>16</v>
      </c>
      <c r="V2" s="199"/>
      <c r="W2" s="199"/>
      <c r="X2" s="125" t="s">
        <v>17</v>
      </c>
    </row>
    <row r="3" s="59" customFormat="1" customHeight="1" spans="1:24">
      <c r="A3" s="159"/>
      <c r="B3" s="160"/>
      <c r="C3" s="160"/>
      <c r="D3" s="161"/>
      <c r="E3" s="161"/>
      <c r="F3" s="161"/>
      <c r="G3" s="161"/>
      <c r="H3" s="10"/>
      <c r="I3" s="10"/>
      <c r="J3" s="10"/>
      <c r="K3" s="9" t="s">
        <v>18</v>
      </c>
      <c r="L3" s="9" t="s">
        <v>19</v>
      </c>
      <c r="M3" s="9" t="s">
        <v>20</v>
      </c>
      <c r="N3" s="10" t="s">
        <v>21</v>
      </c>
      <c r="O3" s="9" t="s">
        <v>22</v>
      </c>
      <c r="P3" s="10"/>
      <c r="Q3" s="228" t="s">
        <v>20</v>
      </c>
      <c r="R3" s="10" t="s">
        <v>21</v>
      </c>
      <c r="S3" s="9" t="s">
        <v>22</v>
      </c>
      <c r="T3" s="9" t="s">
        <v>23</v>
      </c>
      <c r="U3" s="9" t="s">
        <v>20</v>
      </c>
      <c r="V3" s="9" t="s">
        <v>21</v>
      </c>
      <c r="W3" s="9" t="s">
        <v>22</v>
      </c>
      <c r="X3" s="190"/>
    </row>
    <row r="4" s="59" customFormat="1" customHeight="1" spans="1:24">
      <c r="A4" s="116"/>
      <c r="B4" s="117"/>
      <c r="C4" s="117"/>
      <c r="D4" s="118"/>
      <c r="E4" s="118"/>
      <c r="F4" s="118"/>
      <c r="G4" s="118"/>
      <c r="H4" s="52">
        <v>40</v>
      </c>
      <c r="I4" s="52">
        <v>30</v>
      </c>
      <c r="J4" s="52">
        <v>20</v>
      </c>
      <c r="K4" s="52">
        <v>30</v>
      </c>
      <c r="L4" s="52">
        <v>20</v>
      </c>
      <c r="M4" s="51">
        <v>30</v>
      </c>
      <c r="N4" s="51">
        <v>20</v>
      </c>
      <c r="O4" s="52">
        <v>15</v>
      </c>
      <c r="P4" s="52">
        <v>20</v>
      </c>
      <c r="Q4" s="229">
        <v>30</v>
      </c>
      <c r="R4" s="52">
        <v>20</v>
      </c>
      <c r="S4" s="51">
        <v>15</v>
      </c>
      <c r="T4" s="51">
        <v>100</v>
      </c>
      <c r="U4" s="51">
        <v>50</v>
      </c>
      <c r="V4" s="51">
        <v>40</v>
      </c>
      <c r="W4" s="51">
        <v>30</v>
      </c>
      <c r="X4" s="230"/>
    </row>
    <row r="5" ht="15" customHeight="1" spans="1:24">
      <c r="A5" s="119">
        <v>128</v>
      </c>
      <c r="B5" s="120" t="s">
        <v>24</v>
      </c>
      <c r="C5" s="120">
        <v>20093</v>
      </c>
      <c r="D5" s="120" t="s">
        <v>25</v>
      </c>
      <c r="E5" s="121" t="s">
        <v>26</v>
      </c>
      <c r="F5" s="225"/>
      <c r="G5" s="225"/>
      <c r="H5" s="225"/>
      <c r="I5" s="225"/>
      <c r="J5" s="225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231">
        <f>G5+H5*$H$4+I5*$I$4+J5*$J$4+K5*$K$4+L5*$L$4+M5*$M$4+N5*$N$4+O5*$O$4+P5*$P$4+Q5*$Q$4+R5*$R$4+S5*$S$4+T5*$T$4+U5*$U$4+V5*$V$4+W5*$W$4</f>
        <v>0</v>
      </c>
    </row>
    <row r="6" ht="15" customHeight="1" spans="1:24">
      <c r="A6" s="42">
        <v>126</v>
      </c>
      <c r="B6" s="43" t="s">
        <v>24</v>
      </c>
      <c r="C6" s="43">
        <v>5838</v>
      </c>
      <c r="D6" s="43" t="s">
        <v>27</v>
      </c>
      <c r="E6" s="44" t="s">
        <v>26</v>
      </c>
      <c r="F6" s="10"/>
      <c r="G6" s="10"/>
      <c r="H6" s="10"/>
      <c r="I6" s="10"/>
      <c r="J6" s="10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231">
        <f t="shared" ref="X6:X69" si="0">G6+H6*$H$4+I6*$I$4+J6*$J$4+K6*$K$4+L6*$L$4+M6*$M$4+N6*$N$4+O6*$O$4+P6*$P$4+Q6*$Q$4+R6*$R$4+S6*$S$4+T6*$T$4+U6*$U$4+V6*$V$4+W6*$W$4</f>
        <v>0</v>
      </c>
    </row>
    <row r="7" ht="15" customHeight="1" spans="1:24">
      <c r="A7" s="42">
        <v>127</v>
      </c>
      <c r="B7" s="43" t="s">
        <v>24</v>
      </c>
      <c r="C7" s="43">
        <v>5596</v>
      </c>
      <c r="D7" s="43" t="s">
        <v>28</v>
      </c>
      <c r="E7" s="44" t="s">
        <v>26</v>
      </c>
      <c r="F7" s="10"/>
      <c r="G7" s="10"/>
      <c r="H7" s="10"/>
      <c r="I7" s="10"/>
      <c r="J7" s="10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231">
        <f t="shared" si="0"/>
        <v>0</v>
      </c>
    </row>
    <row r="8" ht="15" customHeight="1" spans="1:24">
      <c r="A8" s="42">
        <v>83</v>
      </c>
      <c r="B8" s="43" t="s">
        <v>29</v>
      </c>
      <c r="C8" s="43">
        <v>5156</v>
      </c>
      <c r="D8" s="43" t="s">
        <v>30</v>
      </c>
      <c r="E8" s="10" t="s">
        <v>31</v>
      </c>
      <c r="F8" s="226">
        <v>507.28</v>
      </c>
      <c r="G8" s="10">
        <f t="shared" ref="G8:G53" si="1">IF(300&gt;F8,40,IF(600&gt;F8,50,IF(900&gt;F8,70,IF(F8&gt;901,50))))</f>
        <v>50</v>
      </c>
      <c r="H8" s="10"/>
      <c r="I8" s="10"/>
      <c r="J8" s="10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231">
        <f t="shared" si="0"/>
        <v>50</v>
      </c>
    </row>
    <row r="9" ht="15" customHeight="1" spans="1:24">
      <c r="A9" s="42">
        <v>11</v>
      </c>
      <c r="B9" s="43" t="s">
        <v>32</v>
      </c>
      <c r="C9" s="43">
        <v>5174</v>
      </c>
      <c r="D9" s="43" t="s">
        <v>33</v>
      </c>
      <c r="E9" s="10" t="s">
        <v>31</v>
      </c>
      <c r="F9" s="226">
        <v>761.92</v>
      </c>
      <c r="G9" s="10">
        <f t="shared" si="1"/>
        <v>70</v>
      </c>
      <c r="H9" s="10"/>
      <c r="I9" s="10"/>
      <c r="J9" s="10"/>
      <c r="K9" s="9">
        <v>3</v>
      </c>
      <c r="L9" s="9">
        <v>3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231">
        <f t="shared" si="0"/>
        <v>220</v>
      </c>
    </row>
    <row r="10" ht="15" customHeight="1" spans="1:24">
      <c r="A10" s="42">
        <v>106</v>
      </c>
      <c r="B10" s="43" t="s">
        <v>34</v>
      </c>
      <c r="C10" s="43">
        <v>2666</v>
      </c>
      <c r="D10" s="43" t="s">
        <v>35</v>
      </c>
      <c r="E10" s="10" t="s">
        <v>31</v>
      </c>
      <c r="F10" s="226">
        <v>413.32</v>
      </c>
      <c r="G10" s="10">
        <f t="shared" si="1"/>
        <v>50</v>
      </c>
      <c r="H10" s="10"/>
      <c r="I10" s="10"/>
      <c r="J10" s="10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231">
        <f t="shared" si="0"/>
        <v>50</v>
      </c>
    </row>
    <row r="11" ht="15" customHeight="1" spans="1:24">
      <c r="A11" s="42">
        <v>92</v>
      </c>
      <c r="B11" s="43" t="s">
        <v>36</v>
      </c>
      <c r="C11" s="43">
        <v>3514</v>
      </c>
      <c r="D11" s="44" t="s">
        <v>37</v>
      </c>
      <c r="E11" s="10" t="s">
        <v>31</v>
      </c>
      <c r="F11" s="226">
        <v>408.3</v>
      </c>
      <c r="G11" s="10">
        <f t="shared" si="1"/>
        <v>50</v>
      </c>
      <c r="H11" s="10"/>
      <c r="I11" s="10"/>
      <c r="J11" s="10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231">
        <f t="shared" si="0"/>
        <v>50</v>
      </c>
    </row>
    <row r="12" ht="15" customHeight="1" spans="1:24">
      <c r="A12" s="42">
        <v>32</v>
      </c>
      <c r="B12" s="43" t="s">
        <v>38</v>
      </c>
      <c r="C12" s="43">
        <v>3534</v>
      </c>
      <c r="D12" s="43" t="s">
        <v>39</v>
      </c>
      <c r="E12" s="10" t="s">
        <v>31</v>
      </c>
      <c r="F12" s="226">
        <v>544.24</v>
      </c>
      <c r="G12" s="10">
        <f t="shared" si="1"/>
        <v>50</v>
      </c>
      <c r="H12" s="10"/>
      <c r="I12" s="10"/>
      <c r="J12" s="10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231">
        <f t="shared" si="0"/>
        <v>50</v>
      </c>
    </row>
    <row r="13" ht="15" customHeight="1" spans="1:24">
      <c r="A13" s="42">
        <v>72</v>
      </c>
      <c r="B13" s="43" t="s">
        <v>40</v>
      </c>
      <c r="C13" s="43">
        <v>2345</v>
      </c>
      <c r="D13" s="43" t="s">
        <v>41</v>
      </c>
      <c r="E13" s="10" t="s">
        <v>31</v>
      </c>
      <c r="F13" s="226">
        <v>480.96</v>
      </c>
      <c r="G13" s="10">
        <f t="shared" si="1"/>
        <v>50</v>
      </c>
      <c r="H13" s="10"/>
      <c r="I13" s="10"/>
      <c r="J13" s="10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231">
        <f t="shared" si="0"/>
        <v>50</v>
      </c>
    </row>
    <row r="14" ht="15" customHeight="1" spans="1:24">
      <c r="A14" s="42">
        <v>27</v>
      </c>
      <c r="B14" s="43" t="s">
        <v>38</v>
      </c>
      <c r="C14" s="43">
        <v>2334</v>
      </c>
      <c r="D14" s="43" t="s">
        <v>42</v>
      </c>
      <c r="E14" s="10" t="s">
        <v>31</v>
      </c>
      <c r="F14" s="226">
        <v>708.56</v>
      </c>
      <c r="G14" s="10">
        <f t="shared" si="1"/>
        <v>70</v>
      </c>
      <c r="H14" s="10"/>
      <c r="I14" s="10"/>
      <c r="J14" s="10"/>
      <c r="K14" s="9"/>
      <c r="L14" s="9"/>
      <c r="M14" s="9"/>
      <c r="N14" s="9"/>
      <c r="O14" s="9"/>
      <c r="P14" s="9">
        <v>1</v>
      </c>
      <c r="Q14" s="9"/>
      <c r="R14" s="9"/>
      <c r="S14" s="9"/>
      <c r="T14" s="9"/>
      <c r="U14" s="9"/>
      <c r="V14" s="9"/>
      <c r="W14" s="9"/>
      <c r="X14" s="231">
        <f t="shared" si="0"/>
        <v>90</v>
      </c>
    </row>
    <row r="15" ht="15" customHeight="1" spans="1:24">
      <c r="A15" s="42">
        <v>43</v>
      </c>
      <c r="B15" s="43" t="s">
        <v>43</v>
      </c>
      <c r="C15" s="43">
        <v>2443</v>
      </c>
      <c r="D15" s="43" t="s">
        <v>44</v>
      </c>
      <c r="E15" s="10" t="s">
        <v>31</v>
      </c>
      <c r="F15" s="226">
        <v>749.51</v>
      </c>
      <c r="G15" s="10">
        <f t="shared" si="1"/>
        <v>70</v>
      </c>
      <c r="H15" s="10"/>
      <c r="I15" s="10"/>
      <c r="J15" s="10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231">
        <f t="shared" si="0"/>
        <v>70</v>
      </c>
    </row>
    <row r="16" ht="15" customHeight="1" spans="1:24">
      <c r="A16" s="42">
        <v>105</v>
      </c>
      <c r="B16" s="43" t="s">
        <v>34</v>
      </c>
      <c r="C16" s="43">
        <v>5167</v>
      </c>
      <c r="D16" s="43" t="s">
        <v>45</v>
      </c>
      <c r="E16" s="10" t="s">
        <v>31</v>
      </c>
      <c r="F16" s="226">
        <v>733.35</v>
      </c>
      <c r="G16" s="10">
        <f t="shared" si="1"/>
        <v>70</v>
      </c>
      <c r="H16" s="10"/>
      <c r="I16" s="10"/>
      <c r="J16" s="10"/>
      <c r="K16" s="9"/>
      <c r="L16" s="9">
        <v>7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231">
        <f t="shared" si="0"/>
        <v>210</v>
      </c>
    </row>
    <row r="17" ht="15" customHeight="1" spans="1:24">
      <c r="A17" s="42">
        <v>87</v>
      </c>
      <c r="B17" s="43" t="s">
        <v>36</v>
      </c>
      <c r="C17" s="43">
        <v>1774</v>
      </c>
      <c r="D17" s="44" t="s">
        <v>46</v>
      </c>
      <c r="E17" s="10" t="s">
        <v>31</v>
      </c>
      <c r="F17" s="226">
        <v>227.95</v>
      </c>
      <c r="G17" s="10">
        <f t="shared" si="1"/>
        <v>40</v>
      </c>
      <c r="H17" s="10"/>
      <c r="I17" s="10"/>
      <c r="J17" s="10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231">
        <f t="shared" si="0"/>
        <v>40</v>
      </c>
    </row>
    <row r="18" ht="15" customHeight="1" spans="1:24">
      <c r="A18" s="42">
        <v>98</v>
      </c>
      <c r="B18" s="43" t="s">
        <v>34</v>
      </c>
      <c r="C18" s="43">
        <v>2626</v>
      </c>
      <c r="D18" s="43" t="s">
        <v>47</v>
      </c>
      <c r="E18" s="10" t="s">
        <v>31</v>
      </c>
      <c r="F18" s="226">
        <v>299.04</v>
      </c>
      <c r="G18" s="10">
        <f t="shared" si="1"/>
        <v>40</v>
      </c>
      <c r="H18" s="10"/>
      <c r="I18" s="10"/>
      <c r="J18" s="10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231">
        <f t="shared" si="0"/>
        <v>40</v>
      </c>
    </row>
    <row r="19" ht="15" customHeight="1" spans="1:24">
      <c r="A19" s="42">
        <v>5</v>
      </c>
      <c r="B19" s="43" t="s">
        <v>32</v>
      </c>
      <c r="C19" s="43">
        <v>2215</v>
      </c>
      <c r="D19" s="43" t="s">
        <v>48</v>
      </c>
      <c r="E19" s="10" t="s">
        <v>31</v>
      </c>
      <c r="F19" s="226">
        <v>830.32</v>
      </c>
      <c r="G19" s="10">
        <f t="shared" si="1"/>
        <v>70</v>
      </c>
      <c r="H19" s="10"/>
      <c r="I19" s="10"/>
      <c r="J19" s="10"/>
      <c r="K19" s="9">
        <v>5</v>
      </c>
      <c r="L19" s="9">
        <v>5</v>
      </c>
      <c r="M19" s="9"/>
      <c r="N19" s="9"/>
      <c r="O19" s="9"/>
      <c r="P19" s="9">
        <v>2</v>
      </c>
      <c r="Q19" s="9"/>
      <c r="R19" s="9"/>
      <c r="S19" s="9"/>
      <c r="T19" s="9"/>
      <c r="U19" s="9"/>
      <c r="V19" s="9"/>
      <c r="W19" s="9"/>
      <c r="X19" s="232">
        <f t="shared" si="0"/>
        <v>360</v>
      </c>
    </row>
    <row r="20" ht="15" customHeight="1" spans="1:24">
      <c r="A20" s="42">
        <v>61</v>
      </c>
      <c r="B20" s="43" t="s">
        <v>49</v>
      </c>
      <c r="C20" s="43">
        <v>1761</v>
      </c>
      <c r="D20" s="44" t="s">
        <v>50</v>
      </c>
      <c r="E20" s="10" t="s">
        <v>31</v>
      </c>
      <c r="F20" s="226">
        <v>624.19</v>
      </c>
      <c r="G20" s="10">
        <f t="shared" si="1"/>
        <v>70</v>
      </c>
      <c r="H20" s="10"/>
      <c r="I20" s="10"/>
      <c r="J20" s="10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231">
        <f t="shared" si="0"/>
        <v>70</v>
      </c>
    </row>
    <row r="21" ht="15" customHeight="1" spans="1:24">
      <c r="A21" s="42">
        <v>103</v>
      </c>
      <c r="B21" s="43" t="s">
        <v>34</v>
      </c>
      <c r="C21" s="43">
        <v>3527</v>
      </c>
      <c r="D21" s="43" t="s">
        <v>51</v>
      </c>
      <c r="E21" s="10" t="s">
        <v>31</v>
      </c>
      <c r="F21" s="226">
        <v>476.78</v>
      </c>
      <c r="G21" s="10">
        <f t="shared" si="1"/>
        <v>50</v>
      </c>
      <c r="H21" s="10"/>
      <c r="I21" s="10"/>
      <c r="J21" s="10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231">
        <f t="shared" si="0"/>
        <v>50</v>
      </c>
    </row>
    <row r="22" ht="15" customHeight="1" spans="1:24">
      <c r="A22" s="42">
        <v>89</v>
      </c>
      <c r="B22" s="43" t="s">
        <v>36</v>
      </c>
      <c r="C22" s="43">
        <v>2495</v>
      </c>
      <c r="D22" s="43" t="s">
        <v>52</v>
      </c>
      <c r="E22" s="10" t="s">
        <v>31</v>
      </c>
      <c r="F22" s="226">
        <v>565.3</v>
      </c>
      <c r="G22" s="10">
        <f t="shared" si="1"/>
        <v>50</v>
      </c>
      <c r="H22" s="10"/>
      <c r="I22" s="10"/>
      <c r="J22" s="10"/>
      <c r="K22" s="9"/>
      <c r="L22" s="9"/>
      <c r="M22" s="9"/>
      <c r="N22" s="9"/>
      <c r="O22" s="9"/>
      <c r="P22" s="9">
        <v>1</v>
      </c>
      <c r="Q22" s="9"/>
      <c r="R22" s="9"/>
      <c r="S22" s="9"/>
      <c r="T22" s="9"/>
      <c r="U22" s="9"/>
      <c r="V22" s="9"/>
      <c r="W22" s="9"/>
      <c r="X22" s="231">
        <f t="shared" si="0"/>
        <v>70</v>
      </c>
    </row>
    <row r="23" ht="15" customHeight="1" spans="1:24">
      <c r="A23" s="42">
        <v>79</v>
      </c>
      <c r="B23" s="43" t="s">
        <v>29</v>
      </c>
      <c r="C23" s="43">
        <v>2397</v>
      </c>
      <c r="D23" s="43" t="s">
        <v>53</v>
      </c>
      <c r="E23" s="10" t="s">
        <v>31</v>
      </c>
      <c r="F23" s="226">
        <v>652.9</v>
      </c>
      <c r="G23" s="10">
        <f t="shared" si="1"/>
        <v>70</v>
      </c>
      <c r="H23" s="10"/>
      <c r="I23" s="10"/>
      <c r="J23" s="10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231">
        <f t="shared" si="0"/>
        <v>70</v>
      </c>
    </row>
    <row r="24" ht="15" customHeight="1" spans="1:24">
      <c r="A24" s="42">
        <v>8</v>
      </c>
      <c r="B24" s="43" t="s">
        <v>32</v>
      </c>
      <c r="C24" s="43">
        <v>2178</v>
      </c>
      <c r="D24" s="43" t="s">
        <v>54</v>
      </c>
      <c r="E24" s="10" t="s">
        <v>31</v>
      </c>
      <c r="F24" s="226">
        <v>722.06</v>
      </c>
      <c r="G24" s="10">
        <f t="shared" si="1"/>
        <v>70</v>
      </c>
      <c r="H24" s="10"/>
      <c r="I24" s="10"/>
      <c r="J24" s="10"/>
      <c r="K24" s="9">
        <v>2</v>
      </c>
      <c r="L24" s="9">
        <v>1</v>
      </c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231">
        <f t="shared" si="0"/>
        <v>150</v>
      </c>
    </row>
    <row r="25" ht="15" customHeight="1" spans="1:24">
      <c r="A25" s="42">
        <v>20</v>
      </c>
      <c r="B25" s="43" t="s">
        <v>55</v>
      </c>
      <c r="C25" s="43">
        <v>2481</v>
      </c>
      <c r="D25" s="43" t="s">
        <v>56</v>
      </c>
      <c r="E25" s="10" t="s">
        <v>31</v>
      </c>
      <c r="F25" s="226">
        <v>496.96</v>
      </c>
      <c r="G25" s="10">
        <f t="shared" si="1"/>
        <v>50</v>
      </c>
      <c r="H25" s="10"/>
      <c r="I25" s="10">
        <v>1</v>
      </c>
      <c r="J25" s="10"/>
      <c r="K25" s="9"/>
      <c r="L25" s="9">
        <v>1</v>
      </c>
      <c r="M25" s="9"/>
      <c r="N25" s="9"/>
      <c r="O25" s="9"/>
      <c r="P25" s="9"/>
      <c r="Q25" s="9"/>
      <c r="R25" s="9">
        <v>1</v>
      </c>
      <c r="S25" s="9"/>
      <c r="T25" s="9"/>
      <c r="U25" s="9"/>
      <c r="V25" s="9"/>
      <c r="W25" s="9"/>
      <c r="X25" s="231">
        <f t="shared" si="0"/>
        <v>120</v>
      </c>
    </row>
    <row r="26" ht="15" customHeight="1" spans="1:24">
      <c r="A26" s="42">
        <v>80</v>
      </c>
      <c r="B26" s="43" t="s">
        <v>29</v>
      </c>
      <c r="C26" s="43">
        <v>3153</v>
      </c>
      <c r="D26" s="44" t="s">
        <v>57</v>
      </c>
      <c r="E26" s="10" t="s">
        <v>31</v>
      </c>
      <c r="F26" s="226">
        <v>642.66</v>
      </c>
      <c r="G26" s="10">
        <f t="shared" si="1"/>
        <v>70</v>
      </c>
      <c r="H26" s="10"/>
      <c r="I26" s="10"/>
      <c r="J26" s="10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231">
        <f t="shared" si="0"/>
        <v>70</v>
      </c>
    </row>
    <row r="27" ht="15" customHeight="1" spans="1:24">
      <c r="A27" s="42">
        <v>55</v>
      </c>
      <c r="B27" s="43" t="s">
        <v>58</v>
      </c>
      <c r="C27" s="43">
        <v>3511</v>
      </c>
      <c r="D27" s="44" t="s">
        <v>59</v>
      </c>
      <c r="E27" s="10" t="s">
        <v>31</v>
      </c>
      <c r="F27" s="226">
        <v>630.47</v>
      </c>
      <c r="G27" s="10">
        <f t="shared" si="1"/>
        <v>70</v>
      </c>
      <c r="H27" s="10"/>
      <c r="I27" s="10"/>
      <c r="J27" s="10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231">
        <f t="shared" si="0"/>
        <v>70</v>
      </c>
    </row>
    <row r="28" ht="15" customHeight="1" spans="1:24">
      <c r="A28" s="42">
        <v>30</v>
      </c>
      <c r="B28" s="43" t="s">
        <v>38</v>
      </c>
      <c r="C28" s="43">
        <v>3515</v>
      </c>
      <c r="D28" s="43" t="s">
        <v>60</v>
      </c>
      <c r="E28" s="10" t="s">
        <v>31</v>
      </c>
      <c r="F28" s="226">
        <v>760.46</v>
      </c>
      <c r="G28" s="10">
        <f t="shared" si="1"/>
        <v>70</v>
      </c>
      <c r="H28" s="10"/>
      <c r="I28" s="10"/>
      <c r="J28" s="10"/>
      <c r="K28" s="9">
        <v>1</v>
      </c>
      <c r="L28" s="9">
        <v>2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231">
        <f t="shared" si="0"/>
        <v>140</v>
      </c>
    </row>
    <row r="29" ht="15" customHeight="1" spans="1:24">
      <c r="A29" s="42">
        <v>97</v>
      </c>
      <c r="B29" s="43" t="s">
        <v>34</v>
      </c>
      <c r="C29" s="43">
        <v>3518</v>
      </c>
      <c r="D29" s="43" t="s">
        <v>61</v>
      </c>
      <c r="E29" s="10" t="s">
        <v>31</v>
      </c>
      <c r="F29" s="226">
        <v>394</v>
      </c>
      <c r="G29" s="10">
        <f t="shared" si="1"/>
        <v>50</v>
      </c>
      <c r="H29" s="10"/>
      <c r="I29" s="10"/>
      <c r="J29" s="10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231">
        <f t="shared" si="0"/>
        <v>50</v>
      </c>
    </row>
    <row r="30" ht="15" customHeight="1" spans="1:24">
      <c r="A30" s="42">
        <v>101</v>
      </c>
      <c r="B30" s="43" t="s">
        <v>34</v>
      </c>
      <c r="C30" s="43">
        <v>3519</v>
      </c>
      <c r="D30" s="43" t="s">
        <v>62</v>
      </c>
      <c r="E30" s="10" t="s">
        <v>31</v>
      </c>
      <c r="F30" s="226">
        <v>440.22</v>
      </c>
      <c r="G30" s="10">
        <f t="shared" si="1"/>
        <v>50</v>
      </c>
      <c r="H30" s="10"/>
      <c r="I30" s="10"/>
      <c r="J30" s="10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231">
        <f t="shared" si="0"/>
        <v>50</v>
      </c>
    </row>
    <row r="31" ht="15" customHeight="1" spans="1:24">
      <c r="A31" s="42">
        <v>24</v>
      </c>
      <c r="B31" s="43" t="s">
        <v>55</v>
      </c>
      <c r="C31" s="43"/>
      <c r="D31" s="43" t="s">
        <v>63</v>
      </c>
      <c r="E31" s="10" t="s">
        <v>31</v>
      </c>
      <c r="F31" s="226"/>
      <c r="G31" s="10">
        <f t="shared" si="1"/>
        <v>40</v>
      </c>
      <c r="H31" s="10"/>
      <c r="I31" s="10"/>
      <c r="J31" s="10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231">
        <f t="shared" si="0"/>
        <v>40</v>
      </c>
    </row>
    <row r="32" ht="15" customHeight="1" spans="1:24">
      <c r="A32" s="42">
        <v>111</v>
      </c>
      <c r="B32" s="43" t="s">
        <v>64</v>
      </c>
      <c r="C32" s="43">
        <v>1102</v>
      </c>
      <c r="D32" s="43" t="s">
        <v>65</v>
      </c>
      <c r="E32" s="44" t="s">
        <v>31</v>
      </c>
      <c r="F32" s="10"/>
      <c r="G32" s="10">
        <f t="shared" si="1"/>
        <v>40</v>
      </c>
      <c r="H32" s="10"/>
      <c r="I32" s="10"/>
      <c r="J32" s="10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231">
        <f t="shared" si="0"/>
        <v>40</v>
      </c>
    </row>
    <row r="33" ht="15" customHeight="1" spans="1:24">
      <c r="A33" s="42">
        <v>6</v>
      </c>
      <c r="B33" s="43" t="s">
        <v>32</v>
      </c>
      <c r="C33" s="43">
        <v>2216</v>
      </c>
      <c r="D33" s="43" t="s">
        <v>66</v>
      </c>
      <c r="E33" s="10" t="s">
        <v>31</v>
      </c>
      <c r="F33" s="226">
        <v>791.84</v>
      </c>
      <c r="G33" s="10">
        <f t="shared" si="1"/>
        <v>70</v>
      </c>
      <c r="H33" s="10"/>
      <c r="I33" s="10"/>
      <c r="J33" s="10"/>
      <c r="K33" s="9">
        <v>2</v>
      </c>
      <c r="L33" s="9">
        <v>2</v>
      </c>
      <c r="M33" s="9"/>
      <c r="N33" s="9"/>
      <c r="O33" s="9"/>
      <c r="P33" s="9">
        <v>2</v>
      </c>
      <c r="Q33" s="9"/>
      <c r="R33" s="9"/>
      <c r="S33" s="9"/>
      <c r="T33" s="9"/>
      <c r="U33" s="9"/>
      <c r="V33" s="9"/>
      <c r="W33" s="9"/>
      <c r="X33" s="231">
        <f t="shared" si="0"/>
        <v>210</v>
      </c>
    </row>
    <row r="34" ht="15" customHeight="1" spans="1:24">
      <c r="A34" s="42">
        <v>54</v>
      </c>
      <c r="B34" s="43" t="s">
        <v>58</v>
      </c>
      <c r="C34" s="43">
        <v>3510</v>
      </c>
      <c r="D34" s="44" t="s">
        <v>67</v>
      </c>
      <c r="E34" s="10" t="s">
        <v>31</v>
      </c>
      <c r="F34" s="226">
        <v>614.29</v>
      </c>
      <c r="G34" s="10">
        <f t="shared" si="1"/>
        <v>70</v>
      </c>
      <c r="H34" s="10"/>
      <c r="I34" s="10"/>
      <c r="J34" s="10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231">
        <f t="shared" si="0"/>
        <v>70</v>
      </c>
    </row>
    <row r="35" ht="15" customHeight="1" spans="1:24">
      <c r="A35" s="42">
        <v>91</v>
      </c>
      <c r="B35" s="43" t="s">
        <v>36</v>
      </c>
      <c r="C35" s="43">
        <v>2664</v>
      </c>
      <c r="D35" s="43" t="s">
        <v>68</v>
      </c>
      <c r="E35" s="10" t="s">
        <v>31</v>
      </c>
      <c r="F35" s="226">
        <v>675.01</v>
      </c>
      <c r="G35" s="10">
        <f t="shared" si="1"/>
        <v>70</v>
      </c>
      <c r="H35" s="10"/>
      <c r="I35" s="10"/>
      <c r="J35" s="10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231">
        <f t="shared" si="0"/>
        <v>70</v>
      </c>
    </row>
    <row r="36" ht="15" customHeight="1" spans="1:24">
      <c r="A36" s="42">
        <v>34</v>
      </c>
      <c r="B36" s="43" t="s">
        <v>38</v>
      </c>
      <c r="C36" s="43">
        <v>5244</v>
      </c>
      <c r="D36" s="43" t="s">
        <v>69</v>
      </c>
      <c r="E36" s="10" t="s">
        <v>31</v>
      </c>
      <c r="F36" s="226">
        <v>550.95</v>
      </c>
      <c r="G36" s="10">
        <f t="shared" si="1"/>
        <v>50</v>
      </c>
      <c r="H36" s="10"/>
      <c r="I36" s="10"/>
      <c r="J36" s="10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231">
        <f t="shared" si="0"/>
        <v>50</v>
      </c>
    </row>
    <row r="37" ht="15" customHeight="1" spans="1:24">
      <c r="A37" s="42">
        <v>102</v>
      </c>
      <c r="B37" s="43" t="s">
        <v>34</v>
      </c>
      <c r="C37" s="43">
        <v>3525</v>
      </c>
      <c r="D37" s="43" t="s">
        <v>70</v>
      </c>
      <c r="E37" s="10" t="s">
        <v>31</v>
      </c>
      <c r="F37" s="226">
        <v>570.67</v>
      </c>
      <c r="G37" s="10">
        <f t="shared" si="1"/>
        <v>50</v>
      </c>
      <c r="H37" s="10"/>
      <c r="I37" s="10"/>
      <c r="J37" s="10"/>
      <c r="K37" s="9">
        <v>1</v>
      </c>
      <c r="L37" s="9">
        <v>3</v>
      </c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231">
        <f t="shared" si="0"/>
        <v>140</v>
      </c>
    </row>
    <row r="38" ht="15" customHeight="1" spans="1:24">
      <c r="A38" s="42">
        <v>31</v>
      </c>
      <c r="B38" s="43" t="s">
        <v>38</v>
      </c>
      <c r="C38" s="43">
        <v>3526</v>
      </c>
      <c r="D38" s="43" t="s">
        <v>71</v>
      </c>
      <c r="E38" s="10" t="s">
        <v>31</v>
      </c>
      <c r="F38" s="226">
        <v>553.08</v>
      </c>
      <c r="G38" s="10">
        <f t="shared" si="1"/>
        <v>50</v>
      </c>
      <c r="H38" s="10"/>
      <c r="I38" s="10"/>
      <c r="J38" s="10"/>
      <c r="K38" s="9"/>
      <c r="L38" s="9"/>
      <c r="M38" s="9"/>
      <c r="N38" s="9"/>
      <c r="O38" s="9"/>
      <c r="P38" s="9">
        <v>1</v>
      </c>
      <c r="Q38" s="9"/>
      <c r="R38" s="9"/>
      <c r="S38" s="9"/>
      <c r="T38" s="9"/>
      <c r="U38" s="9"/>
      <c r="V38" s="9"/>
      <c r="W38" s="9"/>
      <c r="X38" s="231">
        <f t="shared" si="0"/>
        <v>70</v>
      </c>
    </row>
    <row r="39" ht="15" customHeight="1" spans="1:24">
      <c r="A39" s="42">
        <v>88</v>
      </c>
      <c r="B39" s="43" t="s">
        <v>36</v>
      </c>
      <c r="C39" s="43">
        <v>2471</v>
      </c>
      <c r="D39" s="43" t="s">
        <v>72</v>
      </c>
      <c r="E39" s="10" t="s">
        <v>31</v>
      </c>
      <c r="F39" s="226">
        <v>577.15</v>
      </c>
      <c r="G39" s="10">
        <f t="shared" si="1"/>
        <v>50</v>
      </c>
      <c r="H39" s="10"/>
      <c r="I39" s="10"/>
      <c r="J39" s="10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231">
        <f t="shared" si="0"/>
        <v>50</v>
      </c>
    </row>
    <row r="40" ht="15" customHeight="1" spans="1:24">
      <c r="A40" s="42">
        <v>51</v>
      </c>
      <c r="B40" s="43" t="s">
        <v>58</v>
      </c>
      <c r="C40" s="43">
        <v>1657</v>
      </c>
      <c r="D40" s="44" t="s">
        <v>73</v>
      </c>
      <c r="E40" s="10" t="s">
        <v>31</v>
      </c>
      <c r="F40" s="226">
        <v>578.75</v>
      </c>
      <c r="G40" s="10">
        <f t="shared" si="1"/>
        <v>50</v>
      </c>
      <c r="H40" s="10"/>
      <c r="I40" s="10"/>
      <c r="J40" s="10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231">
        <f t="shared" si="0"/>
        <v>50</v>
      </c>
    </row>
    <row r="41" ht="15" customHeight="1" spans="1:24">
      <c r="A41" s="42">
        <v>78</v>
      </c>
      <c r="B41" s="43" t="s">
        <v>29</v>
      </c>
      <c r="C41" s="43">
        <v>2367</v>
      </c>
      <c r="D41" s="43" t="s">
        <v>74</v>
      </c>
      <c r="E41" s="10" t="s">
        <v>31</v>
      </c>
      <c r="F41" s="226">
        <v>579.6</v>
      </c>
      <c r="G41" s="10">
        <f t="shared" si="1"/>
        <v>50</v>
      </c>
      <c r="H41" s="10"/>
      <c r="I41" s="10"/>
      <c r="J41" s="10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231">
        <f t="shared" si="0"/>
        <v>50</v>
      </c>
    </row>
    <row r="42" ht="15" customHeight="1" spans="1:24">
      <c r="A42" s="42">
        <v>14</v>
      </c>
      <c r="B42" s="43" t="s">
        <v>55</v>
      </c>
      <c r="C42" s="48" t="s">
        <v>75</v>
      </c>
      <c r="D42" s="44" t="s">
        <v>76</v>
      </c>
      <c r="E42" s="10" t="s">
        <v>31</v>
      </c>
      <c r="F42" s="226">
        <v>808.99</v>
      </c>
      <c r="G42" s="10">
        <f t="shared" si="1"/>
        <v>70</v>
      </c>
      <c r="H42" s="10"/>
      <c r="I42" s="10"/>
      <c r="J42" s="10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231">
        <f t="shared" si="0"/>
        <v>70</v>
      </c>
    </row>
    <row r="43" ht="15" customHeight="1" spans="1:24">
      <c r="A43" s="42">
        <v>68</v>
      </c>
      <c r="B43" s="43" t="s">
        <v>40</v>
      </c>
      <c r="C43" s="43">
        <v>6015</v>
      </c>
      <c r="D43" s="44" t="s">
        <v>77</v>
      </c>
      <c r="E43" s="10" t="s">
        <v>31</v>
      </c>
      <c r="F43" s="226">
        <v>669.82</v>
      </c>
      <c r="G43" s="10">
        <f t="shared" si="1"/>
        <v>70</v>
      </c>
      <c r="H43" s="10"/>
      <c r="I43" s="10"/>
      <c r="J43" s="10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231">
        <f t="shared" si="0"/>
        <v>70</v>
      </c>
    </row>
    <row r="44" ht="15" customHeight="1" spans="1:24">
      <c r="A44" s="42">
        <v>93</v>
      </c>
      <c r="B44" s="43" t="s">
        <v>36</v>
      </c>
      <c r="C44" s="43">
        <v>5039</v>
      </c>
      <c r="D44" s="43" t="s">
        <v>78</v>
      </c>
      <c r="E44" s="10" t="s">
        <v>31</v>
      </c>
      <c r="F44" s="226">
        <v>336.49</v>
      </c>
      <c r="G44" s="10">
        <f t="shared" si="1"/>
        <v>50</v>
      </c>
      <c r="H44" s="10"/>
      <c r="I44" s="10"/>
      <c r="J44" s="10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231">
        <f t="shared" si="0"/>
        <v>50</v>
      </c>
    </row>
    <row r="45" ht="15" customHeight="1" spans="1:24">
      <c r="A45" s="42">
        <v>65</v>
      </c>
      <c r="B45" s="43" t="s">
        <v>49</v>
      </c>
      <c r="C45" s="43">
        <v>2400</v>
      </c>
      <c r="D45" s="43" t="s">
        <v>79</v>
      </c>
      <c r="E45" s="10" t="s">
        <v>31</v>
      </c>
      <c r="F45" s="226">
        <v>472.2</v>
      </c>
      <c r="G45" s="10">
        <f t="shared" si="1"/>
        <v>50</v>
      </c>
      <c r="H45" s="10"/>
      <c r="I45" s="10"/>
      <c r="J45" s="10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231">
        <f t="shared" si="0"/>
        <v>50</v>
      </c>
    </row>
    <row r="46" ht="15" customHeight="1" spans="1:24">
      <c r="A46" s="42">
        <v>41</v>
      </c>
      <c r="B46" s="43" t="s">
        <v>43</v>
      </c>
      <c r="C46" s="43">
        <v>1645</v>
      </c>
      <c r="D46" s="44" t="s">
        <v>80</v>
      </c>
      <c r="E46" s="10" t="s">
        <v>31</v>
      </c>
      <c r="F46" s="226">
        <v>799.88</v>
      </c>
      <c r="G46" s="10">
        <f t="shared" si="1"/>
        <v>70</v>
      </c>
      <c r="H46" s="10"/>
      <c r="I46" s="10"/>
      <c r="J46" s="10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231">
        <f t="shared" si="0"/>
        <v>70</v>
      </c>
    </row>
    <row r="47" ht="15" customHeight="1" spans="1:24">
      <c r="A47" s="42">
        <v>104</v>
      </c>
      <c r="B47" s="43" t="s">
        <v>34</v>
      </c>
      <c r="C47" s="43">
        <v>3521</v>
      </c>
      <c r="D47" s="43" t="s">
        <v>81</v>
      </c>
      <c r="E47" s="10" t="s">
        <v>31</v>
      </c>
      <c r="F47" s="226">
        <v>575.98</v>
      </c>
      <c r="G47" s="10">
        <f t="shared" si="1"/>
        <v>50</v>
      </c>
      <c r="H47" s="10"/>
      <c r="I47" s="10"/>
      <c r="J47" s="10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231">
        <f t="shared" si="0"/>
        <v>50</v>
      </c>
    </row>
    <row r="48" ht="15" customHeight="1" spans="1:24">
      <c r="A48" s="42">
        <v>40</v>
      </c>
      <c r="B48" s="43" t="s">
        <v>43</v>
      </c>
      <c r="C48" s="43">
        <v>1630</v>
      </c>
      <c r="D48" s="44" t="s">
        <v>82</v>
      </c>
      <c r="E48" s="10" t="s">
        <v>31</v>
      </c>
      <c r="F48" s="226">
        <v>330.49</v>
      </c>
      <c r="G48" s="10">
        <f t="shared" si="1"/>
        <v>50</v>
      </c>
      <c r="H48" s="10"/>
      <c r="I48" s="10"/>
      <c r="J48" s="10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231">
        <f t="shared" si="0"/>
        <v>50</v>
      </c>
    </row>
    <row r="49" ht="15" customHeight="1" spans="1:24">
      <c r="A49" s="42">
        <v>49</v>
      </c>
      <c r="B49" s="43" t="s">
        <v>58</v>
      </c>
      <c r="C49" s="48" t="s">
        <v>83</v>
      </c>
      <c r="D49" s="44" t="s">
        <v>84</v>
      </c>
      <c r="E49" s="10" t="s">
        <v>31</v>
      </c>
      <c r="F49" s="226">
        <v>629.45</v>
      </c>
      <c r="G49" s="10">
        <f t="shared" si="1"/>
        <v>70</v>
      </c>
      <c r="H49" s="10"/>
      <c r="I49" s="10"/>
      <c r="J49" s="10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231">
        <f t="shared" si="0"/>
        <v>70</v>
      </c>
    </row>
    <row r="50" ht="15" customHeight="1" spans="1:24">
      <c r="A50" s="42">
        <v>48</v>
      </c>
      <c r="B50" s="43" t="s">
        <v>58</v>
      </c>
      <c r="C50" s="43">
        <v>5334</v>
      </c>
      <c r="D50" s="44" t="s">
        <v>85</v>
      </c>
      <c r="E50" s="10" t="s">
        <v>31</v>
      </c>
      <c r="F50" s="226">
        <v>618.53</v>
      </c>
      <c r="G50" s="10">
        <f t="shared" si="1"/>
        <v>70</v>
      </c>
      <c r="H50" s="10"/>
      <c r="I50" s="10"/>
      <c r="J50" s="10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231">
        <f t="shared" si="0"/>
        <v>70</v>
      </c>
    </row>
    <row r="51" ht="15" customHeight="1" spans="1:24">
      <c r="A51" s="42">
        <v>60</v>
      </c>
      <c r="B51" s="43" t="s">
        <v>49</v>
      </c>
      <c r="C51" s="43">
        <v>5348</v>
      </c>
      <c r="D51" s="43" t="s">
        <v>86</v>
      </c>
      <c r="E51" s="10" t="s">
        <v>31</v>
      </c>
      <c r="F51" s="226">
        <v>569.26</v>
      </c>
      <c r="G51" s="10">
        <f t="shared" si="1"/>
        <v>50</v>
      </c>
      <c r="H51" s="10"/>
      <c r="I51" s="10"/>
      <c r="J51" s="10"/>
      <c r="K51" s="9"/>
      <c r="L51" s="9"/>
      <c r="M51" s="9"/>
      <c r="N51" s="9"/>
      <c r="O51" s="9"/>
      <c r="P51" s="9">
        <v>1</v>
      </c>
      <c r="Q51" s="9"/>
      <c r="R51" s="9"/>
      <c r="S51" s="9"/>
      <c r="T51" s="9"/>
      <c r="U51" s="9"/>
      <c r="V51" s="9"/>
      <c r="W51" s="9"/>
      <c r="X51" s="231">
        <f t="shared" si="0"/>
        <v>70</v>
      </c>
    </row>
    <row r="52" ht="15" customHeight="1" spans="1:24">
      <c r="A52" s="42">
        <v>90</v>
      </c>
      <c r="B52" s="43" t="s">
        <v>36</v>
      </c>
      <c r="C52" s="43">
        <v>2557</v>
      </c>
      <c r="D52" s="43" t="s">
        <v>87</v>
      </c>
      <c r="E52" s="10" t="s">
        <v>31</v>
      </c>
      <c r="F52" s="226">
        <v>586.26</v>
      </c>
      <c r="G52" s="10">
        <f t="shared" si="1"/>
        <v>50</v>
      </c>
      <c r="H52" s="10"/>
      <c r="I52" s="10"/>
      <c r="J52" s="10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231">
        <f t="shared" si="0"/>
        <v>50</v>
      </c>
    </row>
    <row r="53" ht="15" customHeight="1" spans="1:24">
      <c r="A53" s="42">
        <v>46</v>
      </c>
      <c r="B53" s="43" t="s">
        <v>43</v>
      </c>
      <c r="C53" s="43">
        <v>3581</v>
      </c>
      <c r="D53" s="44" t="s">
        <v>88</v>
      </c>
      <c r="E53" s="10" t="s">
        <v>31</v>
      </c>
      <c r="F53" s="226">
        <v>342.64</v>
      </c>
      <c r="G53" s="10">
        <f t="shared" si="1"/>
        <v>50</v>
      </c>
      <c r="H53" s="10"/>
      <c r="I53" s="10"/>
      <c r="J53" s="10"/>
      <c r="K53" s="9"/>
      <c r="L53" s="9"/>
      <c r="M53" s="9"/>
      <c r="N53" s="9"/>
      <c r="O53" s="9"/>
      <c r="P53" s="9">
        <v>1</v>
      </c>
      <c r="Q53" s="9"/>
      <c r="R53" s="9"/>
      <c r="S53" s="9"/>
      <c r="T53" s="9"/>
      <c r="U53" s="9"/>
      <c r="V53" s="9"/>
      <c r="W53" s="9"/>
      <c r="X53" s="231">
        <f t="shared" si="0"/>
        <v>70</v>
      </c>
    </row>
    <row r="54" ht="15" customHeight="1" spans="1:24">
      <c r="A54" s="42">
        <v>115</v>
      </c>
      <c r="B54" s="43" t="s">
        <v>64</v>
      </c>
      <c r="C54" s="43">
        <v>5076</v>
      </c>
      <c r="D54" s="43" t="s">
        <v>89</v>
      </c>
      <c r="E54" s="44" t="s">
        <v>90</v>
      </c>
      <c r="F54" s="10"/>
      <c r="G54" s="10">
        <f t="shared" ref="G54:G85" si="2">IF(300&gt;F54,60,IF(600&gt;F54,70,IF(900&gt;F54,80,IF(F54&gt;901,70))))</f>
        <v>60</v>
      </c>
      <c r="H54" s="10"/>
      <c r="I54" s="10"/>
      <c r="J54" s="10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231">
        <f t="shared" si="0"/>
        <v>60</v>
      </c>
    </row>
    <row r="55" ht="15" customHeight="1" spans="1:24">
      <c r="A55" s="42">
        <v>29</v>
      </c>
      <c r="B55" s="43" t="s">
        <v>38</v>
      </c>
      <c r="C55" s="43">
        <v>2681</v>
      </c>
      <c r="D55" s="43" t="s">
        <v>91</v>
      </c>
      <c r="E55" s="10" t="s">
        <v>90</v>
      </c>
      <c r="F55" s="226">
        <v>405.855</v>
      </c>
      <c r="G55" s="10">
        <f t="shared" si="2"/>
        <v>70</v>
      </c>
      <c r="H55" s="10"/>
      <c r="I55" s="10"/>
      <c r="J55" s="10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231">
        <f t="shared" si="0"/>
        <v>70</v>
      </c>
    </row>
    <row r="56" ht="15" customHeight="1" spans="1:24">
      <c r="A56" s="42">
        <v>59</v>
      </c>
      <c r="B56" s="43" t="s">
        <v>49</v>
      </c>
      <c r="C56" s="43">
        <v>5327</v>
      </c>
      <c r="D56" s="43" t="s">
        <v>92</v>
      </c>
      <c r="E56" s="10" t="s">
        <v>90</v>
      </c>
      <c r="F56" s="226">
        <v>108.96</v>
      </c>
      <c r="G56" s="10">
        <f t="shared" si="2"/>
        <v>60</v>
      </c>
      <c r="H56" s="10"/>
      <c r="I56" s="10"/>
      <c r="J56" s="10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231">
        <f t="shared" si="0"/>
        <v>60</v>
      </c>
    </row>
    <row r="57" ht="15" customHeight="1" spans="1:24">
      <c r="A57" s="42">
        <v>57</v>
      </c>
      <c r="B57" s="43" t="s">
        <v>58</v>
      </c>
      <c r="C57" s="43">
        <v>5801</v>
      </c>
      <c r="D57" s="43" t="s">
        <v>93</v>
      </c>
      <c r="E57" s="10" t="s">
        <v>90</v>
      </c>
      <c r="F57" s="226">
        <v>616.72</v>
      </c>
      <c r="G57" s="10">
        <f t="shared" si="2"/>
        <v>80</v>
      </c>
      <c r="H57" s="10"/>
      <c r="I57" s="10"/>
      <c r="J57" s="10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231">
        <f t="shared" si="0"/>
        <v>80</v>
      </c>
    </row>
    <row r="58" ht="15" customHeight="1" spans="1:24">
      <c r="A58" s="42">
        <v>108</v>
      </c>
      <c r="B58" s="43" t="s">
        <v>34</v>
      </c>
      <c r="C58" s="43">
        <v>6222</v>
      </c>
      <c r="D58" s="43" t="s">
        <v>94</v>
      </c>
      <c r="E58" s="10" t="s">
        <v>90</v>
      </c>
      <c r="F58" s="226">
        <v>300.69</v>
      </c>
      <c r="G58" s="10">
        <f t="shared" si="2"/>
        <v>70</v>
      </c>
      <c r="H58" s="10"/>
      <c r="I58" s="10"/>
      <c r="J58" s="10"/>
      <c r="K58" s="9"/>
      <c r="L58" s="9"/>
      <c r="M58" s="9"/>
      <c r="N58" s="9"/>
      <c r="O58" s="9"/>
      <c r="P58" s="9">
        <v>1</v>
      </c>
      <c r="Q58" s="9"/>
      <c r="R58" s="9"/>
      <c r="S58" s="9"/>
      <c r="T58" s="9"/>
      <c r="U58" s="9"/>
      <c r="V58" s="9"/>
      <c r="W58" s="9"/>
      <c r="X58" s="231">
        <f t="shared" si="0"/>
        <v>90</v>
      </c>
    </row>
    <row r="59" ht="15" customHeight="1" spans="1:24">
      <c r="A59" s="42">
        <v>7</v>
      </c>
      <c r="B59" s="43" t="s">
        <v>32</v>
      </c>
      <c r="C59" s="43">
        <v>3517</v>
      </c>
      <c r="D59" s="43" t="s">
        <v>95</v>
      </c>
      <c r="E59" s="10" t="s">
        <v>90</v>
      </c>
      <c r="F59" s="226">
        <v>625.34</v>
      </c>
      <c r="G59" s="10">
        <f t="shared" si="2"/>
        <v>80</v>
      </c>
      <c r="H59" s="10"/>
      <c r="I59" s="10"/>
      <c r="J59" s="10"/>
      <c r="K59" s="9">
        <v>2</v>
      </c>
      <c r="L59" s="9">
        <v>2</v>
      </c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231">
        <f t="shared" si="0"/>
        <v>180</v>
      </c>
    </row>
    <row r="60" ht="15" customHeight="1" spans="1:24">
      <c r="A60" s="42">
        <v>114</v>
      </c>
      <c r="B60" s="43" t="s">
        <v>64</v>
      </c>
      <c r="C60" s="43">
        <v>5551</v>
      </c>
      <c r="D60" s="43" t="s">
        <v>96</v>
      </c>
      <c r="E60" s="44" t="s">
        <v>90</v>
      </c>
      <c r="F60" s="10">
        <v>232.48</v>
      </c>
      <c r="G60" s="10">
        <f t="shared" si="2"/>
        <v>60</v>
      </c>
      <c r="H60" s="10"/>
      <c r="I60" s="10"/>
      <c r="J60" s="10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231">
        <f t="shared" si="0"/>
        <v>60</v>
      </c>
    </row>
    <row r="61" ht="15" customHeight="1" spans="1:24">
      <c r="A61" s="42">
        <v>123</v>
      </c>
      <c r="B61" s="43" t="s">
        <v>24</v>
      </c>
      <c r="C61" s="43">
        <v>1642</v>
      </c>
      <c r="D61" s="43" t="s">
        <v>97</v>
      </c>
      <c r="E61" s="44" t="s">
        <v>90</v>
      </c>
      <c r="F61" s="10"/>
      <c r="G61" s="10">
        <f t="shared" si="2"/>
        <v>60</v>
      </c>
      <c r="H61" s="10"/>
      <c r="I61" s="10"/>
      <c r="J61" s="10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231">
        <f t="shared" si="0"/>
        <v>60</v>
      </c>
    </row>
    <row r="62" ht="15" customHeight="1" spans="1:24">
      <c r="A62" s="42">
        <v>37</v>
      </c>
      <c r="B62" s="43" t="s">
        <v>38</v>
      </c>
      <c r="C62" s="43">
        <v>5657</v>
      </c>
      <c r="D62" s="43" t="s">
        <v>98</v>
      </c>
      <c r="E62" s="10" t="s">
        <v>90</v>
      </c>
      <c r="F62" s="226">
        <v>556.805</v>
      </c>
      <c r="G62" s="10">
        <f t="shared" si="2"/>
        <v>70</v>
      </c>
      <c r="H62" s="10"/>
      <c r="I62" s="10"/>
      <c r="J62" s="10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231">
        <f t="shared" si="0"/>
        <v>70</v>
      </c>
    </row>
    <row r="63" ht="15" customHeight="1" spans="1:24">
      <c r="A63" s="42">
        <v>62</v>
      </c>
      <c r="B63" s="43" t="s">
        <v>49</v>
      </c>
      <c r="C63" s="43">
        <v>1798</v>
      </c>
      <c r="D63" s="43" t="s">
        <v>99</v>
      </c>
      <c r="E63" s="10" t="s">
        <v>90</v>
      </c>
      <c r="F63" s="226">
        <v>401.95</v>
      </c>
      <c r="G63" s="10">
        <f t="shared" si="2"/>
        <v>70</v>
      </c>
      <c r="H63" s="10"/>
      <c r="I63" s="10"/>
      <c r="J63" s="10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231">
        <f t="shared" si="0"/>
        <v>70</v>
      </c>
    </row>
    <row r="64" ht="15" customHeight="1" spans="1:24">
      <c r="A64" s="42">
        <v>53</v>
      </c>
      <c r="B64" s="43" t="s">
        <v>58</v>
      </c>
      <c r="C64" s="43">
        <v>2336</v>
      </c>
      <c r="D64" s="43" t="s">
        <v>100</v>
      </c>
      <c r="E64" s="10" t="s">
        <v>90</v>
      </c>
      <c r="F64" s="226">
        <v>573.54</v>
      </c>
      <c r="G64" s="10">
        <f t="shared" si="2"/>
        <v>70</v>
      </c>
      <c r="H64" s="10"/>
      <c r="I64" s="10"/>
      <c r="J64" s="10"/>
      <c r="K64" s="9"/>
      <c r="L64" s="9"/>
      <c r="M64" s="9"/>
      <c r="N64" s="9"/>
      <c r="O64" s="9"/>
      <c r="P64" s="9">
        <v>1</v>
      </c>
      <c r="Q64" s="9"/>
      <c r="R64" s="9"/>
      <c r="S64" s="9"/>
      <c r="T64" s="9"/>
      <c r="U64" s="9"/>
      <c r="V64" s="9"/>
      <c r="W64" s="9"/>
      <c r="X64" s="231">
        <f t="shared" si="0"/>
        <v>90</v>
      </c>
    </row>
    <row r="65" ht="15" customHeight="1" spans="1:24">
      <c r="A65" s="42">
        <v>23</v>
      </c>
      <c r="B65" s="43" t="s">
        <v>55</v>
      </c>
      <c r="C65" s="43">
        <v>5777</v>
      </c>
      <c r="D65" s="43" t="s">
        <v>101</v>
      </c>
      <c r="E65" s="10" t="s">
        <v>90</v>
      </c>
      <c r="F65" s="226">
        <v>532.1</v>
      </c>
      <c r="G65" s="10">
        <f t="shared" si="2"/>
        <v>70</v>
      </c>
      <c r="H65" s="10"/>
      <c r="I65" s="10"/>
      <c r="J65" s="10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231">
        <f t="shared" si="0"/>
        <v>70</v>
      </c>
    </row>
    <row r="66" ht="15" customHeight="1" spans="1:24">
      <c r="A66" s="42">
        <v>35</v>
      </c>
      <c r="B66" s="43" t="s">
        <v>38</v>
      </c>
      <c r="C66" s="43">
        <v>5155</v>
      </c>
      <c r="D66" s="43" t="s">
        <v>102</v>
      </c>
      <c r="E66" s="10" t="s">
        <v>90</v>
      </c>
      <c r="F66" s="226">
        <v>562.05</v>
      </c>
      <c r="G66" s="10">
        <f t="shared" si="2"/>
        <v>70</v>
      </c>
      <c r="H66" s="10"/>
      <c r="I66" s="10"/>
      <c r="J66" s="10"/>
      <c r="K66" s="9"/>
      <c r="L66" s="9">
        <v>1</v>
      </c>
      <c r="M66" s="9">
        <v>1</v>
      </c>
      <c r="N66" s="9"/>
      <c r="O66" s="9"/>
      <c r="P66" s="9">
        <v>2</v>
      </c>
      <c r="Q66" s="9"/>
      <c r="R66" s="9"/>
      <c r="S66" s="9"/>
      <c r="T66" s="9"/>
      <c r="U66" s="9"/>
      <c r="V66" s="9"/>
      <c r="W66" s="9"/>
      <c r="X66" s="231">
        <f t="shared" si="0"/>
        <v>160</v>
      </c>
    </row>
    <row r="67" ht="15" customHeight="1" spans="1:24">
      <c r="A67" s="42">
        <v>82</v>
      </c>
      <c r="B67" s="43" t="s">
        <v>29</v>
      </c>
      <c r="C67" s="43">
        <v>5545</v>
      </c>
      <c r="D67" s="44" t="s">
        <v>103</v>
      </c>
      <c r="E67" s="10" t="s">
        <v>90</v>
      </c>
      <c r="F67" s="226">
        <v>195.08</v>
      </c>
      <c r="G67" s="10">
        <f t="shared" si="2"/>
        <v>60</v>
      </c>
      <c r="H67" s="10"/>
      <c r="I67" s="10"/>
      <c r="J67" s="10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231">
        <f t="shared" si="0"/>
        <v>60</v>
      </c>
    </row>
    <row r="68" ht="15" customHeight="1" spans="1:24">
      <c r="A68" s="42">
        <v>10</v>
      </c>
      <c r="B68" s="43" t="s">
        <v>32</v>
      </c>
      <c r="C68" s="43">
        <v>2400</v>
      </c>
      <c r="D68" s="43" t="s">
        <v>104</v>
      </c>
      <c r="E68" s="10" t="s">
        <v>90</v>
      </c>
      <c r="F68" s="226">
        <v>520.03</v>
      </c>
      <c r="G68" s="10">
        <f t="shared" si="2"/>
        <v>70</v>
      </c>
      <c r="H68" s="10"/>
      <c r="I68" s="10"/>
      <c r="J68" s="10"/>
      <c r="K68" s="9"/>
      <c r="L68" s="9">
        <v>3</v>
      </c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231">
        <f t="shared" si="0"/>
        <v>130</v>
      </c>
    </row>
    <row r="69" ht="15" customHeight="1" spans="1:24">
      <c r="A69" s="42">
        <v>117</v>
      </c>
      <c r="B69" s="43" t="s">
        <v>64</v>
      </c>
      <c r="C69" s="43">
        <v>5804</v>
      </c>
      <c r="D69" s="43" t="s">
        <v>105</v>
      </c>
      <c r="E69" s="44" t="s">
        <v>90</v>
      </c>
      <c r="F69" s="10"/>
      <c r="G69" s="10">
        <f t="shared" si="2"/>
        <v>60</v>
      </c>
      <c r="H69" s="10"/>
      <c r="I69" s="10"/>
      <c r="J69" s="10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231">
        <f t="shared" si="0"/>
        <v>60</v>
      </c>
    </row>
    <row r="70" ht="15" customHeight="1" spans="1:24">
      <c r="A70" s="42">
        <v>127</v>
      </c>
      <c r="B70" s="43" t="s">
        <v>24</v>
      </c>
      <c r="C70" s="43">
        <v>2567</v>
      </c>
      <c r="D70" s="43" t="s">
        <v>106</v>
      </c>
      <c r="E70" s="44" t="s">
        <v>90</v>
      </c>
      <c r="F70" s="10"/>
      <c r="G70" s="10">
        <f t="shared" si="2"/>
        <v>60</v>
      </c>
      <c r="H70" s="10"/>
      <c r="I70" s="10"/>
      <c r="J70" s="10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231">
        <f t="shared" ref="X70:X133" si="3">G70+H70*$H$4+I70*$I$4+J70*$J$4+K70*$K$4+L70*$L$4+M70*$M$4+N70*$N$4+O70*$O$4+P70*$P$4+Q70*$Q$4+R70*$R$4+S70*$S$4+T70*$T$4+U70*$U$4+V70*$V$4+W70*$W$4</f>
        <v>60</v>
      </c>
    </row>
    <row r="71" ht="15" customHeight="1" spans="1:24">
      <c r="A71" s="42">
        <v>22</v>
      </c>
      <c r="B71" s="43" t="s">
        <v>55</v>
      </c>
      <c r="C71" s="43">
        <v>5497</v>
      </c>
      <c r="D71" s="43" t="s">
        <v>107</v>
      </c>
      <c r="E71" s="10" t="s">
        <v>90</v>
      </c>
      <c r="F71" s="226">
        <v>602.34</v>
      </c>
      <c r="G71" s="10">
        <f t="shared" si="2"/>
        <v>80</v>
      </c>
      <c r="H71" s="10"/>
      <c r="I71" s="10"/>
      <c r="J71" s="10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231">
        <f t="shared" si="3"/>
        <v>80</v>
      </c>
    </row>
    <row r="72" ht="15" customHeight="1" spans="1:24">
      <c r="A72" s="42">
        <v>18</v>
      </c>
      <c r="B72" s="43" t="s">
        <v>55</v>
      </c>
      <c r="C72" s="48" t="s">
        <v>108</v>
      </c>
      <c r="D72" s="44" t="s">
        <v>109</v>
      </c>
      <c r="E72" s="10" t="s">
        <v>90</v>
      </c>
      <c r="F72" s="226">
        <v>539.17</v>
      </c>
      <c r="G72" s="10">
        <f t="shared" si="2"/>
        <v>70</v>
      </c>
      <c r="H72" s="10"/>
      <c r="I72" s="10"/>
      <c r="J72" s="10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231">
        <f t="shared" si="3"/>
        <v>70</v>
      </c>
    </row>
    <row r="73" ht="15" customHeight="1" spans="1:24">
      <c r="A73" s="42">
        <v>99</v>
      </c>
      <c r="B73" s="43" t="s">
        <v>34</v>
      </c>
      <c r="C73" s="43">
        <v>3528</v>
      </c>
      <c r="D73" s="43" t="s">
        <v>110</v>
      </c>
      <c r="E73" s="10" t="s">
        <v>90</v>
      </c>
      <c r="F73" s="226">
        <v>316.64</v>
      </c>
      <c r="G73" s="10">
        <f t="shared" si="2"/>
        <v>70</v>
      </c>
      <c r="H73" s="10"/>
      <c r="I73" s="10"/>
      <c r="J73" s="10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231">
        <f t="shared" si="3"/>
        <v>70</v>
      </c>
    </row>
    <row r="74" ht="15" customHeight="1" spans="1:24">
      <c r="A74" s="42">
        <v>36</v>
      </c>
      <c r="B74" s="43" t="s">
        <v>38</v>
      </c>
      <c r="C74" s="43">
        <v>5576</v>
      </c>
      <c r="D74" s="43" t="s">
        <v>111</v>
      </c>
      <c r="E74" s="10" t="s">
        <v>90</v>
      </c>
      <c r="F74" s="226">
        <v>311.97</v>
      </c>
      <c r="G74" s="10">
        <f t="shared" si="2"/>
        <v>70</v>
      </c>
      <c r="H74" s="10"/>
      <c r="I74" s="10"/>
      <c r="J74" s="10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231">
        <f t="shared" si="3"/>
        <v>70</v>
      </c>
    </row>
    <row r="75" ht="15" customHeight="1" spans="1:24">
      <c r="A75" s="42">
        <v>113</v>
      </c>
      <c r="B75" s="43" t="s">
        <v>64</v>
      </c>
      <c r="C75" s="43">
        <v>2161</v>
      </c>
      <c r="D75" s="43" t="s">
        <v>112</v>
      </c>
      <c r="E75" s="44" t="s">
        <v>90</v>
      </c>
      <c r="F75" s="10"/>
      <c r="G75" s="10">
        <f t="shared" si="2"/>
        <v>60</v>
      </c>
      <c r="H75" s="10"/>
      <c r="I75" s="10"/>
      <c r="J75" s="10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231">
        <f t="shared" si="3"/>
        <v>60</v>
      </c>
    </row>
    <row r="76" ht="15" customHeight="1" spans="1:24">
      <c r="A76" s="42">
        <v>21</v>
      </c>
      <c r="B76" s="43" t="s">
        <v>55</v>
      </c>
      <c r="C76" s="43">
        <v>5061</v>
      </c>
      <c r="D76" s="43" t="s">
        <v>113</v>
      </c>
      <c r="E76" s="10" t="s">
        <v>90</v>
      </c>
      <c r="F76" s="226">
        <v>395.44</v>
      </c>
      <c r="G76" s="10">
        <f t="shared" si="2"/>
        <v>70</v>
      </c>
      <c r="H76" s="10"/>
      <c r="I76" s="10"/>
      <c r="J76" s="10"/>
      <c r="K76" s="9"/>
      <c r="L76" s="9">
        <v>1</v>
      </c>
      <c r="M76" s="9"/>
      <c r="N76" s="9"/>
      <c r="O76" s="9"/>
      <c r="P76" s="9">
        <v>1</v>
      </c>
      <c r="Q76" s="9"/>
      <c r="R76" s="9"/>
      <c r="S76" s="9"/>
      <c r="T76" s="9"/>
      <c r="U76" s="9"/>
      <c r="V76" s="9"/>
      <c r="W76" s="9"/>
      <c r="X76" s="231">
        <f t="shared" si="3"/>
        <v>110</v>
      </c>
    </row>
    <row r="77" ht="15" customHeight="1" spans="1:24">
      <c r="A77" s="42">
        <v>28</v>
      </c>
      <c r="B77" s="43" t="s">
        <v>38</v>
      </c>
      <c r="C77" s="43">
        <v>2377</v>
      </c>
      <c r="D77" s="43" t="s">
        <v>114</v>
      </c>
      <c r="E77" s="10" t="s">
        <v>90</v>
      </c>
      <c r="F77" s="226">
        <v>505.45</v>
      </c>
      <c r="G77" s="10">
        <f t="shared" si="2"/>
        <v>70</v>
      </c>
      <c r="H77" s="10"/>
      <c r="I77" s="10"/>
      <c r="J77" s="10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231">
        <f t="shared" si="3"/>
        <v>70</v>
      </c>
    </row>
    <row r="78" ht="15" customHeight="1" spans="1:24">
      <c r="A78" s="42">
        <v>47</v>
      </c>
      <c r="B78" s="43" t="s">
        <v>43</v>
      </c>
      <c r="C78" s="43">
        <v>5631</v>
      </c>
      <c r="D78" s="44" t="s">
        <v>115</v>
      </c>
      <c r="E78" s="10" t="s">
        <v>90</v>
      </c>
      <c r="F78" s="226">
        <v>404.91</v>
      </c>
      <c r="G78" s="10">
        <f t="shared" si="2"/>
        <v>70</v>
      </c>
      <c r="H78" s="10"/>
      <c r="I78" s="10"/>
      <c r="J78" s="10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231">
        <f t="shared" si="3"/>
        <v>70</v>
      </c>
    </row>
    <row r="79" ht="15" customHeight="1" spans="1:24">
      <c r="A79" s="42">
        <v>71</v>
      </c>
      <c r="B79" s="43" t="s">
        <v>40</v>
      </c>
      <c r="C79" s="43">
        <v>1882</v>
      </c>
      <c r="D79" s="44" t="s">
        <v>116</v>
      </c>
      <c r="E79" s="10" t="s">
        <v>90</v>
      </c>
      <c r="F79" s="226">
        <v>407.28</v>
      </c>
      <c r="G79" s="10">
        <f t="shared" si="2"/>
        <v>70</v>
      </c>
      <c r="H79" s="10"/>
      <c r="I79" s="10"/>
      <c r="J79" s="10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231">
        <f t="shared" si="3"/>
        <v>70</v>
      </c>
    </row>
    <row r="80" ht="15" customHeight="1" spans="1:24">
      <c r="A80" s="42">
        <v>75</v>
      </c>
      <c r="B80" s="43" t="s">
        <v>40</v>
      </c>
      <c r="C80" s="43">
        <v>5637</v>
      </c>
      <c r="D80" s="43" t="s">
        <v>117</v>
      </c>
      <c r="E80" s="10" t="s">
        <v>90</v>
      </c>
      <c r="F80" s="226">
        <v>489.16</v>
      </c>
      <c r="G80" s="10">
        <f t="shared" si="2"/>
        <v>70</v>
      </c>
      <c r="H80" s="10"/>
      <c r="I80" s="10"/>
      <c r="J80" s="10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231">
        <f t="shared" si="3"/>
        <v>70</v>
      </c>
    </row>
    <row r="81" ht="15" customHeight="1" spans="1:24">
      <c r="A81" s="42">
        <v>9</v>
      </c>
      <c r="B81" s="43" t="s">
        <v>32</v>
      </c>
      <c r="C81" s="43">
        <v>2193</v>
      </c>
      <c r="D81" s="43" t="s">
        <v>118</v>
      </c>
      <c r="E81" s="10" t="s">
        <v>90</v>
      </c>
      <c r="F81" s="226">
        <v>636.74</v>
      </c>
      <c r="G81" s="10">
        <f t="shared" si="2"/>
        <v>80</v>
      </c>
      <c r="H81" s="10"/>
      <c r="I81" s="10"/>
      <c r="J81" s="10"/>
      <c r="K81" s="9">
        <v>5</v>
      </c>
      <c r="L81" s="9">
        <v>5</v>
      </c>
      <c r="M81" s="9"/>
      <c r="N81" s="9"/>
      <c r="O81" s="9"/>
      <c r="P81" s="9">
        <v>1</v>
      </c>
      <c r="Q81" s="9"/>
      <c r="R81" s="9"/>
      <c r="S81" s="9"/>
      <c r="T81" s="9"/>
      <c r="U81" s="9"/>
      <c r="V81" s="9"/>
      <c r="W81" s="9"/>
      <c r="X81" s="231">
        <f t="shared" si="3"/>
        <v>350</v>
      </c>
    </row>
    <row r="82" ht="15" customHeight="1" spans="1:24">
      <c r="A82" s="42">
        <v>118</v>
      </c>
      <c r="B82" s="43" t="s">
        <v>64</v>
      </c>
      <c r="C82" s="43">
        <v>6021</v>
      </c>
      <c r="D82" s="43" t="s">
        <v>119</v>
      </c>
      <c r="E82" s="44" t="s">
        <v>90</v>
      </c>
      <c r="F82" s="10"/>
      <c r="G82" s="10">
        <f t="shared" si="2"/>
        <v>60</v>
      </c>
      <c r="H82" s="10"/>
      <c r="I82" s="10"/>
      <c r="J82" s="10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231">
        <f t="shared" si="3"/>
        <v>60</v>
      </c>
    </row>
    <row r="83" ht="15" customHeight="1" spans="1:24">
      <c r="A83" s="42">
        <v>45</v>
      </c>
      <c r="B83" s="43" t="s">
        <v>43</v>
      </c>
      <c r="C83" s="43">
        <v>2672</v>
      </c>
      <c r="D83" s="43" t="s">
        <v>120</v>
      </c>
      <c r="E83" s="10" t="s">
        <v>90</v>
      </c>
      <c r="F83" s="226">
        <v>607.38</v>
      </c>
      <c r="G83" s="10">
        <f t="shared" si="2"/>
        <v>80</v>
      </c>
      <c r="H83" s="10"/>
      <c r="I83" s="10"/>
      <c r="J83" s="10"/>
      <c r="K83" s="9"/>
      <c r="L83" s="9"/>
      <c r="M83" s="9"/>
      <c r="N83" s="9"/>
      <c r="O83" s="9"/>
      <c r="P83" s="9">
        <v>1</v>
      </c>
      <c r="Q83" s="9"/>
      <c r="R83" s="9">
        <v>1</v>
      </c>
      <c r="S83" s="9">
        <v>1</v>
      </c>
      <c r="T83" s="9"/>
      <c r="U83" s="9"/>
      <c r="V83" s="9"/>
      <c r="W83" s="9"/>
      <c r="X83" s="231">
        <f t="shared" si="3"/>
        <v>135</v>
      </c>
    </row>
    <row r="84" ht="15" customHeight="1" spans="1:24">
      <c r="A84" s="42">
        <v>81</v>
      </c>
      <c r="B84" s="43" t="s">
        <v>29</v>
      </c>
      <c r="C84" s="43">
        <v>5001</v>
      </c>
      <c r="D84" s="43" t="s">
        <v>121</v>
      </c>
      <c r="E84" s="10" t="s">
        <v>90</v>
      </c>
      <c r="F84" s="226">
        <v>511.76</v>
      </c>
      <c r="G84" s="10">
        <f t="shared" si="2"/>
        <v>70</v>
      </c>
      <c r="H84" s="10"/>
      <c r="I84" s="10"/>
      <c r="J84" s="10"/>
      <c r="K84" s="9"/>
      <c r="L84" s="9"/>
      <c r="M84" s="9"/>
      <c r="N84" s="9"/>
      <c r="O84" s="9"/>
      <c r="P84" s="9">
        <v>1</v>
      </c>
      <c r="Q84" s="9"/>
      <c r="R84" s="9"/>
      <c r="S84" s="9"/>
      <c r="T84" s="9"/>
      <c r="U84" s="9"/>
      <c r="V84" s="9"/>
      <c r="W84" s="9"/>
      <c r="X84" s="231">
        <f t="shared" si="3"/>
        <v>90</v>
      </c>
    </row>
    <row r="85" ht="15" customHeight="1" spans="1:24">
      <c r="A85" s="42">
        <v>74</v>
      </c>
      <c r="B85" s="43" t="s">
        <v>40</v>
      </c>
      <c r="C85" s="43">
        <v>5203</v>
      </c>
      <c r="D85" s="43" t="s">
        <v>122</v>
      </c>
      <c r="E85" s="10" t="s">
        <v>90</v>
      </c>
      <c r="F85" s="226">
        <v>449.22</v>
      </c>
      <c r="G85" s="10">
        <f t="shared" si="2"/>
        <v>70</v>
      </c>
      <c r="H85" s="10"/>
      <c r="I85" s="10"/>
      <c r="J85" s="10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231">
        <f t="shared" si="3"/>
        <v>70</v>
      </c>
    </row>
    <row r="86" ht="15" customHeight="1" spans="1:24">
      <c r="A86" s="42">
        <v>42</v>
      </c>
      <c r="B86" s="43" t="s">
        <v>43</v>
      </c>
      <c r="C86" s="43">
        <v>2323</v>
      </c>
      <c r="D86" s="43" t="s">
        <v>123</v>
      </c>
      <c r="E86" s="10" t="s">
        <v>90</v>
      </c>
      <c r="F86" s="226">
        <v>689.76</v>
      </c>
      <c r="G86" s="10">
        <f t="shared" ref="G86:G102" si="4">IF(300&gt;F86,60,IF(600&gt;F86,70,IF(900&gt;F86,80,IF(F86&gt;901,70))))</f>
        <v>80</v>
      </c>
      <c r="H86" s="10"/>
      <c r="I86" s="10"/>
      <c r="J86" s="10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231">
        <f t="shared" si="3"/>
        <v>80</v>
      </c>
    </row>
    <row r="87" ht="15" customHeight="1" spans="1:24">
      <c r="A87" s="42">
        <v>84</v>
      </c>
      <c r="B87" s="43" t="s">
        <v>29</v>
      </c>
      <c r="C87" s="43">
        <v>6232</v>
      </c>
      <c r="D87" s="43" t="s">
        <v>124</v>
      </c>
      <c r="E87" s="10" t="s">
        <v>90</v>
      </c>
      <c r="F87" s="226">
        <v>95.36</v>
      </c>
      <c r="G87" s="10">
        <f t="shared" si="4"/>
        <v>60</v>
      </c>
      <c r="H87" s="10"/>
      <c r="I87" s="10"/>
      <c r="J87" s="10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231">
        <f t="shared" si="3"/>
        <v>60</v>
      </c>
    </row>
    <row r="88" ht="15" customHeight="1" spans="1:24">
      <c r="A88" s="42">
        <v>112</v>
      </c>
      <c r="B88" s="43" t="s">
        <v>64</v>
      </c>
      <c r="C88" s="43">
        <v>2103</v>
      </c>
      <c r="D88" s="43" t="s">
        <v>125</v>
      </c>
      <c r="E88" s="44" t="s">
        <v>90</v>
      </c>
      <c r="F88" s="10"/>
      <c r="G88" s="10">
        <f t="shared" si="4"/>
        <v>60</v>
      </c>
      <c r="H88" s="10"/>
      <c r="I88" s="10"/>
      <c r="J88" s="10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231">
        <f t="shared" si="3"/>
        <v>60</v>
      </c>
    </row>
    <row r="89" ht="15" customHeight="1" spans="1:24">
      <c r="A89" s="42">
        <v>69</v>
      </c>
      <c r="B89" s="43" t="s">
        <v>40</v>
      </c>
      <c r="C89" s="48" t="s">
        <v>126</v>
      </c>
      <c r="D89" s="44" t="s">
        <v>127</v>
      </c>
      <c r="E89" s="10" t="s">
        <v>90</v>
      </c>
      <c r="F89" s="226">
        <v>90.56</v>
      </c>
      <c r="G89" s="10">
        <f t="shared" si="4"/>
        <v>60</v>
      </c>
      <c r="H89" s="10"/>
      <c r="I89" s="10"/>
      <c r="J89" s="10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231">
        <f t="shared" si="3"/>
        <v>60</v>
      </c>
    </row>
    <row r="90" ht="15" customHeight="1" spans="1:24">
      <c r="A90" s="42">
        <v>56</v>
      </c>
      <c r="B90" s="43" t="s">
        <v>58</v>
      </c>
      <c r="C90" s="43">
        <v>5008</v>
      </c>
      <c r="D90" s="43" t="s">
        <v>128</v>
      </c>
      <c r="E90" s="10" t="s">
        <v>90</v>
      </c>
      <c r="F90" s="226">
        <v>701.57</v>
      </c>
      <c r="G90" s="10">
        <f t="shared" si="4"/>
        <v>80</v>
      </c>
      <c r="H90" s="10"/>
      <c r="I90" s="10"/>
      <c r="J90" s="10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231">
        <f t="shared" si="3"/>
        <v>80</v>
      </c>
    </row>
    <row r="91" ht="15" customHeight="1" spans="1:24">
      <c r="A91" s="42">
        <v>44</v>
      </c>
      <c r="B91" s="43" t="s">
        <v>43</v>
      </c>
      <c r="C91" s="43">
        <v>2600</v>
      </c>
      <c r="D91" s="43" t="s">
        <v>129</v>
      </c>
      <c r="E91" s="10" t="s">
        <v>90</v>
      </c>
      <c r="F91" s="226">
        <v>447</v>
      </c>
      <c r="G91" s="10">
        <f t="shared" si="4"/>
        <v>70</v>
      </c>
      <c r="H91" s="10"/>
      <c r="I91" s="10"/>
      <c r="J91" s="10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231">
        <f t="shared" si="3"/>
        <v>70</v>
      </c>
    </row>
    <row r="92" ht="15" customHeight="1" spans="1:24">
      <c r="A92" s="42">
        <v>120</v>
      </c>
      <c r="B92" s="43" t="s">
        <v>64</v>
      </c>
      <c r="C92" s="43">
        <v>5850</v>
      </c>
      <c r="D92" s="43" t="s">
        <v>130</v>
      </c>
      <c r="E92" s="44" t="s">
        <v>90</v>
      </c>
      <c r="F92" s="10"/>
      <c r="G92" s="10">
        <f t="shared" si="4"/>
        <v>60</v>
      </c>
      <c r="H92" s="10"/>
      <c r="I92" s="10"/>
      <c r="J92" s="10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231">
        <f t="shared" si="3"/>
        <v>60</v>
      </c>
    </row>
    <row r="93" ht="15" customHeight="1" spans="1:24">
      <c r="A93" s="42">
        <v>76</v>
      </c>
      <c r="B93" s="43" t="s">
        <v>29</v>
      </c>
      <c r="C93" s="48" t="s">
        <v>131</v>
      </c>
      <c r="D93" s="43" t="s">
        <v>132</v>
      </c>
      <c r="E93" s="10" t="s">
        <v>90</v>
      </c>
      <c r="F93" s="233"/>
      <c r="G93" s="10">
        <f t="shared" si="4"/>
        <v>60</v>
      </c>
      <c r="H93" s="10"/>
      <c r="I93" s="10"/>
      <c r="J93" s="10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231">
        <f t="shared" si="3"/>
        <v>60</v>
      </c>
    </row>
    <row r="94" ht="15" customHeight="1" spans="1:24">
      <c r="A94" s="42">
        <v>119</v>
      </c>
      <c r="B94" s="43" t="s">
        <v>64</v>
      </c>
      <c r="C94" s="43">
        <v>6015</v>
      </c>
      <c r="D94" s="43" t="s">
        <v>133</v>
      </c>
      <c r="E94" s="44" t="s">
        <v>90</v>
      </c>
      <c r="F94" s="10"/>
      <c r="G94" s="10">
        <f t="shared" si="4"/>
        <v>60</v>
      </c>
      <c r="H94" s="10"/>
      <c r="I94" s="10"/>
      <c r="J94" s="10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231">
        <f t="shared" si="3"/>
        <v>60</v>
      </c>
    </row>
    <row r="95" ht="15" customHeight="1" spans="1:24">
      <c r="A95" s="42">
        <v>19</v>
      </c>
      <c r="B95" s="43" t="s">
        <v>55</v>
      </c>
      <c r="C95" s="43">
        <v>1902</v>
      </c>
      <c r="D95" s="44" t="s">
        <v>134</v>
      </c>
      <c r="E95" s="10" t="s">
        <v>90</v>
      </c>
      <c r="F95" s="226">
        <v>577.01</v>
      </c>
      <c r="G95" s="10">
        <f t="shared" si="4"/>
        <v>70</v>
      </c>
      <c r="H95" s="10"/>
      <c r="I95" s="10"/>
      <c r="J95" s="10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231">
        <f t="shared" si="3"/>
        <v>70</v>
      </c>
    </row>
    <row r="96" ht="15" customHeight="1" spans="1:24">
      <c r="A96" s="42">
        <v>116</v>
      </c>
      <c r="B96" s="43" t="s">
        <v>64</v>
      </c>
      <c r="C96" s="43">
        <v>5411</v>
      </c>
      <c r="D96" s="43" t="s">
        <v>135</v>
      </c>
      <c r="E96" s="44" t="s">
        <v>90</v>
      </c>
      <c r="F96" s="10"/>
      <c r="G96" s="10">
        <f t="shared" si="4"/>
        <v>60</v>
      </c>
      <c r="H96" s="10"/>
      <c r="I96" s="10"/>
      <c r="J96" s="10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231">
        <f t="shared" si="3"/>
        <v>60</v>
      </c>
    </row>
    <row r="97" ht="15" customHeight="1" spans="1:24">
      <c r="A97" s="42">
        <v>12</v>
      </c>
      <c r="B97" s="43" t="s">
        <v>32</v>
      </c>
      <c r="C97" s="43">
        <v>5802</v>
      </c>
      <c r="D97" s="43" t="s">
        <v>136</v>
      </c>
      <c r="E97" s="10" t="s">
        <v>90</v>
      </c>
      <c r="F97" s="226">
        <v>728.5</v>
      </c>
      <c r="G97" s="10">
        <f t="shared" si="4"/>
        <v>80</v>
      </c>
      <c r="H97" s="10"/>
      <c r="I97" s="10"/>
      <c r="J97" s="10"/>
      <c r="K97" s="9">
        <v>6</v>
      </c>
      <c r="L97" s="9">
        <v>5</v>
      </c>
      <c r="M97" s="9"/>
      <c r="N97" s="9"/>
      <c r="O97" s="9"/>
      <c r="P97" s="9">
        <v>1</v>
      </c>
      <c r="Q97" s="9"/>
      <c r="R97" s="9"/>
      <c r="S97" s="9"/>
      <c r="T97" s="9"/>
      <c r="U97" s="9"/>
      <c r="V97" s="9"/>
      <c r="W97" s="9"/>
      <c r="X97" s="231">
        <f t="shared" si="3"/>
        <v>380</v>
      </c>
    </row>
    <row r="98" ht="15" customHeight="1" spans="1:24">
      <c r="A98" s="42">
        <v>109</v>
      </c>
      <c r="B98" s="44" t="s">
        <v>137</v>
      </c>
      <c r="C98" s="43">
        <v>6223</v>
      </c>
      <c r="D98" s="43" t="s">
        <v>138</v>
      </c>
      <c r="E98" s="44" t="s">
        <v>90</v>
      </c>
      <c r="F98" s="226">
        <v>145.44</v>
      </c>
      <c r="G98" s="10">
        <f t="shared" si="4"/>
        <v>60</v>
      </c>
      <c r="H98" s="10"/>
      <c r="I98" s="10"/>
      <c r="J98" s="10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231">
        <f t="shared" si="3"/>
        <v>60</v>
      </c>
    </row>
    <row r="99" ht="15" customHeight="1" spans="1:24">
      <c r="A99" s="42">
        <v>107</v>
      </c>
      <c r="B99" s="43" t="s">
        <v>34</v>
      </c>
      <c r="C99" s="43">
        <v>2575</v>
      </c>
      <c r="D99" s="43" t="s">
        <v>139</v>
      </c>
      <c r="E99" s="10" t="s">
        <v>90</v>
      </c>
      <c r="F99" s="226">
        <v>448.41</v>
      </c>
      <c r="G99" s="10">
        <f t="shared" si="4"/>
        <v>70</v>
      </c>
      <c r="H99" s="10"/>
      <c r="I99" s="10"/>
      <c r="J99" s="10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231">
        <f t="shared" si="3"/>
        <v>70</v>
      </c>
    </row>
    <row r="100" ht="15" customHeight="1" spans="1:24">
      <c r="A100" s="42">
        <v>63</v>
      </c>
      <c r="B100" s="43" t="s">
        <v>49</v>
      </c>
      <c r="C100" s="43">
        <v>2644</v>
      </c>
      <c r="D100" s="43" t="s">
        <v>140</v>
      </c>
      <c r="E100" s="10" t="s">
        <v>90</v>
      </c>
      <c r="F100" s="226">
        <v>233.35</v>
      </c>
      <c r="G100" s="10">
        <f t="shared" si="4"/>
        <v>60</v>
      </c>
      <c r="H100" s="10"/>
      <c r="I100" s="10"/>
      <c r="J100" s="10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231">
        <f t="shared" si="3"/>
        <v>60</v>
      </c>
    </row>
    <row r="101" ht="15" customHeight="1" spans="1:24">
      <c r="A101" s="42">
        <v>52</v>
      </c>
      <c r="B101" s="43" t="s">
        <v>58</v>
      </c>
      <c r="C101" s="43">
        <v>1753</v>
      </c>
      <c r="D101" s="44" t="s">
        <v>141</v>
      </c>
      <c r="E101" s="10" t="s">
        <v>90</v>
      </c>
      <c r="F101" s="226">
        <v>556.82</v>
      </c>
      <c r="G101" s="10">
        <f t="shared" si="4"/>
        <v>70</v>
      </c>
      <c r="H101" s="10"/>
      <c r="I101" s="10"/>
      <c r="J101" s="10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231">
        <f t="shared" si="3"/>
        <v>70</v>
      </c>
    </row>
    <row r="102" ht="15" customHeight="1" spans="1:24">
      <c r="A102" s="42">
        <v>67</v>
      </c>
      <c r="B102" s="43" t="s">
        <v>49</v>
      </c>
      <c r="C102" s="43">
        <v>6233</v>
      </c>
      <c r="D102" s="43" t="s">
        <v>142</v>
      </c>
      <c r="E102" s="10" t="s">
        <v>90</v>
      </c>
      <c r="F102" s="226">
        <v>266.34</v>
      </c>
      <c r="G102" s="10">
        <f t="shared" si="4"/>
        <v>60</v>
      </c>
      <c r="H102" s="10"/>
      <c r="I102" s="10"/>
      <c r="J102" s="10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231">
        <f t="shared" si="3"/>
        <v>60</v>
      </c>
    </row>
    <row r="103" ht="15" customHeight="1" spans="1:24">
      <c r="A103" s="42">
        <v>66</v>
      </c>
      <c r="B103" s="43" t="s">
        <v>49</v>
      </c>
      <c r="C103" s="43">
        <v>5764</v>
      </c>
      <c r="D103" s="43" t="s">
        <v>143</v>
      </c>
      <c r="E103" s="10" t="s">
        <v>144</v>
      </c>
      <c r="F103" s="226">
        <v>309.65</v>
      </c>
      <c r="G103" s="10">
        <f t="shared" ref="G103:G127" si="5">IF(300&gt;F103,20,IF(600&gt;F103,30,IF(900&gt;F103,50,IF(F103&gt;901,30))))</f>
        <v>30</v>
      </c>
      <c r="H103" s="10"/>
      <c r="I103" s="10">
        <v>1</v>
      </c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231">
        <f t="shared" si="3"/>
        <v>60</v>
      </c>
    </row>
    <row r="104" ht="15" customHeight="1" spans="1:24">
      <c r="A104" s="42">
        <v>77</v>
      </c>
      <c r="B104" s="43" t="s">
        <v>29</v>
      </c>
      <c r="C104" s="43">
        <v>1905</v>
      </c>
      <c r="D104" s="44" t="s">
        <v>145</v>
      </c>
      <c r="E104" s="10" t="s">
        <v>144</v>
      </c>
      <c r="F104" s="226">
        <v>705.78</v>
      </c>
      <c r="G104" s="10">
        <f t="shared" si="5"/>
        <v>50</v>
      </c>
      <c r="H104" s="10"/>
      <c r="I104" s="10"/>
      <c r="J104" s="10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231">
        <f t="shared" si="3"/>
        <v>50</v>
      </c>
    </row>
    <row r="105" ht="15" customHeight="1" spans="1:24">
      <c r="A105" s="42">
        <v>33</v>
      </c>
      <c r="B105" s="43" t="s">
        <v>38</v>
      </c>
      <c r="C105" s="43">
        <v>5114</v>
      </c>
      <c r="D105" s="43" t="s">
        <v>146</v>
      </c>
      <c r="E105" s="10" t="s">
        <v>144</v>
      </c>
      <c r="F105" s="226">
        <v>564.67</v>
      </c>
      <c r="G105" s="10">
        <f t="shared" si="5"/>
        <v>30</v>
      </c>
      <c r="H105" s="10"/>
      <c r="I105" s="10"/>
      <c r="J105" s="10"/>
      <c r="K105" s="9">
        <v>1</v>
      </c>
      <c r="L105" s="9">
        <v>1</v>
      </c>
      <c r="M105" s="9"/>
      <c r="N105" s="9"/>
      <c r="O105" s="9"/>
      <c r="P105" s="9">
        <v>1</v>
      </c>
      <c r="Q105" s="9"/>
      <c r="R105" s="9"/>
      <c r="S105" s="9"/>
      <c r="T105" s="9"/>
      <c r="U105" s="9"/>
      <c r="V105" s="9"/>
      <c r="W105" s="9"/>
      <c r="X105" s="231">
        <f t="shared" si="3"/>
        <v>100</v>
      </c>
    </row>
    <row r="106" ht="15" customHeight="1" spans="1:24">
      <c r="A106" s="42">
        <v>100</v>
      </c>
      <c r="B106" s="43" t="s">
        <v>34</v>
      </c>
      <c r="C106" s="43"/>
      <c r="D106" s="43" t="s">
        <v>147</v>
      </c>
      <c r="E106" s="10" t="s">
        <v>144</v>
      </c>
      <c r="F106" s="226"/>
      <c r="G106" s="10">
        <f t="shared" si="5"/>
        <v>20</v>
      </c>
      <c r="H106" s="10"/>
      <c r="I106" s="10"/>
      <c r="J106" s="10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231">
        <f t="shared" si="3"/>
        <v>20</v>
      </c>
    </row>
    <row r="107" ht="15" customHeight="1" spans="1:24">
      <c r="A107" s="42">
        <v>85</v>
      </c>
      <c r="B107" s="43" t="s">
        <v>36</v>
      </c>
      <c r="C107" s="48" t="s">
        <v>148</v>
      </c>
      <c r="D107" s="44" t="s">
        <v>149</v>
      </c>
      <c r="E107" s="10" t="s">
        <v>144</v>
      </c>
      <c r="F107" s="226">
        <v>265.2</v>
      </c>
      <c r="G107" s="10">
        <f t="shared" si="5"/>
        <v>20</v>
      </c>
      <c r="H107" s="10"/>
      <c r="I107" s="10"/>
      <c r="J107" s="10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231">
        <f t="shared" si="3"/>
        <v>20</v>
      </c>
    </row>
    <row r="108" ht="15" customHeight="1" spans="1:24">
      <c r="A108" s="42">
        <v>25</v>
      </c>
      <c r="B108" s="43" t="s">
        <v>38</v>
      </c>
      <c r="C108" s="48" t="s">
        <v>150</v>
      </c>
      <c r="D108" s="43" t="s">
        <v>151</v>
      </c>
      <c r="E108" s="10" t="s">
        <v>144</v>
      </c>
      <c r="F108" s="226">
        <v>52.5</v>
      </c>
      <c r="G108" s="10">
        <f t="shared" si="5"/>
        <v>20</v>
      </c>
      <c r="H108" s="10"/>
      <c r="I108" s="10"/>
      <c r="J108" s="10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231">
        <f t="shared" si="3"/>
        <v>20</v>
      </c>
    </row>
    <row r="109" ht="15" customHeight="1" spans="1:24">
      <c r="A109" s="42">
        <v>70</v>
      </c>
      <c r="B109" s="43" t="s">
        <v>40</v>
      </c>
      <c r="C109" s="43"/>
      <c r="D109" s="44" t="s">
        <v>152</v>
      </c>
      <c r="E109" s="10" t="s">
        <v>144</v>
      </c>
      <c r="F109" s="226">
        <v>353.24</v>
      </c>
      <c r="G109" s="10">
        <f t="shared" si="5"/>
        <v>30</v>
      </c>
      <c r="H109" s="10"/>
      <c r="I109" s="10"/>
      <c r="J109" s="10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231">
        <f t="shared" si="3"/>
        <v>30</v>
      </c>
    </row>
    <row r="110" ht="15" customHeight="1" spans="1:24">
      <c r="A110" s="42">
        <v>16</v>
      </c>
      <c r="B110" s="43" t="s">
        <v>55</v>
      </c>
      <c r="C110" s="43">
        <v>2464</v>
      </c>
      <c r="D110" s="43" t="s">
        <v>153</v>
      </c>
      <c r="E110" s="10" t="s">
        <v>144</v>
      </c>
      <c r="F110" s="226">
        <v>1036.94</v>
      </c>
      <c r="G110" s="10">
        <f t="shared" si="5"/>
        <v>30</v>
      </c>
      <c r="H110" s="10"/>
      <c r="I110" s="10"/>
      <c r="J110" s="10"/>
      <c r="K110" s="9"/>
      <c r="L110" s="9"/>
      <c r="M110" s="9"/>
      <c r="N110" s="9"/>
      <c r="O110" s="9"/>
      <c r="P110" s="9">
        <v>1</v>
      </c>
      <c r="Q110" s="9"/>
      <c r="R110" s="9"/>
      <c r="S110" s="9"/>
      <c r="T110" s="9"/>
      <c r="U110" s="9"/>
      <c r="V110" s="9"/>
      <c r="W110" s="9"/>
      <c r="X110" s="231">
        <f t="shared" si="3"/>
        <v>50</v>
      </c>
    </row>
    <row r="111" ht="15" customHeight="1" spans="1:24">
      <c r="A111" s="42">
        <v>4</v>
      </c>
      <c r="B111" s="43" t="s">
        <v>32</v>
      </c>
      <c r="C111" s="43">
        <v>1699</v>
      </c>
      <c r="D111" s="43" t="s">
        <v>154</v>
      </c>
      <c r="E111" s="10" t="s">
        <v>144</v>
      </c>
      <c r="F111" s="226">
        <v>823.1</v>
      </c>
      <c r="G111" s="10">
        <f t="shared" si="5"/>
        <v>50</v>
      </c>
      <c r="H111" s="10"/>
      <c r="I111" s="10"/>
      <c r="J111" s="10"/>
      <c r="K111" s="9">
        <v>4</v>
      </c>
      <c r="L111" s="9">
        <v>7</v>
      </c>
      <c r="M111" s="9"/>
      <c r="N111" s="9"/>
      <c r="O111" s="9"/>
      <c r="P111" s="9">
        <v>1</v>
      </c>
      <c r="Q111" s="9"/>
      <c r="R111" s="9">
        <v>5</v>
      </c>
      <c r="S111" s="9"/>
      <c r="T111" s="9"/>
      <c r="U111" s="9"/>
      <c r="V111" s="9"/>
      <c r="W111" s="9"/>
      <c r="X111" s="231">
        <f t="shared" si="3"/>
        <v>430</v>
      </c>
    </row>
    <row r="112" ht="15" customHeight="1" spans="1:24">
      <c r="A112" s="42">
        <v>1</v>
      </c>
      <c r="B112" s="43" t="s">
        <v>32</v>
      </c>
      <c r="C112" s="43"/>
      <c r="D112" s="43" t="s">
        <v>155</v>
      </c>
      <c r="E112" s="10" t="s">
        <v>144</v>
      </c>
      <c r="F112" s="9">
        <v>193.4</v>
      </c>
      <c r="G112" s="10">
        <f t="shared" si="5"/>
        <v>20</v>
      </c>
      <c r="H112" s="10"/>
      <c r="I112" s="10"/>
      <c r="J112" s="10"/>
      <c r="K112" s="9"/>
      <c r="L112" s="9"/>
      <c r="M112" s="9"/>
      <c r="N112" s="9"/>
      <c r="O112" s="9"/>
      <c r="P112" s="9"/>
      <c r="Q112" s="9"/>
      <c r="R112" s="9">
        <v>2</v>
      </c>
      <c r="S112" s="9"/>
      <c r="T112" s="9"/>
      <c r="U112" s="9"/>
      <c r="V112" s="9"/>
      <c r="W112" s="9"/>
      <c r="X112" s="231">
        <f t="shared" si="3"/>
        <v>60</v>
      </c>
    </row>
    <row r="113" ht="25.5" customHeight="1" spans="1:24">
      <c r="A113" s="42">
        <v>26</v>
      </c>
      <c r="B113" s="43" t="s">
        <v>38</v>
      </c>
      <c r="C113" s="43">
        <v>2304</v>
      </c>
      <c r="D113" s="43" t="s">
        <v>156</v>
      </c>
      <c r="E113" s="10" t="s">
        <v>144</v>
      </c>
      <c r="F113" s="226">
        <v>760.38</v>
      </c>
      <c r="G113" s="10">
        <f t="shared" si="5"/>
        <v>50</v>
      </c>
      <c r="H113" s="10"/>
      <c r="I113" s="10"/>
      <c r="J113" s="10"/>
      <c r="K113" s="9">
        <v>1</v>
      </c>
      <c r="L113" s="9">
        <v>1</v>
      </c>
      <c r="M113" s="9"/>
      <c r="N113" s="9"/>
      <c r="O113" s="9"/>
      <c r="P113" s="9">
        <v>1</v>
      </c>
      <c r="Q113" s="9"/>
      <c r="R113" s="9"/>
      <c r="S113" s="9"/>
      <c r="T113" s="9"/>
      <c r="U113" s="9"/>
      <c r="V113" s="9"/>
      <c r="W113" s="9"/>
      <c r="X113" s="231">
        <f t="shared" si="3"/>
        <v>120</v>
      </c>
    </row>
    <row r="114" ht="28.5" customHeight="1" spans="1:24">
      <c r="A114" s="42">
        <v>95</v>
      </c>
      <c r="B114" s="43" t="s">
        <v>34</v>
      </c>
      <c r="C114" s="43">
        <v>3535</v>
      </c>
      <c r="D114" s="43" t="s">
        <v>157</v>
      </c>
      <c r="E114" s="10" t="s">
        <v>144</v>
      </c>
      <c r="F114" s="226">
        <v>710.05</v>
      </c>
      <c r="G114" s="10">
        <f t="shared" si="5"/>
        <v>50</v>
      </c>
      <c r="H114" s="10"/>
      <c r="I114" s="10"/>
      <c r="J114" s="10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231">
        <f t="shared" si="3"/>
        <v>50</v>
      </c>
    </row>
    <row r="115" ht="15" customHeight="1" spans="1:24">
      <c r="A115" s="42">
        <v>38</v>
      </c>
      <c r="B115" s="43" t="s">
        <v>43</v>
      </c>
      <c r="C115" s="48" t="s">
        <v>158</v>
      </c>
      <c r="D115" s="44" t="s">
        <v>159</v>
      </c>
      <c r="E115" s="10" t="s">
        <v>144</v>
      </c>
      <c r="F115" s="226">
        <v>703.42</v>
      </c>
      <c r="G115" s="10">
        <f t="shared" si="5"/>
        <v>50</v>
      </c>
      <c r="H115" s="10"/>
      <c r="I115" s="10"/>
      <c r="J115" s="10"/>
      <c r="K115" s="9"/>
      <c r="L115" s="9"/>
      <c r="M115" s="9"/>
      <c r="N115" s="9"/>
      <c r="O115" s="9"/>
      <c r="P115" s="9">
        <v>2</v>
      </c>
      <c r="Q115" s="9"/>
      <c r="R115" s="9"/>
      <c r="S115" s="9"/>
      <c r="T115" s="9"/>
      <c r="U115" s="9"/>
      <c r="V115" s="9"/>
      <c r="W115" s="9"/>
      <c r="X115" s="231">
        <f t="shared" si="3"/>
        <v>90</v>
      </c>
    </row>
    <row r="116" ht="15" customHeight="1" spans="1:24">
      <c r="A116" s="42">
        <v>64</v>
      </c>
      <c r="B116" s="43" t="s">
        <v>49</v>
      </c>
      <c r="C116" s="43">
        <v>5323</v>
      </c>
      <c r="D116" s="44" t="s">
        <v>160</v>
      </c>
      <c r="E116" s="10" t="s">
        <v>144</v>
      </c>
      <c r="F116" s="226">
        <v>500.52</v>
      </c>
      <c r="G116" s="10">
        <f t="shared" si="5"/>
        <v>30</v>
      </c>
      <c r="H116" s="10"/>
      <c r="I116" s="10"/>
      <c r="J116" s="10"/>
      <c r="K116" s="9"/>
      <c r="L116" s="9"/>
      <c r="M116" s="9"/>
      <c r="N116" s="9"/>
      <c r="O116" s="9"/>
      <c r="P116" s="9">
        <v>2</v>
      </c>
      <c r="Q116" s="9"/>
      <c r="R116" s="9"/>
      <c r="S116" s="9"/>
      <c r="T116" s="9"/>
      <c r="U116" s="9"/>
      <c r="V116" s="9"/>
      <c r="W116" s="9"/>
      <c r="X116" s="231">
        <f t="shared" si="3"/>
        <v>70</v>
      </c>
    </row>
    <row r="117" ht="15" customHeight="1" spans="1:24">
      <c r="A117" s="42">
        <v>73</v>
      </c>
      <c r="B117" s="43" t="s">
        <v>40</v>
      </c>
      <c r="C117" s="43">
        <v>5148</v>
      </c>
      <c r="D117" s="44" t="s">
        <v>161</v>
      </c>
      <c r="E117" s="10" t="s">
        <v>144</v>
      </c>
      <c r="F117" s="226">
        <v>246.6</v>
      </c>
      <c r="G117" s="10">
        <f t="shared" si="5"/>
        <v>20</v>
      </c>
      <c r="H117" s="10"/>
      <c r="I117" s="10"/>
      <c r="J117" s="10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231">
        <f t="shared" si="3"/>
        <v>20</v>
      </c>
    </row>
    <row r="118" ht="15" customHeight="1" spans="1:24">
      <c r="A118" s="42">
        <v>58</v>
      </c>
      <c r="B118" s="43" t="s">
        <v>58</v>
      </c>
      <c r="C118" s="43">
        <v>6296</v>
      </c>
      <c r="D118" s="43" t="s">
        <v>162</v>
      </c>
      <c r="E118" s="10" t="s">
        <v>144</v>
      </c>
      <c r="F118" s="226">
        <v>84.22</v>
      </c>
      <c r="G118" s="10">
        <f t="shared" si="5"/>
        <v>20</v>
      </c>
      <c r="H118" s="10"/>
      <c r="I118" s="10"/>
      <c r="J118" s="10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231">
        <f t="shared" si="3"/>
        <v>20</v>
      </c>
    </row>
    <row r="119" ht="15" customHeight="1" spans="1:24">
      <c r="A119" s="42">
        <v>15</v>
      </c>
      <c r="B119" s="43" t="s">
        <v>55</v>
      </c>
      <c r="C119" s="43">
        <v>3583</v>
      </c>
      <c r="D119" s="44" t="s">
        <v>163</v>
      </c>
      <c r="E119" s="10" t="s">
        <v>144</v>
      </c>
      <c r="F119" s="226">
        <v>562.74</v>
      </c>
      <c r="G119" s="10">
        <f t="shared" si="5"/>
        <v>30</v>
      </c>
      <c r="H119" s="10"/>
      <c r="I119" s="10"/>
      <c r="J119" s="10"/>
      <c r="K119" s="9"/>
      <c r="L119" s="9">
        <v>2</v>
      </c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231">
        <f t="shared" si="3"/>
        <v>70</v>
      </c>
    </row>
    <row r="120" ht="15" customHeight="1" spans="1:24">
      <c r="A120" s="42">
        <v>17</v>
      </c>
      <c r="B120" s="43" t="s">
        <v>55</v>
      </c>
      <c r="C120" s="43">
        <v>2514</v>
      </c>
      <c r="D120" s="43" t="s">
        <v>164</v>
      </c>
      <c r="E120" s="10" t="s">
        <v>144</v>
      </c>
      <c r="F120" s="226">
        <v>780.06</v>
      </c>
      <c r="G120" s="10">
        <f t="shared" si="5"/>
        <v>50</v>
      </c>
      <c r="H120" s="10"/>
      <c r="I120" s="10"/>
      <c r="J120" s="10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231">
        <f t="shared" si="3"/>
        <v>50</v>
      </c>
    </row>
    <row r="121" ht="15" customHeight="1" spans="1:24">
      <c r="A121" s="42">
        <v>39</v>
      </c>
      <c r="B121" s="43" t="s">
        <v>43</v>
      </c>
      <c r="C121" s="43"/>
      <c r="D121" s="44" t="s">
        <v>165</v>
      </c>
      <c r="E121" s="10" t="s">
        <v>144</v>
      </c>
      <c r="F121" s="226"/>
      <c r="G121" s="10">
        <f t="shared" si="5"/>
        <v>20</v>
      </c>
      <c r="H121" s="10"/>
      <c r="I121" s="10"/>
      <c r="J121" s="10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231">
        <f t="shared" si="3"/>
        <v>20</v>
      </c>
    </row>
    <row r="122" ht="15" customHeight="1" spans="1:24">
      <c r="A122" s="42">
        <v>96</v>
      </c>
      <c r="B122" s="43" t="s">
        <v>34</v>
      </c>
      <c r="C122" s="43">
        <v>274</v>
      </c>
      <c r="D122" s="43" t="s">
        <v>166</v>
      </c>
      <c r="E122" s="10" t="s">
        <v>144</v>
      </c>
      <c r="F122" s="226">
        <v>650.26</v>
      </c>
      <c r="G122" s="10">
        <f t="shared" si="5"/>
        <v>50</v>
      </c>
      <c r="H122" s="10"/>
      <c r="I122" s="10"/>
      <c r="J122" s="10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231">
        <f t="shared" si="3"/>
        <v>50</v>
      </c>
    </row>
    <row r="123" ht="15" customHeight="1" spans="1:24">
      <c r="A123" s="42">
        <v>50</v>
      </c>
      <c r="B123" s="43" t="s">
        <v>58</v>
      </c>
      <c r="C123" s="43"/>
      <c r="D123" s="44" t="s">
        <v>167</v>
      </c>
      <c r="E123" s="10" t="s">
        <v>144</v>
      </c>
      <c r="F123" s="226"/>
      <c r="G123" s="10">
        <f t="shared" si="5"/>
        <v>20</v>
      </c>
      <c r="H123" s="10"/>
      <c r="I123" s="10"/>
      <c r="J123" s="10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231">
        <f t="shared" si="3"/>
        <v>20</v>
      </c>
    </row>
    <row r="124" ht="15" customHeight="1" spans="1:24">
      <c r="A124" s="42">
        <v>86</v>
      </c>
      <c r="B124" s="43" t="s">
        <v>36</v>
      </c>
      <c r="C124" s="48" t="s">
        <v>168</v>
      </c>
      <c r="D124" s="44" t="s">
        <v>169</v>
      </c>
      <c r="E124" s="10" t="s">
        <v>144</v>
      </c>
      <c r="F124" s="226">
        <v>353.08</v>
      </c>
      <c r="G124" s="10">
        <f t="shared" si="5"/>
        <v>30</v>
      </c>
      <c r="H124" s="10"/>
      <c r="I124" s="10"/>
      <c r="J124" s="10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231">
        <f t="shared" si="3"/>
        <v>30</v>
      </c>
    </row>
    <row r="125" ht="20.25" customHeight="1" spans="1:24">
      <c r="A125" s="42">
        <v>2</v>
      </c>
      <c r="B125" s="43" t="s">
        <v>32</v>
      </c>
      <c r="C125" s="43">
        <v>3516</v>
      </c>
      <c r="D125" s="43" t="s">
        <v>170</v>
      </c>
      <c r="E125" s="10" t="s">
        <v>144</v>
      </c>
      <c r="F125" s="226">
        <v>721.68</v>
      </c>
      <c r="G125" s="10">
        <f t="shared" si="5"/>
        <v>50</v>
      </c>
      <c r="H125" s="10"/>
      <c r="I125" s="10"/>
      <c r="J125" s="10"/>
      <c r="K125" s="9">
        <v>3</v>
      </c>
      <c r="L125" s="9">
        <v>1</v>
      </c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231">
        <f t="shared" si="3"/>
        <v>160</v>
      </c>
    </row>
    <row r="126" ht="15" customHeight="1" spans="1:24">
      <c r="A126" s="42">
        <v>13</v>
      </c>
      <c r="B126" s="43" t="s">
        <v>55</v>
      </c>
      <c r="C126" s="48" t="s">
        <v>171</v>
      </c>
      <c r="D126" s="44" t="s">
        <v>172</v>
      </c>
      <c r="E126" s="10" t="s">
        <v>144</v>
      </c>
      <c r="F126" s="226">
        <v>517.06</v>
      </c>
      <c r="G126" s="10">
        <f t="shared" si="5"/>
        <v>30</v>
      </c>
      <c r="H126" s="10"/>
      <c r="I126" s="10"/>
      <c r="J126" s="10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231">
        <f t="shared" si="3"/>
        <v>30</v>
      </c>
    </row>
    <row r="127" ht="15" customHeight="1" spans="1:24">
      <c r="A127" s="42">
        <v>3</v>
      </c>
      <c r="B127" s="43" t="s">
        <v>32</v>
      </c>
      <c r="C127" s="43">
        <v>2671</v>
      </c>
      <c r="D127" s="43" t="s">
        <v>173</v>
      </c>
      <c r="E127" s="10" t="s">
        <v>144</v>
      </c>
      <c r="F127" s="226">
        <v>740.61</v>
      </c>
      <c r="G127" s="10">
        <f t="shared" si="5"/>
        <v>50</v>
      </c>
      <c r="H127" s="10"/>
      <c r="I127" s="10"/>
      <c r="J127" s="10"/>
      <c r="K127" s="9">
        <v>5</v>
      </c>
      <c r="L127" s="9">
        <v>5</v>
      </c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231">
        <f t="shared" si="3"/>
        <v>300</v>
      </c>
    </row>
    <row r="128" ht="27" customHeight="1" spans="1:24">
      <c r="A128" s="42">
        <v>125</v>
      </c>
      <c r="B128" s="43" t="s">
        <v>24</v>
      </c>
      <c r="C128" s="43">
        <v>5874</v>
      </c>
      <c r="D128" s="43" t="s">
        <v>174</v>
      </c>
      <c r="E128" s="44" t="s">
        <v>175</v>
      </c>
      <c r="F128" s="10"/>
      <c r="G128" s="10"/>
      <c r="H128" s="10"/>
      <c r="I128" s="10"/>
      <c r="J128" s="10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231">
        <f t="shared" si="3"/>
        <v>0</v>
      </c>
    </row>
    <row r="129" ht="21.75" customHeight="1" spans="1:24">
      <c r="A129" s="42">
        <v>110</v>
      </c>
      <c r="B129" s="44" t="s">
        <v>176</v>
      </c>
      <c r="C129" s="43">
        <v>2632</v>
      </c>
      <c r="D129" s="43" t="s">
        <v>177</v>
      </c>
      <c r="E129" s="44" t="s">
        <v>178</v>
      </c>
      <c r="F129" s="10"/>
      <c r="G129" s="10"/>
      <c r="H129" s="10"/>
      <c r="I129" s="10"/>
      <c r="J129" s="10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231">
        <f t="shared" si="3"/>
        <v>0</v>
      </c>
    </row>
    <row r="130" ht="15" customHeight="1" spans="1:24">
      <c r="A130" s="42">
        <v>122</v>
      </c>
      <c r="B130" s="43" t="s">
        <v>24</v>
      </c>
      <c r="C130" s="43">
        <v>5365</v>
      </c>
      <c r="D130" s="43" t="s">
        <v>179</v>
      </c>
      <c r="E130" s="44" t="s">
        <v>178</v>
      </c>
      <c r="F130" s="10"/>
      <c r="G130" s="10"/>
      <c r="H130" s="10"/>
      <c r="I130" s="10"/>
      <c r="J130" s="10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231">
        <f t="shared" si="3"/>
        <v>0</v>
      </c>
    </row>
    <row r="131" ht="15" customHeight="1" spans="1:24">
      <c r="A131" s="42">
        <v>94</v>
      </c>
      <c r="B131" s="43" t="s">
        <v>36</v>
      </c>
      <c r="C131" s="43">
        <v>5888</v>
      </c>
      <c r="D131" s="43" t="s">
        <v>180</v>
      </c>
      <c r="E131" s="10" t="s">
        <v>181</v>
      </c>
      <c r="F131" s="226">
        <v>111.71</v>
      </c>
      <c r="G131" s="10"/>
      <c r="H131" s="10"/>
      <c r="I131" s="10"/>
      <c r="J131" s="10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231">
        <f t="shared" si="3"/>
        <v>0</v>
      </c>
    </row>
    <row r="132" ht="15" customHeight="1" spans="1:24">
      <c r="A132" s="42">
        <v>124</v>
      </c>
      <c r="B132" s="43" t="s">
        <v>24</v>
      </c>
      <c r="C132" s="131">
        <v>5788</v>
      </c>
      <c r="D132" s="131" t="s">
        <v>182</v>
      </c>
      <c r="E132" s="132" t="s">
        <v>183</v>
      </c>
      <c r="F132" s="18"/>
      <c r="G132" s="18"/>
      <c r="H132" s="18"/>
      <c r="I132" s="18"/>
      <c r="J132" s="18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231">
        <f t="shared" si="3"/>
        <v>0</v>
      </c>
    </row>
    <row r="133" ht="21.75" customHeight="1" spans="1:24">
      <c r="A133" s="50">
        <v>121</v>
      </c>
      <c r="B133" s="51" t="s">
        <v>24</v>
      </c>
      <c r="C133" s="51">
        <v>1807</v>
      </c>
      <c r="D133" s="51" t="s">
        <v>184</v>
      </c>
      <c r="E133" s="52" t="s">
        <v>183</v>
      </c>
      <c r="F133" s="126"/>
      <c r="G133" s="126"/>
      <c r="H133" s="126"/>
      <c r="I133" s="126"/>
      <c r="J133" s="126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235">
        <f t="shared" si="3"/>
        <v>0</v>
      </c>
    </row>
    <row r="134" customHeight="1" spans="1:24">
      <c r="A134" s="23"/>
      <c r="B134" s="221"/>
      <c r="D134" s="221"/>
      <c r="E134" s="222"/>
      <c r="F134" s="24"/>
      <c r="G134" s="24"/>
      <c r="H134" s="24"/>
      <c r="I134" s="24"/>
      <c r="J134" s="24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</row>
    <row r="135" customHeight="1" spans="1:24">
      <c r="A135" s="23"/>
      <c r="B135" s="221"/>
      <c r="D135" s="221"/>
      <c r="E135" s="222"/>
      <c r="F135" s="24"/>
      <c r="G135" s="24"/>
      <c r="H135" s="24"/>
      <c r="I135" s="24"/>
      <c r="J135" s="24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</row>
    <row r="136" customHeight="1" spans="1:24">
      <c r="A136" s="23"/>
      <c r="B136" s="221"/>
      <c r="D136" s="221"/>
      <c r="E136" s="222"/>
      <c r="F136" s="24"/>
      <c r="G136" s="24"/>
      <c r="H136" s="24"/>
      <c r="I136" s="24"/>
      <c r="J136" s="24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</row>
    <row r="137" customHeight="1" spans="1:24">
      <c r="A137" s="23"/>
      <c r="B137" s="221"/>
      <c r="D137" s="221"/>
      <c r="E137" s="222"/>
      <c r="F137" s="24"/>
      <c r="G137" s="24"/>
      <c r="H137" s="24"/>
      <c r="I137" s="24"/>
      <c r="J137" s="24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</row>
    <row r="138" customHeight="1" spans="1:24">
      <c r="A138" s="23"/>
      <c r="B138" s="221"/>
      <c r="D138" s="221"/>
      <c r="E138" s="222"/>
      <c r="F138" s="24"/>
      <c r="G138" s="24"/>
      <c r="H138" s="24"/>
      <c r="I138" s="24"/>
      <c r="J138" s="24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</row>
    <row r="139" customHeight="1" spans="1:24">
      <c r="A139" s="23"/>
      <c r="B139" s="221"/>
      <c r="D139" s="221"/>
      <c r="E139" s="222"/>
      <c r="F139" s="24"/>
      <c r="G139" s="24"/>
      <c r="H139" s="24"/>
      <c r="I139" s="24"/>
      <c r="J139" s="24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</row>
    <row r="140" customHeight="1" spans="1:24">
      <c r="A140" s="23"/>
      <c r="B140" s="221"/>
      <c r="D140" s="221"/>
      <c r="E140" s="222"/>
      <c r="F140" s="24"/>
      <c r="G140" s="24"/>
      <c r="H140" s="24"/>
      <c r="I140" s="24"/>
      <c r="J140" s="24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</row>
    <row r="141" customHeight="1" spans="1:24">
      <c r="A141" s="23"/>
      <c r="B141" s="221"/>
      <c r="D141" s="221"/>
      <c r="E141" s="222"/>
      <c r="F141" s="24"/>
      <c r="G141" s="24"/>
      <c r="H141" s="24"/>
      <c r="I141" s="24"/>
      <c r="J141" s="24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</row>
    <row r="142" customHeight="1" spans="1:24">
      <c r="A142" s="23"/>
      <c r="B142" s="221"/>
      <c r="D142" s="221"/>
      <c r="E142" s="222"/>
      <c r="F142" s="24"/>
      <c r="G142" s="24"/>
      <c r="H142" s="24"/>
      <c r="I142" s="24"/>
      <c r="J142" s="24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</row>
    <row r="143" customHeight="1" spans="1:24">
      <c r="A143" s="23"/>
      <c r="B143" s="221"/>
      <c r="D143" s="221"/>
      <c r="E143" s="222"/>
      <c r="F143" s="24"/>
      <c r="G143" s="24"/>
      <c r="H143" s="24"/>
      <c r="I143" s="24"/>
      <c r="J143" s="24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</row>
    <row r="144" customHeight="1" spans="1:24">
      <c r="A144" s="23"/>
      <c r="B144" s="221"/>
      <c r="D144" s="221"/>
      <c r="E144" s="222"/>
      <c r="F144" s="24"/>
      <c r="G144" s="24"/>
      <c r="H144" s="24"/>
      <c r="I144" s="24"/>
      <c r="J144" s="24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</row>
    <row r="145" customHeight="1" spans="1:24">
      <c r="A145" s="23"/>
      <c r="B145" s="221"/>
      <c r="D145" s="221"/>
      <c r="E145" s="222"/>
      <c r="F145" s="24"/>
      <c r="G145" s="24"/>
      <c r="H145" s="24"/>
      <c r="I145" s="24"/>
      <c r="J145" s="24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</row>
    <row r="146" customHeight="1" spans="1:24">
      <c r="A146" s="23"/>
      <c r="B146" s="221"/>
      <c r="D146" s="221"/>
      <c r="E146" s="222"/>
      <c r="F146" s="24"/>
      <c r="G146" s="24"/>
      <c r="H146" s="24"/>
      <c r="I146" s="24"/>
      <c r="J146" s="24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</row>
    <row r="147" customHeight="1" spans="1:24">
      <c r="A147" s="23"/>
      <c r="B147" s="221"/>
      <c r="D147" s="221"/>
      <c r="E147" s="222"/>
      <c r="F147" s="24"/>
      <c r="G147" s="24"/>
      <c r="H147" s="24"/>
      <c r="I147" s="24"/>
      <c r="J147" s="24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</row>
    <row r="149" ht="43.5" customHeight="1" spans="1:24">
      <c r="A149" s="234" t="s">
        <v>185</v>
      </c>
      <c r="B149" s="234"/>
      <c r="C149" s="234"/>
      <c r="D149" s="234"/>
      <c r="E149" s="234"/>
      <c r="F149" s="234"/>
      <c r="G149" s="234"/>
      <c r="H149" s="234"/>
      <c r="I149" s="234"/>
      <c r="J149" s="234"/>
      <c r="K149" s="234"/>
      <c r="L149" s="234"/>
      <c r="M149" s="234"/>
      <c r="N149" s="234"/>
      <c r="O149" s="234"/>
      <c r="P149" s="234"/>
      <c r="Q149" s="234"/>
      <c r="R149" s="234"/>
      <c r="S149" s="234"/>
      <c r="T149" s="234"/>
      <c r="U149" s="234"/>
      <c r="V149" s="234"/>
      <c r="W149" s="234"/>
      <c r="X149" s="234"/>
    </row>
  </sheetData>
  <protectedRanges>
    <protectedRange algorithmName="SHA-512" hashValue="tsc6hG3sLKX82pRgpYZaUR6kgtA3SHRlbLf+zTjuPxsUA0nFt5zQBFzx2rhQy7hoJjCpeRAckUI2gMPRRNWhrg==" saltValue="OHMnO3T+SwDDKnsQ27bn6Q==" spinCount="100000" sqref="F5:F133" name="区域2" securityDescriptor=""/>
    <protectedRange algorithmName="SHA-512" hashValue="8WSTo3YjFDzwAJ4Mt2oA1J07zfO4bwYYCh1R5LKL2Wn+uNGtC/W633koh2lIaTxZu6boBDGe/14JWwl6BGQRXQ==" saltValue="xV6EMyB+gMprgJCTTZSGIQ==" spinCount="100000" sqref="H5:W133" name="区域1" securityDescriptor=""/>
  </protectedRanges>
  <autoFilter ref="A4:Y133">
    <sortState ref="A4:Y133">
      <sortCondition ref="E4"/>
    </sortState>
  </autoFilter>
  <mergeCells count="18">
    <mergeCell ref="A1:X1"/>
    <mergeCell ref="K2:L2"/>
    <mergeCell ref="M2:O2"/>
    <mergeCell ref="Q2:S2"/>
    <mergeCell ref="U2:W2"/>
    <mergeCell ref="A149:X149"/>
    <mergeCell ref="A2:A4"/>
    <mergeCell ref="B2:B4"/>
    <mergeCell ref="C2:C4"/>
    <mergeCell ref="D2:D4"/>
    <mergeCell ref="E2:E4"/>
    <mergeCell ref="F2:F4"/>
    <mergeCell ref="G2:G4"/>
    <mergeCell ref="H2:H3"/>
    <mergeCell ref="I2:I3"/>
    <mergeCell ref="J2:J3"/>
    <mergeCell ref="P2:P3"/>
    <mergeCell ref="X2:X4"/>
  </mergeCells>
  <printOptions horizontalCentered="1"/>
  <pageMargins left="0.288888888888889" right="0.288888888888889" top="0.982638888888889" bottom="0.982638888888889" header="0.510416666666667" footer="0.510416666666667"/>
  <pageSetup paperSize="9" orientation="landscape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2"/>
  <sheetViews>
    <sheetView workbookViewId="0">
      <selection activeCell="F3" sqref="$A2:$XFD3"/>
    </sheetView>
  </sheetViews>
  <sheetFormatPr defaultColWidth="9" defaultRowHeight="14.25"/>
  <cols>
    <col min="1" max="1" width="4.375" style="1" customWidth="1"/>
    <col min="2" max="2" width="6.125" style="109" customWidth="1"/>
    <col min="3" max="4" width="7.375" style="109" customWidth="1"/>
    <col min="5" max="5" width="6.375" style="110" customWidth="1"/>
    <col min="6" max="10" width="8.625" customWidth="1"/>
  </cols>
  <sheetData>
    <row r="1" ht="36.75" customHeight="1" spans="1:11">
      <c r="A1" s="111" t="s">
        <v>243</v>
      </c>
      <c r="B1" s="112"/>
      <c r="C1" s="112"/>
      <c r="D1" s="112"/>
      <c r="E1" s="112"/>
      <c r="F1" s="112"/>
      <c r="G1" s="112"/>
      <c r="H1" s="112"/>
      <c r="I1" s="112"/>
      <c r="J1" s="112"/>
      <c r="K1" s="124"/>
    </row>
    <row r="2" s="59" customFormat="1" customHeight="1" spans="1:11">
      <c r="A2" s="113" t="s">
        <v>1</v>
      </c>
      <c r="B2" s="114" t="s">
        <v>2</v>
      </c>
      <c r="C2" s="114" t="s">
        <v>3</v>
      </c>
      <c r="D2" s="115" t="s">
        <v>4</v>
      </c>
      <c r="E2" s="115" t="s">
        <v>5</v>
      </c>
      <c r="F2" s="63" t="s">
        <v>201</v>
      </c>
      <c r="G2" s="63" t="s">
        <v>202</v>
      </c>
      <c r="H2" s="63" t="s">
        <v>203</v>
      </c>
      <c r="I2" s="63" t="s">
        <v>204</v>
      </c>
      <c r="J2" s="63" t="s">
        <v>205</v>
      </c>
      <c r="K2" s="125" t="s">
        <v>17</v>
      </c>
    </row>
    <row r="3" s="59" customFormat="1" customHeight="1" spans="1:12">
      <c r="A3" s="116"/>
      <c r="B3" s="117"/>
      <c r="C3" s="117"/>
      <c r="D3" s="118"/>
      <c r="E3" s="118"/>
      <c r="F3" s="74">
        <v>8</v>
      </c>
      <c r="G3" s="74">
        <v>10</v>
      </c>
      <c r="H3" s="74">
        <v>20</v>
      </c>
      <c r="I3" s="74">
        <v>30</v>
      </c>
      <c r="J3" s="126">
        <v>45</v>
      </c>
      <c r="K3" s="127"/>
      <c r="L3" s="55"/>
    </row>
    <row r="4" customHeight="1" spans="1:11">
      <c r="A4" s="119">
        <v>128</v>
      </c>
      <c r="B4" s="120" t="s">
        <v>24</v>
      </c>
      <c r="C4" s="120">
        <v>20093</v>
      </c>
      <c r="D4" s="120" t="s">
        <v>25</v>
      </c>
      <c r="E4" s="121" t="s">
        <v>26</v>
      </c>
      <c r="F4" s="122"/>
      <c r="G4" s="122"/>
      <c r="H4" s="122"/>
      <c r="I4" s="122"/>
      <c r="J4" s="122"/>
      <c r="K4" s="128"/>
    </row>
    <row r="5" spans="1:11">
      <c r="A5" s="42">
        <v>126</v>
      </c>
      <c r="B5" s="43" t="s">
        <v>24</v>
      </c>
      <c r="C5" s="43">
        <v>5838</v>
      </c>
      <c r="D5" s="43" t="s">
        <v>27</v>
      </c>
      <c r="E5" s="44" t="s">
        <v>26</v>
      </c>
      <c r="F5" s="123"/>
      <c r="G5" s="123"/>
      <c r="H5" s="123"/>
      <c r="I5" s="123"/>
      <c r="J5" s="123"/>
      <c r="K5" s="49"/>
    </row>
    <row r="6" spans="1:11">
      <c r="A6" s="42">
        <v>127</v>
      </c>
      <c r="B6" s="43" t="s">
        <v>24</v>
      </c>
      <c r="C6" s="43">
        <v>5596</v>
      </c>
      <c r="D6" s="43" t="s">
        <v>28</v>
      </c>
      <c r="E6" s="44" t="s">
        <v>26</v>
      </c>
      <c r="F6" s="123"/>
      <c r="G6" s="123"/>
      <c r="H6" s="123"/>
      <c r="I6" s="123"/>
      <c r="J6" s="123"/>
      <c r="K6" s="49"/>
    </row>
    <row r="7" spans="1:11">
      <c r="A7" s="42">
        <v>83</v>
      </c>
      <c r="B7" s="43" t="s">
        <v>29</v>
      </c>
      <c r="C7" s="43">
        <v>5156</v>
      </c>
      <c r="D7" s="43" t="s">
        <v>30</v>
      </c>
      <c r="E7" s="10" t="s">
        <v>31</v>
      </c>
      <c r="F7" s="123"/>
      <c r="G7" s="123"/>
      <c r="H7" s="123"/>
      <c r="I7" s="123"/>
      <c r="J7" s="123"/>
      <c r="K7" s="49"/>
    </row>
    <row r="8" spans="1:11">
      <c r="A8" s="42">
        <v>11</v>
      </c>
      <c r="B8" s="43" t="s">
        <v>32</v>
      </c>
      <c r="C8" s="43">
        <v>5174</v>
      </c>
      <c r="D8" s="43" t="s">
        <v>33</v>
      </c>
      <c r="E8" s="10" t="s">
        <v>31</v>
      </c>
      <c r="F8" s="123"/>
      <c r="G8" s="123"/>
      <c r="H8" s="123"/>
      <c r="I8" s="123"/>
      <c r="J8" s="123"/>
      <c r="K8" s="49"/>
    </row>
    <row r="9" spans="1:11">
      <c r="A9" s="42">
        <v>106</v>
      </c>
      <c r="B9" s="43" t="s">
        <v>34</v>
      </c>
      <c r="C9" s="43">
        <v>2666</v>
      </c>
      <c r="D9" s="43" t="s">
        <v>35</v>
      </c>
      <c r="E9" s="10" t="s">
        <v>31</v>
      </c>
      <c r="F9" s="123"/>
      <c r="G9" s="123"/>
      <c r="H9" s="123"/>
      <c r="I9" s="123"/>
      <c r="J9" s="123"/>
      <c r="K9" s="49"/>
    </row>
    <row r="10" spans="1:11">
      <c r="A10" s="42">
        <v>92</v>
      </c>
      <c r="B10" s="43" t="s">
        <v>36</v>
      </c>
      <c r="C10" s="43">
        <v>3514</v>
      </c>
      <c r="D10" s="44" t="s">
        <v>37</v>
      </c>
      <c r="E10" s="10" t="s">
        <v>31</v>
      </c>
      <c r="F10" s="123"/>
      <c r="G10" s="123"/>
      <c r="H10" s="123"/>
      <c r="I10" s="123"/>
      <c r="J10" s="123"/>
      <c r="K10" s="49"/>
    </row>
    <row r="11" spans="1:11">
      <c r="A11" s="42">
        <v>32</v>
      </c>
      <c r="B11" s="43" t="s">
        <v>38</v>
      </c>
      <c r="C11" s="43">
        <v>3534</v>
      </c>
      <c r="D11" s="43" t="s">
        <v>39</v>
      </c>
      <c r="E11" s="10" t="s">
        <v>31</v>
      </c>
      <c r="F11" s="123"/>
      <c r="G11" s="123"/>
      <c r="H11" s="123"/>
      <c r="I11" s="123"/>
      <c r="J11" s="123"/>
      <c r="K11" s="49"/>
    </row>
    <row r="12" spans="1:11">
      <c r="A12" s="42">
        <v>72</v>
      </c>
      <c r="B12" s="43" t="s">
        <v>40</v>
      </c>
      <c r="C12" s="43">
        <v>2345</v>
      </c>
      <c r="D12" s="43" t="s">
        <v>41</v>
      </c>
      <c r="E12" s="10" t="s">
        <v>31</v>
      </c>
      <c r="F12" s="123"/>
      <c r="G12" s="123"/>
      <c r="H12" s="123"/>
      <c r="I12" s="123"/>
      <c r="J12" s="123"/>
      <c r="K12" s="49"/>
    </row>
    <row r="13" spans="1:11">
      <c r="A13" s="42">
        <v>27</v>
      </c>
      <c r="B13" s="43" t="s">
        <v>38</v>
      </c>
      <c r="C13" s="43">
        <v>2334</v>
      </c>
      <c r="D13" s="43" t="s">
        <v>42</v>
      </c>
      <c r="E13" s="10" t="s">
        <v>31</v>
      </c>
      <c r="F13" s="123"/>
      <c r="G13" s="123"/>
      <c r="H13" s="123"/>
      <c r="I13" s="123"/>
      <c r="J13" s="123"/>
      <c r="K13" s="49"/>
    </row>
    <row r="14" spans="1:11">
      <c r="A14" s="42">
        <v>43</v>
      </c>
      <c r="B14" s="43" t="s">
        <v>43</v>
      </c>
      <c r="C14" s="43">
        <v>2443</v>
      </c>
      <c r="D14" s="43" t="s">
        <v>44</v>
      </c>
      <c r="E14" s="10" t="s">
        <v>31</v>
      </c>
      <c r="F14" s="123"/>
      <c r="G14" s="123"/>
      <c r="H14" s="123"/>
      <c r="I14" s="123"/>
      <c r="J14" s="123"/>
      <c r="K14" s="49"/>
    </row>
    <row r="15" spans="1:11">
      <c r="A15" s="42">
        <v>105</v>
      </c>
      <c r="B15" s="43" t="s">
        <v>34</v>
      </c>
      <c r="C15" s="43">
        <v>5167</v>
      </c>
      <c r="D15" s="43" t="s">
        <v>45</v>
      </c>
      <c r="E15" s="10" t="s">
        <v>31</v>
      </c>
      <c r="F15" s="123"/>
      <c r="G15" s="123"/>
      <c r="H15" s="123"/>
      <c r="I15" s="123"/>
      <c r="J15" s="123"/>
      <c r="K15" s="49"/>
    </row>
    <row r="16" spans="1:11">
      <c r="A16" s="42">
        <v>87</v>
      </c>
      <c r="B16" s="43" t="s">
        <v>36</v>
      </c>
      <c r="C16" s="43">
        <v>1774</v>
      </c>
      <c r="D16" s="44" t="s">
        <v>46</v>
      </c>
      <c r="E16" s="10" t="s">
        <v>31</v>
      </c>
      <c r="F16" s="123"/>
      <c r="G16" s="123"/>
      <c r="H16" s="123"/>
      <c r="I16" s="123"/>
      <c r="J16" s="123"/>
      <c r="K16" s="49"/>
    </row>
    <row r="17" spans="1:11">
      <c r="A17" s="42">
        <v>98</v>
      </c>
      <c r="B17" s="43" t="s">
        <v>34</v>
      </c>
      <c r="C17" s="43">
        <v>2626</v>
      </c>
      <c r="D17" s="43" t="s">
        <v>47</v>
      </c>
      <c r="E17" s="10" t="s">
        <v>31</v>
      </c>
      <c r="F17" s="123"/>
      <c r="G17" s="123"/>
      <c r="H17" s="123"/>
      <c r="I17" s="123"/>
      <c r="J17" s="123"/>
      <c r="K17" s="49"/>
    </row>
    <row r="18" spans="1:11">
      <c r="A18" s="42">
        <v>5</v>
      </c>
      <c r="B18" s="43" t="s">
        <v>32</v>
      </c>
      <c r="C18" s="43">
        <v>2215</v>
      </c>
      <c r="D18" s="43" t="s">
        <v>48</v>
      </c>
      <c r="E18" s="10" t="s">
        <v>31</v>
      </c>
      <c r="F18" s="123"/>
      <c r="G18" s="123"/>
      <c r="H18" s="123"/>
      <c r="I18" s="123"/>
      <c r="J18" s="123"/>
      <c r="K18" s="49"/>
    </row>
    <row r="19" spans="1:11">
      <c r="A19" s="42">
        <v>61</v>
      </c>
      <c r="B19" s="43" t="s">
        <v>49</v>
      </c>
      <c r="C19" s="43">
        <v>1761</v>
      </c>
      <c r="D19" s="44" t="s">
        <v>50</v>
      </c>
      <c r="E19" s="10" t="s">
        <v>31</v>
      </c>
      <c r="F19" s="123"/>
      <c r="G19" s="123"/>
      <c r="H19" s="123"/>
      <c r="I19" s="123"/>
      <c r="J19" s="123"/>
      <c r="K19" s="49"/>
    </row>
    <row r="20" customHeight="1" spans="1:11">
      <c r="A20" s="42">
        <v>103</v>
      </c>
      <c r="B20" s="43" t="s">
        <v>34</v>
      </c>
      <c r="C20" s="43">
        <v>3527</v>
      </c>
      <c r="D20" s="43" t="s">
        <v>51</v>
      </c>
      <c r="E20" s="10" t="s">
        <v>31</v>
      </c>
      <c r="F20" s="123"/>
      <c r="G20" s="123"/>
      <c r="H20" s="123"/>
      <c r="I20" s="123"/>
      <c r="J20" s="123"/>
      <c r="K20" s="49"/>
    </row>
    <row r="21" customHeight="1" spans="1:11">
      <c r="A21" s="42">
        <v>89</v>
      </c>
      <c r="B21" s="43" t="s">
        <v>36</v>
      </c>
      <c r="C21" s="43">
        <v>2495</v>
      </c>
      <c r="D21" s="43" t="s">
        <v>52</v>
      </c>
      <c r="E21" s="10" t="s">
        <v>31</v>
      </c>
      <c r="F21" s="123"/>
      <c r="G21" s="123"/>
      <c r="H21" s="123"/>
      <c r="I21" s="123"/>
      <c r="J21" s="123"/>
      <c r="K21" s="49"/>
    </row>
    <row r="22" spans="1:11">
      <c r="A22" s="42">
        <v>79</v>
      </c>
      <c r="B22" s="43" t="s">
        <v>29</v>
      </c>
      <c r="C22" s="43">
        <v>2397</v>
      </c>
      <c r="D22" s="43" t="s">
        <v>53</v>
      </c>
      <c r="E22" s="10" t="s">
        <v>31</v>
      </c>
      <c r="F22" s="123"/>
      <c r="G22" s="123"/>
      <c r="H22" s="123"/>
      <c r="I22" s="123"/>
      <c r="J22" s="123"/>
      <c r="K22" s="49"/>
    </row>
    <row r="23" spans="1:11">
      <c r="A23" s="42">
        <v>8</v>
      </c>
      <c r="B23" s="43" t="s">
        <v>32</v>
      </c>
      <c r="C23" s="43">
        <v>2178</v>
      </c>
      <c r="D23" s="43" t="s">
        <v>54</v>
      </c>
      <c r="E23" s="10" t="s">
        <v>31</v>
      </c>
      <c r="F23" s="123"/>
      <c r="G23" s="123"/>
      <c r="H23" s="123"/>
      <c r="I23" s="123"/>
      <c r="J23" s="123"/>
      <c r="K23" s="49"/>
    </row>
    <row r="24" spans="1:11">
      <c r="A24" s="42">
        <v>20</v>
      </c>
      <c r="B24" s="43" t="s">
        <v>55</v>
      </c>
      <c r="C24" s="43">
        <v>2481</v>
      </c>
      <c r="D24" s="43" t="s">
        <v>56</v>
      </c>
      <c r="E24" s="10" t="s">
        <v>31</v>
      </c>
      <c r="F24" s="123"/>
      <c r="G24" s="123"/>
      <c r="H24" s="123"/>
      <c r="I24" s="123"/>
      <c r="J24" s="123"/>
      <c r="K24" s="49"/>
    </row>
    <row r="25" spans="1:11">
      <c r="A25" s="42">
        <v>80</v>
      </c>
      <c r="B25" s="43" t="s">
        <v>29</v>
      </c>
      <c r="C25" s="43">
        <v>3153</v>
      </c>
      <c r="D25" s="44" t="s">
        <v>57</v>
      </c>
      <c r="E25" s="10" t="s">
        <v>31</v>
      </c>
      <c r="F25" s="123"/>
      <c r="G25" s="123"/>
      <c r="H25" s="123"/>
      <c r="I25" s="123"/>
      <c r="J25" s="123"/>
      <c r="K25" s="49"/>
    </row>
    <row r="26" spans="1:11">
      <c r="A26" s="42">
        <v>55</v>
      </c>
      <c r="B26" s="43" t="s">
        <v>58</v>
      </c>
      <c r="C26" s="43">
        <v>3511</v>
      </c>
      <c r="D26" s="44" t="s">
        <v>59</v>
      </c>
      <c r="E26" s="10" t="s">
        <v>31</v>
      </c>
      <c r="F26" s="123"/>
      <c r="G26" s="123"/>
      <c r="H26" s="123"/>
      <c r="I26" s="123"/>
      <c r="J26" s="123"/>
      <c r="K26" s="49"/>
    </row>
    <row r="27" spans="1:11">
      <c r="A27" s="42">
        <v>30</v>
      </c>
      <c r="B27" s="43" t="s">
        <v>38</v>
      </c>
      <c r="C27" s="43">
        <v>3515</v>
      </c>
      <c r="D27" s="43" t="s">
        <v>60</v>
      </c>
      <c r="E27" s="10" t="s">
        <v>31</v>
      </c>
      <c r="F27" s="123"/>
      <c r="G27" s="123"/>
      <c r="H27" s="123"/>
      <c r="I27" s="123"/>
      <c r="J27" s="123"/>
      <c r="K27" s="49"/>
    </row>
    <row r="28" spans="1:11">
      <c r="A28" s="42">
        <v>97</v>
      </c>
      <c r="B28" s="43" t="s">
        <v>34</v>
      </c>
      <c r="C28" s="43">
        <v>3518</v>
      </c>
      <c r="D28" s="43" t="s">
        <v>61</v>
      </c>
      <c r="E28" s="10" t="s">
        <v>31</v>
      </c>
      <c r="F28" s="123"/>
      <c r="G28" s="123"/>
      <c r="H28" s="123"/>
      <c r="I28" s="123"/>
      <c r="J28" s="123"/>
      <c r="K28" s="49"/>
    </row>
    <row r="29" spans="1:11">
      <c r="A29" s="42">
        <v>101</v>
      </c>
      <c r="B29" s="43" t="s">
        <v>34</v>
      </c>
      <c r="C29" s="43">
        <v>3519</v>
      </c>
      <c r="D29" s="43" t="s">
        <v>62</v>
      </c>
      <c r="E29" s="10" t="s">
        <v>31</v>
      </c>
      <c r="F29" s="123"/>
      <c r="G29" s="123"/>
      <c r="H29" s="123"/>
      <c r="I29" s="123"/>
      <c r="J29" s="123"/>
      <c r="K29" s="49"/>
    </row>
    <row r="30" spans="1:11">
      <c r="A30" s="42">
        <v>24</v>
      </c>
      <c r="B30" s="43" t="s">
        <v>55</v>
      </c>
      <c r="C30" s="43"/>
      <c r="D30" s="43" t="s">
        <v>63</v>
      </c>
      <c r="E30" s="10" t="s">
        <v>31</v>
      </c>
      <c r="F30" s="123"/>
      <c r="G30" s="123"/>
      <c r="H30" s="123"/>
      <c r="I30" s="123"/>
      <c r="J30" s="123"/>
      <c r="K30" s="49"/>
    </row>
    <row r="31" spans="1:11">
      <c r="A31" s="42">
        <v>111</v>
      </c>
      <c r="B31" s="43" t="s">
        <v>64</v>
      </c>
      <c r="C31" s="43">
        <v>1102</v>
      </c>
      <c r="D31" s="43" t="s">
        <v>65</v>
      </c>
      <c r="E31" s="44" t="s">
        <v>31</v>
      </c>
      <c r="F31" s="123"/>
      <c r="G31" s="123"/>
      <c r="H31" s="123"/>
      <c r="I31" s="123"/>
      <c r="J31" s="123"/>
      <c r="K31" s="49"/>
    </row>
    <row r="32" spans="1:11">
      <c r="A32" s="42">
        <v>6</v>
      </c>
      <c r="B32" s="43" t="s">
        <v>32</v>
      </c>
      <c r="C32" s="43">
        <v>2216</v>
      </c>
      <c r="D32" s="43" t="s">
        <v>66</v>
      </c>
      <c r="E32" s="10" t="s">
        <v>31</v>
      </c>
      <c r="F32" s="123"/>
      <c r="G32" s="123"/>
      <c r="H32" s="123"/>
      <c r="I32" s="123"/>
      <c r="J32" s="123"/>
      <c r="K32" s="49"/>
    </row>
    <row r="33" spans="1:11">
      <c r="A33" s="42">
        <v>54</v>
      </c>
      <c r="B33" s="43" t="s">
        <v>58</v>
      </c>
      <c r="C33" s="43">
        <v>3510</v>
      </c>
      <c r="D33" s="44" t="s">
        <v>67</v>
      </c>
      <c r="E33" s="10" t="s">
        <v>31</v>
      </c>
      <c r="F33" s="123"/>
      <c r="G33" s="123"/>
      <c r="H33" s="123"/>
      <c r="I33" s="123"/>
      <c r="J33" s="123"/>
      <c r="K33" s="49"/>
    </row>
    <row r="34" ht="15" customHeight="1" spans="1:11">
      <c r="A34" s="42">
        <v>91</v>
      </c>
      <c r="B34" s="43" t="s">
        <v>36</v>
      </c>
      <c r="C34" s="43">
        <v>2664</v>
      </c>
      <c r="D34" s="43" t="s">
        <v>68</v>
      </c>
      <c r="E34" s="10" t="s">
        <v>31</v>
      </c>
      <c r="F34" s="123"/>
      <c r="G34" s="123"/>
      <c r="H34" s="123"/>
      <c r="I34" s="123"/>
      <c r="J34" s="123"/>
      <c r="K34" s="49"/>
    </row>
    <row r="35" spans="1:11">
      <c r="A35" s="42">
        <v>34</v>
      </c>
      <c r="B35" s="43" t="s">
        <v>38</v>
      </c>
      <c r="C35" s="43">
        <v>5244</v>
      </c>
      <c r="D35" s="43" t="s">
        <v>69</v>
      </c>
      <c r="E35" s="10" t="s">
        <v>31</v>
      </c>
      <c r="F35" s="123"/>
      <c r="G35" s="123"/>
      <c r="H35" s="123"/>
      <c r="I35" s="123"/>
      <c r="J35" s="123"/>
      <c r="K35" s="49"/>
    </row>
    <row r="36" spans="1:11">
      <c r="A36" s="42">
        <v>102</v>
      </c>
      <c r="B36" s="43" t="s">
        <v>34</v>
      </c>
      <c r="C36" s="43">
        <v>3525</v>
      </c>
      <c r="D36" s="43" t="s">
        <v>70</v>
      </c>
      <c r="E36" s="10" t="s">
        <v>31</v>
      </c>
      <c r="F36" s="123"/>
      <c r="G36" s="123"/>
      <c r="H36" s="123"/>
      <c r="I36" s="123"/>
      <c r="J36" s="123"/>
      <c r="K36" s="49"/>
    </row>
    <row r="37" spans="1:11">
      <c r="A37" s="42">
        <v>31</v>
      </c>
      <c r="B37" s="43" t="s">
        <v>38</v>
      </c>
      <c r="C37" s="43">
        <v>3526</v>
      </c>
      <c r="D37" s="43" t="s">
        <v>71</v>
      </c>
      <c r="E37" s="10" t="s">
        <v>31</v>
      </c>
      <c r="F37" s="123"/>
      <c r="G37" s="123"/>
      <c r="H37" s="123"/>
      <c r="I37" s="123"/>
      <c r="J37" s="123"/>
      <c r="K37" s="49"/>
    </row>
    <row r="38" spans="1:11">
      <c r="A38" s="42">
        <v>88</v>
      </c>
      <c r="B38" s="43" t="s">
        <v>36</v>
      </c>
      <c r="C38" s="43">
        <v>2471</v>
      </c>
      <c r="D38" s="43" t="s">
        <v>72</v>
      </c>
      <c r="E38" s="10" t="s">
        <v>31</v>
      </c>
      <c r="F38" s="123"/>
      <c r="G38" s="123"/>
      <c r="H38" s="123"/>
      <c r="I38" s="123"/>
      <c r="J38" s="123"/>
      <c r="K38" s="49"/>
    </row>
    <row r="39" spans="1:11">
      <c r="A39" s="42">
        <v>51</v>
      </c>
      <c r="B39" s="43" t="s">
        <v>58</v>
      </c>
      <c r="C39" s="43">
        <v>1657</v>
      </c>
      <c r="D39" s="44" t="s">
        <v>73</v>
      </c>
      <c r="E39" s="10" t="s">
        <v>31</v>
      </c>
      <c r="F39" s="123"/>
      <c r="G39" s="123"/>
      <c r="H39" s="123"/>
      <c r="I39" s="123"/>
      <c r="J39" s="123"/>
      <c r="K39" s="49"/>
    </row>
    <row r="40" spans="1:11">
      <c r="A40" s="42">
        <v>78</v>
      </c>
      <c r="B40" s="43" t="s">
        <v>29</v>
      </c>
      <c r="C40" s="43">
        <v>2367</v>
      </c>
      <c r="D40" s="43" t="s">
        <v>74</v>
      </c>
      <c r="E40" s="10" t="s">
        <v>31</v>
      </c>
      <c r="F40" s="123"/>
      <c r="G40" s="123"/>
      <c r="H40" s="123"/>
      <c r="I40" s="123"/>
      <c r="J40" s="123"/>
      <c r="K40" s="49"/>
    </row>
    <row r="41" spans="1:11">
      <c r="A41" s="42">
        <v>14</v>
      </c>
      <c r="B41" s="43" t="s">
        <v>55</v>
      </c>
      <c r="C41" s="48" t="s">
        <v>75</v>
      </c>
      <c r="D41" s="44" t="s">
        <v>76</v>
      </c>
      <c r="E41" s="10" t="s">
        <v>31</v>
      </c>
      <c r="F41" s="123"/>
      <c r="G41" s="123"/>
      <c r="H41" s="123"/>
      <c r="I41" s="123"/>
      <c r="J41" s="123"/>
      <c r="K41" s="49"/>
    </row>
    <row r="42" spans="1:11">
      <c r="A42" s="42">
        <v>68</v>
      </c>
      <c r="B42" s="43" t="s">
        <v>40</v>
      </c>
      <c r="C42" s="43">
        <v>6015</v>
      </c>
      <c r="D42" s="44" t="s">
        <v>77</v>
      </c>
      <c r="E42" s="10" t="s">
        <v>31</v>
      </c>
      <c r="F42" s="123"/>
      <c r="G42" s="123"/>
      <c r="H42" s="123"/>
      <c r="I42" s="123"/>
      <c r="J42" s="123"/>
      <c r="K42" s="49"/>
    </row>
    <row r="43" spans="1:11">
      <c r="A43" s="42">
        <v>93</v>
      </c>
      <c r="B43" s="43" t="s">
        <v>36</v>
      </c>
      <c r="C43" s="43">
        <v>5039</v>
      </c>
      <c r="D43" s="43" t="s">
        <v>78</v>
      </c>
      <c r="E43" s="10" t="s">
        <v>31</v>
      </c>
      <c r="F43" s="123"/>
      <c r="G43" s="123"/>
      <c r="H43" s="123"/>
      <c r="I43" s="123"/>
      <c r="J43" s="123"/>
      <c r="K43" s="49"/>
    </row>
    <row r="44" spans="1:11">
      <c r="A44" s="42">
        <v>65</v>
      </c>
      <c r="B44" s="43" t="s">
        <v>49</v>
      </c>
      <c r="C44" s="43">
        <v>2400</v>
      </c>
      <c r="D44" s="43" t="s">
        <v>79</v>
      </c>
      <c r="E44" s="10" t="s">
        <v>31</v>
      </c>
      <c r="F44" s="123"/>
      <c r="G44" s="123"/>
      <c r="H44" s="123"/>
      <c r="I44" s="123"/>
      <c r="J44" s="123"/>
      <c r="K44" s="49"/>
    </row>
    <row r="45" customHeight="1" spans="1:11">
      <c r="A45" s="42">
        <v>41</v>
      </c>
      <c r="B45" s="43" t="s">
        <v>43</v>
      </c>
      <c r="C45" s="43">
        <v>1645</v>
      </c>
      <c r="D45" s="44" t="s">
        <v>80</v>
      </c>
      <c r="E45" s="10" t="s">
        <v>31</v>
      </c>
      <c r="F45" s="123"/>
      <c r="G45" s="123"/>
      <c r="H45" s="123"/>
      <c r="I45" s="123"/>
      <c r="J45" s="123"/>
      <c r="K45" s="49"/>
    </row>
    <row r="46" customHeight="1" spans="1:11">
      <c r="A46" s="42">
        <v>104</v>
      </c>
      <c r="B46" s="43" t="s">
        <v>34</v>
      </c>
      <c r="C46" s="43">
        <v>3521</v>
      </c>
      <c r="D46" s="43" t="s">
        <v>81</v>
      </c>
      <c r="E46" s="10" t="s">
        <v>31</v>
      </c>
      <c r="F46" s="123"/>
      <c r="G46" s="123"/>
      <c r="H46" s="123"/>
      <c r="I46" s="123"/>
      <c r="J46" s="123"/>
      <c r="K46" s="49"/>
    </row>
    <row r="47" spans="1:11">
      <c r="A47" s="42">
        <v>40</v>
      </c>
      <c r="B47" s="43" t="s">
        <v>43</v>
      </c>
      <c r="C47" s="43">
        <v>1630</v>
      </c>
      <c r="D47" s="44" t="s">
        <v>82</v>
      </c>
      <c r="E47" s="10" t="s">
        <v>31</v>
      </c>
      <c r="F47" s="123"/>
      <c r="G47" s="123"/>
      <c r="H47" s="123"/>
      <c r="I47" s="123"/>
      <c r="J47" s="123"/>
      <c r="K47" s="49"/>
    </row>
    <row r="48" spans="1:11">
      <c r="A48" s="42">
        <v>49</v>
      </c>
      <c r="B48" s="43" t="s">
        <v>58</v>
      </c>
      <c r="C48" s="48" t="s">
        <v>83</v>
      </c>
      <c r="D48" s="44" t="s">
        <v>84</v>
      </c>
      <c r="E48" s="10" t="s">
        <v>31</v>
      </c>
      <c r="F48" s="123"/>
      <c r="G48" s="123"/>
      <c r="H48" s="123"/>
      <c r="I48" s="123"/>
      <c r="J48" s="123"/>
      <c r="K48" s="49"/>
    </row>
    <row r="49" spans="1:11">
      <c r="A49" s="42">
        <v>48</v>
      </c>
      <c r="B49" s="43" t="s">
        <v>58</v>
      </c>
      <c r="C49" s="43">
        <v>5334</v>
      </c>
      <c r="D49" s="44" t="s">
        <v>85</v>
      </c>
      <c r="E49" s="10" t="s">
        <v>31</v>
      </c>
      <c r="F49" s="123"/>
      <c r="G49" s="123"/>
      <c r="H49" s="123"/>
      <c r="I49" s="123"/>
      <c r="J49" s="123"/>
      <c r="K49" s="49"/>
    </row>
    <row r="50" spans="1:11">
      <c r="A50" s="42">
        <v>60</v>
      </c>
      <c r="B50" s="43" t="s">
        <v>49</v>
      </c>
      <c r="C50" s="43">
        <v>5348</v>
      </c>
      <c r="D50" s="43" t="s">
        <v>86</v>
      </c>
      <c r="E50" s="10" t="s">
        <v>31</v>
      </c>
      <c r="F50" s="123"/>
      <c r="G50" s="123"/>
      <c r="H50" s="123"/>
      <c r="I50" s="123"/>
      <c r="J50" s="123"/>
      <c r="K50" s="49"/>
    </row>
    <row r="51" spans="1:11">
      <c r="A51" s="42">
        <v>90</v>
      </c>
      <c r="B51" s="43" t="s">
        <v>36</v>
      </c>
      <c r="C51" s="43">
        <v>2557</v>
      </c>
      <c r="D51" s="43" t="s">
        <v>87</v>
      </c>
      <c r="E51" s="10" t="s">
        <v>31</v>
      </c>
      <c r="F51" s="123"/>
      <c r="G51" s="123"/>
      <c r="H51" s="123"/>
      <c r="I51" s="123"/>
      <c r="J51" s="123"/>
      <c r="K51" s="49"/>
    </row>
    <row r="52" spans="1:11">
      <c r="A52" s="42">
        <v>46</v>
      </c>
      <c r="B52" s="43" t="s">
        <v>43</v>
      </c>
      <c r="C52" s="43">
        <v>3581</v>
      </c>
      <c r="D52" s="44" t="s">
        <v>88</v>
      </c>
      <c r="E52" s="10" t="s">
        <v>31</v>
      </c>
      <c r="F52" s="123"/>
      <c r="G52" s="123"/>
      <c r="H52" s="123"/>
      <c r="I52" s="123"/>
      <c r="J52" s="123"/>
      <c r="K52" s="49"/>
    </row>
    <row r="53" spans="1:11">
      <c r="A53" s="42">
        <v>115</v>
      </c>
      <c r="B53" s="43" t="s">
        <v>64</v>
      </c>
      <c r="C53" s="43">
        <v>5076</v>
      </c>
      <c r="D53" s="43" t="s">
        <v>89</v>
      </c>
      <c r="E53" s="44" t="s">
        <v>90</v>
      </c>
      <c r="F53" s="123"/>
      <c r="G53" s="123"/>
      <c r="H53" s="123"/>
      <c r="I53" s="123"/>
      <c r="J53" s="123"/>
      <c r="K53" s="49"/>
    </row>
    <row r="54" spans="1:11">
      <c r="A54" s="42">
        <v>29</v>
      </c>
      <c r="B54" s="43" t="s">
        <v>38</v>
      </c>
      <c r="C54" s="43">
        <v>2681</v>
      </c>
      <c r="D54" s="43" t="s">
        <v>91</v>
      </c>
      <c r="E54" s="10" t="s">
        <v>90</v>
      </c>
      <c r="F54" s="123"/>
      <c r="G54" s="123"/>
      <c r="H54" s="123"/>
      <c r="I54" s="123"/>
      <c r="J54" s="123"/>
      <c r="K54" s="49"/>
    </row>
    <row r="55" spans="1:11">
      <c r="A55" s="42">
        <v>59</v>
      </c>
      <c r="B55" s="43" t="s">
        <v>49</v>
      </c>
      <c r="C55" s="43">
        <v>5327</v>
      </c>
      <c r="D55" s="43" t="s">
        <v>92</v>
      </c>
      <c r="E55" s="10" t="s">
        <v>90</v>
      </c>
      <c r="F55" s="123"/>
      <c r="G55" s="123"/>
      <c r="H55" s="123"/>
      <c r="I55" s="123"/>
      <c r="J55" s="123"/>
      <c r="K55" s="49"/>
    </row>
    <row r="56" spans="1:11">
      <c r="A56" s="42">
        <v>57</v>
      </c>
      <c r="B56" s="43" t="s">
        <v>58</v>
      </c>
      <c r="C56" s="43">
        <v>5801</v>
      </c>
      <c r="D56" s="43" t="s">
        <v>93</v>
      </c>
      <c r="E56" s="10" t="s">
        <v>90</v>
      </c>
      <c r="F56" s="123"/>
      <c r="G56" s="123"/>
      <c r="H56" s="123"/>
      <c r="I56" s="123"/>
      <c r="J56" s="123"/>
      <c r="K56" s="49"/>
    </row>
    <row r="57" spans="1:11">
      <c r="A57" s="42">
        <v>108</v>
      </c>
      <c r="B57" s="43" t="s">
        <v>34</v>
      </c>
      <c r="C57" s="43">
        <v>6222</v>
      </c>
      <c r="D57" s="43" t="s">
        <v>94</v>
      </c>
      <c r="E57" s="10" t="s">
        <v>90</v>
      </c>
      <c r="F57" s="123"/>
      <c r="G57" s="123"/>
      <c r="H57" s="123"/>
      <c r="I57" s="123"/>
      <c r="J57" s="123"/>
      <c r="K57" s="49"/>
    </row>
    <row r="58" spans="1:11">
      <c r="A58" s="42">
        <v>7</v>
      </c>
      <c r="B58" s="43" t="s">
        <v>32</v>
      </c>
      <c r="C58" s="43">
        <v>3517</v>
      </c>
      <c r="D58" s="43" t="s">
        <v>95</v>
      </c>
      <c r="E58" s="10" t="s">
        <v>90</v>
      </c>
      <c r="F58" s="123"/>
      <c r="G58" s="123"/>
      <c r="H58" s="123"/>
      <c r="I58" s="123"/>
      <c r="J58" s="123"/>
      <c r="K58" s="49"/>
    </row>
    <row r="59" spans="1:11">
      <c r="A59" s="42">
        <v>114</v>
      </c>
      <c r="B59" s="43" t="s">
        <v>64</v>
      </c>
      <c r="C59" s="43">
        <v>5551</v>
      </c>
      <c r="D59" s="43" t="s">
        <v>96</v>
      </c>
      <c r="E59" s="44" t="s">
        <v>90</v>
      </c>
      <c r="F59" s="123"/>
      <c r="G59" s="123"/>
      <c r="H59" s="123"/>
      <c r="I59" s="123"/>
      <c r="J59" s="123"/>
      <c r="K59" s="49"/>
    </row>
    <row r="60" spans="1:11">
      <c r="A60" s="42">
        <v>123</v>
      </c>
      <c r="B60" s="43" t="s">
        <v>24</v>
      </c>
      <c r="C60" s="43">
        <v>1642</v>
      </c>
      <c r="D60" s="43" t="s">
        <v>97</v>
      </c>
      <c r="E60" s="44" t="s">
        <v>90</v>
      </c>
      <c r="F60" s="123"/>
      <c r="G60" s="123"/>
      <c r="H60" s="123"/>
      <c r="I60" s="123"/>
      <c r="J60" s="123"/>
      <c r="K60" s="49"/>
    </row>
    <row r="61" spans="1:11">
      <c r="A61" s="42">
        <v>37</v>
      </c>
      <c r="B61" s="43" t="s">
        <v>38</v>
      </c>
      <c r="C61" s="43">
        <v>5657</v>
      </c>
      <c r="D61" s="43" t="s">
        <v>98</v>
      </c>
      <c r="E61" s="10" t="s">
        <v>90</v>
      </c>
      <c r="F61" s="123"/>
      <c r="G61" s="123"/>
      <c r="H61" s="123"/>
      <c r="I61" s="123"/>
      <c r="J61" s="123"/>
      <c r="K61" s="49"/>
    </row>
    <row r="62" spans="1:11">
      <c r="A62" s="42">
        <v>62</v>
      </c>
      <c r="B62" s="43" t="s">
        <v>49</v>
      </c>
      <c r="C62" s="43">
        <v>1798</v>
      </c>
      <c r="D62" s="43" t="s">
        <v>99</v>
      </c>
      <c r="E62" s="10" t="s">
        <v>90</v>
      </c>
      <c r="F62" s="123"/>
      <c r="G62" s="123"/>
      <c r="H62" s="123"/>
      <c r="I62" s="123"/>
      <c r="J62" s="123"/>
      <c r="K62" s="49"/>
    </row>
    <row r="63" spans="1:11">
      <c r="A63" s="42">
        <v>53</v>
      </c>
      <c r="B63" s="43" t="s">
        <v>58</v>
      </c>
      <c r="C63" s="43">
        <v>2336</v>
      </c>
      <c r="D63" s="43" t="s">
        <v>100</v>
      </c>
      <c r="E63" s="10" t="s">
        <v>90</v>
      </c>
      <c r="F63" s="123"/>
      <c r="G63" s="123"/>
      <c r="H63" s="123"/>
      <c r="I63" s="123"/>
      <c r="J63" s="123"/>
      <c r="K63" s="49"/>
    </row>
    <row r="64" spans="1:11">
      <c r="A64" s="42">
        <v>23</v>
      </c>
      <c r="B64" s="43" t="s">
        <v>55</v>
      </c>
      <c r="C64" s="43">
        <v>5777</v>
      </c>
      <c r="D64" s="43" t="s">
        <v>101</v>
      </c>
      <c r="E64" s="10" t="s">
        <v>90</v>
      </c>
      <c r="F64" s="123"/>
      <c r="G64" s="123"/>
      <c r="H64" s="123"/>
      <c r="I64" s="123"/>
      <c r="J64" s="123"/>
      <c r="K64" s="49"/>
    </row>
    <row r="65" spans="1:11">
      <c r="A65" s="42">
        <v>35</v>
      </c>
      <c r="B65" s="43" t="s">
        <v>38</v>
      </c>
      <c r="C65" s="43">
        <v>5155</v>
      </c>
      <c r="D65" s="43" t="s">
        <v>102</v>
      </c>
      <c r="E65" s="10" t="s">
        <v>90</v>
      </c>
      <c r="F65" s="123"/>
      <c r="G65" s="123"/>
      <c r="H65" s="123"/>
      <c r="I65" s="123"/>
      <c r="J65" s="123"/>
      <c r="K65" s="49"/>
    </row>
    <row r="66" spans="1:11">
      <c r="A66" s="42">
        <v>82</v>
      </c>
      <c r="B66" s="43" t="s">
        <v>29</v>
      </c>
      <c r="C66" s="43">
        <v>5545</v>
      </c>
      <c r="D66" s="44" t="s">
        <v>103</v>
      </c>
      <c r="E66" s="10" t="s">
        <v>90</v>
      </c>
      <c r="F66" s="123"/>
      <c r="G66" s="123"/>
      <c r="H66" s="123"/>
      <c r="I66" s="123"/>
      <c r="J66" s="123"/>
      <c r="K66" s="49"/>
    </row>
    <row r="67" spans="1:11">
      <c r="A67" s="42">
        <v>10</v>
      </c>
      <c r="B67" s="43" t="s">
        <v>32</v>
      </c>
      <c r="C67" s="43">
        <v>2400</v>
      </c>
      <c r="D67" s="43" t="s">
        <v>104</v>
      </c>
      <c r="E67" s="10" t="s">
        <v>90</v>
      </c>
      <c r="F67" s="123"/>
      <c r="G67" s="123"/>
      <c r="H67" s="123"/>
      <c r="I67" s="123"/>
      <c r="J67" s="123"/>
      <c r="K67" s="49"/>
    </row>
    <row r="68" spans="1:11">
      <c r="A68" s="42">
        <v>117</v>
      </c>
      <c r="B68" s="43" t="s">
        <v>64</v>
      </c>
      <c r="C68" s="43">
        <v>5804</v>
      </c>
      <c r="D68" s="43" t="s">
        <v>105</v>
      </c>
      <c r="E68" s="44" t="s">
        <v>90</v>
      </c>
      <c r="F68" s="123"/>
      <c r="G68" s="123"/>
      <c r="H68" s="123"/>
      <c r="I68" s="123"/>
      <c r="J68" s="123"/>
      <c r="K68" s="49"/>
    </row>
    <row r="69" spans="1:11">
      <c r="A69" s="42">
        <v>127</v>
      </c>
      <c r="B69" s="43" t="s">
        <v>24</v>
      </c>
      <c r="C69" s="43">
        <v>2567</v>
      </c>
      <c r="D69" s="43" t="s">
        <v>106</v>
      </c>
      <c r="E69" s="44" t="s">
        <v>90</v>
      </c>
      <c r="F69" s="123"/>
      <c r="G69" s="123"/>
      <c r="H69" s="123"/>
      <c r="I69" s="123"/>
      <c r="J69" s="123"/>
      <c r="K69" s="49"/>
    </row>
    <row r="70" spans="1:11">
      <c r="A70" s="42">
        <v>22</v>
      </c>
      <c r="B70" s="43" t="s">
        <v>55</v>
      </c>
      <c r="C70" s="43">
        <v>5497</v>
      </c>
      <c r="D70" s="43" t="s">
        <v>107</v>
      </c>
      <c r="E70" s="10" t="s">
        <v>90</v>
      </c>
      <c r="F70" s="123"/>
      <c r="G70" s="123"/>
      <c r="H70" s="123"/>
      <c r="I70" s="123"/>
      <c r="J70" s="123"/>
      <c r="K70" s="49"/>
    </row>
    <row r="71" spans="1:11">
      <c r="A71" s="42">
        <v>18</v>
      </c>
      <c r="B71" s="43" t="s">
        <v>55</v>
      </c>
      <c r="C71" s="48" t="s">
        <v>108</v>
      </c>
      <c r="D71" s="44" t="s">
        <v>109</v>
      </c>
      <c r="E71" s="10" t="s">
        <v>90</v>
      </c>
      <c r="F71" s="123"/>
      <c r="G71" s="123"/>
      <c r="H71" s="123"/>
      <c r="I71" s="123"/>
      <c r="J71" s="123"/>
      <c r="K71" s="49"/>
    </row>
    <row r="72" spans="1:11">
      <c r="A72" s="42">
        <v>99</v>
      </c>
      <c r="B72" s="43" t="s">
        <v>34</v>
      </c>
      <c r="C72" s="43">
        <v>3528</v>
      </c>
      <c r="D72" s="43" t="s">
        <v>110</v>
      </c>
      <c r="E72" s="10" t="s">
        <v>90</v>
      </c>
      <c r="F72" s="123"/>
      <c r="G72" s="123"/>
      <c r="H72" s="123"/>
      <c r="I72" s="123"/>
      <c r="J72" s="123"/>
      <c r="K72" s="49"/>
    </row>
    <row r="73" spans="1:11">
      <c r="A73" s="42">
        <v>36</v>
      </c>
      <c r="B73" s="43" t="s">
        <v>38</v>
      </c>
      <c r="C73" s="43">
        <v>5576</v>
      </c>
      <c r="D73" s="43" t="s">
        <v>111</v>
      </c>
      <c r="E73" s="10" t="s">
        <v>90</v>
      </c>
      <c r="F73" s="123"/>
      <c r="G73" s="123"/>
      <c r="H73" s="123"/>
      <c r="I73" s="123"/>
      <c r="J73" s="123"/>
      <c r="K73" s="49"/>
    </row>
    <row r="74" spans="1:11">
      <c r="A74" s="42">
        <v>113</v>
      </c>
      <c r="B74" s="43" t="s">
        <v>64</v>
      </c>
      <c r="C74" s="43">
        <v>2161</v>
      </c>
      <c r="D74" s="43" t="s">
        <v>112</v>
      </c>
      <c r="E74" s="44" t="s">
        <v>90</v>
      </c>
      <c r="F74" s="123"/>
      <c r="G74" s="123"/>
      <c r="H74" s="123"/>
      <c r="I74" s="123"/>
      <c r="J74" s="123"/>
      <c r="K74" s="49"/>
    </row>
    <row r="75" spans="1:11">
      <c r="A75" s="42">
        <v>21</v>
      </c>
      <c r="B75" s="43" t="s">
        <v>55</v>
      </c>
      <c r="C75" s="43">
        <v>5061</v>
      </c>
      <c r="D75" s="43" t="s">
        <v>113</v>
      </c>
      <c r="E75" s="10" t="s">
        <v>90</v>
      </c>
      <c r="F75" s="123"/>
      <c r="G75" s="123"/>
      <c r="H75" s="123"/>
      <c r="I75" s="123"/>
      <c r="J75" s="123"/>
      <c r="K75" s="49"/>
    </row>
    <row r="76" spans="1:11">
      <c r="A76" s="42">
        <v>28</v>
      </c>
      <c r="B76" s="43" t="s">
        <v>38</v>
      </c>
      <c r="C76" s="43">
        <v>2377</v>
      </c>
      <c r="D76" s="43" t="s">
        <v>114</v>
      </c>
      <c r="E76" s="10" t="s">
        <v>90</v>
      </c>
      <c r="F76" s="123"/>
      <c r="G76" s="123"/>
      <c r="H76" s="123"/>
      <c r="I76" s="123"/>
      <c r="J76" s="123"/>
      <c r="K76" s="49"/>
    </row>
    <row r="77" spans="1:11">
      <c r="A77" s="42">
        <v>47</v>
      </c>
      <c r="B77" s="43" t="s">
        <v>43</v>
      </c>
      <c r="C77" s="43">
        <v>5631</v>
      </c>
      <c r="D77" s="44" t="s">
        <v>115</v>
      </c>
      <c r="E77" s="10" t="s">
        <v>90</v>
      </c>
      <c r="F77" s="123"/>
      <c r="G77" s="123"/>
      <c r="H77" s="123"/>
      <c r="I77" s="123"/>
      <c r="J77" s="123"/>
      <c r="K77" s="49"/>
    </row>
    <row r="78" spans="1:11">
      <c r="A78" s="42">
        <v>71</v>
      </c>
      <c r="B78" s="43" t="s">
        <v>40</v>
      </c>
      <c r="C78" s="43">
        <v>1882</v>
      </c>
      <c r="D78" s="44" t="s">
        <v>116</v>
      </c>
      <c r="E78" s="10" t="s">
        <v>90</v>
      </c>
      <c r="F78" s="123"/>
      <c r="G78" s="123"/>
      <c r="H78" s="123"/>
      <c r="I78" s="123"/>
      <c r="J78" s="123"/>
      <c r="K78" s="49"/>
    </row>
    <row r="79" spans="1:11">
      <c r="A79" s="42">
        <v>75</v>
      </c>
      <c r="B79" s="43" t="s">
        <v>40</v>
      </c>
      <c r="C79" s="43">
        <v>5637</v>
      </c>
      <c r="D79" s="43" t="s">
        <v>117</v>
      </c>
      <c r="E79" s="10" t="s">
        <v>90</v>
      </c>
      <c r="F79" s="123"/>
      <c r="G79" s="123"/>
      <c r="H79" s="123"/>
      <c r="I79" s="123"/>
      <c r="J79" s="123"/>
      <c r="K79" s="49"/>
    </row>
    <row r="80" spans="1:11">
      <c r="A80" s="42">
        <v>9</v>
      </c>
      <c r="B80" s="43" t="s">
        <v>32</v>
      </c>
      <c r="C80" s="43">
        <v>2193</v>
      </c>
      <c r="D80" s="43" t="s">
        <v>118</v>
      </c>
      <c r="E80" s="10" t="s">
        <v>90</v>
      </c>
      <c r="F80" s="123"/>
      <c r="G80" s="123"/>
      <c r="H80" s="123"/>
      <c r="I80" s="123"/>
      <c r="J80" s="123"/>
      <c r="K80" s="49"/>
    </row>
    <row r="81" spans="1:11">
      <c r="A81" s="42">
        <v>118</v>
      </c>
      <c r="B81" s="43" t="s">
        <v>64</v>
      </c>
      <c r="C81" s="43">
        <v>6021</v>
      </c>
      <c r="D81" s="43" t="s">
        <v>119</v>
      </c>
      <c r="E81" s="44" t="s">
        <v>90</v>
      </c>
      <c r="F81" s="123"/>
      <c r="G81" s="123"/>
      <c r="H81" s="123"/>
      <c r="I81" s="123"/>
      <c r="J81" s="123"/>
      <c r="K81" s="49"/>
    </row>
    <row r="82" spans="1:11">
      <c r="A82" s="42">
        <v>45</v>
      </c>
      <c r="B82" s="43" t="s">
        <v>43</v>
      </c>
      <c r="C82" s="43">
        <v>2672</v>
      </c>
      <c r="D82" s="43" t="s">
        <v>120</v>
      </c>
      <c r="E82" s="10" t="s">
        <v>90</v>
      </c>
      <c r="F82" s="123"/>
      <c r="G82" s="123"/>
      <c r="H82" s="123"/>
      <c r="I82" s="123"/>
      <c r="J82" s="123"/>
      <c r="K82" s="49"/>
    </row>
    <row r="83" spans="1:11">
      <c r="A83" s="42">
        <v>81</v>
      </c>
      <c r="B83" s="43" t="s">
        <v>29</v>
      </c>
      <c r="C83" s="43">
        <v>5001</v>
      </c>
      <c r="D83" s="43" t="s">
        <v>121</v>
      </c>
      <c r="E83" s="10" t="s">
        <v>90</v>
      </c>
      <c r="F83" s="123"/>
      <c r="G83" s="123"/>
      <c r="H83" s="123"/>
      <c r="I83" s="123"/>
      <c r="J83" s="123"/>
      <c r="K83" s="49"/>
    </row>
    <row r="84" spans="1:11">
      <c r="A84" s="42">
        <v>74</v>
      </c>
      <c r="B84" s="43" t="s">
        <v>40</v>
      </c>
      <c r="C84" s="43">
        <v>5203</v>
      </c>
      <c r="D84" s="43" t="s">
        <v>122</v>
      </c>
      <c r="E84" s="10" t="s">
        <v>90</v>
      </c>
      <c r="F84" s="123"/>
      <c r="G84" s="123"/>
      <c r="H84" s="123"/>
      <c r="I84" s="123"/>
      <c r="J84" s="123"/>
      <c r="K84" s="49"/>
    </row>
    <row r="85" spans="1:11">
      <c r="A85" s="42">
        <v>42</v>
      </c>
      <c r="B85" s="43" t="s">
        <v>43</v>
      </c>
      <c r="C85" s="43">
        <v>2323</v>
      </c>
      <c r="D85" s="43" t="s">
        <v>123</v>
      </c>
      <c r="E85" s="10" t="s">
        <v>90</v>
      </c>
      <c r="F85" s="123"/>
      <c r="G85" s="123"/>
      <c r="H85" s="123"/>
      <c r="I85" s="123"/>
      <c r="J85" s="123"/>
      <c r="K85" s="49"/>
    </row>
    <row r="86" spans="1:11">
      <c r="A86" s="42">
        <v>84</v>
      </c>
      <c r="B86" s="43" t="s">
        <v>29</v>
      </c>
      <c r="C86" s="43">
        <v>6232</v>
      </c>
      <c r="D86" s="43" t="s">
        <v>124</v>
      </c>
      <c r="E86" s="10" t="s">
        <v>90</v>
      </c>
      <c r="F86" s="123"/>
      <c r="G86" s="123"/>
      <c r="H86" s="123"/>
      <c r="I86" s="123"/>
      <c r="J86" s="123"/>
      <c r="K86" s="49"/>
    </row>
    <row r="87" spans="1:11">
      <c r="A87" s="42">
        <v>112</v>
      </c>
      <c r="B87" s="43" t="s">
        <v>64</v>
      </c>
      <c r="C87" s="43">
        <v>2103</v>
      </c>
      <c r="D87" s="43" t="s">
        <v>125</v>
      </c>
      <c r="E87" s="44" t="s">
        <v>90</v>
      </c>
      <c r="F87" s="123"/>
      <c r="G87" s="123"/>
      <c r="H87" s="123"/>
      <c r="I87" s="123"/>
      <c r="J87" s="123"/>
      <c r="K87" s="49"/>
    </row>
    <row r="88" spans="1:11">
      <c r="A88" s="42">
        <v>69</v>
      </c>
      <c r="B88" s="43" t="s">
        <v>40</v>
      </c>
      <c r="C88" s="48" t="s">
        <v>126</v>
      </c>
      <c r="D88" s="44" t="s">
        <v>127</v>
      </c>
      <c r="E88" s="10" t="s">
        <v>90</v>
      </c>
      <c r="F88" s="123"/>
      <c r="G88" s="123"/>
      <c r="H88" s="123"/>
      <c r="I88" s="123"/>
      <c r="J88" s="123"/>
      <c r="K88" s="49"/>
    </row>
    <row r="89" spans="1:11">
      <c r="A89" s="42">
        <v>56</v>
      </c>
      <c r="B89" s="43" t="s">
        <v>58</v>
      </c>
      <c r="C89" s="43">
        <v>5008</v>
      </c>
      <c r="D89" s="43" t="s">
        <v>128</v>
      </c>
      <c r="E89" s="10" t="s">
        <v>90</v>
      </c>
      <c r="F89" s="123"/>
      <c r="G89" s="123"/>
      <c r="H89" s="123"/>
      <c r="I89" s="123"/>
      <c r="J89" s="123"/>
      <c r="K89" s="49"/>
    </row>
    <row r="90" spans="1:11">
      <c r="A90" s="42">
        <v>44</v>
      </c>
      <c r="B90" s="43" t="s">
        <v>43</v>
      </c>
      <c r="C90" s="43">
        <v>2600</v>
      </c>
      <c r="D90" s="43" t="s">
        <v>129</v>
      </c>
      <c r="E90" s="10" t="s">
        <v>90</v>
      </c>
      <c r="F90" s="123"/>
      <c r="G90" s="123"/>
      <c r="H90" s="123"/>
      <c r="I90" s="123"/>
      <c r="J90" s="123"/>
      <c r="K90" s="49"/>
    </row>
    <row r="91" spans="1:11">
      <c r="A91" s="42">
        <v>120</v>
      </c>
      <c r="B91" s="43" t="s">
        <v>64</v>
      </c>
      <c r="C91" s="43">
        <v>5850</v>
      </c>
      <c r="D91" s="43" t="s">
        <v>130</v>
      </c>
      <c r="E91" s="44" t="s">
        <v>90</v>
      </c>
      <c r="F91" s="123"/>
      <c r="G91" s="123"/>
      <c r="H91" s="123"/>
      <c r="I91" s="123"/>
      <c r="J91" s="123"/>
      <c r="K91" s="49"/>
    </row>
    <row r="92" spans="1:11">
      <c r="A92" s="42">
        <v>76</v>
      </c>
      <c r="B92" s="43" t="s">
        <v>29</v>
      </c>
      <c r="C92" s="48" t="s">
        <v>131</v>
      </c>
      <c r="D92" s="43" t="s">
        <v>132</v>
      </c>
      <c r="E92" s="10" t="s">
        <v>90</v>
      </c>
      <c r="F92" s="123"/>
      <c r="G92" s="123"/>
      <c r="H92" s="123"/>
      <c r="I92" s="123"/>
      <c r="J92" s="123"/>
      <c r="K92" s="49"/>
    </row>
    <row r="93" spans="1:11">
      <c r="A93" s="42">
        <v>119</v>
      </c>
      <c r="B93" s="43" t="s">
        <v>64</v>
      </c>
      <c r="C93" s="43">
        <v>6015</v>
      </c>
      <c r="D93" s="43" t="s">
        <v>133</v>
      </c>
      <c r="E93" s="44" t="s">
        <v>90</v>
      </c>
      <c r="F93" s="123"/>
      <c r="G93" s="123"/>
      <c r="H93" s="123"/>
      <c r="I93" s="123"/>
      <c r="J93" s="123"/>
      <c r="K93" s="49"/>
    </row>
    <row r="94" ht="15" customHeight="1" spans="1:11">
      <c r="A94" s="42">
        <v>19</v>
      </c>
      <c r="B94" s="43" t="s">
        <v>55</v>
      </c>
      <c r="C94" s="43">
        <v>1902</v>
      </c>
      <c r="D94" s="44" t="s">
        <v>134</v>
      </c>
      <c r="E94" s="10" t="s">
        <v>90</v>
      </c>
      <c r="F94" s="123"/>
      <c r="G94" s="123"/>
      <c r="H94" s="123"/>
      <c r="I94" s="123"/>
      <c r="J94" s="123"/>
      <c r="K94" s="49"/>
    </row>
    <row r="95" spans="1:11">
      <c r="A95" s="42">
        <v>116</v>
      </c>
      <c r="B95" s="43" t="s">
        <v>64</v>
      </c>
      <c r="C95" s="43">
        <v>5411</v>
      </c>
      <c r="D95" s="43" t="s">
        <v>135</v>
      </c>
      <c r="E95" s="44" t="s">
        <v>90</v>
      </c>
      <c r="F95" s="123"/>
      <c r="G95" s="123"/>
      <c r="H95" s="123"/>
      <c r="I95" s="123"/>
      <c r="J95" s="123"/>
      <c r="K95" s="49"/>
    </row>
    <row r="96" spans="1:11">
      <c r="A96" s="42">
        <v>12</v>
      </c>
      <c r="B96" s="43" t="s">
        <v>32</v>
      </c>
      <c r="C96" s="43">
        <v>5802</v>
      </c>
      <c r="D96" s="43" t="s">
        <v>136</v>
      </c>
      <c r="E96" s="10" t="s">
        <v>90</v>
      </c>
      <c r="F96" s="123"/>
      <c r="G96" s="123"/>
      <c r="H96" s="123"/>
      <c r="I96" s="123"/>
      <c r="J96" s="123"/>
      <c r="K96" s="49"/>
    </row>
    <row r="97" ht="36" spans="1:11">
      <c r="A97" s="42">
        <v>109</v>
      </c>
      <c r="B97" s="44" t="s">
        <v>137</v>
      </c>
      <c r="C97" s="43">
        <v>6223</v>
      </c>
      <c r="D97" s="43" t="s">
        <v>138</v>
      </c>
      <c r="E97" s="44" t="s">
        <v>90</v>
      </c>
      <c r="F97" s="123"/>
      <c r="G97" s="123"/>
      <c r="H97" s="123"/>
      <c r="I97" s="123"/>
      <c r="J97" s="123"/>
      <c r="K97" s="49"/>
    </row>
    <row r="98" spans="1:11">
      <c r="A98" s="42">
        <v>107</v>
      </c>
      <c r="B98" s="43" t="s">
        <v>34</v>
      </c>
      <c r="C98" s="43">
        <v>2575</v>
      </c>
      <c r="D98" s="43" t="s">
        <v>139</v>
      </c>
      <c r="E98" s="10" t="s">
        <v>90</v>
      </c>
      <c r="F98" s="123"/>
      <c r="G98" s="123"/>
      <c r="H98" s="123"/>
      <c r="I98" s="123"/>
      <c r="J98" s="123"/>
      <c r="K98" s="49"/>
    </row>
    <row r="99" spans="1:11">
      <c r="A99" s="42">
        <v>63</v>
      </c>
      <c r="B99" s="43" t="s">
        <v>49</v>
      </c>
      <c r="C99" s="43">
        <v>2644</v>
      </c>
      <c r="D99" s="43" t="s">
        <v>140</v>
      </c>
      <c r="E99" s="10" t="s">
        <v>90</v>
      </c>
      <c r="F99" s="123"/>
      <c r="G99" s="123"/>
      <c r="H99" s="123"/>
      <c r="I99" s="123"/>
      <c r="J99" s="123"/>
      <c r="K99" s="49"/>
    </row>
    <row r="100" spans="1:11">
      <c r="A100" s="42">
        <v>52</v>
      </c>
      <c r="B100" s="43" t="s">
        <v>58</v>
      </c>
      <c r="C100" s="43">
        <v>1753</v>
      </c>
      <c r="D100" s="44" t="s">
        <v>141</v>
      </c>
      <c r="E100" s="10" t="s">
        <v>90</v>
      </c>
      <c r="F100" s="123"/>
      <c r="G100" s="123"/>
      <c r="H100" s="123"/>
      <c r="I100" s="123"/>
      <c r="J100" s="123"/>
      <c r="K100" s="49"/>
    </row>
    <row r="101" spans="1:11">
      <c r="A101" s="42">
        <v>67</v>
      </c>
      <c r="B101" s="43" t="s">
        <v>49</v>
      </c>
      <c r="C101" s="43">
        <v>6233</v>
      </c>
      <c r="D101" s="43" t="s">
        <v>142</v>
      </c>
      <c r="E101" s="10" t="s">
        <v>90</v>
      </c>
      <c r="F101" s="123"/>
      <c r="G101" s="123"/>
      <c r="H101" s="123"/>
      <c r="I101" s="123"/>
      <c r="J101" s="123"/>
      <c r="K101" s="49"/>
    </row>
    <row r="102" spans="1:11">
      <c r="A102" s="42">
        <v>66</v>
      </c>
      <c r="B102" s="43" t="s">
        <v>49</v>
      </c>
      <c r="C102" s="43">
        <v>5764</v>
      </c>
      <c r="D102" s="43" t="s">
        <v>143</v>
      </c>
      <c r="E102" s="10" t="s">
        <v>144</v>
      </c>
      <c r="F102" s="123"/>
      <c r="G102" s="123"/>
      <c r="H102" s="123"/>
      <c r="I102" s="123"/>
      <c r="J102" s="123"/>
      <c r="K102" s="49"/>
    </row>
    <row r="103" spans="1:11">
      <c r="A103" s="42">
        <v>77</v>
      </c>
      <c r="B103" s="43" t="s">
        <v>29</v>
      </c>
      <c r="C103" s="43">
        <v>1905</v>
      </c>
      <c r="D103" s="44" t="s">
        <v>145</v>
      </c>
      <c r="E103" s="10" t="s">
        <v>144</v>
      </c>
      <c r="F103" s="123"/>
      <c r="G103" s="123"/>
      <c r="H103" s="123"/>
      <c r="I103" s="123"/>
      <c r="J103" s="123"/>
      <c r="K103" s="49"/>
    </row>
    <row r="104" spans="1:11">
      <c r="A104" s="42">
        <v>33</v>
      </c>
      <c r="B104" s="43" t="s">
        <v>38</v>
      </c>
      <c r="C104" s="43">
        <v>5114</v>
      </c>
      <c r="D104" s="43" t="s">
        <v>146</v>
      </c>
      <c r="E104" s="10" t="s">
        <v>144</v>
      </c>
      <c r="F104" s="123"/>
      <c r="G104" s="123"/>
      <c r="H104" s="123"/>
      <c r="I104" s="123"/>
      <c r="J104" s="123"/>
      <c r="K104" s="49"/>
    </row>
    <row r="105" spans="1:11">
      <c r="A105" s="42">
        <v>100</v>
      </c>
      <c r="B105" s="43" t="s">
        <v>34</v>
      </c>
      <c r="C105" s="43"/>
      <c r="D105" s="43" t="s">
        <v>147</v>
      </c>
      <c r="E105" s="10" t="s">
        <v>144</v>
      </c>
      <c r="F105" s="123"/>
      <c r="G105" s="123"/>
      <c r="H105" s="123"/>
      <c r="I105" s="123"/>
      <c r="J105" s="123"/>
      <c r="K105" s="49"/>
    </row>
    <row r="106" s="59" customFormat="1" ht="12.75" customHeight="1" spans="1:11">
      <c r="A106" s="42">
        <v>85</v>
      </c>
      <c r="B106" s="43" t="s">
        <v>36</v>
      </c>
      <c r="C106" s="48" t="s">
        <v>148</v>
      </c>
      <c r="D106" s="44" t="s">
        <v>149</v>
      </c>
      <c r="E106" s="10" t="s">
        <v>144</v>
      </c>
      <c r="F106" s="129"/>
      <c r="G106" s="129"/>
      <c r="H106" s="129"/>
      <c r="I106" s="129"/>
      <c r="J106" s="129"/>
      <c r="K106" s="130"/>
    </row>
    <row r="107" spans="1:11">
      <c r="A107" s="42">
        <v>25</v>
      </c>
      <c r="B107" s="43" t="s">
        <v>38</v>
      </c>
      <c r="C107" s="48" t="s">
        <v>150</v>
      </c>
      <c r="D107" s="43" t="s">
        <v>151</v>
      </c>
      <c r="E107" s="10" t="s">
        <v>144</v>
      </c>
      <c r="F107" s="123"/>
      <c r="G107" s="123"/>
      <c r="H107" s="123"/>
      <c r="I107" s="123"/>
      <c r="J107" s="123"/>
      <c r="K107" s="49"/>
    </row>
    <row r="108" spans="1:11">
      <c r="A108" s="42">
        <v>70</v>
      </c>
      <c r="B108" s="43" t="s">
        <v>40</v>
      </c>
      <c r="C108" s="43"/>
      <c r="D108" s="44" t="s">
        <v>152</v>
      </c>
      <c r="E108" s="10" t="s">
        <v>144</v>
      </c>
      <c r="F108" s="123"/>
      <c r="G108" s="123"/>
      <c r="H108" s="123"/>
      <c r="I108" s="123"/>
      <c r="J108" s="123"/>
      <c r="K108" s="49"/>
    </row>
    <row r="109" spans="1:11">
      <c r="A109" s="42">
        <v>16</v>
      </c>
      <c r="B109" s="43" t="s">
        <v>55</v>
      </c>
      <c r="C109" s="43">
        <v>2464</v>
      </c>
      <c r="D109" s="43" t="s">
        <v>153</v>
      </c>
      <c r="E109" s="10" t="s">
        <v>144</v>
      </c>
      <c r="F109" s="123"/>
      <c r="G109" s="123"/>
      <c r="H109" s="123"/>
      <c r="I109" s="123"/>
      <c r="J109" s="123"/>
      <c r="K109" s="49"/>
    </row>
    <row r="110" spans="1:11">
      <c r="A110" s="42">
        <v>4</v>
      </c>
      <c r="B110" s="43" t="s">
        <v>32</v>
      </c>
      <c r="C110" s="43">
        <v>1699</v>
      </c>
      <c r="D110" s="43" t="s">
        <v>154</v>
      </c>
      <c r="E110" s="10" t="s">
        <v>144</v>
      </c>
      <c r="F110" s="123"/>
      <c r="G110" s="123"/>
      <c r="H110" s="123"/>
      <c r="I110" s="123"/>
      <c r="J110" s="123"/>
      <c r="K110" s="49"/>
    </row>
    <row r="111" spans="1:11">
      <c r="A111" s="42">
        <v>1</v>
      </c>
      <c r="B111" s="43" t="s">
        <v>32</v>
      </c>
      <c r="C111" s="43"/>
      <c r="D111" s="43" t="s">
        <v>155</v>
      </c>
      <c r="E111" s="10" t="s">
        <v>144</v>
      </c>
      <c r="F111" s="123"/>
      <c r="G111" s="123"/>
      <c r="H111" s="123"/>
      <c r="I111" s="123"/>
      <c r="J111" s="123"/>
      <c r="K111" s="49"/>
    </row>
    <row r="112" spans="1:11">
      <c r="A112" s="42">
        <v>26</v>
      </c>
      <c r="B112" s="43" t="s">
        <v>38</v>
      </c>
      <c r="C112" s="43">
        <v>2304</v>
      </c>
      <c r="D112" s="43" t="s">
        <v>156</v>
      </c>
      <c r="E112" s="10" t="s">
        <v>144</v>
      </c>
      <c r="F112" s="123"/>
      <c r="G112" s="123"/>
      <c r="H112" s="123"/>
      <c r="I112" s="123"/>
      <c r="J112" s="123"/>
      <c r="K112" s="49"/>
    </row>
    <row r="113" spans="1:11">
      <c r="A113" s="42">
        <v>95</v>
      </c>
      <c r="B113" s="43" t="s">
        <v>34</v>
      </c>
      <c r="C113" s="43">
        <v>3535</v>
      </c>
      <c r="D113" s="43" t="s">
        <v>157</v>
      </c>
      <c r="E113" s="10" t="s">
        <v>144</v>
      </c>
      <c r="F113" s="123"/>
      <c r="G113" s="123"/>
      <c r="H113" s="123"/>
      <c r="I113" s="123"/>
      <c r="J113" s="123"/>
      <c r="K113" s="49"/>
    </row>
    <row r="114" spans="1:11">
      <c r="A114" s="42">
        <v>38</v>
      </c>
      <c r="B114" s="43" t="s">
        <v>43</v>
      </c>
      <c r="C114" s="48" t="s">
        <v>158</v>
      </c>
      <c r="D114" s="44" t="s">
        <v>159</v>
      </c>
      <c r="E114" s="10" t="s">
        <v>144</v>
      </c>
      <c r="F114" s="123"/>
      <c r="G114" s="123"/>
      <c r="H114" s="123"/>
      <c r="I114" s="123"/>
      <c r="J114" s="123"/>
      <c r="K114" s="49"/>
    </row>
    <row r="115" spans="1:11">
      <c r="A115" s="42">
        <v>64</v>
      </c>
      <c r="B115" s="43" t="s">
        <v>49</v>
      </c>
      <c r="C115" s="43">
        <v>5323</v>
      </c>
      <c r="D115" s="44" t="s">
        <v>160</v>
      </c>
      <c r="E115" s="10" t="s">
        <v>144</v>
      </c>
      <c r="F115" s="123"/>
      <c r="G115" s="123"/>
      <c r="H115" s="123"/>
      <c r="I115" s="123"/>
      <c r="J115" s="123"/>
      <c r="K115" s="49"/>
    </row>
    <row r="116" spans="1:11">
      <c r="A116" s="42">
        <v>73</v>
      </c>
      <c r="B116" s="43" t="s">
        <v>40</v>
      </c>
      <c r="C116" s="43">
        <v>5148</v>
      </c>
      <c r="D116" s="44" t="s">
        <v>161</v>
      </c>
      <c r="E116" s="10" t="s">
        <v>144</v>
      </c>
      <c r="F116" s="123"/>
      <c r="G116" s="123"/>
      <c r="H116" s="123"/>
      <c r="I116" s="123"/>
      <c r="J116" s="123"/>
      <c r="K116" s="49"/>
    </row>
    <row r="117" spans="1:11">
      <c r="A117" s="42">
        <v>58</v>
      </c>
      <c r="B117" s="43" t="s">
        <v>58</v>
      </c>
      <c r="C117" s="43">
        <v>6296</v>
      </c>
      <c r="D117" s="43" t="s">
        <v>162</v>
      </c>
      <c r="E117" s="10" t="s">
        <v>144</v>
      </c>
      <c r="F117" s="123"/>
      <c r="G117" s="123"/>
      <c r="H117" s="123"/>
      <c r="I117" s="123"/>
      <c r="J117" s="123"/>
      <c r="K117" s="49"/>
    </row>
    <row r="118" spans="1:11">
      <c r="A118" s="42">
        <v>15</v>
      </c>
      <c r="B118" s="43" t="s">
        <v>55</v>
      </c>
      <c r="C118" s="43">
        <v>3583</v>
      </c>
      <c r="D118" s="44" t="s">
        <v>163</v>
      </c>
      <c r="E118" s="10" t="s">
        <v>144</v>
      </c>
      <c r="F118" s="123"/>
      <c r="G118" s="123"/>
      <c r="H118" s="123"/>
      <c r="I118" s="123"/>
      <c r="J118" s="123"/>
      <c r="K118" s="49"/>
    </row>
    <row r="119" spans="1:11">
      <c r="A119" s="42">
        <v>17</v>
      </c>
      <c r="B119" s="43" t="s">
        <v>55</v>
      </c>
      <c r="C119" s="43">
        <v>2514</v>
      </c>
      <c r="D119" s="43" t="s">
        <v>164</v>
      </c>
      <c r="E119" s="10" t="s">
        <v>144</v>
      </c>
      <c r="F119" s="123"/>
      <c r="G119" s="123"/>
      <c r="H119" s="123"/>
      <c r="I119" s="123"/>
      <c r="J119" s="123"/>
      <c r="K119" s="49"/>
    </row>
    <row r="120" spans="1:11">
      <c r="A120" s="42">
        <v>39</v>
      </c>
      <c r="B120" s="43" t="s">
        <v>43</v>
      </c>
      <c r="C120" s="43"/>
      <c r="D120" s="44" t="s">
        <v>165</v>
      </c>
      <c r="E120" s="10" t="s">
        <v>144</v>
      </c>
      <c r="F120" s="123"/>
      <c r="G120" s="123"/>
      <c r="H120" s="123"/>
      <c r="I120" s="123"/>
      <c r="J120" s="123"/>
      <c r="K120" s="49"/>
    </row>
    <row r="121" spans="1:11">
      <c r="A121" s="42">
        <v>96</v>
      </c>
      <c r="B121" s="43" t="s">
        <v>34</v>
      </c>
      <c r="C121" s="43">
        <v>274</v>
      </c>
      <c r="D121" s="43" t="s">
        <v>166</v>
      </c>
      <c r="E121" s="10" t="s">
        <v>144</v>
      </c>
      <c r="F121" s="123"/>
      <c r="G121" s="123"/>
      <c r="H121" s="123"/>
      <c r="I121" s="123"/>
      <c r="J121" s="123"/>
      <c r="K121" s="49"/>
    </row>
    <row r="122" spans="1:11">
      <c r="A122" s="42">
        <v>50</v>
      </c>
      <c r="B122" s="43" t="s">
        <v>58</v>
      </c>
      <c r="C122" s="43"/>
      <c r="D122" s="44" t="s">
        <v>167</v>
      </c>
      <c r="E122" s="10" t="s">
        <v>144</v>
      </c>
      <c r="F122" s="123"/>
      <c r="G122" s="123"/>
      <c r="H122" s="123"/>
      <c r="I122" s="123"/>
      <c r="J122" s="123"/>
      <c r="K122" s="49"/>
    </row>
    <row r="123" spans="1:11">
      <c r="A123" s="42">
        <v>86</v>
      </c>
      <c r="B123" s="43" t="s">
        <v>36</v>
      </c>
      <c r="C123" s="48" t="s">
        <v>168</v>
      </c>
      <c r="D123" s="44" t="s">
        <v>169</v>
      </c>
      <c r="E123" s="10" t="s">
        <v>144</v>
      </c>
      <c r="F123" s="123"/>
      <c r="G123" s="123"/>
      <c r="H123" s="123"/>
      <c r="I123" s="123"/>
      <c r="J123" s="123"/>
      <c r="K123" s="49"/>
    </row>
    <row r="124" spans="1:11">
      <c r="A124" s="42">
        <v>2</v>
      </c>
      <c r="B124" s="43" t="s">
        <v>32</v>
      </c>
      <c r="C124" s="43">
        <v>3516</v>
      </c>
      <c r="D124" s="43" t="s">
        <v>170</v>
      </c>
      <c r="E124" s="10" t="s">
        <v>144</v>
      </c>
      <c r="F124" s="123"/>
      <c r="G124" s="123"/>
      <c r="H124" s="123"/>
      <c r="I124" s="123"/>
      <c r="J124" s="123"/>
      <c r="K124" s="49"/>
    </row>
    <row r="125" spans="1:11">
      <c r="A125" s="42">
        <v>13</v>
      </c>
      <c r="B125" s="43" t="s">
        <v>55</v>
      </c>
      <c r="C125" s="48" t="s">
        <v>171</v>
      </c>
      <c r="D125" s="44" t="s">
        <v>172</v>
      </c>
      <c r="E125" s="10" t="s">
        <v>144</v>
      </c>
      <c r="F125" s="123"/>
      <c r="G125" s="123"/>
      <c r="H125" s="123"/>
      <c r="I125" s="123"/>
      <c r="J125" s="123"/>
      <c r="K125" s="49"/>
    </row>
    <row r="126" spans="1:11">
      <c r="A126" s="42">
        <v>3</v>
      </c>
      <c r="B126" s="43" t="s">
        <v>32</v>
      </c>
      <c r="C126" s="43">
        <v>2671</v>
      </c>
      <c r="D126" s="43" t="s">
        <v>173</v>
      </c>
      <c r="E126" s="10" t="s">
        <v>144</v>
      </c>
      <c r="F126" s="123"/>
      <c r="G126" s="123"/>
      <c r="H126" s="123"/>
      <c r="I126" s="123"/>
      <c r="J126" s="123"/>
      <c r="K126" s="49"/>
    </row>
    <row r="127" ht="24" spans="1:11">
      <c r="A127" s="42">
        <v>125</v>
      </c>
      <c r="B127" s="43" t="s">
        <v>24</v>
      </c>
      <c r="C127" s="43">
        <v>5874</v>
      </c>
      <c r="D127" s="43" t="s">
        <v>174</v>
      </c>
      <c r="E127" s="44" t="s">
        <v>175</v>
      </c>
      <c r="F127" s="123"/>
      <c r="G127" s="123"/>
      <c r="H127" s="123"/>
      <c r="I127" s="123"/>
      <c r="J127" s="123"/>
      <c r="K127" s="49"/>
    </row>
    <row r="128" spans="1:11">
      <c r="A128" s="42">
        <v>110</v>
      </c>
      <c r="B128" s="44" t="s">
        <v>176</v>
      </c>
      <c r="C128" s="43">
        <v>2632</v>
      </c>
      <c r="D128" s="43" t="s">
        <v>177</v>
      </c>
      <c r="E128" s="44" t="s">
        <v>178</v>
      </c>
      <c r="F128" s="123"/>
      <c r="G128" s="123"/>
      <c r="H128" s="123"/>
      <c r="I128" s="123"/>
      <c r="J128" s="123"/>
      <c r="K128" s="49"/>
    </row>
    <row r="129" spans="1:11">
      <c r="A129" s="42">
        <v>122</v>
      </c>
      <c r="B129" s="43" t="s">
        <v>24</v>
      </c>
      <c r="C129" s="43">
        <v>5365</v>
      </c>
      <c r="D129" s="43" t="s">
        <v>179</v>
      </c>
      <c r="E129" s="44" t="s">
        <v>178</v>
      </c>
      <c r="F129" s="123"/>
      <c r="G129" s="123"/>
      <c r="H129" s="123"/>
      <c r="I129" s="123"/>
      <c r="J129" s="123"/>
      <c r="K129" s="49"/>
    </row>
    <row r="130" spans="1:11">
      <c r="A130" s="42">
        <v>94</v>
      </c>
      <c r="B130" s="43" t="s">
        <v>36</v>
      </c>
      <c r="C130" s="43">
        <v>5888</v>
      </c>
      <c r="D130" s="43" t="s">
        <v>180</v>
      </c>
      <c r="E130" s="10" t="s">
        <v>181</v>
      </c>
      <c r="F130" s="123"/>
      <c r="G130" s="123"/>
      <c r="H130" s="123"/>
      <c r="I130" s="123"/>
      <c r="J130" s="123"/>
      <c r="K130" s="49"/>
    </row>
    <row r="131" ht="24" spans="1:11">
      <c r="A131" s="42">
        <v>124</v>
      </c>
      <c r="B131" s="43" t="s">
        <v>24</v>
      </c>
      <c r="C131" s="131">
        <v>5788</v>
      </c>
      <c r="D131" s="131" t="s">
        <v>182</v>
      </c>
      <c r="E131" s="132" t="s">
        <v>183</v>
      </c>
      <c r="F131" s="123"/>
      <c r="G131" s="123"/>
      <c r="H131" s="123"/>
      <c r="I131" s="123"/>
      <c r="J131" s="123"/>
      <c r="K131" s="49"/>
    </row>
    <row r="132" ht="24.75" spans="1:11">
      <c r="A132" s="50">
        <v>121</v>
      </c>
      <c r="B132" s="51" t="s">
        <v>24</v>
      </c>
      <c r="C132" s="51">
        <v>1807</v>
      </c>
      <c r="D132" s="51" t="s">
        <v>184</v>
      </c>
      <c r="E132" s="52" t="s">
        <v>183</v>
      </c>
      <c r="F132" s="133"/>
      <c r="G132" s="133"/>
      <c r="H132" s="133"/>
      <c r="I132" s="133"/>
      <c r="J132" s="133"/>
      <c r="K132" s="54"/>
    </row>
  </sheetData>
  <autoFilter ref="A3:L132"/>
  <mergeCells count="7">
    <mergeCell ref="A1:K1"/>
    <mergeCell ref="A2:A3"/>
    <mergeCell ref="B2:B3"/>
    <mergeCell ref="C2:C3"/>
    <mergeCell ref="D2:D3"/>
    <mergeCell ref="E2:E3"/>
    <mergeCell ref="K2:K3"/>
  </mergeCells>
  <printOptions horizontalCentered="1"/>
  <pageMargins left="0.746527777777778" right="0.746527777777778" top="0.982638888888889" bottom="0.982638888888889" header="0.510416666666667" footer="0.510416666666667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T109"/>
  <sheetViews>
    <sheetView zoomScale="85" zoomScaleNormal="85" workbookViewId="0">
      <pane ySplit="1" topLeftCell="A2" activePane="bottomLeft" state="frozen"/>
      <selection/>
      <selection pane="bottomLeft" activeCell="Y24" sqref="Y24"/>
    </sheetView>
  </sheetViews>
  <sheetFormatPr defaultColWidth="9" defaultRowHeight="14.25"/>
  <cols>
    <col min="1" max="1" width="6.25" style="77" customWidth="1"/>
    <col min="2" max="2" width="9" style="77"/>
    <col min="3" max="17" width="6.625" style="77" customWidth="1"/>
    <col min="18" max="19" width="9" style="77"/>
    <col min="20" max="20" width="9" style="78"/>
    <col min="21" max="16384" width="9" style="77"/>
  </cols>
  <sheetData>
    <row r="1" ht="18.75" spans="1:20">
      <c r="A1" s="79" t="s">
        <v>244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95"/>
      <c r="T1" s="96"/>
    </row>
    <row r="2" ht="48" spans="1:20">
      <c r="A2" s="80" t="s">
        <v>2</v>
      </c>
      <c r="B2" s="80" t="s">
        <v>4</v>
      </c>
      <c r="C2" s="81" t="s">
        <v>245</v>
      </c>
      <c r="D2" s="81" t="s">
        <v>246</v>
      </c>
      <c r="E2" s="81" t="s">
        <v>247</v>
      </c>
      <c r="F2" s="81" t="s">
        <v>248</v>
      </c>
      <c r="G2" s="81" t="s">
        <v>249</v>
      </c>
      <c r="H2" s="81" t="s">
        <v>250</v>
      </c>
      <c r="I2" s="81" t="s">
        <v>251</v>
      </c>
      <c r="J2" s="81" t="s">
        <v>252</v>
      </c>
      <c r="K2" s="81" t="s">
        <v>253</v>
      </c>
      <c r="L2" s="81" t="s">
        <v>254</v>
      </c>
      <c r="M2" s="81" t="s">
        <v>255</v>
      </c>
      <c r="N2" s="81" t="s">
        <v>256</v>
      </c>
      <c r="O2" s="81" t="s">
        <v>257</v>
      </c>
      <c r="P2" s="81" t="s">
        <v>258</v>
      </c>
      <c r="Q2" s="81" t="s">
        <v>259</v>
      </c>
      <c r="R2" s="81" t="s">
        <v>229</v>
      </c>
      <c r="S2" s="81" t="s">
        <v>230</v>
      </c>
      <c r="T2" s="97" t="s">
        <v>231</v>
      </c>
    </row>
    <row r="3" spans="1:20">
      <c r="A3" s="82" t="s">
        <v>260</v>
      </c>
      <c r="B3" s="83" t="s">
        <v>161</v>
      </c>
      <c r="C3" s="84" t="s">
        <v>212</v>
      </c>
      <c r="D3" s="84" t="s">
        <v>212</v>
      </c>
      <c r="E3" s="84">
        <v>1</v>
      </c>
      <c r="F3" s="84">
        <v>1</v>
      </c>
      <c r="G3" s="84">
        <v>1</v>
      </c>
      <c r="H3" s="84">
        <v>1</v>
      </c>
      <c r="I3" s="84">
        <v>1</v>
      </c>
      <c r="J3" s="84" t="s">
        <v>212</v>
      </c>
      <c r="K3" s="84">
        <v>1</v>
      </c>
      <c r="L3" s="84">
        <v>1</v>
      </c>
      <c r="M3" s="84">
        <v>1</v>
      </c>
      <c r="N3" s="84">
        <v>1</v>
      </c>
      <c r="O3" s="84">
        <v>1</v>
      </c>
      <c r="P3" s="84">
        <v>1</v>
      </c>
      <c r="Q3" s="84" t="s">
        <v>261</v>
      </c>
      <c r="R3" s="84">
        <f>E3+F3+G3+H3+I3+K3+L3+M3+N3+O3+P3</f>
        <v>11</v>
      </c>
      <c r="S3" s="84">
        <f>R3-4</f>
        <v>7</v>
      </c>
      <c r="T3" s="98">
        <f>(14-S3)*25/12</f>
        <v>14.5833333333333</v>
      </c>
    </row>
    <row r="4" ht="15" spans="1:20">
      <c r="A4" s="85"/>
      <c r="B4" s="84" t="s">
        <v>262</v>
      </c>
      <c r="C4" s="84" t="s">
        <v>212</v>
      </c>
      <c r="D4" s="84" t="s">
        <v>212</v>
      </c>
      <c r="E4" s="84">
        <v>1</v>
      </c>
      <c r="F4" s="84">
        <v>1</v>
      </c>
      <c r="G4" s="84">
        <v>1</v>
      </c>
      <c r="H4" s="84">
        <v>1</v>
      </c>
      <c r="I4" s="84">
        <v>1</v>
      </c>
      <c r="J4" s="84" t="s">
        <v>212</v>
      </c>
      <c r="K4" s="84" t="s">
        <v>212</v>
      </c>
      <c r="L4" s="84">
        <v>1</v>
      </c>
      <c r="M4" s="84">
        <v>1</v>
      </c>
      <c r="N4" s="84" t="s">
        <v>212</v>
      </c>
      <c r="O4" s="84" t="s">
        <v>213</v>
      </c>
      <c r="P4" s="84" t="s">
        <v>213</v>
      </c>
      <c r="Q4" s="84"/>
      <c r="R4" s="84">
        <f>E4+F4+G4+H4+I4+L4+M4</f>
        <v>7</v>
      </c>
      <c r="S4" s="84">
        <f t="shared" ref="S4:S67" si="0">R4-4</f>
        <v>3</v>
      </c>
      <c r="T4" s="98">
        <f t="shared" ref="T4:T67" si="1">(14-S4)*25/12</f>
        <v>22.9166666666667</v>
      </c>
    </row>
    <row r="5" ht="15" spans="1:20">
      <c r="A5" s="85"/>
      <c r="B5" s="84" t="s">
        <v>263</v>
      </c>
      <c r="C5" s="84" t="s">
        <v>212</v>
      </c>
      <c r="D5" s="84">
        <v>1</v>
      </c>
      <c r="E5" s="84">
        <v>1</v>
      </c>
      <c r="F5" s="84">
        <v>1</v>
      </c>
      <c r="G5" s="84" t="s">
        <v>264</v>
      </c>
      <c r="H5" s="84">
        <v>1</v>
      </c>
      <c r="I5" s="84">
        <v>1</v>
      </c>
      <c r="J5" s="84" t="s">
        <v>212</v>
      </c>
      <c r="K5" s="84" t="s">
        <v>212</v>
      </c>
      <c r="L5" s="84">
        <v>1</v>
      </c>
      <c r="M5" s="84">
        <v>1</v>
      </c>
      <c r="N5" s="84">
        <v>1</v>
      </c>
      <c r="O5" s="84" t="s">
        <v>213</v>
      </c>
      <c r="P5" s="84" t="s">
        <v>213</v>
      </c>
      <c r="Q5" s="84"/>
      <c r="R5" s="84">
        <f>D5+E5+F5+H5+I5+L5+M5+N5</f>
        <v>8</v>
      </c>
      <c r="S5" s="84">
        <f t="shared" si="0"/>
        <v>4</v>
      </c>
      <c r="T5" s="98">
        <f t="shared" si="1"/>
        <v>20.8333333333333</v>
      </c>
    </row>
    <row r="6" spans="1:20">
      <c r="A6" s="85"/>
      <c r="B6" s="84" t="s">
        <v>116</v>
      </c>
      <c r="C6" s="84" t="s">
        <v>212</v>
      </c>
      <c r="D6" s="84" t="s">
        <v>212</v>
      </c>
      <c r="E6" s="84">
        <v>1</v>
      </c>
      <c r="F6" s="84">
        <v>1</v>
      </c>
      <c r="G6" s="84" t="s">
        <v>212</v>
      </c>
      <c r="H6" s="84">
        <v>1</v>
      </c>
      <c r="I6" s="84">
        <v>1</v>
      </c>
      <c r="J6" s="84" t="s">
        <v>212</v>
      </c>
      <c r="K6" s="84" t="s">
        <v>212</v>
      </c>
      <c r="L6" s="84">
        <v>1</v>
      </c>
      <c r="M6" s="84">
        <v>1</v>
      </c>
      <c r="N6" s="84">
        <v>1</v>
      </c>
      <c r="O6" s="84">
        <v>1</v>
      </c>
      <c r="P6" s="84" t="s">
        <v>212</v>
      </c>
      <c r="Q6" s="84"/>
      <c r="R6" s="84">
        <f>E6+F6+H6+I6+L6+M6+N6+O6</f>
        <v>8</v>
      </c>
      <c r="S6" s="84">
        <f t="shared" si="0"/>
        <v>4</v>
      </c>
      <c r="T6" s="98">
        <f t="shared" si="1"/>
        <v>20.8333333333333</v>
      </c>
    </row>
    <row r="7" ht="15" spans="1:20">
      <c r="A7" s="85"/>
      <c r="B7" s="84" t="s">
        <v>265</v>
      </c>
      <c r="C7" s="84" t="s">
        <v>212</v>
      </c>
      <c r="D7" s="84" t="s">
        <v>212</v>
      </c>
      <c r="E7" s="84">
        <v>1</v>
      </c>
      <c r="F7" s="84">
        <v>1</v>
      </c>
      <c r="G7" s="84" t="s">
        <v>212</v>
      </c>
      <c r="H7" s="84">
        <v>1</v>
      </c>
      <c r="I7" s="84">
        <v>1</v>
      </c>
      <c r="J7" s="84" t="s">
        <v>212</v>
      </c>
      <c r="K7" s="84" t="s">
        <v>213</v>
      </c>
      <c r="L7" s="84">
        <v>1</v>
      </c>
      <c r="M7" s="84">
        <v>1</v>
      </c>
      <c r="N7" s="84" t="s">
        <v>212</v>
      </c>
      <c r="O7" s="84">
        <v>1</v>
      </c>
      <c r="P7" s="84" t="s">
        <v>212</v>
      </c>
      <c r="Q7" s="84"/>
      <c r="R7" s="84">
        <f>E7+F7+H7+I7+L7+M7+O7</f>
        <v>7</v>
      </c>
      <c r="S7" s="84">
        <f t="shared" si="0"/>
        <v>3</v>
      </c>
      <c r="T7" s="98">
        <f t="shared" si="1"/>
        <v>22.9166666666667</v>
      </c>
    </row>
    <row r="8" spans="1:20">
      <c r="A8" s="85"/>
      <c r="B8" s="84" t="s">
        <v>266</v>
      </c>
      <c r="C8" s="84" t="s">
        <v>212</v>
      </c>
      <c r="D8" s="84" t="s">
        <v>212</v>
      </c>
      <c r="E8" s="84">
        <v>1</v>
      </c>
      <c r="F8" s="84">
        <v>1</v>
      </c>
      <c r="G8" s="84" t="s">
        <v>213</v>
      </c>
      <c r="H8" s="84" t="s">
        <v>212</v>
      </c>
      <c r="I8" s="84" t="s">
        <v>212</v>
      </c>
      <c r="J8" s="84" t="s">
        <v>212</v>
      </c>
      <c r="K8" s="84" t="s">
        <v>212</v>
      </c>
      <c r="L8" s="84">
        <v>1</v>
      </c>
      <c r="M8" s="84">
        <v>1</v>
      </c>
      <c r="N8" s="84" t="s">
        <v>212</v>
      </c>
      <c r="O8" s="84" t="s">
        <v>212</v>
      </c>
      <c r="P8" s="84" t="s">
        <v>212</v>
      </c>
      <c r="Q8" s="84"/>
      <c r="R8" s="84">
        <f>E8+F8+L8+M8</f>
        <v>4</v>
      </c>
      <c r="S8" s="84">
        <f t="shared" si="0"/>
        <v>0</v>
      </c>
      <c r="T8" s="98">
        <f t="shared" si="1"/>
        <v>29.1666666666667</v>
      </c>
    </row>
    <row r="9" spans="1:20">
      <c r="A9" s="86"/>
      <c r="B9" s="83" t="s">
        <v>117</v>
      </c>
      <c r="C9" s="84" t="s">
        <v>212</v>
      </c>
      <c r="D9" s="84" t="s">
        <v>212</v>
      </c>
      <c r="E9" s="84">
        <v>1</v>
      </c>
      <c r="F9" s="84">
        <v>1</v>
      </c>
      <c r="G9" s="84" t="s">
        <v>212</v>
      </c>
      <c r="H9" s="84">
        <v>1</v>
      </c>
      <c r="I9" s="84">
        <v>1</v>
      </c>
      <c r="J9" s="84" t="s">
        <v>212</v>
      </c>
      <c r="K9" s="84" t="s">
        <v>212</v>
      </c>
      <c r="L9" s="84">
        <v>1</v>
      </c>
      <c r="M9" s="84">
        <v>1</v>
      </c>
      <c r="N9" s="84" t="s">
        <v>264</v>
      </c>
      <c r="O9" s="84" t="s">
        <v>213</v>
      </c>
      <c r="P9" s="84" t="s">
        <v>213</v>
      </c>
      <c r="Q9" s="84"/>
      <c r="R9" s="84">
        <f>E9+F9+H9+I9+L9+M9</f>
        <v>6</v>
      </c>
      <c r="S9" s="84">
        <f t="shared" si="0"/>
        <v>2</v>
      </c>
      <c r="T9" s="98">
        <f t="shared" si="1"/>
        <v>25</v>
      </c>
    </row>
    <row r="10" spans="1:20">
      <c r="A10" s="87" t="s">
        <v>267</v>
      </c>
      <c r="B10" s="88" t="s">
        <v>268</v>
      </c>
      <c r="C10" s="84" t="s">
        <v>212</v>
      </c>
      <c r="D10" s="84" t="s">
        <v>212</v>
      </c>
      <c r="E10" s="84">
        <v>1</v>
      </c>
      <c r="F10" s="84">
        <v>1</v>
      </c>
      <c r="G10" s="84" t="s">
        <v>269</v>
      </c>
      <c r="H10" s="84" t="s">
        <v>212</v>
      </c>
      <c r="I10" s="84" t="s">
        <v>264</v>
      </c>
      <c r="J10" s="84" t="s">
        <v>212</v>
      </c>
      <c r="K10" s="84" t="s">
        <v>212</v>
      </c>
      <c r="L10" s="84" t="s">
        <v>213</v>
      </c>
      <c r="M10" s="84">
        <v>1</v>
      </c>
      <c r="N10" s="84" t="s">
        <v>213</v>
      </c>
      <c r="O10" s="84">
        <v>1</v>
      </c>
      <c r="P10" s="84" t="s">
        <v>212</v>
      </c>
      <c r="Q10" s="84"/>
      <c r="R10" s="84">
        <v>4</v>
      </c>
      <c r="S10" s="84">
        <f t="shared" si="0"/>
        <v>0</v>
      </c>
      <c r="T10" s="98">
        <f t="shared" si="1"/>
        <v>29.1666666666667</v>
      </c>
    </row>
    <row r="11" spans="1:20">
      <c r="A11" s="89"/>
      <c r="B11" s="90" t="s">
        <v>270</v>
      </c>
      <c r="C11" s="84" t="s">
        <v>212</v>
      </c>
      <c r="D11" s="84" t="s">
        <v>212</v>
      </c>
      <c r="E11" s="84">
        <v>1</v>
      </c>
      <c r="F11" s="84">
        <v>1</v>
      </c>
      <c r="G11" s="84">
        <v>1</v>
      </c>
      <c r="H11" s="84">
        <v>1</v>
      </c>
      <c r="I11" s="84" t="s">
        <v>264</v>
      </c>
      <c r="J11" s="84" t="s">
        <v>212</v>
      </c>
      <c r="K11" s="84" t="s">
        <v>212</v>
      </c>
      <c r="L11" s="84">
        <v>1</v>
      </c>
      <c r="M11" s="84">
        <v>1</v>
      </c>
      <c r="N11" s="84" t="s">
        <v>213</v>
      </c>
      <c r="O11" s="84">
        <v>1</v>
      </c>
      <c r="P11" s="84">
        <v>1</v>
      </c>
      <c r="Q11" s="84"/>
      <c r="R11" s="84">
        <v>8</v>
      </c>
      <c r="S11" s="84">
        <f t="shared" si="0"/>
        <v>4</v>
      </c>
      <c r="T11" s="98">
        <f t="shared" si="1"/>
        <v>20.8333333333333</v>
      </c>
    </row>
    <row r="12" spans="1:20">
      <c r="A12" s="89"/>
      <c r="B12" s="90" t="s">
        <v>154</v>
      </c>
      <c r="C12" s="84" t="s">
        <v>264</v>
      </c>
      <c r="D12" s="84" t="s">
        <v>212</v>
      </c>
      <c r="E12" s="84">
        <v>1</v>
      </c>
      <c r="F12" s="84">
        <v>1</v>
      </c>
      <c r="G12" s="84" t="s">
        <v>212</v>
      </c>
      <c r="H12" s="84">
        <v>1</v>
      </c>
      <c r="I12" s="84" t="s">
        <v>264</v>
      </c>
      <c r="J12" s="84" t="s">
        <v>212</v>
      </c>
      <c r="K12" s="84" t="s">
        <v>212</v>
      </c>
      <c r="L12" s="84">
        <v>1</v>
      </c>
      <c r="M12" s="84" t="s">
        <v>213</v>
      </c>
      <c r="N12" s="84">
        <v>1</v>
      </c>
      <c r="O12" s="84">
        <v>1</v>
      </c>
      <c r="P12" s="84">
        <v>1</v>
      </c>
      <c r="Q12" s="84"/>
      <c r="R12" s="84">
        <v>7</v>
      </c>
      <c r="S12" s="84">
        <f t="shared" si="0"/>
        <v>3</v>
      </c>
      <c r="T12" s="98">
        <f t="shared" si="1"/>
        <v>22.9166666666667</v>
      </c>
    </row>
    <row r="13" spans="1:20">
      <c r="A13" s="89"/>
      <c r="B13" s="90" t="s">
        <v>66</v>
      </c>
      <c r="C13" s="84" t="s">
        <v>212</v>
      </c>
      <c r="D13" s="84" t="s">
        <v>212</v>
      </c>
      <c r="E13" s="84" t="s">
        <v>212</v>
      </c>
      <c r="F13" s="84">
        <v>1</v>
      </c>
      <c r="G13" s="84" t="s">
        <v>212</v>
      </c>
      <c r="H13" s="84">
        <v>1</v>
      </c>
      <c r="I13" s="84" t="s">
        <v>264</v>
      </c>
      <c r="J13" s="84" t="s">
        <v>212</v>
      </c>
      <c r="K13" s="84" t="s">
        <v>213</v>
      </c>
      <c r="L13" s="84" t="s">
        <v>212</v>
      </c>
      <c r="M13" s="84">
        <v>1</v>
      </c>
      <c r="N13" s="84" t="s">
        <v>212</v>
      </c>
      <c r="O13" s="84">
        <v>1</v>
      </c>
      <c r="P13" s="84" t="s">
        <v>212</v>
      </c>
      <c r="Q13" s="84"/>
      <c r="R13" s="84">
        <v>4</v>
      </c>
      <c r="S13" s="84">
        <f t="shared" si="0"/>
        <v>0</v>
      </c>
      <c r="T13" s="98">
        <f t="shared" si="1"/>
        <v>29.1666666666667</v>
      </c>
    </row>
    <row r="14" spans="1:20">
      <c r="A14" s="89"/>
      <c r="B14" s="90" t="s">
        <v>173</v>
      </c>
      <c r="C14" s="84" t="s">
        <v>212</v>
      </c>
      <c r="D14" s="84" t="s">
        <v>212</v>
      </c>
      <c r="E14" s="84">
        <v>1</v>
      </c>
      <c r="F14" s="84">
        <v>1</v>
      </c>
      <c r="G14" s="84" t="s">
        <v>212</v>
      </c>
      <c r="H14" s="84">
        <v>1</v>
      </c>
      <c r="I14" s="84" t="s">
        <v>264</v>
      </c>
      <c r="J14" s="84" t="s">
        <v>212</v>
      </c>
      <c r="K14" s="84" t="s">
        <v>213</v>
      </c>
      <c r="L14" s="84" t="s">
        <v>212</v>
      </c>
      <c r="M14" s="84">
        <v>1</v>
      </c>
      <c r="N14" s="84">
        <v>1</v>
      </c>
      <c r="O14" s="84" t="s">
        <v>212</v>
      </c>
      <c r="P14" s="84" t="s">
        <v>212</v>
      </c>
      <c r="Q14" s="84"/>
      <c r="R14" s="84">
        <v>5</v>
      </c>
      <c r="S14" s="84">
        <f t="shared" si="0"/>
        <v>1</v>
      </c>
      <c r="T14" s="98">
        <f t="shared" si="1"/>
        <v>27.0833333333333</v>
      </c>
    </row>
    <row r="15" spans="1:20">
      <c r="A15" s="89"/>
      <c r="B15" s="90" t="s">
        <v>271</v>
      </c>
      <c r="C15" s="84" t="s">
        <v>212</v>
      </c>
      <c r="D15" s="84" t="s">
        <v>212</v>
      </c>
      <c r="E15" s="84">
        <v>1</v>
      </c>
      <c r="F15" s="84">
        <v>1</v>
      </c>
      <c r="G15" s="84" t="s">
        <v>264</v>
      </c>
      <c r="H15" s="84">
        <v>1</v>
      </c>
      <c r="I15" s="84" t="s">
        <v>264</v>
      </c>
      <c r="J15" s="84" t="s">
        <v>212</v>
      </c>
      <c r="K15" s="84" t="s">
        <v>212</v>
      </c>
      <c r="L15" s="84" t="s">
        <v>212</v>
      </c>
      <c r="M15" s="84">
        <v>1</v>
      </c>
      <c r="N15" s="84" t="s">
        <v>212</v>
      </c>
      <c r="O15" s="84">
        <v>1</v>
      </c>
      <c r="P15" s="84" t="s">
        <v>212</v>
      </c>
      <c r="Q15" s="84"/>
      <c r="R15" s="84">
        <v>5</v>
      </c>
      <c r="S15" s="84">
        <f t="shared" si="0"/>
        <v>1</v>
      </c>
      <c r="T15" s="98">
        <f t="shared" si="1"/>
        <v>27.0833333333333</v>
      </c>
    </row>
    <row r="16" spans="1:20">
      <c r="A16" s="89"/>
      <c r="B16" s="90" t="s">
        <v>33</v>
      </c>
      <c r="C16" s="84" t="s">
        <v>212</v>
      </c>
      <c r="D16" s="84" t="s">
        <v>212</v>
      </c>
      <c r="E16" s="84">
        <v>1</v>
      </c>
      <c r="F16" s="84">
        <v>1</v>
      </c>
      <c r="G16" s="84" t="s">
        <v>212</v>
      </c>
      <c r="H16" s="84">
        <v>1</v>
      </c>
      <c r="I16" s="84" t="s">
        <v>264</v>
      </c>
      <c r="J16" s="84" t="s">
        <v>212</v>
      </c>
      <c r="K16" s="84" t="s">
        <v>212</v>
      </c>
      <c r="L16" s="84" t="s">
        <v>212</v>
      </c>
      <c r="M16" s="84">
        <v>1</v>
      </c>
      <c r="N16" s="84">
        <v>1</v>
      </c>
      <c r="O16" s="84">
        <v>1</v>
      </c>
      <c r="P16" s="84" t="s">
        <v>212</v>
      </c>
      <c r="Q16" s="84"/>
      <c r="R16" s="84">
        <v>6</v>
      </c>
      <c r="S16" s="84">
        <f t="shared" si="0"/>
        <v>2</v>
      </c>
      <c r="T16" s="98">
        <f t="shared" si="1"/>
        <v>25</v>
      </c>
    </row>
    <row r="17" spans="1:20">
      <c r="A17" s="89"/>
      <c r="B17" s="90" t="s">
        <v>54</v>
      </c>
      <c r="C17" s="84" t="s">
        <v>212</v>
      </c>
      <c r="D17" s="84" t="s">
        <v>212</v>
      </c>
      <c r="E17" s="84">
        <v>1</v>
      </c>
      <c r="F17" s="84">
        <v>1</v>
      </c>
      <c r="G17" s="84">
        <v>1</v>
      </c>
      <c r="H17" s="84">
        <v>1</v>
      </c>
      <c r="I17" s="84" t="s">
        <v>264</v>
      </c>
      <c r="J17" s="84" t="s">
        <v>212</v>
      </c>
      <c r="K17" s="84" t="s">
        <v>213</v>
      </c>
      <c r="L17" s="84">
        <v>1</v>
      </c>
      <c r="M17" s="84" t="s">
        <v>213</v>
      </c>
      <c r="N17" s="84" t="s">
        <v>213</v>
      </c>
      <c r="O17" s="84" t="s">
        <v>213</v>
      </c>
      <c r="P17" s="84" t="s">
        <v>212</v>
      </c>
      <c r="Q17" s="84"/>
      <c r="R17" s="84">
        <v>5</v>
      </c>
      <c r="S17" s="84">
        <f t="shared" si="0"/>
        <v>1</v>
      </c>
      <c r="T17" s="98">
        <f t="shared" si="1"/>
        <v>27.0833333333333</v>
      </c>
    </row>
    <row r="18" spans="1:20">
      <c r="A18" s="89"/>
      <c r="B18" s="90" t="s">
        <v>104</v>
      </c>
      <c r="C18" s="84" t="s">
        <v>212</v>
      </c>
      <c r="D18" s="84" t="s">
        <v>212</v>
      </c>
      <c r="E18" s="84">
        <v>1</v>
      </c>
      <c r="F18" s="84">
        <v>1</v>
      </c>
      <c r="G18" s="84">
        <v>1</v>
      </c>
      <c r="H18" s="84">
        <v>1</v>
      </c>
      <c r="I18" s="84" t="s">
        <v>264</v>
      </c>
      <c r="J18" s="84" t="s">
        <v>212</v>
      </c>
      <c r="K18" s="84" t="s">
        <v>212</v>
      </c>
      <c r="L18" s="84">
        <v>1</v>
      </c>
      <c r="M18" s="84">
        <v>1</v>
      </c>
      <c r="N18" s="84" t="s">
        <v>213</v>
      </c>
      <c r="O18" s="84" t="s">
        <v>213</v>
      </c>
      <c r="P18" s="84">
        <v>1</v>
      </c>
      <c r="Q18" s="84"/>
      <c r="R18" s="84">
        <v>7</v>
      </c>
      <c r="S18" s="84">
        <f t="shared" si="0"/>
        <v>3</v>
      </c>
      <c r="T18" s="98">
        <f t="shared" si="1"/>
        <v>22.9166666666667</v>
      </c>
    </row>
    <row r="19" spans="1:20">
      <c r="A19" s="89"/>
      <c r="B19" s="90" t="s">
        <v>118</v>
      </c>
      <c r="C19" s="84" t="s">
        <v>212</v>
      </c>
      <c r="D19" s="84" t="s">
        <v>212</v>
      </c>
      <c r="E19" s="84">
        <v>1</v>
      </c>
      <c r="F19" s="84">
        <v>1</v>
      </c>
      <c r="G19" s="84" t="s">
        <v>212</v>
      </c>
      <c r="H19" s="84">
        <v>1</v>
      </c>
      <c r="I19" s="84" t="s">
        <v>264</v>
      </c>
      <c r="J19" s="84" t="s">
        <v>212</v>
      </c>
      <c r="K19" s="84" t="s">
        <v>212</v>
      </c>
      <c r="L19" s="84">
        <v>1</v>
      </c>
      <c r="M19" s="84">
        <v>1</v>
      </c>
      <c r="N19" s="84" t="s">
        <v>212</v>
      </c>
      <c r="O19" s="84" t="s">
        <v>212</v>
      </c>
      <c r="P19" s="84" t="s">
        <v>212</v>
      </c>
      <c r="Q19" s="84"/>
      <c r="R19" s="84">
        <v>5</v>
      </c>
      <c r="S19" s="84">
        <f t="shared" si="0"/>
        <v>1</v>
      </c>
      <c r="T19" s="98">
        <f t="shared" si="1"/>
        <v>27.0833333333333</v>
      </c>
    </row>
    <row r="20" spans="1:20">
      <c r="A20" s="91"/>
      <c r="B20" s="90" t="s">
        <v>136</v>
      </c>
      <c r="C20" s="84" t="s">
        <v>212</v>
      </c>
      <c r="D20" s="84" t="s">
        <v>212</v>
      </c>
      <c r="E20" s="84" t="s">
        <v>212</v>
      </c>
      <c r="F20" s="84">
        <v>1</v>
      </c>
      <c r="G20" s="84" t="s">
        <v>212</v>
      </c>
      <c r="H20" s="84">
        <v>1</v>
      </c>
      <c r="I20" s="84" t="s">
        <v>264</v>
      </c>
      <c r="J20" s="84" t="s">
        <v>212</v>
      </c>
      <c r="K20" s="84" t="s">
        <v>213</v>
      </c>
      <c r="L20" s="84">
        <v>1</v>
      </c>
      <c r="M20" s="84">
        <v>1</v>
      </c>
      <c r="N20" s="84" t="s">
        <v>212</v>
      </c>
      <c r="O20" s="84" t="s">
        <v>212</v>
      </c>
      <c r="P20" s="84" t="s">
        <v>212</v>
      </c>
      <c r="Q20" s="84"/>
      <c r="R20" s="84">
        <v>4</v>
      </c>
      <c r="S20" s="84">
        <f t="shared" si="0"/>
        <v>0</v>
      </c>
      <c r="T20" s="98">
        <f t="shared" si="1"/>
        <v>29.1666666666667</v>
      </c>
    </row>
    <row r="21" spans="1:20">
      <c r="A21" s="92" t="s">
        <v>272</v>
      </c>
      <c r="B21" s="83" t="s">
        <v>169</v>
      </c>
      <c r="C21" s="84" t="s">
        <v>212</v>
      </c>
      <c r="D21" s="84">
        <v>1</v>
      </c>
      <c r="E21" s="84">
        <v>1</v>
      </c>
      <c r="F21" s="84">
        <v>1</v>
      </c>
      <c r="G21" s="93" t="s">
        <v>212</v>
      </c>
      <c r="H21" s="84">
        <v>1</v>
      </c>
      <c r="I21" s="84">
        <v>1</v>
      </c>
      <c r="J21" s="84" t="s">
        <v>273</v>
      </c>
      <c r="K21" s="84" t="s">
        <v>212</v>
      </c>
      <c r="L21" s="84">
        <v>1</v>
      </c>
      <c r="M21" s="84">
        <v>1</v>
      </c>
      <c r="N21" s="84" t="s">
        <v>213</v>
      </c>
      <c r="O21" s="84">
        <v>1</v>
      </c>
      <c r="P21" s="84">
        <v>1</v>
      </c>
      <c r="Q21" s="84"/>
      <c r="R21" s="84">
        <v>8</v>
      </c>
      <c r="S21" s="84">
        <f t="shared" si="0"/>
        <v>4</v>
      </c>
      <c r="T21" s="98">
        <f t="shared" si="1"/>
        <v>20.8333333333333</v>
      </c>
    </row>
    <row r="22" spans="1:20">
      <c r="A22" s="92"/>
      <c r="B22" s="83" t="s">
        <v>149</v>
      </c>
      <c r="C22" s="84" t="s">
        <v>212</v>
      </c>
      <c r="D22" s="84" t="s">
        <v>212</v>
      </c>
      <c r="E22" s="84">
        <v>1</v>
      </c>
      <c r="F22" s="84">
        <v>1</v>
      </c>
      <c r="G22" s="84" t="s">
        <v>212</v>
      </c>
      <c r="H22" s="84">
        <v>1</v>
      </c>
      <c r="I22" s="84">
        <v>1</v>
      </c>
      <c r="J22" s="84" t="s">
        <v>273</v>
      </c>
      <c r="K22" s="84" t="s">
        <v>212</v>
      </c>
      <c r="L22" s="84">
        <v>1</v>
      </c>
      <c r="M22" s="84">
        <v>1</v>
      </c>
      <c r="N22" s="84">
        <v>1</v>
      </c>
      <c r="O22" s="84">
        <v>1</v>
      </c>
      <c r="P22" s="84">
        <v>1</v>
      </c>
      <c r="Q22" s="84"/>
      <c r="R22" s="84">
        <f>E22+F22+H22+I22+L22+M22+N22+O22+P22</f>
        <v>9</v>
      </c>
      <c r="S22" s="84">
        <f t="shared" si="0"/>
        <v>5</v>
      </c>
      <c r="T22" s="98">
        <f t="shared" si="1"/>
        <v>18.75</v>
      </c>
    </row>
    <row r="23" spans="1:20">
      <c r="A23" s="92"/>
      <c r="B23" s="84" t="s">
        <v>274</v>
      </c>
      <c r="C23" s="84" t="s">
        <v>212</v>
      </c>
      <c r="D23" s="84" t="s">
        <v>212</v>
      </c>
      <c r="E23" s="84">
        <v>1</v>
      </c>
      <c r="F23" s="84">
        <v>1</v>
      </c>
      <c r="G23" s="84" t="s">
        <v>212</v>
      </c>
      <c r="H23" s="84">
        <v>1</v>
      </c>
      <c r="I23" s="84">
        <v>1</v>
      </c>
      <c r="J23" s="84" t="s">
        <v>212</v>
      </c>
      <c r="K23" s="84" t="s">
        <v>212</v>
      </c>
      <c r="L23" s="84">
        <v>1</v>
      </c>
      <c r="M23" s="84">
        <v>1</v>
      </c>
      <c r="N23" s="84">
        <v>1</v>
      </c>
      <c r="O23" s="84">
        <v>1</v>
      </c>
      <c r="P23" s="84">
        <v>1</v>
      </c>
      <c r="Q23" s="84"/>
      <c r="R23" s="84">
        <f>E23+F23+H23+I23+L23+M23+N23+O23+P23</f>
        <v>9</v>
      </c>
      <c r="S23" s="84">
        <f t="shared" si="0"/>
        <v>5</v>
      </c>
      <c r="T23" s="98">
        <f t="shared" si="1"/>
        <v>18.75</v>
      </c>
    </row>
    <row r="24" ht="15" spans="1:20">
      <c r="A24" s="92"/>
      <c r="B24" s="84" t="s">
        <v>275</v>
      </c>
      <c r="C24" s="84" t="s">
        <v>212</v>
      </c>
      <c r="D24" s="84" t="s">
        <v>212</v>
      </c>
      <c r="E24" s="84">
        <v>1</v>
      </c>
      <c r="F24" s="84">
        <v>1</v>
      </c>
      <c r="G24" s="84" t="s">
        <v>213</v>
      </c>
      <c r="H24" s="84" t="s">
        <v>212</v>
      </c>
      <c r="I24" s="84" t="s">
        <v>212</v>
      </c>
      <c r="J24" s="84" t="s">
        <v>212</v>
      </c>
      <c r="K24" s="84" t="s">
        <v>212</v>
      </c>
      <c r="L24" s="84" t="s">
        <v>212</v>
      </c>
      <c r="M24" s="84" t="s">
        <v>213</v>
      </c>
      <c r="N24" s="84" t="s">
        <v>212</v>
      </c>
      <c r="O24" s="84" t="s">
        <v>212</v>
      </c>
      <c r="P24" s="84" t="s">
        <v>212</v>
      </c>
      <c r="Q24" s="84"/>
      <c r="R24" s="84">
        <f>E24+F24</f>
        <v>2</v>
      </c>
      <c r="S24" s="84">
        <v>0</v>
      </c>
      <c r="T24" s="98">
        <f t="shared" si="1"/>
        <v>29.1666666666667</v>
      </c>
    </row>
    <row r="25" spans="1:20">
      <c r="A25" s="92"/>
      <c r="B25" s="84" t="s">
        <v>87</v>
      </c>
      <c r="C25" s="84" t="s">
        <v>212</v>
      </c>
      <c r="D25" s="84" t="s">
        <v>212</v>
      </c>
      <c r="E25" s="84">
        <v>1</v>
      </c>
      <c r="F25" s="84">
        <v>1</v>
      </c>
      <c r="G25" s="84" t="s">
        <v>212</v>
      </c>
      <c r="H25" s="84">
        <v>1</v>
      </c>
      <c r="I25" s="84">
        <v>1</v>
      </c>
      <c r="J25" s="84" t="s">
        <v>212</v>
      </c>
      <c r="K25" s="84" t="s">
        <v>212</v>
      </c>
      <c r="L25" s="84">
        <v>1</v>
      </c>
      <c r="M25" s="84">
        <v>1</v>
      </c>
      <c r="N25" s="84" t="s">
        <v>213</v>
      </c>
      <c r="O25" s="84" t="s">
        <v>212</v>
      </c>
      <c r="P25" s="84" t="s">
        <v>212</v>
      </c>
      <c r="Q25" s="84"/>
      <c r="R25" s="84">
        <f>E25+F25+H25+I25+L25+M25</f>
        <v>6</v>
      </c>
      <c r="S25" s="84">
        <f t="shared" si="0"/>
        <v>2</v>
      </c>
      <c r="T25" s="98">
        <f t="shared" si="1"/>
        <v>25</v>
      </c>
    </row>
    <row r="26" ht="15" spans="1:20">
      <c r="A26" s="92"/>
      <c r="B26" s="84" t="s">
        <v>276</v>
      </c>
      <c r="C26" s="84" t="s">
        <v>212</v>
      </c>
      <c r="D26" s="84" t="s">
        <v>212</v>
      </c>
      <c r="E26" s="84">
        <v>1</v>
      </c>
      <c r="F26" s="84">
        <v>1</v>
      </c>
      <c r="G26" s="84" t="s">
        <v>212</v>
      </c>
      <c r="H26" s="84">
        <v>1</v>
      </c>
      <c r="I26" s="84">
        <v>1</v>
      </c>
      <c r="J26" s="84" t="s">
        <v>212</v>
      </c>
      <c r="K26" s="84" t="s">
        <v>212</v>
      </c>
      <c r="L26" s="84">
        <v>1</v>
      </c>
      <c r="M26" s="84">
        <v>1</v>
      </c>
      <c r="N26" s="84" t="s">
        <v>213</v>
      </c>
      <c r="O26" s="84">
        <v>1</v>
      </c>
      <c r="P26" s="84" t="s">
        <v>212</v>
      </c>
      <c r="Q26" s="84"/>
      <c r="R26" s="84">
        <f>E26+F26+H26+I26+L26+M26+O26</f>
        <v>7</v>
      </c>
      <c r="S26" s="84">
        <f t="shared" si="0"/>
        <v>3</v>
      </c>
      <c r="T26" s="98">
        <f t="shared" si="1"/>
        <v>22.9166666666667</v>
      </c>
    </row>
    <row r="27" spans="1:20">
      <c r="A27" s="92"/>
      <c r="B27" s="84" t="s">
        <v>37</v>
      </c>
      <c r="C27" s="84" t="s">
        <v>212</v>
      </c>
      <c r="D27" s="84" t="s">
        <v>212</v>
      </c>
      <c r="E27" s="84">
        <v>1</v>
      </c>
      <c r="F27" s="84">
        <v>1</v>
      </c>
      <c r="G27" s="84" t="s">
        <v>212</v>
      </c>
      <c r="H27" s="84">
        <v>1</v>
      </c>
      <c r="I27" s="84">
        <v>1</v>
      </c>
      <c r="J27" s="84" t="s">
        <v>212</v>
      </c>
      <c r="K27" s="84" t="s">
        <v>212</v>
      </c>
      <c r="L27" s="84" t="s">
        <v>213</v>
      </c>
      <c r="M27" s="84" t="s">
        <v>213</v>
      </c>
      <c r="N27" s="84" t="s">
        <v>213</v>
      </c>
      <c r="O27" s="84">
        <v>1</v>
      </c>
      <c r="P27" s="84" t="s">
        <v>212</v>
      </c>
      <c r="Q27" s="84"/>
      <c r="R27" s="84">
        <f>E27+F27+H27+I27+O27</f>
        <v>5</v>
      </c>
      <c r="S27" s="84">
        <f t="shared" si="0"/>
        <v>1</v>
      </c>
      <c r="T27" s="98">
        <f t="shared" si="1"/>
        <v>27.0833333333333</v>
      </c>
    </row>
    <row r="28" spans="1:20">
      <c r="A28" s="92"/>
      <c r="B28" s="84" t="s">
        <v>68</v>
      </c>
      <c r="C28" s="84" t="s">
        <v>212</v>
      </c>
      <c r="D28" s="84" t="s">
        <v>212</v>
      </c>
      <c r="E28" s="84">
        <v>1</v>
      </c>
      <c r="F28" s="84">
        <v>1</v>
      </c>
      <c r="G28" s="84" t="s">
        <v>212</v>
      </c>
      <c r="H28" s="84">
        <v>1</v>
      </c>
      <c r="I28" s="84">
        <v>1</v>
      </c>
      <c r="J28" s="84" t="s">
        <v>212</v>
      </c>
      <c r="K28" s="84" t="s">
        <v>212</v>
      </c>
      <c r="L28" s="84">
        <v>1</v>
      </c>
      <c r="M28" s="84" t="s">
        <v>213</v>
      </c>
      <c r="N28" s="84" t="s">
        <v>213</v>
      </c>
      <c r="O28" s="84" t="s">
        <v>212</v>
      </c>
      <c r="P28" s="84" t="s">
        <v>277</v>
      </c>
      <c r="Q28" s="84"/>
      <c r="R28" s="84">
        <f>E28+F28+H28+I28+L28</f>
        <v>5</v>
      </c>
      <c r="S28" s="84">
        <f t="shared" si="0"/>
        <v>1</v>
      </c>
      <c r="T28" s="98">
        <f t="shared" si="1"/>
        <v>27.0833333333333</v>
      </c>
    </row>
    <row r="29" spans="1:20">
      <c r="A29" s="92"/>
      <c r="B29" s="83" t="s">
        <v>78</v>
      </c>
      <c r="C29" s="84" t="s">
        <v>212</v>
      </c>
      <c r="D29" s="84" t="s">
        <v>212</v>
      </c>
      <c r="E29" s="84">
        <v>1</v>
      </c>
      <c r="F29" s="84" t="s">
        <v>212</v>
      </c>
      <c r="G29" s="84" t="s">
        <v>212</v>
      </c>
      <c r="H29" s="84" t="s">
        <v>212</v>
      </c>
      <c r="I29" s="84" t="s">
        <v>212</v>
      </c>
      <c r="J29" s="84" t="s">
        <v>212</v>
      </c>
      <c r="K29" s="84" t="s">
        <v>212</v>
      </c>
      <c r="L29" s="84" t="s">
        <v>212</v>
      </c>
      <c r="M29" s="84">
        <v>1</v>
      </c>
      <c r="N29" s="84" t="s">
        <v>212</v>
      </c>
      <c r="O29" s="84">
        <v>1</v>
      </c>
      <c r="P29" s="84">
        <v>1</v>
      </c>
      <c r="Q29" s="84"/>
      <c r="R29" s="84">
        <f>E29+M29+O29+P29</f>
        <v>4</v>
      </c>
      <c r="S29" s="84">
        <f t="shared" si="0"/>
        <v>0</v>
      </c>
      <c r="T29" s="98">
        <f t="shared" si="1"/>
        <v>29.1666666666667</v>
      </c>
    </row>
    <row r="30" spans="1:20">
      <c r="A30" s="92"/>
      <c r="B30" s="84" t="s">
        <v>180</v>
      </c>
      <c r="C30" s="84" t="s">
        <v>212</v>
      </c>
      <c r="D30" s="84" t="s">
        <v>278</v>
      </c>
      <c r="E30" s="84">
        <v>1</v>
      </c>
      <c r="F30" s="84">
        <v>1</v>
      </c>
      <c r="G30" s="84" t="s">
        <v>278</v>
      </c>
      <c r="H30" s="84">
        <v>1</v>
      </c>
      <c r="I30" s="84">
        <v>1</v>
      </c>
      <c r="J30" s="84" t="s">
        <v>212</v>
      </c>
      <c r="K30" s="84" t="s">
        <v>264</v>
      </c>
      <c r="L30" s="84">
        <v>1</v>
      </c>
      <c r="M30" s="84">
        <v>1</v>
      </c>
      <c r="N30" s="84" t="s">
        <v>213</v>
      </c>
      <c r="O30" s="84">
        <v>1</v>
      </c>
      <c r="P30" s="84" t="s">
        <v>279</v>
      </c>
      <c r="Q30" s="84"/>
      <c r="R30" s="84">
        <f>E30+F30+H30+I30+L30+M30+O30</f>
        <v>7</v>
      </c>
      <c r="S30" s="84">
        <f t="shared" si="0"/>
        <v>3</v>
      </c>
      <c r="T30" s="98">
        <f t="shared" si="1"/>
        <v>22.9166666666667</v>
      </c>
    </row>
    <row r="31" spans="1:20">
      <c r="A31" s="92" t="s">
        <v>280</v>
      </c>
      <c r="B31" s="83" t="s">
        <v>160</v>
      </c>
      <c r="C31" s="84" t="s">
        <v>212</v>
      </c>
      <c r="D31" s="84" t="s">
        <v>212</v>
      </c>
      <c r="E31" s="84">
        <v>1</v>
      </c>
      <c r="F31" s="84">
        <v>1</v>
      </c>
      <c r="G31" s="84" t="s">
        <v>212</v>
      </c>
      <c r="H31" s="84">
        <v>1</v>
      </c>
      <c r="I31" s="84">
        <v>1</v>
      </c>
      <c r="J31" s="84" t="s">
        <v>212</v>
      </c>
      <c r="K31" s="84" t="s">
        <v>212</v>
      </c>
      <c r="L31" s="84" t="s">
        <v>212</v>
      </c>
      <c r="M31" s="84">
        <v>1</v>
      </c>
      <c r="N31" s="84" t="s">
        <v>273</v>
      </c>
      <c r="O31" s="84">
        <v>1</v>
      </c>
      <c r="P31" s="84" t="s">
        <v>212</v>
      </c>
      <c r="Q31" s="84"/>
      <c r="R31" s="84">
        <f>E31+F31+H31+I31+M31+O31</f>
        <v>6</v>
      </c>
      <c r="S31" s="84">
        <f t="shared" si="0"/>
        <v>2</v>
      </c>
      <c r="T31" s="98">
        <f t="shared" si="1"/>
        <v>25</v>
      </c>
    </row>
    <row r="32" spans="1:20">
      <c r="A32" s="92"/>
      <c r="B32" s="83" t="s">
        <v>86</v>
      </c>
      <c r="C32" s="84" t="s">
        <v>212</v>
      </c>
      <c r="D32" s="84">
        <v>1</v>
      </c>
      <c r="E32" s="84">
        <v>1</v>
      </c>
      <c r="F32" s="84">
        <v>1</v>
      </c>
      <c r="G32" s="84" t="s">
        <v>212</v>
      </c>
      <c r="H32" s="84">
        <v>1</v>
      </c>
      <c r="I32" s="84">
        <v>1</v>
      </c>
      <c r="J32" s="84" t="s">
        <v>212</v>
      </c>
      <c r="K32" s="84" t="s">
        <v>213</v>
      </c>
      <c r="L32" s="84">
        <v>1</v>
      </c>
      <c r="M32" s="84">
        <v>1</v>
      </c>
      <c r="N32" s="84">
        <v>1</v>
      </c>
      <c r="O32" s="84">
        <v>1</v>
      </c>
      <c r="P32" s="84">
        <v>1</v>
      </c>
      <c r="Q32" s="84"/>
      <c r="R32" s="84">
        <f>D32+E32+F32+H32+I32+L32+M32+N32+O32+P32</f>
        <v>10</v>
      </c>
      <c r="S32" s="84">
        <f t="shared" si="0"/>
        <v>6</v>
      </c>
      <c r="T32" s="98">
        <f t="shared" si="1"/>
        <v>16.6666666666667</v>
      </c>
    </row>
    <row r="33" spans="1:20">
      <c r="A33" s="92"/>
      <c r="B33" s="84" t="s">
        <v>50</v>
      </c>
      <c r="C33" s="84" t="s">
        <v>212</v>
      </c>
      <c r="D33" s="84">
        <v>1</v>
      </c>
      <c r="E33" s="84">
        <v>1</v>
      </c>
      <c r="F33" s="84">
        <v>1</v>
      </c>
      <c r="G33" s="84" t="s">
        <v>212</v>
      </c>
      <c r="H33" s="84">
        <v>1</v>
      </c>
      <c r="I33" s="84">
        <v>1</v>
      </c>
      <c r="J33" s="84" t="s">
        <v>212</v>
      </c>
      <c r="K33" s="84" t="s">
        <v>212</v>
      </c>
      <c r="L33" s="84">
        <v>1</v>
      </c>
      <c r="M33" s="84">
        <v>1</v>
      </c>
      <c r="N33" s="84" t="s">
        <v>213</v>
      </c>
      <c r="O33" s="84">
        <v>1</v>
      </c>
      <c r="P33" s="84">
        <v>1</v>
      </c>
      <c r="Q33" s="84"/>
      <c r="R33" s="84">
        <f>D33+E33+F33+H33+I33+L33+M33+O33+P33</f>
        <v>9</v>
      </c>
      <c r="S33" s="84">
        <f t="shared" si="0"/>
        <v>5</v>
      </c>
      <c r="T33" s="98">
        <f t="shared" si="1"/>
        <v>18.75</v>
      </c>
    </row>
    <row r="34" spans="1:20">
      <c r="A34" s="92"/>
      <c r="B34" s="84" t="s">
        <v>99</v>
      </c>
      <c r="C34" s="84" t="s">
        <v>212</v>
      </c>
      <c r="D34" s="84" t="s">
        <v>212</v>
      </c>
      <c r="E34" s="84">
        <v>1</v>
      </c>
      <c r="F34" s="84">
        <v>1</v>
      </c>
      <c r="G34" s="84" t="s">
        <v>212</v>
      </c>
      <c r="H34" s="84">
        <v>1</v>
      </c>
      <c r="I34" s="84">
        <v>1</v>
      </c>
      <c r="J34" s="84" t="s">
        <v>212</v>
      </c>
      <c r="K34" s="84" t="s">
        <v>212</v>
      </c>
      <c r="L34" s="84">
        <v>1</v>
      </c>
      <c r="M34" s="84">
        <v>1</v>
      </c>
      <c r="N34" s="84" t="s">
        <v>213</v>
      </c>
      <c r="O34" s="84" t="s">
        <v>212</v>
      </c>
      <c r="P34" s="84" t="s">
        <v>212</v>
      </c>
      <c r="Q34" s="84"/>
      <c r="R34" s="84">
        <f>E34+F34+H34+I34+L34+M34</f>
        <v>6</v>
      </c>
      <c r="S34" s="84">
        <f t="shared" si="0"/>
        <v>2</v>
      </c>
      <c r="T34" s="98">
        <f t="shared" si="1"/>
        <v>25</v>
      </c>
    </row>
    <row r="35" spans="1:20">
      <c r="A35" s="92"/>
      <c r="B35" s="84" t="s">
        <v>281</v>
      </c>
      <c r="C35" s="84" t="s">
        <v>212</v>
      </c>
      <c r="D35" s="84" t="s">
        <v>212</v>
      </c>
      <c r="E35" s="84">
        <v>1</v>
      </c>
      <c r="F35" s="84">
        <v>1</v>
      </c>
      <c r="G35" s="84" t="s">
        <v>212</v>
      </c>
      <c r="H35" s="84" t="s">
        <v>212</v>
      </c>
      <c r="I35" s="84" t="s">
        <v>212</v>
      </c>
      <c r="J35" s="84" t="s">
        <v>212</v>
      </c>
      <c r="K35" s="84">
        <v>1</v>
      </c>
      <c r="L35" s="84">
        <v>1</v>
      </c>
      <c r="M35" s="84">
        <v>1</v>
      </c>
      <c r="N35" s="84" t="s">
        <v>277</v>
      </c>
      <c r="O35" s="84">
        <v>1</v>
      </c>
      <c r="P35" s="84">
        <v>1</v>
      </c>
      <c r="Q35" s="84"/>
      <c r="R35" s="84">
        <f>E35+F35+K35+L35+M35+O35+P35</f>
        <v>7</v>
      </c>
      <c r="S35" s="84">
        <f t="shared" si="0"/>
        <v>3</v>
      </c>
      <c r="T35" s="98">
        <f t="shared" si="1"/>
        <v>22.9166666666667</v>
      </c>
    </row>
    <row r="36" spans="1:20">
      <c r="A36" s="92"/>
      <c r="B36" s="84" t="s">
        <v>92</v>
      </c>
      <c r="C36" s="84" t="s">
        <v>278</v>
      </c>
      <c r="D36" s="84" t="s">
        <v>278</v>
      </c>
      <c r="E36" s="84">
        <v>1</v>
      </c>
      <c r="F36" s="84">
        <v>1</v>
      </c>
      <c r="G36" s="84" t="s">
        <v>278</v>
      </c>
      <c r="H36" s="84">
        <v>1</v>
      </c>
      <c r="I36" s="84">
        <v>1</v>
      </c>
      <c r="J36" s="84" t="s">
        <v>278</v>
      </c>
      <c r="K36" s="84" t="s">
        <v>278</v>
      </c>
      <c r="L36" s="84">
        <v>1</v>
      </c>
      <c r="M36" s="84">
        <v>1</v>
      </c>
      <c r="N36" s="84" t="s">
        <v>213</v>
      </c>
      <c r="O36" s="84">
        <v>1</v>
      </c>
      <c r="P36" s="84">
        <v>1</v>
      </c>
      <c r="Q36" s="84"/>
      <c r="R36" s="84">
        <f>E36+F36+H36+I36+L36+M36+O36+P36</f>
        <v>8</v>
      </c>
      <c r="S36" s="84">
        <f t="shared" si="0"/>
        <v>4</v>
      </c>
      <c r="T36" s="98">
        <f t="shared" si="1"/>
        <v>20.8333333333333</v>
      </c>
    </row>
    <row r="37" spans="1:20">
      <c r="A37" s="92"/>
      <c r="B37" s="84" t="s">
        <v>79</v>
      </c>
      <c r="C37" s="84" t="s">
        <v>212</v>
      </c>
      <c r="D37" s="84" t="s">
        <v>212</v>
      </c>
      <c r="E37" s="84">
        <v>1</v>
      </c>
      <c r="F37" s="84">
        <v>1</v>
      </c>
      <c r="G37" s="84" t="s">
        <v>264</v>
      </c>
      <c r="H37" s="84">
        <v>1</v>
      </c>
      <c r="I37" s="84">
        <v>1</v>
      </c>
      <c r="J37" s="84" t="s">
        <v>212</v>
      </c>
      <c r="K37" s="84" t="s">
        <v>213</v>
      </c>
      <c r="L37" s="84" t="s">
        <v>212</v>
      </c>
      <c r="M37" s="84">
        <v>1</v>
      </c>
      <c r="N37" s="84" t="s">
        <v>212</v>
      </c>
      <c r="O37" s="84">
        <v>1</v>
      </c>
      <c r="P37" s="84" t="s">
        <v>212</v>
      </c>
      <c r="Q37" s="84"/>
      <c r="R37" s="84">
        <f>E37+F37+H37+I37+M37+O37</f>
        <v>6</v>
      </c>
      <c r="S37" s="84">
        <f t="shared" si="0"/>
        <v>2</v>
      </c>
      <c r="T37" s="98">
        <f t="shared" si="1"/>
        <v>25</v>
      </c>
    </row>
    <row r="38" spans="1:20">
      <c r="A38" s="92"/>
      <c r="B38" s="84" t="s">
        <v>282</v>
      </c>
      <c r="C38" s="84" t="s">
        <v>212</v>
      </c>
      <c r="D38" s="84" t="s">
        <v>212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 t="s">
        <v>212</v>
      </c>
      <c r="K38" s="84" t="s">
        <v>212</v>
      </c>
      <c r="L38" s="84">
        <v>1</v>
      </c>
      <c r="M38" s="84">
        <v>1</v>
      </c>
      <c r="N38" s="84">
        <v>1</v>
      </c>
      <c r="O38" s="84">
        <v>1</v>
      </c>
      <c r="P38" s="84">
        <v>1</v>
      </c>
      <c r="Q38" s="84"/>
      <c r="R38" s="84">
        <f>E38+F38+G38+H38+I38+L38+M38+N38+O38+P38</f>
        <v>10</v>
      </c>
      <c r="S38" s="84">
        <f t="shared" si="0"/>
        <v>6</v>
      </c>
      <c r="T38" s="98">
        <f t="shared" si="1"/>
        <v>16.6666666666667</v>
      </c>
    </row>
    <row r="39" spans="1:20">
      <c r="A39" s="92"/>
      <c r="B39" s="84" t="s">
        <v>143</v>
      </c>
      <c r="C39" s="84" t="s">
        <v>212</v>
      </c>
      <c r="D39" s="84" t="s">
        <v>212</v>
      </c>
      <c r="E39" s="84">
        <v>1</v>
      </c>
      <c r="F39" s="84" t="s">
        <v>212</v>
      </c>
      <c r="G39" s="84" t="s">
        <v>212</v>
      </c>
      <c r="H39" s="84">
        <v>1</v>
      </c>
      <c r="I39" s="84">
        <v>1</v>
      </c>
      <c r="J39" s="84" t="s">
        <v>212</v>
      </c>
      <c r="K39" s="84">
        <v>1</v>
      </c>
      <c r="L39" s="84" t="s">
        <v>212</v>
      </c>
      <c r="M39" s="84">
        <v>1</v>
      </c>
      <c r="N39" s="84" t="s">
        <v>212</v>
      </c>
      <c r="O39" s="84" t="s">
        <v>212</v>
      </c>
      <c r="P39" s="84" t="s">
        <v>212</v>
      </c>
      <c r="Q39" s="84"/>
      <c r="R39" s="84">
        <f>E39+H39+I39+K39+M39</f>
        <v>5</v>
      </c>
      <c r="S39" s="84">
        <f t="shared" si="0"/>
        <v>1</v>
      </c>
      <c r="T39" s="98">
        <f t="shared" si="1"/>
        <v>27.0833333333333</v>
      </c>
    </row>
    <row r="40" spans="1:20">
      <c r="A40" s="92"/>
      <c r="B40" s="84" t="s">
        <v>283</v>
      </c>
      <c r="C40" s="84" t="s">
        <v>212</v>
      </c>
      <c r="D40" s="84" t="s">
        <v>212</v>
      </c>
      <c r="E40" s="84">
        <v>1</v>
      </c>
      <c r="F40" s="84">
        <v>1</v>
      </c>
      <c r="G40" s="84">
        <v>1</v>
      </c>
      <c r="H40" s="84">
        <v>1</v>
      </c>
      <c r="I40" s="84" t="s">
        <v>212</v>
      </c>
      <c r="J40" s="84" t="s">
        <v>212</v>
      </c>
      <c r="K40" s="84" t="s">
        <v>212</v>
      </c>
      <c r="L40" s="84">
        <v>1</v>
      </c>
      <c r="M40" s="84">
        <v>1</v>
      </c>
      <c r="N40" s="84" t="s">
        <v>212</v>
      </c>
      <c r="O40" s="84" t="s">
        <v>212</v>
      </c>
      <c r="P40" s="84" t="s">
        <v>212</v>
      </c>
      <c r="Q40" s="84"/>
      <c r="R40" s="84">
        <f>E40+F40+G40+H40+L40+M40</f>
        <v>6</v>
      </c>
      <c r="S40" s="84">
        <f t="shared" si="0"/>
        <v>2</v>
      </c>
      <c r="T40" s="98">
        <f t="shared" si="1"/>
        <v>25</v>
      </c>
    </row>
    <row r="41" spans="1:20">
      <c r="A41" s="92" t="s">
        <v>284</v>
      </c>
      <c r="B41" s="83" t="s">
        <v>172</v>
      </c>
      <c r="C41" s="84" t="s">
        <v>212</v>
      </c>
      <c r="D41" s="84" t="s">
        <v>212</v>
      </c>
      <c r="E41" s="84">
        <v>1</v>
      </c>
      <c r="F41" s="84">
        <v>1</v>
      </c>
      <c r="G41" s="84" t="s">
        <v>212</v>
      </c>
      <c r="H41" s="84">
        <v>1</v>
      </c>
      <c r="I41" s="84">
        <v>1</v>
      </c>
      <c r="J41" s="84" t="s">
        <v>212</v>
      </c>
      <c r="K41" s="84" t="s">
        <v>212</v>
      </c>
      <c r="L41" s="84">
        <v>1</v>
      </c>
      <c r="M41" s="84">
        <v>1</v>
      </c>
      <c r="N41" s="84">
        <v>1</v>
      </c>
      <c r="O41" s="84">
        <v>1</v>
      </c>
      <c r="P41" s="84">
        <v>1</v>
      </c>
      <c r="Q41" s="84"/>
      <c r="R41" s="84">
        <f>E41+F41+H41+I41+L41+M41+N41+O41+P41</f>
        <v>9</v>
      </c>
      <c r="S41" s="84">
        <f t="shared" si="0"/>
        <v>5</v>
      </c>
      <c r="T41" s="98">
        <f t="shared" si="1"/>
        <v>18.75</v>
      </c>
    </row>
    <row r="42" spans="1:20">
      <c r="A42" s="92"/>
      <c r="B42" s="83" t="s">
        <v>285</v>
      </c>
      <c r="C42" s="84" t="s">
        <v>212</v>
      </c>
      <c r="D42" s="84" t="s">
        <v>212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 t="s">
        <v>273</v>
      </c>
      <c r="K42" s="84" t="s">
        <v>212</v>
      </c>
      <c r="L42" s="84">
        <v>1</v>
      </c>
      <c r="M42" s="84">
        <v>1</v>
      </c>
      <c r="N42" s="84" t="s">
        <v>264</v>
      </c>
      <c r="O42" s="84">
        <v>1</v>
      </c>
      <c r="P42" s="84" t="s">
        <v>212</v>
      </c>
      <c r="Q42" s="84"/>
      <c r="R42" s="84">
        <f>E42+F42+G42+H42+I42+L42+M42+O42</f>
        <v>8</v>
      </c>
      <c r="S42" s="84">
        <f t="shared" si="0"/>
        <v>4</v>
      </c>
      <c r="T42" s="98">
        <f t="shared" si="1"/>
        <v>20.8333333333333</v>
      </c>
    </row>
    <row r="43" spans="1:20">
      <c r="A43" s="92"/>
      <c r="B43" s="94" t="s">
        <v>164</v>
      </c>
      <c r="C43" s="84" t="s">
        <v>212</v>
      </c>
      <c r="D43" s="84" t="s">
        <v>212</v>
      </c>
      <c r="E43" s="84" t="s">
        <v>212</v>
      </c>
      <c r="F43" s="84">
        <v>1</v>
      </c>
      <c r="G43" s="84" t="s">
        <v>212</v>
      </c>
      <c r="H43" s="84">
        <v>1</v>
      </c>
      <c r="I43" s="84">
        <v>1</v>
      </c>
      <c r="J43" s="84" t="s">
        <v>273</v>
      </c>
      <c r="K43" s="84" t="s">
        <v>212</v>
      </c>
      <c r="L43" s="84">
        <v>1</v>
      </c>
      <c r="M43" s="84">
        <v>1</v>
      </c>
      <c r="N43" s="84" t="s">
        <v>213</v>
      </c>
      <c r="O43" s="84">
        <v>1</v>
      </c>
      <c r="P43" s="84" t="s">
        <v>212</v>
      </c>
      <c r="Q43" s="84"/>
      <c r="R43" s="84">
        <f>F43+H43+I43+L43+M43+O43</f>
        <v>6</v>
      </c>
      <c r="S43" s="84">
        <f t="shared" si="0"/>
        <v>2</v>
      </c>
      <c r="T43" s="98">
        <f t="shared" si="1"/>
        <v>25</v>
      </c>
    </row>
    <row r="44" spans="1:20">
      <c r="A44" s="92"/>
      <c r="B44" s="84" t="s">
        <v>153</v>
      </c>
      <c r="C44" s="84" t="s">
        <v>212</v>
      </c>
      <c r="D44" s="84" t="s">
        <v>212</v>
      </c>
      <c r="E44" s="84">
        <v>1</v>
      </c>
      <c r="F44" s="84">
        <v>1</v>
      </c>
      <c r="G44" s="84" t="s">
        <v>264</v>
      </c>
      <c r="H44" s="84">
        <v>1</v>
      </c>
      <c r="I44" s="84">
        <v>1</v>
      </c>
      <c r="J44" s="84" t="s">
        <v>273</v>
      </c>
      <c r="K44" s="84" t="s">
        <v>212</v>
      </c>
      <c r="L44" s="84" t="s">
        <v>213</v>
      </c>
      <c r="M44" s="84">
        <v>1</v>
      </c>
      <c r="N44" s="84" t="s">
        <v>213</v>
      </c>
      <c r="O44" s="84">
        <v>1</v>
      </c>
      <c r="P44" s="84" t="s">
        <v>286</v>
      </c>
      <c r="Q44" s="84"/>
      <c r="R44" s="84">
        <f>E44+F44+H44+I44+M44+O44</f>
        <v>6</v>
      </c>
      <c r="S44" s="84">
        <f t="shared" si="0"/>
        <v>2</v>
      </c>
      <c r="T44" s="98">
        <f t="shared" si="1"/>
        <v>25</v>
      </c>
    </row>
    <row r="45" spans="1:20">
      <c r="A45" s="92"/>
      <c r="B45" s="84" t="s">
        <v>56</v>
      </c>
      <c r="C45" s="84" t="s">
        <v>212</v>
      </c>
      <c r="D45" s="84" t="s">
        <v>212</v>
      </c>
      <c r="E45" s="84">
        <v>1</v>
      </c>
      <c r="F45" s="84">
        <v>1</v>
      </c>
      <c r="G45" s="84" t="s">
        <v>212</v>
      </c>
      <c r="H45" s="84">
        <v>1</v>
      </c>
      <c r="I45" s="84" t="s">
        <v>212</v>
      </c>
      <c r="J45" s="84" t="s">
        <v>212</v>
      </c>
      <c r="K45" s="84" t="s">
        <v>212</v>
      </c>
      <c r="L45" s="84" t="s">
        <v>212</v>
      </c>
      <c r="M45" s="84">
        <v>1</v>
      </c>
      <c r="N45" s="84" t="s">
        <v>212</v>
      </c>
      <c r="O45" s="84">
        <v>1</v>
      </c>
      <c r="P45" s="84" t="s">
        <v>286</v>
      </c>
      <c r="Q45" s="84"/>
      <c r="R45" s="84">
        <f>E45+F45+H45+M45+O45</f>
        <v>5</v>
      </c>
      <c r="S45" s="84">
        <f t="shared" si="0"/>
        <v>1</v>
      </c>
      <c r="T45" s="98">
        <f t="shared" si="1"/>
        <v>27.0833333333333</v>
      </c>
    </row>
    <row r="46" spans="1:20">
      <c r="A46" s="92"/>
      <c r="B46" s="84" t="s">
        <v>134</v>
      </c>
      <c r="C46" s="84" t="s">
        <v>212</v>
      </c>
      <c r="D46" s="84" t="s">
        <v>212</v>
      </c>
      <c r="E46" s="84">
        <v>1</v>
      </c>
      <c r="F46" s="84">
        <v>1</v>
      </c>
      <c r="G46" s="84" t="s">
        <v>212</v>
      </c>
      <c r="H46" s="84">
        <v>1</v>
      </c>
      <c r="I46" s="84">
        <v>1</v>
      </c>
      <c r="J46" s="84" t="s">
        <v>212</v>
      </c>
      <c r="K46" s="84" t="s">
        <v>212</v>
      </c>
      <c r="L46" s="84">
        <v>1</v>
      </c>
      <c r="M46" s="84" t="s">
        <v>213</v>
      </c>
      <c r="N46" s="84">
        <v>1</v>
      </c>
      <c r="O46" s="84">
        <v>1</v>
      </c>
      <c r="P46" s="84" t="s">
        <v>213</v>
      </c>
      <c r="Q46" s="84"/>
      <c r="R46" s="84">
        <f>E46+F46+H46+I46+L46+N46+O46</f>
        <v>7</v>
      </c>
      <c r="S46" s="84">
        <f t="shared" si="0"/>
        <v>3</v>
      </c>
      <c r="T46" s="98">
        <f t="shared" si="1"/>
        <v>22.9166666666667</v>
      </c>
    </row>
    <row r="47" spans="1:20">
      <c r="A47" s="92"/>
      <c r="B47" s="84" t="s">
        <v>109</v>
      </c>
      <c r="C47" s="84" t="s">
        <v>212</v>
      </c>
      <c r="D47" s="84" t="s">
        <v>212</v>
      </c>
      <c r="E47" s="84">
        <v>1</v>
      </c>
      <c r="F47" s="84">
        <v>1</v>
      </c>
      <c r="G47" s="84" t="s">
        <v>212</v>
      </c>
      <c r="H47" s="84">
        <v>1</v>
      </c>
      <c r="I47" s="84">
        <v>1</v>
      </c>
      <c r="J47" s="84" t="s">
        <v>212</v>
      </c>
      <c r="K47" s="84" t="s">
        <v>213</v>
      </c>
      <c r="L47" s="84">
        <v>1</v>
      </c>
      <c r="M47" s="84">
        <v>1</v>
      </c>
      <c r="N47" s="84" t="s">
        <v>213</v>
      </c>
      <c r="O47" s="84">
        <v>1</v>
      </c>
      <c r="P47" s="84" t="s">
        <v>212</v>
      </c>
      <c r="Q47" s="84"/>
      <c r="R47" s="84">
        <f>E47+F47+H47+I47+L47+M47+O47</f>
        <v>7</v>
      </c>
      <c r="S47" s="84">
        <f t="shared" si="0"/>
        <v>3</v>
      </c>
      <c r="T47" s="98">
        <f t="shared" si="1"/>
        <v>22.9166666666667</v>
      </c>
    </row>
    <row r="48" spans="1:20">
      <c r="A48" s="92"/>
      <c r="B48" s="84" t="s">
        <v>113</v>
      </c>
      <c r="C48" s="84" t="s">
        <v>212</v>
      </c>
      <c r="D48" s="84" t="s">
        <v>212</v>
      </c>
      <c r="E48" s="84" t="s">
        <v>212</v>
      </c>
      <c r="F48" s="84">
        <v>1</v>
      </c>
      <c r="G48" s="84" t="s">
        <v>212</v>
      </c>
      <c r="H48" s="84" t="s">
        <v>212</v>
      </c>
      <c r="I48" s="84">
        <v>1</v>
      </c>
      <c r="J48" s="84" t="s">
        <v>278</v>
      </c>
      <c r="K48" s="84" t="s">
        <v>278</v>
      </c>
      <c r="L48" s="84">
        <v>1</v>
      </c>
      <c r="M48" s="84">
        <v>1</v>
      </c>
      <c r="N48" s="84" t="s">
        <v>278</v>
      </c>
      <c r="O48" s="84">
        <v>1</v>
      </c>
      <c r="P48" s="84" t="s">
        <v>286</v>
      </c>
      <c r="Q48" s="84"/>
      <c r="R48" s="84">
        <f>F48+I48+L48+M48+O48</f>
        <v>5</v>
      </c>
      <c r="S48" s="84">
        <f t="shared" si="0"/>
        <v>1</v>
      </c>
      <c r="T48" s="98">
        <f t="shared" si="1"/>
        <v>27.0833333333333</v>
      </c>
    </row>
    <row r="49" spans="1:20">
      <c r="A49" s="92"/>
      <c r="B49" s="84" t="s">
        <v>287</v>
      </c>
      <c r="C49" s="84" t="s">
        <v>212</v>
      </c>
      <c r="D49" s="84" t="s">
        <v>212</v>
      </c>
      <c r="E49" s="84">
        <v>1</v>
      </c>
      <c r="F49" s="84">
        <v>1</v>
      </c>
      <c r="G49" s="84" t="s">
        <v>213</v>
      </c>
      <c r="H49" s="84">
        <v>1</v>
      </c>
      <c r="I49" s="84">
        <v>1</v>
      </c>
      <c r="J49" s="84" t="s">
        <v>212</v>
      </c>
      <c r="K49" s="84">
        <v>1</v>
      </c>
      <c r="L49" s="84">
        <v>1</v>
      </c>
      <c r="M49" s="84">
        <v>1</v>
      </c>
      <c r="N49" s="84" t="s">
        <v>213</v>
      </c>
      <c r="O49" s="84" t="s">
        <v>213</v>
      </c>
      <c r="P49" s="84" t="s">
        <v>286</v>
      </c>
      <c r="Q49" s="84"/>
      <c r="R49" s="84">
        <f>E49+F49+H49+I49+K49+L49+M49</f>
        <v>7</v>
      </c>
      <c r="S49" s="84">
        <f t="shared" si="0"/>
        <v>3</v>
      </c>
      <c r="T49" s="98">
        <f t="shared" si="1"/>
        <v>22.9166666666667</v>
      </c>
    </row>
    <row r="50" spans="1:20">
      <c r="A50" s="92"/>
      <c r="B50" s="84" t="s">
        <v>288</v>
      </c>
      <c r="C50" s="84" t="s">
        <v>212</v>
      </c>
      <c r="D50" s="84" t="s">
        <v>212</v>
      </c>
      <c r="E50" s="84">
        <v>1</v>
      </c>
      <c r="F50" s="84">
        <v>1</v>
      </c>
      <c r="G50" s="84">
        <v>1</v>
      </c>
      <c r="H50" s="84">
        <v>1</v>
      </c>
      <c r="I50" s="84">
        <v>1</v>
      </c>
      <c r="J50" s="84" t="s">
        <v>212</v>
      </c>
      <c r="K50" s="84">
        <v>1</v>
      </c>
      <c r="L50" s="84">
        <v>1</v>
      </c>
      <c r="M50" s="84">
        <v>1</v>
      </c>
      <c r="N50" s="84" t="s">
        <v>212</v>
      </c>
      <c r="O50" s="84">
        <v>1</v>
      </c>
      <c r="P50" s="84" t="s">
        <v>212</v>
      </c>
      <c r="Q50" s="84"/>
      <c r="R50" s="84">
        <f>E50+F50+G50+H50+I50+K50+L50+M50+O50</f>
        <v>9</v>
      </c>
      <c r="S50" s="84">
        <f t="shared" si="0"/>
        <v>5</v>
      </c>
      <c r="T50" s="98">
        <f t="shared" si="1"/>
        <v>18.75</v>
      </c>
    </row>
    <row r="51" spans="1:20">
      <c r="A51" s="92"/>
      <c r="B51" s="84" t="s">
        <v>101</v>
      </c>
      <c r="C51" s="84" t="s">
        <v>212</v>
      </c>
      <c r="D51" s="84" t="s">
        <v>279</v>
      </c>
      <c r="E51" s="84">
        <v>1</v>
      </c>
      <c r="F51" s="84">
        <v>1</v>
      </c>
      <c r="G51" s="84" t="s">
        <v>279</v>
      </c>
      <c r="H51" s="84">
        <v>1</v>
      </c>
      <c r="I51" s="84">
        <v>1</v>
      </c>
      <c r="J51" s="84" t="s">
        <v>212</v>
      </c>
      <c r="K51" s="84" t="s">
        <v>212</v>
      </c>
      <c r="L51" s="84">
        <v>1</v>
      </c>
      <c r="M51" s="84">
        <v>1</v>
      </c>
      <c r="N51" s="84" t="s">
        <v>213</v>
      </c>
      <c r="O51" s="84" t="s">
        <v>213</v>
      </c>
      <c r="P51" s="84" t="s">
        <v>213</v>
      </c>
      <c r="Q51" s="84"/>
      <c r="R51" s="84">
        <f>E51+F51+H51+I51+L51+M51</f>
        <v>6</v>
      </c>
      <c r="S51" s="84">
        <f t="shared" si="0"/>
        <v>2</v>
      </c>
      <c r="T51" s="98">
        <f t="shared" si="1"/>
        <v>25</v>
      </c>
    </row>
    <row r="52" spans="1:20">
      <c r="A52" s="92" t="s">
        <v>289</v>
      </c>
      <c r="B52" s="83" t="s">
        <v>84</v>
      </c>
      <c r="C52" s="84" t="s">
        <v>212</v>
      </c>
      <c r="D52" s="84" t="s">
        <v>212</v>
      </c>
      <c r="E52" s="84">
        <v>1</v>
      </c>
      <c r="F52" s="84">
        <v>1</v>
      </c>
      <c r="G52" s="84" t="s">
        <v>212</v>
      </c>
      <c r="H52" s="84">
        <v>1</v>
      </c>
      <c r="I52" s="84">
        <v>1</v>
      </c>
      <c r="J52" s="84" t="s">
        <v>212</v>
      </c>
      <c r="K52" s="84" t="s">
        <v>212</v>
      </c>
      <c r="L52" s="84" t="s">
        <v>212</v>
      </c>
      <c r="M52" s="84">
        <v>1</v>
      </c>
      <c r="N52" s="84" t="s">
        <v>290</v>
      </c>
      <c r="O52" s="84">
        <v>1</v>
      </c>
      <c r="P52" s="84">
        <v>1</v>
      </c>
      <c r="Q52" s="84"/>
      <c r="R52" s="84">
        <f>E52+F52+H52+I52+M52+O52+P52</f>
        <v>7</v>
      </c>
      <c r="S52" s="84">
        <f t="shared" si="0"/>
        <v>3</v>
      </c>
      <c r="T52" s="98">
        <f t="shared" si="1"/>
        <v>22.9166666666667</v>
      </c>
    </row>
    <row r="53" spans="1:20">
      <c r="A53" s="92"/>
      <c r="B53" s="84" t="s">
        <v>67</v>
      </c>
      <c r="C53" s="84" t="s">
        <v>212</v>
      </c>
      <c r="D53" s="84" t="s">
        <v>212</v>
      </c>
      <c r="E53" s="84">
        <v>1</v>
      </c>
      <c r="F53" s="84">
        <v>1</v>
      </c>
      <c r="G53" s="84" t="s">
        <v>212</v>
      </c>
      <c r="H53" s="84">
        <v>1</v>
      </c>
      <c r="I53" s="84">
        <v>1</v>
      </c>
      <c r="J53" s="84" t="s">
        <v>212</v>
      </c>
      <c r="K53" s="84" t="s">
        <v>212</v>
      </c>
      <c r="L53" s="84" t="s">
        <v>212</v>
      </c>
      <c r="M53" s="84">
        <v>1</v>
      </c>
      <c r="N53" s="84">
        <v>1</v>
      </c>
      <c r="O53" s="84" t="s">
        <v>213</v>
      </c>
      <c r="P53" s="84" t="s">
        <v>212</v>
      </c>
      <c r="Q53" s="84"/>
      <c r="R53" s="84">
        <f>E53+F53+H53+I53+M53+N53</f>
        <v>6</v>
      </c>
      <c r="S53" s="84">
        <f t="shared" si="0"/>
        <v>2</v>
      </c>
      <c r="T53" s="98">
        <f t="shared" si="1"/>
        <v>25</v>
      </c>
    </row>
    <row r="54" spans="1:20">
      <c r="A54" s="92"/>
      <c r="B54" s="83" t="s">
        <v>85</v>
      </c>
      <c r="C54" s="84" t="s">
        <v>212</v>
      </c>
      <c r="D54" s="84" t="s">
        <v>212</v>
      </c>
      <c r="E54" s="84">
        <v>1</v>
      </c>
      <c r="F54" s="84">
        <v>1</v>
      </c>
      <c r="G54" s="84">
        <v>1</v>
      </c>
      <c r="H54" s="84">
        <v>1</v>
      </c>
      <c r="I54" s="84">
        <v>1</v>
      </c>
      <c r="J54" s="84" t="s">
        <v>212</v>
      </c>
      <c r="K54" s="84" t="s">
        <v>212</v>
      </c>
      <c r="L54" s="84">
        <v>1</v>
      </c>
      <c r="M54" s="84">
        <v>1</v>
      </c>
      <c r="N54" s="84" t="s">
        <v>213</v>
      </c>
      <c r="O54" s="84" t="s">
        <v>213</v>
      </c>
      <c r="P54" s="84" t="s">
        <v>212</v>
      </c>
      <c r="Q54" s="84"/>
      <c r="R54" s="84">
        <f>E54+F54+G54+H54+I54+L54+M54</f>
        <v>7</v>
      </c>
      <c r="S54" s="84">
        <f t="shared" si="0"/>
        <v>3</v>
      </c>
      <c r="T54" s="98">
        <f t="shared" si="1"/>
        <v>22.9166666666667</v>
      </c>
    </row>
    <row r="55" spans="1:20">
      <c r="A55" s="92"/>
      <c r="B55" s="84" t="s">
        <v>141</v>
      </c>
      <c r="C55" s="84" t="s">
        <v>212</v>
      </c>
      <c r="D55" s="84" t="s">
        <v>212</v>
      </c>
      <c r="E55" s="84">
        <v>1</v>
      </c>
      <c r="F55" s="84">
        <v>1</v>
      </c>
      <c r="G55" s="84" t="s">
        <v>212</v>
      </c>
      <c r="H55" s="84">
        <v>1</v>
      </c>
      <c r="I55" s="84">
        <v>1</v>
      </c>
      <c r="J55" s="84" t="s">
        <v>212</v>
      </c>
      <c r="K55" s="84" t="s">
        <v>212</v>
      </c>
      <c r="L55" s="84">
        <v>1</v>
      </c>
      <c r="M55" s="84">
        <v>1</v>
      </c>
      <c r="N55" s="84" t="s">
        <v>213</v>
      </c>
      <c r="O55" s="84">
        <v>1</v>
      </c>
      <c r="P55" s="84" t="s">
        <v>212</v>
      </c>
      <c r="Q55" s="84"/>
      <c r="R55" s="84">
        <f>E55+F55+H55+I55+L55+M55+O55</f>
        <v>7</v>
      </c>
      <c r="S55" s="84">
        <f t="shared" si="0"/>
        <v>3</v>
      </c>
      <c r="T55" s="98">
        <f t="shared" si="1"/>
        <v>22.9166666666667</v>
      </c>
    </row>
    <row r="56" spans="1:20">
      <c r="A56" s="92"/>
      <c r="B56" s="84" t="s">
        <v>291</v>
      </c>
      <c r="C56" s="84" t="s">
        <v>212</v>
      </c>
      <c r="D56" s="84" t="s">
        <v>212</v>
      </c>
      <c r="E56" s="84">
        <v>1</v>
      </c>
      <c r="F56" s="84">
        <v>1</v>
      </c>
      <c r="G56" s="84" t="s">
        <v>212</v>
      </c>
      <c r="H56" s="84">
        <v>1</v>
      </c>
      <c r="I56" s="84">
        <v>1</v>
      </c>
      <c r="J56" s="84" t="s">
        <v>212</v>
      </c>
      <c r="K56" s="84" t="s">
        <v>213</v>
      </c>
      <c r="L56" s="84">
        <v>1</v>
      </c>
      <c r="M56" s="84">
        <v>1</v>
      </c>
      <c r="N56" s="84">
        <v>1</v>
      </c>
      <c r="O56" s="84">
        <v>1</v>
      </c>
      <c r="P56" s="84" t="s">
        <v>212</v>
      </c>
      <c r="Q56" s="84"/>
      <c r="R56" s="84">
        <f>E56+F56+H56+I56+L56+M56+N56+O56</f>
        <v>8</v>
      </c>
      <c r="S56" s="84">
        <f t="shared" si="0"/>
        <v>4</v>
      </c>
      <c r="T56" s="98">
        <f t="shared" si="1"/>
        <v>20.8333333333333</v>
      </c>
    </row>
    <row r="57" spans="1:20">
      <c r="A57" s="92"/>
      <c r="B57" s="84" t="s">
        <v>73</v>
      </c>
      <c r="C57" s="84" t="s">
        <v>212</v>
      </c>
      <c r="D57" s="84" t="s">
        <v>212</v>
      </c>
      <c r="E57" s="84">
        <v>1</v>
      </c>
      <c r="F57" s="84">
        <v>1</v>
      </c>
      <c r="G57" s="84" t="s">
        <v>212</v>
      </c>
      <c r="H57" s="84">
        <v>1</v>
      </c>
      <c r="I57" s="84">
        <v>1</v>
      </c>
      <c r="J57" s="84" t="s">
        <v>212</v>
      </c>
      <c r="K57" s="84" t="s">
        <v>212</v>
      </c>
      <c r="L57" s="84" t="s">
        <v>212</v>
      </c>
      <c r="M57" s="84">
        <v>1</v>
      </c>
      <c r="N57" s="84" t="s">
        <v>212</v>
      </c>
      <c r="O57" s="84">
        <v>1</v>
      </c>
      <c r="P57" s="84" t="s">
        <v>212</v>
      </c>
      <c r="Q57" s="84"/>
      <c r="R57" s="84">
        <f>E57+F57+H57+I57+M57+O57</f>
        <v>6</v>
      </c>
      <c r="S57" s="84">
        <f t="shared" si="0"/>
        <v>2</v>
      </c>
      <c r="T57" s="98">
        <f t="shared" si="1"/>
        <v>25</v>
      </c>
    </row>
    <row r="58" spans="1:20">
      <c r="A58" s="92"/>
      <c r="B58" s="84" t="s">
        <v>100</v>
      </c>
      <c r="C58" s="84" t="s">
        <v>212</v>
      </c>
      <c r="D58" s="84" t="s">
        <v>212</v>
      </c>
      <c r="E58" s="84">
        <v>1</v>
      </c>
      <c r="F58" s="84">
        <v>1</v>
      </c>
      <c r="G58" s="84" t="s">
        <v>212</v>
      </c>
      <c r="H58" s="84">
        <v>1</v>
      </c>
      <c r="I58" s="84">
        <v>1</v>
      </c>
      <c r="J58" s="84" t="s">
        <v>212</v>
      </c>
      <c r="K58" s="84" t="s">
        <v>212</v>
      </c>
      <c r="L58" s="84">
        <v>1</v>
      </c>
      <c r="M58" s="84">
        <v>1</v>
      </c>
      <c r="N58" s="84" t="s">
        <v>212</v>
      </c>
      <c r="O58" s="84">
        <v>1</v>
      </c>
      <c r="P58" s="84" t="s">
        <v>212</v>
      </c>
      <c r="Q58" s="84"/>
      <c r="R58" s="84">
        <f>E58+F58+H58+I58+L58+M58+O58</f>
        <v>7</v>
      </c>
      <c r="S58" s="84">
        <f t="shared" si="0"/>
        <v>3</v>
      </c>
      <c r="T58" s="98">
        <f t="shared" si="1"/>
        <v>22.9166666666667</v>
      </c>
    </row>
    <row r="59" spans="1:20">
      <c r="A59" s="92"/>
      <c r="B59" s="84" t="s">
        <v>128</v>
      </c>
      <c r="C59" s="84" t="s">
        <v>212</v>
      </c>
      <c r="D59" s="84" t="s">
        <v>212</v>
      </c>
      <c r="E59" s="84">
        <v>1</v>
      </c>
      <c r="F59" s="84">
        <v>1</v>
      </c>
      <c r="G59" s="84">
        <v>1</v>
      </c>
      <c r="H59" s="84">
        <v>1</v>
      </c>
      <c r="I59" s="84">
        <v>1</v>
      </c>
      <c r="J59" s="84" t="s">
        <v>212</v>
      </c>
      <c r="K59" s="84" t="s">
        <v>213</v>
      </c>
      <c r="L59" s="84">
        <v>1</v>
      </c>
      <c r="M59" s="84">
        <v>1</v>
      </c>
      <c r="N59" s="84">
        <v>1</v>
      </c>
      <c r="O59" s="84">
        <v>1</v>
      </c>
      <c r="P59" s="84">
        <v>1</v>
      </c>
      <c r="Q59" s="84"/>
      <c r="R59" s="84">
        <f>E59+F59+G59+H59+I59+L59+M59+O59+P59</f>
        <v>9</v>
      </c>
      <c r="S59" s="84">
        <f t="shared" si="0"/>
        <v>5</v>
      </c>
      <c r="T59" s="98">
        <f t="shared" si="1"/>
        <v>18.75</v>
      </c>
    </row>
    <row r="60" spans="1:20">
      <c r="A60" s="92"/>
      <c r="B60" s="84" t="s">
        <v>292</v>
      </c>
      <c r="C60" s="84" t="s">
        <v>212</v>
      </c>
      <c r="D60" s="84" t="s">
        <v>212</v>
      </c>
      <c r="E60" s="84" t="s">
        <v>212</v>
      </c>
      <c r="F60" s="84">
        <v>1</v>
      </c>
      <c r="G60" s="84" t="s">
        <v>212</v>
      </c>
      <c r="H60" s="84" t="s">
        <v>212</v>
      </c>
      <c r="I60" s="84">
        <v>1</v>
      </c>
      <c r="J60" s="84" t="s">
        <v>212</v>
      </c>
      <c r="K60" s="84" t="s">
        <v>212</v>
      </c>
      <c r="L60" s="84">
        <v>1</v>
      </c>
      <c r="M60" s="84">
        <v>1</v>
      </c>
      <c r="N60" s="84" t="s">
        <v>212</v>
      </c>
      <c r="O60" s="84" t="s">
        <v>212</v>
      </c>
      <c r="P60" s="84" t="s">
        <v>212</v>
      </c>
      <c r="Q60" s="84"/>
      <c r="R60" s="84">
        <f>F60+I60+L60+M60</f>
        <v>4</v>
      </c>
      <c r="S60" s="84">
        <f t="shared" si="0"/>
        <v>0</v>
      </c>
      <c r="T60" s="98">
        <f t="shared" si="1"/>
        <v>29.1666666666667</v>
      </c>
    </row>
    <row r="61" spans="1:20">
      <c r="A61" s="92" t="s">
        <v>293</v>
      </c>
      <c r="B61" s="88" t="s">
        <v>156</v>
      </c>
      <c r="C61" s="84" t="s">
        <v>212</v>
      </c>
      <c r="D61" s="84" t="s">
        <v>212</v>
      </c>
      <c r="E61" s="84">
        <v>1</v>
      </c>
      <c r="F61" s="84">
        <v>1</v>
      </c>
      <c r="G61" s="84" t="s">
        <v>212</v>
      </c>
      <c r="H61" s="84">
        <v>1</v>
      </c>
      <c r="I61" s="84">
        <v>1</v>
      </c>
      <c r="J61" s="84" t="s">
        <v>212</v>
      </c>
      <c r="K61" s="84" t="s">
        <v>212</v>
      </c>
      <c r="L61" s="84" t="s">
        <v>212</v>
      </c>
      <c r="M61" s="84">
        <v>1</v>
      </c>
      <c r="N61" s="84" t="s">
        <v>212</v>
      </c>
      <c r="O61" s="84">
        <v>1</v>
      </c>
      <c r="P61" s="84">
        <v>1</v>
      </c>
      <c r="Q61" s="84"/>
      <c r="R61" s="84">
        <f>E61+F61+H61+I61+M61+O61+P61</f>
        <v>7</v>
      </c>
      <c r="S61" s="84">
        <f t="shared" si="0"/>
        <v>3</v>
      </c>
      <c r="T61" s="98">
        <f t="shared" si="1"/>
        <v>22.9166666666667</v>
      </c>
    </row>
    <row r="62" spans="1:20">
      <c r="A62" s="92"/>
      <c r="B62" s="88" t="s">
        <v>60</v>
      </c>
      <c r="C62" s="84" t="s">
        <v>212</v>
      </c>
      <c r="D62" s="84" t="s">
        <v>212</v>
      </c>
      <c r="E62" s="84">
        <v>1</v>
      </c>
      <c r="F62" s="84">
        <v>1</v>
      </c>
      <c r="G62" s="84" t="s">
        <v>212</v>
      </c>
      <c r="H62" s="84" t="s">
        <v>212</v>
      </c>
      <c r="I62" s="84" t="s">
        <v>212</v>
      </c>
      <c r="J62" s="84" t="s">
        <v>273</v>
      </c>
      <c r="K62" s="84" t="s">
        <v>212</v>
      </c>
      <c r="L62" s="84" t="s">
        <v>212</v>
      </c>
      <c r="M62" s="84" t="s">
        <v>212</v>
      </c>
      <c r="N62" s="84" t="s">
        <v>290</v>
      </c>
      <c r="O62" s="84">
        <v>1</v>
      </c>
      <c r="P62" s="84" t="s">
        <v>212</v>
      </c>
      <c r="Q62" s="84"/>
      <c r="R62" s="84">
        <f>E62+F62+O62</f>
        <v>3</v>
      </c>
      <c r="S62" s="84">
        <v>0</v>
      </c>
      <c r="T62" s="98">
        <f t="shared" si="1"/>
        <v>29.1666666666667</v>
      </c>
    </row>
    <row r="63" spans="1:20">
      <c r="A63" s="92"/>
      <c r="B63" s="90" t="s">
        <v>146</v>
      </c>
      <c r="C63" s="84" t="s">
        <v>212</v>
      </c>
      <c r="D63" s="84" t="s">
        <v>212</v>
      </c>
      <c r="E63" s="84" t="s">
        <v>212</v>
      </c>
      <c r="F63" s="84" t="s">
        <v>212</v>
      </c>
      <c r="G63" s="84" t="s">
        <v>212</v>
      </c>
      <c r="H63" s="84" t="s">
        <v>212</v>
      </c>
      <c r="I63" s="84">
        <v>1</v>
      </c>
      <c r="J63" s="84" t="s">
        <v>212</v>
      </c>
      <c r="K63" s="84" t="s">
        <v>212</v>
      </c>
      <c r="L63" s="84">
        <v>1</v>
      </c>
      <c r="M63" s="84">
        <v>1</v>
      </c>
      <c r="N63" s="84" t="s">
        <v>264</v>
      </c>
      <c r="O63" s="84">
        <v>1</v>
      </c>
      <c r="P63" s="84">
        <v>1</v>
      </c>
      <c r="Q63" s="84"/>
      <c r="R63" s="84">
        <f>I63+L63+M63+O63+P63</f>
        <v>5</v>
      </c>
      <c r="S63" s="84">
        <f t="shared" si="0"/>
        <v>1</v>
      </c>
      <c r="T63" s="98">
        <f t="shared" si="1"/>
        <v>27.0833333333333</v>
      </c>
    </row>
    <row r="64" spans="1:20">
      <c r="A64" s="92"/>
      <c r="B64" s="90" t="s">
        <v>42</v>
      </c>
      <c r="C64" s="84" t="s">
        <v>212</v>
      </c>
      <c r="D64" s="84" t="s">
        <v>212</v>
      </c>
      <c r="E64" s="84" t="s">
        <v>212</v>
      </c>
      <c r="F64" s="84">
        <v>1</v>
      </c>
      <c r="G64" s="84" t="s">
        <v>212</v>
      </c>
      <c r="H64" s="84">
        <v>1</v>
      </c>
      <c r="I64" s="84" t="s">
        <v>212</v>
      </c>
      <c r="J64" s="84" t="s">
        <v>212</v>
      </c>
      <c r="K64" s="84" t="s">
        <v>213</v>
      </c>
      <c r="L64" s="84" t="s">
        <v>212</v>
      </c>
      <c r="M64" s="84">
        <v>1</v>
      </c>
      <c r="N64" s="84" t="s">
        <v>212</v>
      </c>
      <c r="O64" s="84" t="s">
        <v>212</v>
      </c>
      <c r="P64" s="84" t="s">
        <v>212</v>
      </c>
      <c r="Q64" s="84"/>
      <c r="R64" s="84">
        <f>F64+H64+M64</f>
        <v>3</v>
      </c>
      <c r="S64" s="84">
        <v>0</v>
      </c>
      <c r="T64" s="98">
        <f t="shared" si="1"/>
        <v>29.1666666666667</v>
      </c>
    </row>
    <row r="65" spans="1:20">
      <c r="A65" s="92"/>
      <c r="B65" s="90" t="s">
        <v>294</v>
      </c>
      <c r="C65" s="84" t="s">
        <v>212</v>
      </c>
      <c r="D65" s="84" t="s">
        <v>212</v>
      </c>
      <c r="E65" s="84">
        <v>1</v>
      </c>
      <c r="F65" s="84">
        <v>1</v>
      </c>
      <c r="G65" s="84">
        <v>1</v>
      </c>
      <c r="H65" s="84">
        <v>1</v>
      </c>
      <c r="I65" s="84">
        <v>1</v>
      </c>
      <c r="J65" s="84" t="s">
        <v>212</v>
      </c>
      <c r="K65" s="84" t="s">
        <v>212</v>
      </c>
      <c r="L65" s="84" t="s">
        <v>212</v>
      </c>
      <c r="M65" s="84">
        <v>1</v>
      </c>
      <c r="N65" s="84">
        <v>1</v>
      </c>
      <c r="O65" s="84">
        <v>1</v>
      </c>
      <c r="P65" s="84" t="s">
        <v>212</v>
      </c>
      <c r="Q65" s="84"/>
      <c r="R65" s="84">
        <f>E65+F65+G65+H65+I65+M65+N65+O65</f>
        <v>8</v>
      </c>
      <c r="S65" s="84">
        <f t="shared" si="0"/>
        <v>4</v>
      </c>
      <c r="T65" s="98">
        <f t="shared" si="1"/>
        <v>20.8333333333333</v>
      </c>
    </row>
    <row r="66" spans="1:20">
      <c r="A66" s="92"/>
      <c r="B66" s="90" t="s">
        <v>71</v>
      </c>
      <c r="C66" s="84" t="s">
        <v>212</v>
      </c>
      <c r="D66" s="84" t="s">
        <v>212</v>
      </c>
      <c r="E66" s="84">
        <v>1</v>
      </c>
      <c r="F66" s="84">
        <v>1</v>
      </c>
      <c r="G66" s="84" t="s">
        <v>213</v>
      </c>
      <c r="H66" s="84" t="s">
        <v>212</v>
      </c>
      <c r="I66" s="84">
        <v>1</v>
      </c>
      <c r="J66" s="84" t="s">
        <v>212</v>
      </c>
      <c r="K66" s="84" t="s">
        <v>213</v>
      </c>
      <c r="L66" s="84" t="s">
        <v>212</v>
      </c>
      <c r="M66" s="84">
        <v>1</v>
      </c>
      <c r="N66" s="84" t="s">
        <v>212</v>
      </c>
      <c r="O66" s="84" t="s">
        <v>213</v>
      </c>
      <c r="P66" s="84" t="s">
        <v>212</v>
      </c>
      <c r="Q66" s="84"/>
      <c r="R66" s="84">
        <f>E66+F66+I66+M66</f>
        <v>4</v>
      </c>
      <c r="S66" s="84">
        <f t="shared" si="0"/>
        <v>0</v>
      </c>
      <c r="T66" s="98">
        <f t="shared" si="1"/>
        <v>29.1666666666667</v>
      </c>
    </row>
    <row r="67" spans="1:20">
      <c r="A67" s="92"/>
      <c r="B67" s="90" t="s">
        <v>295</v>
      </c>
      <c r="C67" s="84" t="s">
        <v>212</v>
      </c>
      <c r="D67" s="84" t="s">
        <v>212</v>
      </c>
      <c r="E67" s="84">
        <v>1</v>
      </c>
      <c r="F67" s="84">
        <v>1</v>
      </c>
      <c r="G67" s="84">
        <v>1</v>
      </c>
      <c r="H67" s="84">
        <v>1</v>
      </c>
      <c r="I67" s="84">
        <v>1</v>
      </c>
      <c r="J67" s="84" t="s">
        <v>212</v>
      </c>
      <c r="K67" s="84" t="s">
        <v>212</v>
      </c>
      <c r="L67" s="84">
        <v>1</v>
      </c>
      <c r="M67" s="84">
        <v>1</v>
      </c>
      <c r="N67" s="84" t="s">
        <v>212</v>
      </c>
      <c r="O67" s="84">
        <v>1</v>
      </c>
      <c r="P67" s="84">
        <v>1</v>
      </c>
      <c r="Q67" s="84"/>
      <c r="R67" s="84">
        <f>E67+F67+G67+H67+I67+L67+M67+O67+P67</f>
        <v>9</v>
      </c>
      <c r="S67" s="84">
        <f t="shared" si="0"/>
        <v>5</v>
      </c>
      <c r="T67" s="98">
        <f t="shared" si="1"/>
        <v>18.75</v>
      </c>
    </row>
    <row r="68" spans="1:20">
      <c r="A68" s="92"/>
      <c r="B68" s="90" t="s">
        <v>102</v>
      </c>
      <c r="C68" s="84" t="s">
        <v>212</v>
      </c>
      <c r="D68" s="84" t="s">
        <v>212</v>
      </c>
      <c r="E68" s="84">
        <v>1</v>
      </c>
      <c r="F68" s="84">
        <v>1</v>
      </c>
      <c r="G68" s="84" t="s">
        <v>212</v>
      </c>
      <c r="H68" s="84" t="s">
        <v>212</v>
      </c>
      <c r="I68" s="84">
        <v>1</v>
      </c>
      <c r="J68" s="84" t="s">
        <v>212</v>
      </c>
      <c r="K68" s="84" t="s">
        <v>212</v>
      </c>
      <c r="L68" s="84">
        <v>1</v>
      </c>
      <c r="M68" s="84">
        <v>1</v>
      </c>
      <c r="N68" s="84" t="s">
        <v>212</v>
      </c>
      <c r="O68" s="84">
        <v>1</v>
      </c>
      <c r="P68" s="84" t="s">
        <v>212</v>
      </c>
      <c r="Q68" s="84"/>
      <c r="R68" s="84">
        <f>E68+F68+I68+L68+M68+O68</f>
        <v>6</v>
      </c>
      <c r="S68" s="84">
        <f t="shared" ref="S68:S104" si="2">R68-4</f>
        <v>2</v>
      </c>
      <c r="T68" s="98">
        <f t="shared" ref="T68:T104" si="3">(14-S68)*25/12</f>
        <v>25</v>
      </c>
    </row>
    <row r="69" spans="1:20">
      <c r="A69" s="92"/>
      <c r="B69" s="90" t="s">
        <v>114</v>
      </c>
      <c r="C69" s="84" t="s">
        <v>212</v>
      </c>
      <c r="D69" s="84" t="s">
        <v>212</v>
      </c>
      <c r="E69" s="84">
        <v>1</v>
      </c>
      <c r="F69" s="84">
        <v>1</v>
      </c>
      <c r="G69" s="84">
        <v>1</v>
      </c>
      <c r="H69" s="84">
        <v>1</v>
      </c>
      <c r="I69" s="84">
        <v>1</v>
      </c>
      <c r="J69" s="84" t="s">
        <v>212</v>
      </c>
      <c r="K69" s="84" t="s">
        <v>212</v>
      </c>
      <c r="L69" s="84">
        <v>1</v>
      </c>
      <c r="M69" s="84" t="s">
        <v>213</v>
      </c>
      <c r="N69" s="84">
        <v>1</v>
      </c>
      <c r="O69" s="84">
        <v>1</v>
      </c>
      <c r="P69" s="84">
        <v>1</v>
      </c>
      <c r="Q69" s="84"/>
      <c r="R69" s="84">
        <f>E69+F69+G69+H69+I69+L69+N69+O69+P69</f>
        <v>9</v>
      </c>
      <c r="S69" s="84">
        <f t="shared" si="2"/>
        <v>5</v>
      </c>
      <c r="T69" s="98">
        <f t="shared" si="3"/>
        <v>18.75</v>
      </c>
    </row>
    <row r="70" spans="1:20">
      <c r="A70" s="92"/>
      <c r="B70" s="90" t="s">
        <v>296</v>
      </c>
      <c r="C70" s="84" t="s">
        <v>212</v>
      </c>
      <c r="D70" s="84" t="s">
        <v>212</v>
      </c>
      <c r="E70" s="84" t="s">
        <v>212</v>
      </c>
      <c r="F70" s="84">
        <v>1</v>
      </c>
      <c r="G70" s="84" t="s">
        <v>212</v>
      </c>
      <c r="H70" s="84">
        <v>1</v>
      </c>
      <c r="I70" s="84" t="s">
        <v>212</v>
      </c>
      <c r="J70" s="84" t="s">
        <v>212</v>
      </c>
      <c r="K70" s="84" t="s">
        <v>212</v>
      </c>
      <c r="L70" s="84" t="s">
        <v>212</v>
      </c>
      <c r="M70" s="84">
        <v>1</v>
      </c>
      <c r="N70" s="84" t="s">
        <v>212</v>
      </c>
      <c r="O70" s="84" t="s">
        <v>212</v>
      </c>
      <c r="P70" s="84" t="s">
        <v>212</v>
      </c>
      <c r="Q70" s="84"/>
      <c r="R70" s="84">
        <f>F70+H70+M70</f>
        <v>3</v>
      </c>
      <c r="S70" s="84">
        <v>0</v>
      </c>
      <c r="T70" s="98">
        <f t="shared" si="3"/>
        <v>29.1666666666667</v>
      </c>
    </row>
    <row r="71" spans="1:20">
      <c r="A71" s="92"/>
      <c r="B71" s="90" t="s">
        <v>111</v>
      </c>
      <c r="C71" s="84" t="s">
        <v>264</v>
      </c>
      <c r="D71" s="84" t="s">
        <v>212</v>
      </c>
      <c r="E71" s="84" t="s">
        <v>212</v>
      </c>
      <c r="F71" s="84">
        <v>1</v>
      </c>
      <c r="G71" s="84" t="s">
        <v>212</v>
      </c>
      <c r="H71" s="84" t="s">
        <v>212</v>
      </c>
      <c r="I71" s="84" t="s">
        <v>212</v>
      </c>
      <c r="J71" s="84" t="s">
        <v>212</v>
      </c>
      <c r="K71" s="84" t="s">
        <v>212</v>
      </c>
      <c r="L71" s="84">
        <v>1</v>
      </c>
      <c r="M71" s="84" t="s">
        <v>212</v>
      </c>
      <c r="N71" s="84" t="s">
        <v>212</v>
      </c>
      <c r="O71" s="84" t="s">
        <v>212</v>
      </c>
      <c r="P71" s="84" t="s">
        <v>212</v>
      </c>
      <c r="Q71" s="84"/>
      <c r="R71" s="84">
        <f>F71+L71</f>
        <v>2</v>
      </c>
      <c r="S71" s="84">
        <v>0</v>
      </c>
      <c r="T71" s="98">
        <f t="shared" si="3"/>
        <v>29.1666666666667</v>
      </c>
    </row>
    <row r="72" spans="1:20">
      <c r="A72" s="92"/>
      <c r="B72" s="83" t="s">
        <v>98</v>
      </c>
      <c r="C72" s="84" t="s">
        <v>212</v>
      </c>
      <c r="D72" s="84" t="s">
        <v>212</v>
      </c>
      <c r="E72" s="84">
        <v>1</v>
      </c>
      <c r="F72" s="84">
        <v>1</v>
      </c>
      <c r="G72" s="84" t="s">
        <v>212</v>
      </c>
      <c r="H72" s="84" t="s">
        <v>212</v>
      </c>
      <c r="I72" s="84" t="s">
        <v>212</v>
      </c>
      <c r="J72" s="84" t="s">
        <v>212</v>
      </c>
      <c r="K72" s="84" t="s">
        <v>212</v>
      </c>
      <c r="L72" s="84">
        <v>1</v>
      </c>
      <c r="M72" s="84">
        <v>1</v>
      </c>
      <c r="N72" s="84" t="s">
        <v>213</v>
      </c>
      <c r="O72" s="84" t="s">
        <v>212</v>
      </c>
      <c r="P72" s="84" t="s">
        <v>212</v>
      </c>
      <c r="Q72" s="84"/>
      <c r="R72" s="84">
        <f>E72+F72+L72+M72</f>
        <v>4</v>
      </c>
      <c r="S72" s="84">
        <f t="shared" si="2"/>
        <v>0</v>
      </c>
      <c r="T72" s="98">
        <f t="shared" si="3"/>
        <v>29.1666666666667</v>
      </c>
    </row>
    <row r="73" spans="1:20">
      <c r="A73" s="87" t="s">
        <v>297</v>
      </c>
      <c r="B73" s="83" t="s">
        <v>159</v>
      </c>
      <c r="C73" s="84" t="s">
        <v>212</v>
      </c>
      <c r="D73" s="84" t="s">
        <v>212</v>
      </c>
      <c r="E73" s="84">
        <v>1</v>
      </c>
      <c r="F73" s="84">
        <v>1</v>
      </c>
      <c r="G73" s="84" t="s">
        <v>212</v>
      </c>
      <c r="H73" s="84">
        <v>1</v>
      </c>
      <c r="I73" s="84">
        <v>1</v>
      </c>
      <c r="J73" s="84" t="s">
        <v>212</v>
      </c>
      <c r="K73" s="84" t="s">
        <v>212</v>
      </c>
      <c r="L73" s="84">
        <v>1</v>
      </c>
      <c r="M73" s="84">
        <v>1</v>
      </c>
      <c r="N73" s="84" t="s">
        <v>212</v>
      </c>
      <c r="O73" s="84">
        <v>1</v>
      </c>
      <c r="P73" s="84" t="s">
        <v>212</v>
      </c>
      <c r="Q73" s="84"/>
      <c r="R73" s="84">
        <f>E73+F73+H73+I73+L73+M73+O73</f>
        <v>7</v>
      </c>
      <c r="S73" s="84">
        <f t="shared" si="2"/>
        <v>3</v>
      </c>
      <c r="T73" s="98">
        <f t="shared" si="3"/>
        <v>22.9166666666667</v>
      </c>
    </row>
    <row r="74" spans="1:20">
      <c r="A74" s="89"/>
      <c r="B74" s="84" t="s">
        <v>82</v>
      </c>
      <c r="C74" s="84" t="s">
        <v>273</v>
      </c>
      <c r="D74" s="84" t="s">
        <v>212</v>
      </c>
      <c r="E74" s="84">
        <v>1</v>
      </c>
      <c r="F74" s="84">
        <v>1</v>
      </c>
      <c r="G74" s="84" t="s">
        <v>212</v>
      </c>
      <c r="H74" s="84">
        <v>1</v>
      </c>
      <c r="I74" s="84">
        <v>1</v>
      </c>
      <c r="J74" s="84" t="s">
        <v>212</v>
      </c>
      <c r="K74" s="84" t="s">
        <v>273</v>
      </c>
      <c r="L74" s="84">
        <v>1</v>
      </c>
      <c r="M74" s="84">
        <v>1</v>
      </c>
      <c r="N74" s="84">
        <v>1</v>
      </c>
      <c r="O74" s="84">
        <v>1</v>
      </c>
      <c r="P74" s="84">
        <v>1</v>
      </c>
      <c r="Q74" s="84"/>
      <c r="R74" s="84">
        <f>E74+F74+H74+I74+L74+M74+N74+O74+P74</f>
        <v>9</v>
      </c>
      <c r="S74" s="84">
        <f t="shared" si="2"/>
        <v>5</v>
      </c>
      <c r="T74" s="98">
        <f t="shared" si="3"/>
        <v>18.75</v>
      </c>
    </row>
    <row r="75" spans="1:20">
      <c r="A75" s="89"/>
      <c r="B75" s="84" t="s">
        <v>80</v>
      </c>
      <c r="C75" s="84" t="s">
        <v>212</v>
      </c>
      <c r="D75" s="84" t="s">
        <v>212</v>
      </c>
      <c r="E75" s="84">
        <v>1</v>
      </c>
      <c r="F75" s="84">
        <v>1</v>
      </c>
      <c r="G75" s="84" t="s">
        <v>212</v>
      </c>
      <c r="H75" s="84" t="s">
        <v>212</v>
      </c>
      <c r="I75" s="84">
        <v>1</v>
      </c>
      <c r="J75" s="84" t="s">
        <v>212</v>
      </c>
      <c r="K75" s="84" t="s">
        <v>212</v>
      </c>
      <c r="L75" s="84" t="s">
        <v>212</v>
      </c>
      <c r="M75" s="84">
        <v>1</v>
      </c>
      <c r="N75" s="84" t="s">
        <v>212</v>
      </c>
      <c r="O75" s="84" t="s">
        <v>212</v>
      </c>
      <c r="P75" s="84" t="s">
        <v>212</v>
      </c>
      <c r="Q75" s="84"/>
      <c r="R75" s="84">
        <f>E75+F75+I75+M75</f>
        <v>4</v>
      </c>
      <c r="S75" s="84">
        <f t="shared" si="2"/>
        <v>0</v>
      </c>
      <c r="T75" s="98">
        <f t="shared" si="3"/>
        <v>29.1666666666667</v>
      </c>
    </row>
    <row r="76" spans="1:20">
      <c r="A76" s="89"/>
      <c r="B76" s="84" t="s">
        <v>88</v>
      </c>
      <c r="C76" s="84">
        <v>1</v>
      </c>
      <c r="D76" s="84" t="s">
        <v>212</v>
      </c>
      <c r="E76" s="84">
        <v>1</v>
      </c>
      <c r="F76" s="84">
        <v>1</v>
      </c>
      <c r="G76" s="84" t="s">
        <v>212</v>
      </c>
      <c r="H76" s="84">
        <v>1</v>
      </c>
      <c r="I76" s="84">
        <v>1</v>
      </c>
      <c r="J76" s="84" t="s">
        <v>212</v>
      </c>
      <c r="K76" s="84" t="s">
        <v>212</v>
      </c>
      <c r="L76" s="84" t="s">
        <v>212</v>
      </c>
      <c r="M76" s="84">
        <v>1</v>
      </c>
      <c r="N76" s="84" t="s">
        <v>212</v>
      </c>
      <c r="O76" s="84">
        <v>1</v>
      </c>
      <c r="P76" s="84" t="s">
        <v>212</v>
      </c>
      <c r="Q76" s="84"/>
      <c r="R76" s="84">
        <f>C76+E76+F76+H76+I76+M76+O76</f>
        <v>7</v>
      </c>
      <c r="S76" s="84">
        <f t="shared" si="2"/>
        <v>3</v>
      </c>
      <c r="T76" s="98">
        <f t="shared" si="3"/>
        <v>22.9166666666667</v>
      </c>
    </row>
    <row r="77" spans="1:20">
      <c r="A77" s="89"/>
      <c r="B77" s="84" t="s">
        <v>44</v>
      </c>
      <c r="C77" s="84">
        <v>1</v>
      </c>
      <c r="D77" s="84" t="s">
        <v>212</v>
      </c>
      <c r="E77" s="84">
        <v>1</v>
      </c>
      <c r="F77" s="84" t="s">
        <v>212</v>
      </c>
      <c r="G77" s="84" t="s">
        <v>212</v>
      </c>
      <c r="H77" s="84">
        <v>1</v>
      </c>
      <c r="I77" s="84">
        <v>1</v>
      </c>
      <c r="J77" s="84" t="s">
        <v>212</v>
      </c>
      <c r="K77" s="84" t="s">
        <v>212</v>
      </c>
      <c r="L77" s="84">
        <v>1</v>
      </c>
      <c r="M77" s="84">
        <v>1</v>
      </c>
      <c r="N77" s="84">
        <v>1</v>
      </c>
      <c r="O77" s="84">
        <v>1</v>
      </c>
      <c r="P77" s="84">
        <v>1</v>
      </c>
      <c r="Q77" s="84"/>
      <c r="R77" s="84">
        <f>C77+E77+H77+I77+L77+M77+N77+O77+P77</f>
        <v>9</v>
      </c>
      <c r="S77" s="84">
        <f t="shared" si="2"/>
        <v>5</v>
      </c>
      <c r="T77" s="98">
        <f t="shared" si="3"/>
        <v>18.75</v>
      </c>
    </row>
    <row r="78" ht="15" spans="1:20">
      <c r="A78" s="89"/>
      <c r="B78" s="84" t="s">
        <v>298</v>
      </c>
      <c r="C78" s="84" t="s">
        <v>212</v>
      </c>
      <c r="D78" s="84" t="s">
        <v>212</v>
      </c>
      <c r="E78" s="84">
        <v>1</v>
      </c>
      <c r="F78" s="84">
        <v>1</v>
      </c>
      <c r="G78" s="84" t="s">
        <v>212</v>
      </c>
      <c r="H78" s="84">
        <v>1</v>
      </c>
      <c r="I78" s="84">
        <v>1</v>
      </c>
      <c r="J78" s="84" t="s">
        <v>212</v>
      </c>
      <c r="K78" s="84" t="s">
        <v>212</v>
      </c>
      <c r="L78" s="84">
        <v>1</v>
      </c>
      <c r="M78" s="84">
        <v>1</v>
      </c>
      <c r="N78" s="84" t="s">
        <v>212</v>
      </c>
      <c r="O78" s="84">
        <v>1</v>
      </c>
      <c r="P78" s="84" t="s">
        <v>212</v>
      </c>
      <c r="Q78" s="84"/>
      <c r="R78" s="84">
        <f>E78+F78+H78+I78+L78+M78+O78</f>
        <v>7</v>
      </c>
      <c r="S78" s="84">
        <f t="shared" si="2"/>
        <v>3</v>
      </c>
      <c r="T78" s="98">
        <f t="shared" si="3"/>
        <v>22.9166666666667</v>
      </c>
    </row>
    <row r="79" spans="1:20">
      <c r="A79" s="89"/>
      <c r="B79" s="84" t="s">
        <v>129</v>
      </c>
      <c r="C79" s="84" t="s">
        <v>212</v>
      </c>
      <c r="D79" s="84" t="s">
        <v>212</v>
      </c>
      <c r="E79" s="84">
        <v>1</v>
      </c>
      <c r="F79" s="84">
        <v>1</v>
      </c>
      <c r="G79" s="84" t="s">
        <v>212</v>
      </c>
      <c r="H79" s="84">
        <v>1</v>
      </c>
      <c r="I79" s="84">
        <v>1</v>
      </c>
      <c r="J79" s="84" t="s">
        <v>212</v>
      </c>
      <c r="K79" s="84" t="s">
        <v>212</v>
      </c>
      <c r="L79" s="84">
        <v>1</v>
      </c>
      <c r="M79" s="84" t="s">
        <v>213</v>
      </c>
      <c r="N79" s="84" t="s">
        <v>212</v>
      </c>
      <c r="O79" s="84" t="s">
        <v>213</v>
      </c>
      <c r="P79" s="84">
        <v>1</v>
      </c>
      <c r="Q79" s="84"/>
      <c r="R79" s="84">
        <f>E79+F79+H79+I79+L79+P79</f>
        <v>6</v>
      </c>
      <c r="S79" s="84">
        <f t="shared" si="2"/>
        <v>2</v>
      </c>
      <c r="T79" s="98">
        <f t="shared" si="3"/>
        <v>25</v>
      </c>
    </row>
    <row r="80" spans="1:20">
      <c r="A80" s="89"/>
      <c r="B80" s="84" t="s">
        <v>120</v>
      </c>
      <c r="C80" s="84" t="s">
        <v>212</v>
      </c>
      <c r="D80" s="84" t="s">
        <v>212</v>
      </c>
      <c r="E80" s="84">
        <v>1</v>
      </c>
      <c r="F80" s="84" t="s">
        <v>212</v>
      </c>
      <c r="G80" s="84" t="s">
        <v>212</v>
      </c>
      <c r="H80" s="84">
        <v>1</v>
      </c>
      <c r="I80" s="84">
        <v>1</v>
      </c>
      <c r="J80" s="84" t="s">
        <v>212</v>
      </c>
      <c r="K80" s="84" t="s">
        <v>212</v>
      </c>
      <c r="L80" s="84">
        <v>1</v>
      </c>
      <c r="M80" s="84">
        <v>1</v>
      </c>
      <c r="N80" s="84" t="s">
        <v>213</v>
      </c>
      <c r="O80" s="84">
        <v>1</v>
      </c>
      <c r="P80" s="84" t="s">
        <v>212</v>
      </c>
      <c r="Q80" s="84"/>
      <c r="R80" s="84">
        <f>E80+H80+I80+L80+M80+O80</f>
        <v>6</v>
      </c>
      <c r="S80" s="84">
        <f t="shared" si="2"/>
        <v>2</v>
      </c>
      <c r="T80" s="98">
        <f t="shared" si="3"/>
        <v>25</v>
      </c>
    </row>
    <row r="81" spans="1:20">
      <c r="A81" s="91"/>
      <c r="B81" s="84" t="s">
        <v>299</v>
      </c>
      <c r="C81" s="84" t="s">
        <v>212</v>
      </c>
      <c r="D81" s="84" t="s">
        <v>212</v>
      </c>
      <c r="E81" s="84">
        <v>1</v>
      </c>
      <c r="F81" s="84" t="s">
        <v>300</v>
      </c>
      <c r="G81" s="84" t="s">
        <v>212</v>
      </c>
      <c r="H81" s="84">
        <v>1</v>
      </c>
      <c r="I81" s="84">
        <v>1</v>
      </c>
      <c r="J81" s="84" t="s">
        <v>212</v>
      </c>
      <c r="K81" s="84" t="s">
        <v>213</v>
      </c>
      <c r="L81" s="84">
        <v>1</v>
      </c>
      <c r="M81" s="84">
        <v>1</v>
      </c>
      <c r="N81" s="84">
        <v>1</v>
      </c>
      <c r="O81" s="84">
        <v>1</v>
      </c>
      <c r="P81" s="84">
        <v>1</v>
      </c>
      <c r="Q81" s="84"/>
      <c r="R81" s="84">
        <f>E81+H81+I81+L81+M81+N81+O81+P81</f>
        <v>8</v>
      </c>
      <c r="S81" s="84">
        <f t="shared" si="2"/>
        <v>4</v>
      </c>
      <c r="T81" s="98">
        <f t="shared" si="3"/>
        <v>20.8333333333333</v>
      </c>
    </row>
    <row r="82" spans="1:20">
      <c r="A82" s="87" t="s">
        <v>301</v>
      </c>
      <c r="B82" s="83" t="s">
        <v>145</v>
      </c>
      <c r="C82" s="84" t="s">
        <v>212</v>
      </c>
      <c r="D82" s="84" t="s">
        <v>212</v>
      </c>
      <c r="E82" s="84">
        <v>1</v>
      </c>
      <c r="F82" s="84">
        <v>1</v>
      </c>
      <c r="G82" s="84" t="s">
        <v>212</v>
      </c>
      <c r="H82" s="84">
        <v>1</v>
      </c>
      <c r="I82" s="84">
        <v>1</v>
      </c>
      <c r="J82" s="84" t="s">
        <v>212</v>
      </c>
      <c r="K82" s="84" t="s">
        <v>212</v>
      </c>
      <c r="L82" s="84" t="s">
        <v>212</v>
      </c>
      <c r="M82" s="84">
        <v>1</v>
      </c>
      <c r="N82" s="84" t="s">
        <v>290</v>
      </c>
      <c r="O82" s="84">
        <v>1</v>
      </c>
      <c r="P82" s="84">
        <v>1</v>
      </c>
      <c r="Q82" s="84"/>
      <c r="R82" s="84">
        <f>E82+F82+H82+I82+M82+O82+P82</f>
        <v>7</v>
      </c>
      <c r="S82" s="84">
        <f t="shared" si="2"/>
        <v>3</v>
      </c>
      <c r="T82" s="98">
        <f t="shared" si="3"/>
        <v>22.9166666666667</v>
      </c>
    </row>
    <row r="83" spans="1:20">
      <c r="A83" s="89"/>
      <c r="B83" s="84" t="s">
        <v>57</v>
      </c>
      <c r="C83" s="84" t="s">
        <v>212</v>
      </c>
      <c r="D83" s="84" t="s">
        <v>212</v>
      </c>
      <c r="E83" s="84">
        <v>1</v>
      </c>
      <c r="F83" s="84">
        <v>1</v>
      </c>
      <c r="G83" s="84" t="s">
        <v>212</v>
      </c>
      <c r="H83" s="84">
        <v>1</v>
      </c>
      <c r="I83" s="84">
        <v>1</v>
      </c>
      <c r="J83" s="84" t="s">
        <v>212</v>
      </c>
      <c r="K83" s="84" t="s">
        <v>212</v>
      </c>
      <c r="L83" s="84" t="s">
        <v>212</v>
      </c>
      <c r="M83" s="84">
        <v>1</v>
      </c>
      <c r="N83" s="84" t="s">
        <v>212</v>
      </c>
      <c r="O83" s="84">
        <v>1</v>
      </c>
      <c r="P83" s="84" t="s">
        <v>212</v>
      </c>
      <c r="Q83" s="84"/>
      <c r="R83" s="84">
        <f>E83+F83+H83+I83+M83+O83</f>
        <v>6</v>
      </c>
      <c r="S83" s="84">
        <f t="shared" si="2"/>
        <v>2</v>
      </c>
      <c r="T83" s="98">
        <f t="shared" si="3"/>
        <v>25</v>
      </c>
    </row>
    <row r="84" spans="1:20">
      <c r="A84" s="89"/>
      <c r="B84" s="84" t="s">
        <v>30</v>
      </c>
      <c r="C84" s="84" t="s">
        <v>212</v>
      </c>
      <c r="D84" s="84" t="s">
        <v>212</v>
      </c>
      <c r="E84" s="84">
        <v>1</v>
      </c>
      <c r="F84" s="84">
        <v>1</v>
      </c>
      <c r="G84" s="84">
        <v>1</v>
      </c>
      <c r="H84" s="84">
        <v>1</v>
      </c>
      <c r="I84" s="84">
        <v>1</v>
      </c>
      <c r="J84" s="84" t="s">
        <v>212</v>
      </c>
      <c r="K84" s="84" t="s">
        <v>212</v>
      </c>
      <c r="L84" s="84">
        <v>1</v>
      </c>
      <c r="M84" s="84">
        <v>1</v>
      </c>
      <c r="N84" s="84">
        <v>1</v>
      </c>
      <c r="O84" s="84">
        <v>1</v>
      </c>
      <c r="P84" s="84">
        <v>1</v>
      </c>
      <c r="Q84" s="84"/>
      <c r="R84" s="84">
        <f>E84+F84+G84+I84+H84+L84+M84+N84+O84+P84</f>
        <v>10</v>
      </c>
      <c r="S84" s="84">
        <f t="shared" si="2"/>
        <v>6</v>
      </c>
      <c r="T84" s="98">
        <f t="shared" si="3"/>
        <v>16.6666666666667</v>
      </c>
    </row>
    <row r="85" ht="15" spans="1:20">
      <c r="A85" s="89"/>
      <c r="B85" s="84" t="s">
        <v>302</v>
      </c>
      <c r="C85" s="84" t="s">
        <v>212</v>
      </c>
      <c r="D85" s="84" t="s">
        <v>212</v>
      </c>
      <c r="E85" s="84" t="s">
        <v>212</v>
      </c>
      <c r="F85" s="84">
        <v>1</v>
      </c>
      <c r="G85" s="84">
        <v>1</v>
      </c>
      <c r="H85" s="84">
        <v>1</v>
      </c>
      <c r="I85" s="84">
        <v>1</v>
      </c>
      <c r="J85" s="84" t="s">
        <v>212</v>
      </c>
      <c r="K85" s="84" t="s">
        <v>212</v>
      </c>
      <c r="L85" s="84" t="s">
        <v>213</v>
      </c>
      <c r="M85" s="84">
        <v>1</v>
      </c>
      <c r="N85" s="84" t="s">
        <v>213</v>
      </c>
      <c r="O85" s="84">
        <v>1</v>
      </c>
      <c r="P85" s="84" t="s">
        <v>212</v>
      </c>
      <c r="Q85" s="84"/>
      <c r="R85" s="84">
        <f>F85+G85+H85+I85+M85+O85</f>
        <v>6</v>
      </c>
      <c r="S85" s="84">
        <f t="shared" si="2"/>
        <v>2</v>
      </c>
      <c r="T85" s="98">
        <f t="shared" si="3"/>
        <v>25</v>
      </c>
    </row>
    <row r="86" ht="15" spans="1:20">
      <c r="A86" s="89"/>
      <c r="B86" s="84" t="s">
        <v>303</v>
      </c>
      <c r="C86" s="84" t="s">
        <v>212</v>
      </c>
      <c r="D86" s="84" t="s">
        <v>212</v>
      </c>
      <c r="E86" s="84">
        <v>1</v>
      </c>
      <c r="F86" s="84">
        <v>1</v>
      </c>
      <c r="G86" s="84">
        <v>1</v>
      </c>
      <c r="H86" s="84">
        <v>1</v>
      </c>
      <c r="I86" s="84">
        <v>1</v>
      </c>
      <c r="J86" s="84" t="s">
        <v>212</v>
      </c>
      <c r="K86" s="84" t="s">
        <v>212</v>
      </c>
      <c r="L86" s="84" t="s">
        <v>212</v>
      </c>
      <c r="M86" s="84">
        <v>1</v>
      </c>
      <c r="N86" s="84" t="s">
        <v>212</v>
      </c>
      <c r="O86" s="84">
        <v>1</v>
      </c>
      <c r="P86" s="84" t="s">
        <v>212</v>
      </c>
      <c r="Q86" s="84"/>
      <c r="R86" s="84">
        <f>E86+F86+G86+H86+I86+M86+O86</f>
        <v>7</v>
      </c>
      <c r="S86" s="84">
        <f t="shared" si="2"/>
        <v>3</v>
      </c>
      <c r="T86" s="98">
        <f t="shared" si="3"/>
        <v>22.9166666666667</v>
      </c>
    </row>
    <row r="87" spans="1:20">
      <c r="A87" s="89"/>
      <c r="B87" s="84" t="s">
        <v>121</v>
      </c>
      <c r="C87" s="84" t="s">
        <v>212</v>
      </c>
      <c r="D87" s="84" t="s">
        <v>212</v>
      </c>
      <c r="E87" s="84">
        <v>1</v>
      </c>
      <c r="F87" s="84">
        <v>1</v>
      </c>
      <c r="G87" s="84">
        <v>1</v>
      </c>
      <c r="H87" s="84">
        <v>1</v>
      </c>
      <c r="I87" s="84">
        <v>1</v>
      </c>
      <c r="J87" s="84" t="s">
        <v>212</v>
      </c>
      <c r="K87" s="84" t="s">
        <v>212</v>
      </c>
      <c r="L87" s="84">
        <v>1</v>
      </c>
      <c r="M87" s="84" t="s">
        <v>213</v>
      </c>
      <c r="N87" s="84" t="s">
        <v>213</v>
      </c>
      <c r="O87" s="84">
        <v>1</v>
      </c>
      <c r="P87" s="84" t="s">
        <v>212</v>
      </c>
      <c r="Q87" s="84"/>
      <c r="R87" s="84">
        <f>E87+F87+G87+H87+I87+L87+O87</f>
        <v>7</v>
      </c>
      <c r="S87" s="84">
        <f t="shared" si="2"/>
        <v>3</v>
      </c>
      <c r="T87" s="98">
        <f t="shared" si="3"/>
        <v>22.9166666666667</v>
      </c>
    </row>
    <row r="88" spans="1:20">
      <c r="A88" s="89"/>
      <c r="B88" s="84" t="s">
        <v>304</v>
      </c>
      <c r="C88" s="84" t="s">
        <v>277</v>
      </c>
      <c r="D88" s="84" t="s">
        <v>277</v>
      </c>
      <c r="E88" s="84">
        <v>1</v>
      </c>
      <c r="F88" s="84">
        <v>1</v>
      </c>
      <c r="G88" s="84" t="s">
        <v>277</v>
      </c>
      <c r="H88" s="84">
        <v>1</v>
      </c>
      <c r="I88" s="84">
        <v>1</v>
      </c>
      <c r="J88" s="84" t="s">
        <v>277</v>
      </c>
      <c r="K88" s="84" t="s">
        <v>277</v>
      </c>
      <c r="L88" s="84">
        <v>1</v>
      </c>
      <c r="M88" s="84">
        <v>1</v>
      </c>
      <c r="N88" s="84" t="s">
        <v>277</v>
      </c>
      <c r="O88" s="84">
        <v>1</v>
      </c>
      <c r="P88" s="84">
        <v>1</v>
      </c>
      <c r="Q88" s="84"/>
      <c r="R88" s="84">
        <f>E88+F88+H88+I88+L88+M88+O88+P88</f>
        <v>8</v>
      </c>
      <c r="S88" s="84">
        <f t="shared" si="2"/>
        <v>4</v>
      </c>
      <c r="T88" s="98">
        <f t="shared" si="3"/>
        <v>20.8333333333333</v>
      </c>
    </row>
    <row r="89" spans="1:20">
      <c r="A89" s="89"/>
      <c r="B89" s="84" t="s">
        <v>305</v>
      </c>
      <c r="C89" s="84" t="s">
        <v>278</v>
      </c>
      <c r="D89" s="84" t="s">
        <v>278</v>
      </c>
      <c r="E89" s="84">
        <v>1</v>
      </c>
      <c r="F89" s="84">
        <v>1</v>
      </c>
      <c r="G89" s="84" t="s">
        <v>278</v>
      </c>
      <c r="H89" s="84">
        <v>1</v>
      </c>
      <c r="I89" s="84">
        <v>1</v>
      </c>
      <c r="J89" s="84" t="s">
        <v>212</v>
      </c>
      <c r="K89" s="84">
        <v>1</v>
      </c>
      <c r="L89" s="84">
        <v>1</v>
      </c>
      <c r="M89" s="84">
        <v>1</v>
      </c>
      <c r="N89" s="84" t="s">
        <v>212</v>
      </c>
      <c r="O89" s="84">
        <v>1</v>
      </c>
      <c r="P89" s="84">
        <v>1</v>
      </c>
      <c r="Q89" s="84"/>
      <c r="R89" s="84">
        <f>E89+F89+H89+I89+K89+L89+M89+O89+P89</f>
        <v>9</v>
      </c>
      <c r="S89" s="84">
        <f t="shared" si="2"/>
        <v>5</v>
      </c>
      <c r="T89" s="98">
        <f t="shared" si="3"/>
        <v>18.75</v>
      </c>
    </row>
    <row r="90" spans="1:20">
      <c r="A90" s="91"/>
      <c r="B90" s="84" t="s">
        <v>306</v>
      </c>
      <c r="C90" s="84" t="s">
        <v>212</v>
      </c>
      <c r="D90" s="84" t="s">
        <v>212</v>
      </c>
      <c r="E90" s="84" t="s">
        <v>212</v>
      </c>
      <c r="F90" s="84" t="s">
        <v>212</v>
      </c>
      <c r="G90" s="84" t="s">
        <v>212</v>
      </c>
      <c r="H90" s="84" t="s">
        <v>212</v>
      </c>
      <c r="I90" s="84">
        <v>1</v>
      </c>
      <c r="J90" s="84" t="s">
        <v>212</v>
      </c>
      <c r="K90" s="84" t="s">
        <v>212</v>
      </c>
      <c r="L90" s="84">
        <v>1</v>
      </c>
      <c r="M90" s="84">
        <v>1</v>
      </c>
      <c r="N90" s="84" t="s">
        <v>212</v>
      </c>
      <c r="O90" s="84">
        <v>1</v>
      </c>
      <c r="P90" s="84" t="s">
        <v>212</v>
      </c>
      <c r="Q90" s="84"/>
      <c r="R90" s="84">
        <f>I90+L90+M90+O90</f>
        <v>4</v>
      </c>
      <c r="S90" s="84">
        <f t="shared" si="2"/>
        <v>0</v>
      </c>
      <c r="T90" s="98">
        <f t="shared" si="3"/>
        <v>29.1666666666667</v>
      </c>
    </row>
    <row r="91" spans="1:20">
      <c r="A91" s="92" t="s">
        <v>307</v>
      </c>
      <c r="B91" s="94" t="s">
        <v>157</v>
      </c>
      <c r="C91" s="84" t="s">
        <v>212</v>
      </c>
      <c r="D91" s="84" t="s">
        <v>212</v>
      </c>
      <c r="E91" s="84">
        <v>1</v>
      </c>
      <c r="F91" s="84">
        <v>1</v>
      </c>
      <c r="G91" s="84" t="s">
        <v>264</v>
      </c>
      <c r="H91" s="84">
        <v>1</v>
      </c>
      <c r="I91" s="84">
        <v>1</v>
      </c>
      <c r="J91" s="84" t="s">
        <v>212</v>
      </c>
      <c r="K91" s="84" t="s">
        <v>212</v>
      </c>
      <c r="L91" s="84">
        <v>1</v>
      </c>
      <c r="M91" s="84">
        <v>1</v>
      </c>
      <c r="N91" s="84" t="s">
        <v>290</v>
      </c>
      <c r="O91" s="84">
        <v>1</v>
      </c>
      <c r="P91" s="84">
        <v>1</v>
      </c>
      <c r="Q91" s="84"/>
      <c r="R91" s="84">
        <f>E91+F91+H91+I91+L91+M91+O91+P91</f>
        <v>8</v>
      </c>
      <c r="S91" s="84">
        <f t="shared" si="2"/>
        <v>4</v>
      </c>
      <c r="T91" s="98">
        <f t="shared" si="3"/>
        <v>20.8333333333333</v>
      </c>
    </row>
    <row r="92" spans="1:20">
      <c r="A92" s="92"/>
      <c r="B92" s="94" t="s">
        <v>308</v>
      </c>
      <c r="C92" s="84" t="s">
        <v>212</v>
      </c>
      <c r="D92" s="84" t="s">
        <v>212</v>
      </c>
      <c r="E92" s="84">
        <v>1</v>
      </c>
      <c r="F92" s="84">
        <v>1</v>
      </c>
      <c r="G92" s="84" t="s">
        <v>277</v>
      </c>
      <c r="H92" s="84">
        <v>1</v>
      </c>
      <c r="I92" s="84">
        <v>1</v>
      </c>
      <c r="J92" s="84" t="s">
        <v>212</v>
      </c>
      <c r="K92" s="84" t="s">
        <v>212</v>
      </c>
      <c r="L92" s="84">
        <v>1</v>
      </c>
      <c r="M92" s="84">
        <v>1</v>
      </c>
      <c r="N92" s="84" t="s">
        <v>264</v>
      </c>
      <c r="O92" s="84">
        <v>1</v>
      </c>
      <c r="P92" s="84" t="s">
        <v>212</v>
      </c>
      <c r="Q92" s="84"/>
      <c r="R92" s="84">
        <f>E92+F92+H92+I92+L92+M92+O92</f>
        <v>7</v>
      </c>
      <c r="S92" s="84">
        <f t="shared" si="2"/>
        <v>3</v>
      </c>
      <c r="T92" s="98">
        <f t="shared" si="3"/>
        <v>22.9166666666667</v>
      </c>
    </row>
    <row r="93" spans="1:20">
      <c r="A93" s="92"/>
      <c r="B93" s="94" t="s">
        <v>61</v>
      </c>
      <c r="C93" s="84" t="s">
        <v>212</v>
      </c>
      <c r="D93" s="84" t="s">
        <v>212</v>
      </c>
      <c r="E93" s="84">
        <v>1</v>
      </c>
      <c r="F93" s="84">
        <v>1</v>
      </c>
      <c r="G93" s="84" t="s">
        <v>264</v>
      </c>
      <c r="H93" s="84">
        <v>1</v>
      </c>
      <c r="I93" s="84">
        <v>1</v>
      </c>
      <c r="J93" s="84" t="s">
        <v>212</v>
      </c>
      <c r="K93" s="84">
        <v>1</v>
      </c>
      <c r="L93" s="84" t="s">
        <v>212</v>
      </c>
      <c r="M93" s="84">
        <v>1</v>
      </c>
      <c r="N93" s="84" t="s">
        <v>212</v>
      </c>
      <c r="O93" s="84">
        <v>1</v>
      </c>
      <c r="P93" s="84">
        <v>1</v>
      </c>
      <c r="Q93" s="84"/>
      <c r="R93" s="84">
        <f>E93+F93+H93+I93+K93+M93+O93+P93</f>
        <v>8</v>
      </c>
      <c r="S93" s="84">
        <f t="shared" si="2"/>
        <v>4</v>
      </c>
      <c r="T93" s="98">
        <f t="shared" si="3"/>
        <v>20.8333333333333</v>
      </c>
    </row>
    <row r="94" spans="1:20">
      <c r="A94" s="92"/>
      <c r="B94" s="94" t="s">
        <v>47</v>
      </c>
      <c r="C94" s="84" t="s">
        <v>309</v>
      </c>
      <c r="D94" s="84" t="s">
        <v>279</v>
      </c>
      <c r="E94" s="84">
        <v>1</v>
      </c>
      <c r="F94" s="84">
        <v>1</v>
      </c>
      <c r="G94" s="84">
        <v>1</v>
      </c>
      <c r="H94" s="84">
        <v>1</v>
      </c>
      <c r="I94" s="84">
        <v>1</v>
      </c>
      <c r="J94" s="84" t="s">
        <v>212</v>
      </c>
      <c r="K94" s="84" t="s">
        <v>213</v>
      </c>
      <c r="L94" s="84" t="s">
        <v>212</v>
      </c>
      <c r="M94" s="84">
        <v>1</v>
      </c>
      <c r="N94" s="84" t="s">
        <v>212</v>
      </c>
      <c r="O94" s="84">
        <v>1</v>
      </c>
      <c r="P94" s="84" t="s">
        <v>212</v>
      </c>
      <c r="Q94" s="84"/>
      <c r="R94" s="84">
        <f>E94+F94+G94+H94+I94+M94+O94</f>
        <v>7</v>
      </c>
      <c r="S94" s="84">
        <f t="shared" si="2"/>
        <v>3</v>
      </c>
      <c r="T94" s="98">
        <f t="shared" si="3"/>
        <v>22.9166666666667</v>
      </c>
    </row>
    <row r="95" spans="1:20">
      <c r="A95" s="92"/>
      <c r="B95" s="94" t="s">
        <v>110</v>
      </c>
      <c r="C95" s="84" t="s">
        <v>212</v>
      </c>
      <c r="D95" s="84" t="s">
        <v>212</v>
      </c>
      <c r="E95" s="84">
        <v>1</v>
      </c>
      <c r="F95" s="84">
        <v>1</v>
      </c>
      <c r="G95" s="84" t="s">
        <v>212</v>
      </c>
      <c r="H95" s="84">
        <v>1</v>
      </c>
      <c r="I95" s="84">
        <v>1</v>
      </c>
      <c r="J95" s="84" t="s">
        <v>212</v>
      </c>
      <c r="K95" s="84" t="s">
        <v>277</v>
      </c>
      <c r="L95" s="84">
        <v>1</v>
      </c>
      <c r="M95" s="84">
        <v>1</v>
      </c>
      <c r="N95" s="84" t="s">
        <v>277</v>
      </c>
      <c r="O95" s="84">
        <v>1</v>
      </c>
      <c r="P95" s="84" t="s">
        <v>212</v>
      </c>
      <c r="Q95" s="84"/>
      <c r="R95" s="84">
        <f>E95+F95+H95+I95+L95+M95+O95</f>
        <v>7</v>
      </c>
      <c r="S95" s="84">
        <f t="shared" si="2"/>
        <v>3</v>
      </c>
      <c r="T95" s="98">
        <f t="shared" si="3"/>
        <v>22.9166666666667</v>
      </c>
    </row>
    <row r="96" spans="1:20">
      <c r="A96" s="92"/>
      <c r="B96" s="94" t="s">
        <v>62</v>
      </c>
      <c r="C96" s="84" t="s">
        <v>264</v>
      </c>
      <c r="D96" s="84" t="s">
        <v>212</v>
      </c>
      <c r="E96" s="84">
        <v>1</v>
      </c>
      <c r="F96" s="84">
        <v>1</v>
      </c>
      <c r="G96" s="84">
        <v>1</v>
      </c>
      <c r="H96" s="84">
        <v>1</v>
      </c>
      <c r="I96" s="84">
        <v>1</v>
      </c>
      <c r="J96" s="84" t="s">
        <v>212</v>
      </c>
      <c r="K96" s="84" t="s">
        <v>212</v>
      </c>
      <c r="L96" s="84">
        <v>1</v>
      </c>
      <c r="M96" s="84">
        <v>1</v>
      </c>
      <c r="N96" s="84">
        <v>1</v>
      </c>
      <c r="O96" s="84">
        <v>1</v>
      </c>
      <c r="P96" s="84">
        <v>1</v>
      </c>
      <c r="Q96" s="84"/>
      <c r="R96" s="84">
        <f>E96+F96+G96+H96+I96+L96+M96+N96+O96+P96</f>
        <v>10</v>
      </c>
      <c r="S96" s="84">
        <f t="shared" si="2"/>
        <v>6</v>
      </c>
      <c r="T96" s="98">
        <f t="shared" si="3"/>
        <v>16.6666666666667</v>
      </c>
    </row>
    <row r="97" spans="1:20">
      <c r="A97" s="92"/>
      <c r="B97" s="94" t="s">
        <v>70</v>
      </c>
      <c r="C97" s="84" t="s">
        <v>310</v>
      </c>
      <c r="D97" s="84" t="s">
        <v>212</v>
      </c>
      <c r="E97" s="84">
        <v>1</v>
      </c>
      <c r="F97" s="84">
        <v>1</v>
      </c>
      <c r="G97" s="84" t="s">
        <v>212</v>
      </c>
      <c r="H97" s="84">
        <v>1</v>
      </c>
      <c r="I97" s="84">
        <v>1</v>
      </c>
      <c r="J97" s="84" t="s">
        <v>273</v>
      </c>
      <c r="K97" s="84" t="s">
        <v>213</v>
      </c>
      <c r="L97" s="84">
        <v>1</v>
      </c>
      <c r="M97" s="84">
        <v>1</v>
      </c>
      <c r="N97" s="84" t="s">
        <v>212</v>
      </c>
      <c r="O97" s="84">
        <v>1</v>
      </c>
      <c r="P97" s="84">
        <v>1</v>
      </c>
      <c r="Q97" s="84"/>
      <c r="R97" s="84">
        <f>E97+F97+H97+I97+L97+M97+O97+P97</f>
        <v>8</v>
      </c>
      <c r="S97" s="84">
        <f t="shared" si="2"/>
        <v>4</v>
      </c>
      <c r="T97" s="98">
        <f t="shared" si="3"/>
        <v>20.8333333333333</v>
      </c>
    </row>
    <row r="98" spans="1:20">
      <c r="A98" s="92"/>
      <c r="B98" s="94" t="s">
        <v>51</v>
      </c>
      <c r="C98" s="84" t="s">
        <v>212</v>
      </c>
      <c r="D98" s="84" t="s">
        <v>212</v>
      </c>
      <c r="E98" s="84">
        <v>1</v>
      </c>
      <c r="F98" s="84">
        <v>1</v>
      </c>
      <c r="G98" s="84" t="s">
        <v>212</v>
      </c>
      <c r="H98" s="84">
        <v>1</v>
      </c>
      <c r="I98" s="84">
        <v>1</v>
      </c>
      <c r="J98" s="84" t="s">
        <v>212</v>
      </c>
      <c r="K98" s="84" t="s">
        <v>212</v>
      </c>
      <c r="L98" s="84" t="s">
        <v>212</v>
      </c>
      <c r="M98" s="84">
        <v>1</v>
      </c>
      <c r="N98" s="84" t="s">
        <v>290</v>
      </c>
      <c r="O98" s="84">
        <v>1</v>
      </c>
      <c r="P98" s="84" t="s">
        <v>212</v>
      </c>
      <c r="Q98" s="84"/>
      <c r="R98" s="84">
        <f>E98+F98+H98+I98+M98+O98</f>
        <v>6</v>
      </c>
      <c r="S98" s="84">
        <f t="shared" si="2"/>
        <v>2</v>
      </c>
      <c r="T98" s="98">
        <f t="shared" si="3"/>
        <v>25</v>
      </c>
    </row>
    <row r="99" spans="1:20">
      <c r="A99" s="92"/>
      <c r="B99" s="94" t="s">
        <v>81</v>
      </c>
      <c r="C99" s="84" t="s">
        <v>212</v>
      </c>
      <c r="D99" s="84" t="s">
        <v>212</v>
      </c>
      <c r="E99" s="84">
        <v>1</v>
      </c>
      <c r="F99" s="84">
        <v>1</v>
      </c>
      <c r="G99" s="84">
        <v>1</v>
      </c>
      <c r="H99" s="84">
        <v>1</v>
      </c>
      <c r="I99" s="84">
        <v>1</v>
      </c>
      <c r="J99" s="84" t="s">
        <v>212</v>
      </c>
      <c r="K99" s="84" t="s">
        <v>212</v>
      </c>
      <c r="L99" s="84">
        <v>1</v>
      </c>
      <c r="M99" s="84">
        <v>1</v>
      </c>
      <c r="N99" s="84" t="s">
        <v>213</v>
      </c>
      <c r="O99" s="84">
        <v>1</v>
      </c>
      <c r="P99" s="84">
        <v>1</v>
      </c>
      <c r="Q99" s="84"/>
      <c r="R99" s="84">
        <f>E99+F99+G99+H99+I99+L99+M99+O99+P99</f>
        <v>9</v>
      </c>
      <c r="S99" s="84">
        <f t="shared" si="2"/>
        <v>5</v>
      </c>
      <c r="T99" s="98">
        <f t="shared" si="3"/>
        <v>18.75</v>
      </c>
    </row>
    <row r="100" spans="1:20">
      <c r="A100" s="92"/>
      <c r="B100" s="94" t="s">
        <v>45</v>
      </c>
      <c r="C100" s="84" t="s">
        <v>212</v>
      </c>
      <c r="D100" s="84" t="s">
        <v>212</v>
      </c>
      <c r="E100" s="84">
        <v>1</v>
      </c>
      <c r="F100" s="84">
        <v>1</v>
      </c>
      <c r="G100" s="84" t="s">
        <v>212</v>
      </c>
      <c r="H100" s="84">
        <v>1</v>
      </c>
      <c r="I100" s="84">
        <v>1</v>
      </c>
      <c r="J100" s="84" t="s">
        <v>212</v>
      </c>
      <c r="K100" s="84" t="s">
        <v>213</v>
      </c>
      <c r="L100" s="84" t="s">
        <v>212</v>
      </c>
      <c r="M100" s="84">
        <v>1</v>
      </c>
      <c r="N100" s="84" t="s">
        <v>264</v>
      </c>
      <c r="O100" s="84">
        <v>1</v>
      </c>
      <c r="P100" s="84">
        <v>1</v>
      </c>
      <c r="Q100" s="84"/>
      <c r="R100" s="84">
        <f>E100+F100+H100+I100+M100+O100+P100</f>
        <v>7</v>
      </c>
      <c r="S100" s="84">
        <f t="shared" si="2"/>
        <v>3</v>
      </c>
      <c r="T100" s="98">
        <f t="shared" si="3"/>
        <v>22.9166666666667</v>
      </c>
    </row>
    <row r="101" spans="1:20">
      <c r="A101" s="92"/>
      <c r="B101" s="94" t="s">
        <v>35</v>
      </c>
      <c r="C101" s="84" t="s">
        <v>212</v>
      </c>
      <c r="D101" s="84" t="s">
        <v>212</v>
      </c>
      <c r="E101" s="84">
        <v>1</v>
      </c>
      <c r="F101" s="84">
        <v>1</v>
      </c>
      <c r="G101" s="84">
        <v>1</v>
      </c>
      <c r="H101" s="84">
        <v>1</v>
      </c>
      <c r="I101" s="84">
        <v>1</v>
      </c>
      <c r="J101" s="84" t="s">
        <v>212</v>
      </c>
      <c r="K101" s="84" t="s">
        <v>212</v>
      </c>
      <c r="L101" s="84" t="s">
        <v>212</v>
      </c>
      <c r="M101" s="84">
        <v>1</v>
      </c>
      <c r="N101" s="84" t="s">
        <v>290</v>
      </c>
      <c r="O101" s="84">
        <v>1</v>
      </c>
      <c r="P101" s="84">
        <v>1</v>
      </c>
      <c r="Q101" s="84"/>
      <c r="R101" s="84">
        <f>E101+F101+G101+H101+I101+M101+O101+P101</f>
        <v>8</v>
      </c>
      <c r="S101" s="84">
        <f t="shared" si="2"/>
        <v>4</v>
      </c>
      <c r="T101" s="98">
        <f t="shared" si="3"/>
        <v>20.8333333333333</v>
      </c>
    </row>
    <row r="102" spans="1:20">
      <c r="A102" s="92"/>
      <c r="B102" s="94" t="s">
        <v>139</v>
      </c>
      <c r="C102" s="84" t="s">
        <v>212</v>
      </c>
      <c r="D102" s="84" t="s">
        <v>212</v>
      </c>
      <c r="E102" s="84" t="s">
        <v>212</v>
      </c>
      <c r="F102" s="84">
        <v>1</v>
      </c>
      <c r="G102" s="84" t="s">
        <v>212</v>
      </c>
      <c r="H102" s="84">
        <v>1</v>
      </c>
      <c r="I102" s="84">
        <v>1</v>
      </c>
      <c r="J102" s="84" t="s">
        <v>212</v>
      </c>
      <c r="K102" s="84" t="s">
        <v>212</v>
      </c>
      <c r="L102" s="84">
        <v>1</v>
      </c>
      <c r="M102" s="84" t="s">
        <v>213</v>
      </c>
      <c r="N102" s="84" t="s">
        <v>213</v>
      </c>
      <c r="O102" s="84">
        <v>1</v>
      </c>
      <c r="P102" s="84">
        <v>1</v>
      </c>
      <c r="Q102" s="84"/>
      <c r="R102" s="84">
        <f>F102+H102+I102+L102+O102+P102</f>
        <v>6</v>
      </c>
      <c r="S102" s="84">
        <f t="shared" si="2"/>
        <v>2</v>
      </c>
      <c r="T102" s="98">
        <f t="shared" si="3"/>
        <v>25</v>
      </c>
    </row>
    <row r="103" spans="1:20">
      <c r="A103" s="92"/>
      <c r="B103" s="94" t="s">
        <v>94</v>
      </c>
      <c r="C103" s="84" t="s">
        <v>212</v>
      </c>
      <c r="D103" s="84" t="s">
        <v>212</v>
      </c>
      <c r="E103" s="84" t="s">
        <v>212</v>
      </c>
      <c r="F103" s="84" t="s">
        <v>212</v>
      </c>
      <c r="G103" s="84">
        <v>1</v>
      </c>
      <c r="H103" s="84">
        <v>1</v>
      </c>
      <c r="I103" s="84">
        <v>1</v>
      </c>
      <c r="J103" s="84" t="s">
        <v>212</v>
      </c>
      <c r="K103" s="84" t="s">
        <v>212</v>
      </c>
      <c r="L103" s="84">
        <v>1</v>
      </c>
      <c r="M103" s="84" t="s">
        <v>213</v>
      </c>
      <c r="N103" s="84" t="s">
        <v>290</v>
      </c>
      <c r="O103" s="84">
        <v>1</v>
      </c>
      <c r="P103" s="84" t="s">
        <v>212</v>
      </c>
      <c r="Q103" s="84"/>
      <c r="R103" s="84">
        <f>G103+H103+I103+L103+O103</f>
        <v>5</v>
      </c>
      <c r="S103" s="84">
        <f t="shared" si="2"/>
        <v>1</v>
      </c>
      <c r="T103" s="98">
        <f t="shared" si="3"/>
        <v>27.0833333333333</v>
      </c>
    </row>
    <row r="104" ht="55.5" spans="1:20">
      <c r="A104" s="91" t="s">
        <v>311</v>
      </c>
      <c r="B104" s="99" t="s">
        <v>138</v>
      </c>
      <c r="C104" s="100" t="s">
        <v>212</v>
      </c>
      <c r="D104" s="101" t="s">
        <v>212</v>
      </c>
      <c r="E104" s="101">
        <v>1</v>
      </c>
      <c r="F104" s="101" t="s">
        <v>212</v>
      </c>
      <c r="G104" s="101" t="s">
        <v>212</v>
      </c>
      <c r="H104" s="84">
        <v>1</v>
      </c>
      <c r="I104" s="84">
        <v>1</v>
      </c>
      <c r="J104" s="100" t="s">
        <v>212</v>
      </c>
      <c r="K104" s="100" t="s">
        <v>212</v>
      </c>
      <c r="L104" s="100">
        <v>1</v>
      </c>
      <c r="M104" s="84">
        <v>1</v>
      </c>
      <c r="N104" s="100" t="s">
        <v>212</v>
      </c>
      <c r="O104" s="84">
        <v>1</v>
      </c>
      <c r="P104" s="100" t="s">
        <v>212</v>
      </c>
      <c r="Q104" s="105"/>
      <c r="R104" s="84">
        <f>E104+H104+I104+L104+M104+O104</f>
        <v>6</v>
      </c>
      <c r="S104" s="84">
        <f t="shared" si="2"/>
        <v>2</v>
      </c>
      <c r="T104" s="98">
        <f t="shared" si="3"/>
        <v>25</v>
      </c>
    </row>
    <row r="105" spans="1:20">
      <c r="A105" s="91"/>
      <c r="B105" s="99"/>
      <c r="C105" s="100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5"/>
      <c r="R105" s="105"/>
      <c r="S105" s="106"/>
      <c r="T105" s="107"/>
    </row>
    <row r="106" spans="1:20">
      <c r="A106" s="91"/>
      <c r="B106" s="99"/>
      <c r="C106" s="100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5"/>
      <c r="R106" s="105"/>
      <c r="S106" s="106"/>
      <c r="T106" s="107"/>
    </row>
    <row r="107" spans="1:20">
      <c r="A107" s="102" t="s">
        <v>312</v>
      </c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8"/>
      <c r="S107" s="95"/>
      <c r="T107" s="96"/>
    </row>
    <row r="108" spans="1:20">
      <c r="A108" s="103" t="s">
        <v>313</v>
      </c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8"/>
      <c r="S108" s="95"/>
      <c r="T108" s="96"/>
    </row>
    <row r="109" spans="1:20">
      <c r="A109" s="104"/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95"/>
      <c r="S109" s="95"/>
      <c r="T109" s="96"/>
    </row>
  </sheetData>
  <autoFilter ref="A1:N104"/>
  <mergeCells count="11">
    <mergeCell ref="A1:R1"/>
    <mergeCell ref="A3:A9"/>
    <mergeCell ref="A10:A20"/>
    <mergeCell ref="A21:A30"/>
    <mergeCell ref="A31:A40"/>
    <mergeCell ref="A41:A51"/>
    <mergeCell ref="A52:A60"/>
    <mergeCell ref="A61:A72"/>
    <mergeCell ref="A73:A81"/>
    <mergeCell ref="A82:A90"/>
    <mergeCell ref="A91:A103"/>
  </mergeCells>
  <pageMargins left="0.707638888888889" right="0.707638888888889" top="0" bottom="0" header="0.313888888888889" footer="0.313888888888889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40"/>
  <sheetViews>
    <sheetView workbookViewId="0">
      <pane xSplit="5" ySplit="2" topLeftCell="F3" activePane="bottomRight" state="frozen"/>
      <selection/>
      <selection pane="topRight"/>
      <selection pane="bottomLeft"/>
      <selection pane="bottomRight" activeCell="R12" sqref="R12"/>
    </sheetView>
  </sheetViews>
  <sheetFormatPr defaultColWidth="9" defaultRowHeight="12"/>
  <cols>
    <col min="1" max="1" width="5" style="55" customWidth="1"/>
    <col min="2" max="2" width="5.5" style="56" customWidth="1"/>
    <col min="3" max="4" width="7.375" style="56" customWidth="1"/>
    <col min="5" max="5" width="7" style="57" customWidth="1"/>
    <col min="6" max="6" width="6.375" style="55" customWidth="1"/>
    <col min="7" max="7" width="7.75" style="55" customWidth="1"/>
    <col min="8" max="9" width="7.625" style="55" customWidth="1"/>
    <col min="10" max="10" width="7.375" style="55" customWidth="1"/>
    <col min="11" max="11" width="6.125" style="55" customWidth="1"/>
    <col min="12" max="13" width="5.125" style="55" customWidth="1"/>
    <col min="14" max="14" width="4.75" style="58" customWidth="1"/>
    <col min="15" max="15" width="6.25" style="55" customWidth="1"/>
    <col min="16" max="16384" width="9" style="59"/>
  </cols>
  <sheetData>
    <row r="1" ht="34.5" customHeight="1" spans="1:15">
      <c r="A1" s="60" t="s">
        <v>232</v>
      </c>
      <c r="B1" s="60"/>
      <c r="C1" s="60"/>
      <c r="D1" s="60"/>
      <c r="E1" s="60"/>
      <c r="F1" s="60"/>
      <c r="G1" s="60"/>
      <c r="H1" s="60"/>
      <c r="I1" s="60"/>
      <c r="J1" s="65"/>
      <c r="K1" s="65"/>
      <c r="L1" s="65"/>
      <c r="M1" s="65"/>
      <c r="N1" s="65"/>
      <c r="O1" s="65"/>
    </row>
    <row r="2" ht="36" customHeight="1" spans="1:15">
      <c r="A2" s="30" t="s">
        <v>1</v>
      </c>
      <c r="B2" s="31" t="s">
        <v>2</v>
      </c>
      <c r="C2" s="31" t="s">
        <v>3</v>
      </c>
      <c r="D2" s="32" t="s">
        <v>4</v>
      </c>
      <c r="E2" s="32" t="s">
        <v>5</v>
      </c>
      <c r="F2" s="61" t="s">
        <v>233</v>
      </c>
      <c r="G2" s="62" t="s">
        <v>234</v>
      </c>
      <c r="H2" s="62" t="s">
        <v>235</v>
      </c>
      <c r="I2" s="66" t="s">
        <v>236</v>
      </c>
      <c r="J2" s="66" t="s">
        <v>237</v>
      </c>
      <c r="K2" s="62" t="s">
        <v>314</v>
      </c>
      <c r="L2" s="67" t="s">
        <v>239</v>
      </c>
      <c r="M2" s="67" t="s">
        <v>315</v>
      </c>
      <c r="N2" s="68" t="s">
        <v>240</v>
      </c>
      <c r="O2" s="69" t="s">
        <v>241</v>
      </c>
    </row>
    <row r="3" ht="15" customHeight="1" spans="1:15">
      <c r="A3" s="36">
        <v>128</v>
      </c>
      <c r="B3" s="37" t="s">
        <v>24</v>
      </c>
      <c r="C3" s="37">
        <v>20093</v>
      </c>
      <c r="D3" s="37" t="s">
        <v>25</v>
      </c>
      <c r="E3" s="38" t="s">
        <v>26</v>
      </c>
      <c r="F3" s="63">
        <f>教学工作量及获奖!X5</f>
        <v>0</v>
      </c>
      <c r="G3" s="63">
        <f>在研项目!AJ5</f>
        <v>0</v>
      </c>
      <c r="H3" s="63">
        <f>新增项目!AG6</f>
        <v>0</v>
      </c>
      <c r="I3" s="63">
        <f>横向项目!Z5</f>
        <v>0</v>
      </c>
      <c r="J3" s="63">
        <f>论文!Y5</f>
        <v>0</v>
      </c>
      <c r="K3" s="63">
        <f>专著教材!R5</f>
        <v>0</v>
      </c>
      <c r="L3" s="63">
        <f>科研成果奖!AP6</f>
        <v>0</v>
      </c>
      <c r="M3" s="63"/>
      <c r="N3" s="70"/>
      <c r="O3" s="71">
        <f>SUM(F3:N3)</f>
        <v>0</v>
      </c>
    </row>
    <row r="4" ht="15" customHeight="1" spans="1:15">
      <c r="A4" s="42">
        <v>126</v>
      </c>
      <c r="B4" s="43" t="s">
        <v>24</v>
      </c>
      <c r="C4" s="43">
        <v>5838</v>
      </c>
      <c r="D4" s="43" t="s">
        <v>27</v>
      </c>
      <c r="E4" s="44" t="s">
        <v>26</v>
      </c>
      <c r="F4" s="64">
        <f>教学工作量及获奖!X6</f>
        <v>0</v>
      </c>
      <c r="G4" s="64">
        <f>在研项目!AJ6</f>
        <v>0</v>
      </c>
      <c r="H4" s="64">
        <f>新增项目!AG7</f>
        <v>0</v>
      </c>
      <c r="I4" s="64">
        <f>横向项目!Z6</f>
        <v>0</v>
      </c>
      <c r="J4" s="64">
        <f>论文!Y6</f>
        <v>0</v>
      </c>
      <c r="K4" s="64">
        <f>专著教材!R6</f>
        <v>0</v>
      </c>
      <c r="L4" s="64">
        <f>科研成果奖!AP7</f>
        <v>0</v>
      </c>
      <c r="M4" s="9"/>
      <c r="N4" s="72"/>
      <c r="O4" s="71">
        <f t="shared" ref="O4:O35" si="0">SUM(F4:N4)</f>
        <v>0</v>
      </c>
    </row>
    <row r="5" ht="15" customHeight="1" spans="1:15">
      <c r="A5" s="42">
        <v>127</v>
      </c>
      <c r="B5" s="43" t="s">
        <v>24</v>
      </c>
      <c r="C5" s="43">
        <v>5596</v>
      </c>
      <c r="D5" s="43" t="s">
        <v>28</v>
      </c>
      <c r="E5" s="44" t="s">
        <v>26</v>
      </c>
      <c r="F5" s="64">
        <f>教学工作量及获奖!X7</f>
        <v>0</v>
      </c>
      <c r="G5" s="64">
        <f>在研项目!AJ7</f>
        <v>0</v>
      </c>
      <c r="H5" s="64">
        <f>新增项目!AG8</f>
        <v>0</v>
      </c>
      <c r="I5" s="64">
        <f>横向项目!Z7</f>
        <v>0</v>
      </c>
      <c r="J5" s="64">
        <f>论文!Y7</f>
        <v>0</v>
      </c>
      <c r="K5" s="64">
        <f>专著教材!R7</f>
        <v>0</v>
      </c>
      <c r="L5" s="64">
        <f>科研成果奖!AP8</f>
        <v>0</v>
      </c>
      <c r="M5" s="9"/>
      <c r="N5" s="72"/>
      <c r="O5" s="71">
        <f t="shared" si="0"/>
        <v>0</v>
      </c>
    </row>
    <row r="6" ht="15" customHeight="1" spans="1:15">
      <c r="A6" s="42">
        <v>83</v>
      </c>
      <c r="B6" s="43" t="s">
        <v>29</v>
      </c>
      <c r="C6" s="43">
        <v>5156</v>
      </c>
      <c r="D6" s="43" t="s">
        <v>30</v>
      </c>
      <c r="E6" s="10" t="s">
        <v>31</v>
      </c>
      <c r="F6" s="64">
        <f>教学工作量及获奖!X8</f>
        <v>50</v>
      </c>
      <c r="G6" s="64">
        <f>在研项目!AJ8</f>
        <v>0</v>
      </c>
      <c r="H6" s="64">
        <f>新增项目!AG9</f>
        <v>20</v>
      </c>
      <c r="I6" s="64">
        <f>横向项目!Z8</f>
        <v>13</v>
      </c>
      <c r="J6" s="64">
        <f>论文!Y8</f>
        <v>0</v>
      </c>
      <c r="K6" s="64">
        <f>专著教材!R8</f>
        <v>0</v>
      </c>
      <c r="L6" s="64">
        <f>科研成果奖!AP9</f>
        <v>0</v>
      </c>
      <c r="M6" s="9"/>
      <c r="N6" s="72">
        <f>集体活动!H8</f>
        <v>16.6666666666667</v>
      </c>
      <c r="O6" s="71">
        <f t="shared" si="0"/>
        <v>99.6666666666667</v>
      </c>
    </row>
    <row r="7" ht="15" customHeight="1" spans="1:15">
      <c r="A7" s="42">
        <v>11</v>
      </c>
      <c r="B7" s="43" t="s">
        <v>32</v>
      </c>
      <c r="C7" s="43">
        <v>5174</v>
      </c>
      <c r="D7" s="43" t="s">
        <v>33</v>
      </c>
      <c r="E7" s="10" t="s">
        <v>31</v>
      </c>
      <c r="F7" s="64">
        <f>教学工作量及获奖!X9</f>
        <v>220</v>
      </c>
      <c r="G7" s="64">
        <f>在研项目!AJ9</f>
        <v>0</v>
      </c>
      <c r="H7" s="64">
        <f>新增项目!AG10</f>
        <v>2</v>
      </c>
      <c r="I7" s="64">
        <f>横向项目!Z9</f>
        <v>0</v>
      </c>
      <c r="J7" s="64">
        <f>论文!Y9</f>
        <v>0</v>
      </c>
      <c r="K7" s="64">
        <f>专著教材!R9</f>
        <v>0</v>
      </c>
      <c r="L7" s="64">
        <f>科研成果奖!AP10</f>
        <v>0</v>
      </c>
      <c r="M7" s="9"/>
      <c r="N7" s="72">
        <f>集体活动!H9</f>
        <v>25</v>
      </c>
      <c r="O7" s="71">
        <f t="shared" si="0"/>
        <v>247</v>
      </c>
    </row>
    <row r="8" ht="15" customHeight="1" spans="1:15">
      <c r="A8" s="42">
        <v>106</v>
      </c>
      <c r="B8" s="43" t="s">
        <v>34</v>
      </c>
      <c r="C8" s="43">
        <v>2666</v>
      </c>
      <c r="D8" s="43" t="s">
        <v>35</v>
      </c>
      <c r="E8" s="10" t="s">
        <v>31</v>
      </c>
      <c r="F8" s="64">
        <f>教学工作量及获奖!X10</f>
        <v>50</v>
      </c>
      <c r="G8" s="64">
        <f>在研项目!AJ10</f>
        <v>0</v>
      </c>
      <c r="H8" s="64">
        <f>新增项目!AG11</f>
        <v>120</v>
      </c>
      <c r="I8" s="64">
        <f>横向项目!Z10</f>
        <v>28</v>
      </c>
      <c r="J8" s="64">
        <f>论文!Y10</f>
        <v>0</v>
      </c>
      <c r="K8" s="64">
        <f>专著教材!R10</f>
        <v>0</v>
      </c>
      <c r="L8" s="64">
        <f>科研成果奖!AP11</f>
        <v>0</v>
      </c>
      <c r="M8" s="9"/>
      <c r="N8" s="72">
        <f>集体活动!H10</f>
        <v>20.8333333333333</v>
      </c>
      <c r="O8" s="71">
        <f t="shared" si="0"/>
        <v>218.833333333333</v>
      </c>
    </row>
    <row r="9" ht="15" customHeight="1" spans="1:15">
      <c r="A9" s="42">
        <v>92</v>
      </c>
      <c r="B9" s="43" t="s">
        <v>36</v>
      </c>
      <c r="C9" s="43">
        <v>3514</v>
      </c>
      <c r="D9" s="44" t="s">
        <v>37</v>
      </c>
      <c r="E9" s="10" t="s">
        <v>31</v>
      </c>
      <c r="F9" s="64">
        <f>教学工作量及获奖!X11</f>
        <v>50</v>
      </c>
      <c r="G9" s="64">
        <f>在研项目!AJ11</f>
        <v>0</v>
      </c>
      <c r="H9" s="64">
        <f>新增项目!AG12</f>
        <v>0</v>
      </c>
      <c r="I9" s="64">
        <f>横向项目!Z11</f>
        <v>0</v>
      </c>
      <c r="J9" s="64">
        <f>论文!Y11</f>
        <v>0</v>
      </c>
      <c r="K9" s="64">
        <f>专著教材!R11</f>
        <v>0</v>
      </c>
      <c r="L9" s="64">
        <f>科研成果奖!AP12</f>
        <v>0</v>
      </c>
      <c r="M9" s="9"/>
      <c r="N9" s="72">
        <f>集体活动!H11</f>
        <v>27.0833333333333</v>
      </c>
      <c r="O9" s="71">
        <f t="shared" si="0"/>
        <v>77.0833333333333</v>
      </c>
    </row>
    <row r="10" ht="15" customHeight="1" spans="1:15">
      <c r="A10" s="42">
        <v>32</v>
      </c>
      <c r="B10" s="43" t="s">
        <v>38</v>
      </c>
      <c r="C10" s="43">
        <v>3534</v>
      </c>
      <c r="D10" s="43" t="s">
        <v>39</v>
      </c>
      <c r="E10" s="10" t="s">
        <v>31</v>
      </c>
      <c r="F10" s="64">
        <f>教学工作量及获奖!X12</f>
        <v>50</v>
      </c>
      <c r="G10" s="64">
        <f>在研项目!AJ12</f>
        <v>0</v>
      </c>
      <c r="H10" s="64">
        <f>新增项目!AG13</f>
        <v>0</v>
      </c>
      <c r="I10" s="64">
        <f>横向项目!Z12</f>
        <v>26</v>
      </c>
      <c r="J10" s="64">
        <f>论文!Y12</f>
        <v>0</v>
      </c>
      <c r="K10" s="64">
        <f>专著教材!R12</f>
        <v>40</v>
      </c>
      <c r="L10" s="64">
        <f>科研成果奖!AP13</f>
        <v>0</v>
      </c>
      <c r="M10" s="9"/>
      <c r="N10" s="72">
        <f>集体活动!H12</f>
        <v>20.8333333333333</v>
      </c>
      <c r="O10" s="71">
        <f t="shared" si="0"/>
        <v>136.833333333333</v>
      </c>
    </row>
    <row r="11" ht="15" customHeight="1" spans="1:15">
      <c r="A11" s="42">
        <v>72</v>
      </c>
      <c r="B11" s="43" t="s">
        <v>40</v>
      </c>
      <c r="C11" s="43">
        <v>2345</v>
      </c>
      <c r="D11" s="43" t="s">
        <v>41</v>
      </c>
      <c r="E11" s="10" t="s">
        <v>31</v>
      </c>
      <c r="F11" s="64">
        <f>教学工作量及获奖!X13</f>
        <v>50</v>
      </c>
      <c r="G11" s="64">
        <f>在研项目!AJ13</f>
        <v>0</v>
      </c>
      <c r="H11" s="64">
        <f>新增项目!AG14</f>
        <v>40</v>
      </c>
      <c r="I11" s="64">
        <f>横向项目!Z13</f>
        <v>0</v>
      </c>
      <c r="J11" s="64">
        <f>论文!Y13</f>
        <v>0</v>
      </c>
      <c r="K11" s="64">
        <f>专著教材!R13</f>
        <v>0</v>
      </c>
      <c r="L11" s="64">
        <f>科研成果奖!AP14</f>
        <v>0</v>
      </c>
      <c r="M11" s="9"/>
      <c r="N11" s="72">
        <f>集体活动!H13</f>
        <v>22.9166666666667</v>
      </c>
      <c r="O11" s="71">
        <f t="shared" si="0"/>
        <v>112.916666666667</v>
      </c>
    </row>
    <row r="12" ht="15" customHeight="1" spans="1:15">
      <c r="A12" s="42">
        <v>27</v>
      </c>
      <c r="B12" s="43" t="s">
        <v>38</v>
      </c>
      <c r="C12" s="43">
        <v>2334</v>
      </c>
      <c r="D12" s="43" t="s">
        <v>42</v>
      </c>
      <c r="E12" s="10" t="s">
        <v>31</v>
      </c>
      <c r="F12" s="64">
        <f>教学工作量及获奖!X14</f>
        <v>90</v>
      </c>
      <c r="G12" s="64">
        <f>在研项目!AJ14</f>
        <v>166</v>
      </c>
      <c r="H12" s="64">
        <f>新增项目!AG15</f>
        <v>210</v>
      </c>
      <c r="I12" s="64">
        <f>横向项目!Z14</f>
        <v>30</v>
      </c>
      <c r="J12" s="64">
        <f>论文!Y14</f>
        <v>12</v>
      </c>
      <c r="K12" s="64">
        <f>专著教材!R14</f>
        <v>70</v>
      </c>
      <c r="L12" s="64">
        <f>科研成果奖!AP15</f>
        <v>100</v>
      </c>
      <c r="M12" s="9"/>
      <c r="N12" s="72">
        <f>集体活动!H14</f>
        <v>29.1666666666667</v>
      </c>
      <c r="O12" s="71">
        <f t="shared" si="0"/>
        <v>707.166666666667</v>
      </c>
    </row>
    <row r="13" ht="15" customHeight="1" spans="1:15">
      <c r="A13" s="42">
        <v>43</v>
      </c>
      <c r="B13" s="43" t="s">
        <v>43</v>
      </c>
      <c r="C13" s="43">
        <v>2443</v>
      </c>
      <c r="D13" s="43" t="s">
        <v>44</v>
      </c>
      <c r="E13" s="10" t="s">
        <v>31</v>
      </c>
      <c r="F13" s="64">
        <f>教学工作量及获奖!X15</f>
        <v>70</v>
      </c>
      <c r="G13" s="64">
        <f>在研项目!AJ15</f>
        <v>273</v>
      </c>
      <c r="H13" s="64">
        <f>新增项目!AG16</f>
        <v>80</v>
      </c>
      <c r="I13" s="64">
        <f>横向项目!Z15</f>
        <v>0</v>
      </c>
      <c r="J13" s="64">
        <f>论文!Y15</f>
        <v>100</v>
      </c>
      <c r="K13" s="64">
        <f>专著教材!R15</f>
        <v>0</v>
      </c>
      <c r="L13" s="64">
        <f>科研成果奖!AP16</f>
        <v>0</v>
      </c>
      <c r="M13" s="9"/>
      <c r="N13" s="72">
        <f>集体活动!H15</f>
        <v>18.75</v>
      </c>
      <c r="O13" s="71">
        <f t="shared" si="0"/>
        <v>541.75</v>
      </c>
    </row>
    <row r="14" ht="15" customHeight="1" spans="1:15">
      <c r="A14" s="42">
        <v>105</v>
      </c>
      <c r="B14" s="43" t="s">
        <v>34</v>
      </c>
      <c r="C14" s="43">
        <v>5167</v>
      </c>
      <c r="D14" s="43" t="s">
        <v>45</v>
      </c>
      <c r="E14" s="10" t="s">
        <v>31</v>
      </c>
      <c r="F14" s="64">
        <f>教学工作量及获奖!X16</f>
        <v>210</v>
      </c>
      <c r="G14" s="64">
        <f>在研项目!AJ16</f>
        <v>0</v>
      </c>
      <c r="H14" s="64">
        <f>新增项目!AG17</f>
        <v>380</v>
      </c>
      <c r="I14" s="64">
        <f>横向项目!Z16</f>
        <v>0</v>
      </c>
      <c r="J14" s="64">
        <f>论文!Y16</f>
        <v>50</v>
      </c>
      <c r="K14" s="64">
        <f>专著教材!R16</f>
        <v>0</v>
      </c>
      <c r="L14" s="64">
        <f>科研成果奖!AP17</f>
        <v>0</v>
      </c>
      <c r="M14" s="9"/>
      <c r="N14" s="72">
        <f>集体活动!H16</f>
        <v>22.9166666666667</v>
      </c>
      <c r="O14" s="71">
        <f t="shared" si="0"/>
        <v>662.916666666667</v>
      </c>
    </row>
    <row r="15" ht="15" customHeight="1" spans="1:20">
      <c r="A15" s="42">
        <v>87</v>
      </c>
      <c r="B15" s="43" t="s">
        <v>36</v>
      </c>
      <c r="C15" s="43">
        <v>1774</v>
      </c>
      <c r="D15" s="44" t="s">
        <v>46</v>
      </c>
      <c r="E15" s="10" t="s">
        <v>31</v>
      </c>
      <c r="F15" s="64">
        <f>教学工作量及获奖!X17</f>
        <v>40</v>
      </c>
      <c r="G15" s="64">
        <f>在研项目!AJ17</f>
        <v>0</v>
      </c>
      <c r="H15" s="64">
        <f>新增项目!AG18</f>
        <v>0</v>
      </c>
      <c r="I15" s="64">
        <f>横向项目!Z17</f>
        <v>0</v>
      </c>
      <c r="J15" s="64">
        <f>论文!Y17</f>
        <v>0</v>
      </c>
      <c r="K15" s="64">
        <f>专著教材!R17</f>
        <v>0</v>
      </c>
      <c r="L15" s="64">
        <f>科研成果奖!AP18</f>
        <v>0</v>
      </c>
      <c r="M15" s="9"/>
      <c r="N15" s="72">
        <f>集体活动!H17</f>
        <v>18.75</v>
      </c>
      <c r="O15" s="71">
        <f t="shared" si="0"/>
        <v>58.75</v>
      </c>
      <c r="T15" s="59" t="s">
        <v>261</v>
      </c>
    </row>
    <row r="16" ht="15" customHeight="1" spans="1:15">
      <c r="A16" s="42">
        <v>98</v>
      </c>
      <c r="B16" s="43" t="s">
        <v>34</v>
      </c>
      <c r="C16" s="43">
        <v>2626</v>
      </c>
      <c r="D16" s="43" t="s">
        <v>47</v>
      </c>
      <c r="E16" s="10" t="s">
        <v>31</v>
      </c>
      <c r="F16" s="64">
        <f>教学工作量及获奖!X18</f>
        <v>40</v>
      </c>
      <c r="G16" s="64">
        <f>在研项目!AJ18</f>
        <v>0</v>
      </c>
      <c r="H16" s="64">
        <f>新增项目!AG19</f>
        <v>60</v>
      </c>
      <c r="I16" s="64">
        <f>横向项目!Z18</f>
        <v>0</v>
      </c>
      <c r="J16" s="64">
        <f>论文!Y18</f>
        <v>0</v>
      </c>
      <c r="K16" s="64">
        <f>专著教材!R18</f>
        <v>0</v>
      </c>
      <c r="L16" s="64">
        <f>科研成果奖!AP19</f>
        <v>0</v>
      </c>
      <c r="M16" s="9"/>
      <c r="N16" s="72">
        <f>集体活动!H18</f>
        <v>22.9166666666667</v>
      </c>
      <c r="O16" s="71">
        <f t="shared" si="0"/>
        <v>122.916666666667</v>
      </c>
    </row>
    <row r="17" ht="15" customHeight="1" spans="1:15">
      <c r="A17" s="42">
        <v>5</v>
      </c>
      <c r="B17" s="43" t="s">
        <v>32</v>
      </c>
      <c r="C17" s="43">
        <v>2215</v>
      </c>
      <c r="D17" s="43" t="s">
        <v>48</v>
      </c>
      <c r="E17" s="10" t="s">
        <v>31</v>
      </c>
      <c r="F17" s="64">
        <f>教学工作量及获奖!X19</f>
        <v>360</v>
      </c>
      <c r="G17" s="64">
        <f>在研项目!AJ19</f>
        <v>60</v>
      </c>
      <c r="H17" s="64">
        <f>新增项目!AG20</f>
        <v>125</v>
      </c>
      <c r="I17" s="64">
        <f>横向项目!Z19</f>
        <v>0</v>
      </c>
      <c r="J17" s="64">
        <f>论文!Y19</f>
        <v>0</v>
      </c>
      <c r="K17" s="64">
        <f>专著教材!R19</f>
        <v>0</v>
      </c>
      <c r="L17" s="64">
        <f>科研成果奖!AP20</f>
        <v>0</v>
      </c>
      <c r="M17" s="9"/>
      <c r="N17" s="72">
        <f>集体活动!H19</f>
        <v>27.0833333333333</v>
      </c>
      <c r="O17" s="71">
        <f t="shared" si="0"/>
        <v>572.083333333333</v>
      </c>
    </row>
    <row r="18" ht="15" customHeight="1" spans="1:15">
      <c r="A18" s="42">
        <v>61</v>
      </c>
      <c r="B18" s="43" t="s">
        <v>49</v>
      </c>
      <c r="C18" s="43">
        <v>1761</v>
      </c>
      <c r="D18" s="44" t="s">
        <v>50</v>
      </c>
      <c r="E18" s="10" t="s">
        <v>31</v>
      </c>
      <c r="F18" s="64">
        <f>教学工作量及获奖!X20</f>
        <v>70</v>
      </c>
      <c r="G18" s="64">
        <f>在研项目!AJ20</f>
        <v>60</v>
      </c>
      <c r="H18" s="64">
        <f>新增项目!AG21</f>
        <v>120</v>
      </c>
      <c r="I18" s="64">
        <f>横向项目!Z20</f>
        <v>0</v>
      </c>
      <c r="J18" s="64">
        <f>论文!Y20</f>
        <v>0</v>
      </c>
      <c r="K18" s="64">
        <f>专著教材!R20</f>
        <v>0</v>
      </c>
      <c r="L18" s="64">
        <f>科研成果奖!AP21</f>
        <v>0</v>
      </c>
      <c r="M18" s="9"/>
      <c r="N18" s="72">
        <f>集体活动!H20</f>
        <v>18.75</v>
      </c>
      <c r="O18" s="71">
        <f t="shared" si="0"/>
        <v>268.75</v>
      </c>
    </row>
    <row r="19" ht="15" customHeight="1" spans="1:15">
      <c r="A19" s="42">
        <v>103</v>
      </c>
      <c r="B19" s="43" t="s">
        <v>34</v>
      </c>
      <c r="C19" s="43">
        <v>3527</v>
      </c>
      <c r="D19" s="43" t="s">
        <v>51</v>
      </c>
      <c r="E19" s="10" t="s">
        <v>31</v>
      </c>
      <c r="F19" s="64">
        <f>教学工作量及获奖!X21</f>
        <v>50</v>
      </c>
      <c r="G19" s="64">
        <f>在研项目!AJ21</f>
        <v>0</v>
      </c>
      <c r="H19" s="64">
        <f>新增项目!AG22</f>
        <v>40</v>
      </c>
      <c r="I19" s="64">
        <f>横向项目!Z21</f>
        <v>27</v>
      </c>
      <c r="J19" s="64">
        <f>论文!Y21</f>
        <v>0</v>
      </c>
      <c r="K19" s="64">
        <f>专著教材!R21</f>
        <v>0</v>
      </c>
      <c r="L19" s="64">
        <f>科研成果奖!AP22</f>
        <v>0</v>
      </c>
      <c r="M19" s="9"/>
      <c r="N19" s="72">
        <f>集体活动!H21</f>
        <v>25</v>
      </c>
      <c r="O19" s="71">
        <f t="shared" si="0"/>
        <v>142</v>
      </c>
    </row>
    <row r="20" ht="15" customHeight="1" spans="1:15">
      <c r="A20" s="42">
        <v>89</v>
      </c>
      <c r="B20" s="43" t="s">
        <v>36</v>
      </c>
      <c r="C20" s="43">
        <v>2495</v>
      </c>
      <c r="D20" s="43" t="s">
        <v>52</v>
      </c>
      <c r="E20" s="10" t="s">
        <v>31</v>
      </c>
      <c r="F20" s="64">
        <f>教学工作量及获奖!X22</f>
        <v>70</v>
      </c>
      <c r="G20" s="64">
        <f>在研项目!AJ22</f>
        <v>20</v>
      </c>
      <c r="H20" s="64">
        <f>新增项目!AG23</f>
        <v>20</v>
      </c>
      <c r="I20" s="64">
        <f>横向项目!Z22</f>
        <v>0</v>
      </c>
      <c r="J20" s="64">
        <f>论文!Y22</f>
        <v>0</v>
      </c>
      <c r="K20" s="64">
        <f>专著教材!R22</f>
        <v>0</v>
      </c>
      <c r="L20" s="64">
        <f>科研成果奖!AP23</f>
        <v>0</v>
      </c>
      <c r="M20" s="9"/>
      <c r="N20" s="72">
        <f>集体活动!H22</f>
        <v>22.9166666666667</v>
      </c>
      <c r="O20" s="71">
        <f t="shared" si="0"/>
        <v>132.916666666667</v>
      </c>
    </row>
    <row r="21" ht="15" customHeight="1" spans="1:15">
      <c r="A21" s="42">
        <v>79</v>
      </c>
      <c r="B21" s="43" t="s">
        <v>29</v>
      </c>
      <c r="C21" s="43">
        <v>2397</v>
      </c>
      <c r="D21" s="43" t="s">
        <v>53</v>
      </c>
      <c r="E21" s="10" t="s">
        <v>31</v>
      </c>
      <c r="F21" s="64">
        <f>教学工作量及获奖!X23</f>
        <v>70</v>
      </c>
      <c r="G21" s="64">
        <f>在研项目!AJ23</f>
        <v>0</v>
      </c>
      <c r="H21" s="64">
        <f>新增项目!AG24</f>
        <v>0</v>
      </c>
      <c r="I21" s="64">
        <f>横向项目!Z23</f>
        <v>0</v>
      </c>
      <c r="J21" s="64">
        <f>论文!Y23</f>
        <v>0</v>
      </c>
      <c r="K21" s="64">
        <f>专著教材!R23</f>
        <v>0</v>
      </c>
      <c r="L21" s="64">
        <f>科研成果奖!AP24</f>
        <v>0</v>
      </c>
      <c r="M21" s="9"/>
      <c r="N21" s="72">
        <f>集体活动!H23</f>
        <v>25</v>
      </c>
      <c r="O21" s="71">
        <f t="shared" si="0"/>
        <v>95</v>
      </c>
    </row>
    <row r="22" ht="15" customHeight="1" spans="1:15">
      <c r="A22" s="42">
        <v>8</v>
      </c>
      <c r="B22" s="43" t="s">
        <v>32</v>
      </c>
      <c r="C22" s="43">
        <v>2178</v>
      </c>
      <c r="D22" s="43" t="s">
        <v>54</v>
      </c>
      <c r="E22" s="10" t="s">
        <v>31</v>
      </c>
      <c r="F22" s="64">
        <f>教学工作量及获奖!X24</f>
        <v>150</v>
      </c>
      <c r="G22" s="64">
        <f>在研项目!AJ24</f>
        <v>60</v>
      </c>
      <c r="H22" s="64">
        <f>新增项目!AG25</f>
        <v>0</v>
      </c>
      <c r="I22" s="64">
        <f>横向项目!Z24</f>
        <v>0</v>
      </c>
      <c r="J22" s="64">
        <f>论文!Y24</f>
        <v>0</v>
      </c>
      <c r="K22" s="64">
        <f>专著教材!R24</f>
        <v>0</v>
      </c>
      <c r="L22" s="64">
        <f>科研成果奖!AP25</f>
        <v>0</v>
      </c>
      <c r="M22" s="9"/>
      <c r="N22" s="72">
        <f>集体活动!H24</f>
        <v>27.0833333333333</v>
      </c>
      <c r="O22" s="71">
        <f t="shared" si="0"/>
        <v>237.083333333333</v>
      </c>
    </row>
    <row r="23" ht="15" customHeight="1" spans="1:15">
      <c r="A23" s="42">
        <v>20</v>
      </c>
      <c r="B23" s="43" t="s">
        <v>55</v>
      </c>
      <c r="C23" s="43">
        <v>2481</v>
      </c>
      <c r="D23" s="43" t="s">
        <v>56</v>
      </c>
      <c r="E23" s="10" t="s">
        <v>31</v>
      </c>
      <c r="F23" s="64">
        <f>教学工作量及获奖!X25</f>
        <v>120</v>
      </c>
      <c r="G23" s="64">
        <f>在研项目!AJ25</f>
        <v>110</v>
      </c>
      <c r="H23" s="64">
        <f>新增项目!AG26</f>
        <v>80</v>
      </c>
      <c r="I23" s="64">
        <f>横向项目!Z25</f>
        <v>0</v>
      </c>
      <c r="J23" s="64">
        <f>论文!Y25</f>
        <v>40</v>
      </c>
      <c r="K23" s="64">
        <f>专著教材!R25</f>
        <v>0</v>
      </c>
      <c r="L23" s="64">
        <f>科研成果奖!AP26</f>
        <v>0</v>
      </c>
      <c r="M23" s="9"/>
      <c r="N23" s="72">
        <f>集体活动!H25</f>
        <v>27.0833333333333</v>
      </c>
      <c r="O23" s="71">
        <f t="shared" si="0"/>
        <v>377.083333333333</v>
      </c>
    </row>
    <row r="24" ht="15" customHeight="1" spans="1:15">
      <c r="A24" s="42">
        <v>80</v>
      </c>
      <c r="B24" s="43" t="s">
        <v>29</v>
      </c>
      <c r="C24" s="43">
        <v>3153</v>
      </c>
      <c r="D24" s="44" t="s">
        <v>57</v>
      </c>
      <c r="E24" s="10" t="s">
        <v>31</v>
      </c>
      <c r="F24" s="64">
        <f>教学工作量及获奖!X26</f>
        <v>70</v>
      </c>
      <c r="G24" s="64">
        <f>在研项目!AJ26</f>
        <v>0</v>
      </c>
      <c r="H24" s="64">
        <f>新增项目!AG27</f>
        <v>0</v>
      </c>
      <c r="I24" s="64">
        <f>横向项目!Z26</f>
        <v>0</v>
      </c>
      <c r="J24" s="64">
        <f>论文!Y26</f>
        <v>0</v>
      </c>
      <c r="K24" s="64">
        <f>专著教材!R26</f>
        <v>0</v>
      </c>
      <c r="L24" s="64">
        <f>科研成果奖!AP27</f>
        <v>0</v>
      </c>
      <c r="M24" s="9"/>
      <c r="N24" s="72">
        <f>集体活动!H26</f>
        <v>25</v>
      </c>
      <c r="O24" s="71">
        <f t="shared" si="0"/>
        <v>95</v>
      </c>
    </row>
    <row r="25" ht="15" customHeight="1" spans="1:15">
      <c r="A25" s="42">
        <v>55</v>
      </c>
      <c r="B25" s="43" t="s">
        <v>58</v>
      </c>
      <c r="C25" s="43">
        <v>3511</v>
      </c>
      <c r="D25" s="44" t="s">
        <v>59</v>
      </c>
      <c r="E25" s="10" t="s">
        <v>31</v>
      </c>
      <c r="F25" s="64">
        <f>教学工作量及获奖!X27</f>
        <v>70</v>
      </c>
      <c r="G25" s="64">
        <f>在研项目!AJ27</f>
        <v>0</v>
      </c>
      <c r="H25" s="64">
        <f>新增项目!AG28</f>
        <v>0</v>
      </c>
      <c r="I25" s="64">
        <f>横向项目!Z27</f>
        <v>0</v>
      </c>
      <c r="J25" s="64">
        <f>论文!Y27</f>
        <v>0</v>
      </c>
      <c r="K25" s="64">
        <f>专著教材!R27</f>
        <v>0</v>
      </c>
      <c r="L25" s="64">
        <f>科研成果奖!AP28</f>
        <v>0</v>
      </c>
      <c r="M25" s="9"/>
      <c r="N25" s="72">
        <f>集体活动!H27</f>
        <v>20.8333333333333</v>
      </c>
      <c r="O25" s="71">
        <f t="shared" si="0"/>
        <v>90.8333333333333</v>
      </c>
    </row>
    <row r="26" ht="15" customHeight="1" spans="1:15">
      <c r="A26" s="42">
        <v>30</v>
      </c>
      <c r="B26" s="43" t="s">
        <v>38</v>
      </c>
      <c r="C26" s="43">
        <v>3515</v>
      </c>
      <c r="D26" s="43" t="s">
        <v>60</v>
      </c>
      <c r="E26" s="10" t="s">
        <v>31</v>
      </c>
      <c r="F26" s="64">
        <f>教学工作量及获奖!X28</f>
        <v>140</v>
      </c>
      <c r="G26" s="64">
        <f>在研项目!AJ28</f>
        <v>140</v>
      </c>
      <c r="H26" s="64">
        <f>新增项目!AG29</f>
        <v>183</v>
      </c>
      <c r="I26" s="64">
        <f>横向项目!Z28</f>
        <v>26</v>
      </c>
      <c r="J26" s="64">
        <f>论文!Y28</f>
        <v>0</v>
      </c>
      <c r="K26" s="64">
        <f>专著教材!R28</f>
        <v>60</v>
      </c>
      <c r="L26" s="64">
        <f>科研成果奖!AP29</f>
        <v>0</v>
      </c>
      <c r="M26" s="9"/>
      <c r="N26" s="72">
        <f>集体活动!H28</f>
        <v>29.1666666666667</v>
      </c>
      <c r="O26" s="71">
        <f t="shared" si="0"/>
        <v>578.166666666667</v>
      </c>
    </row>
    <row r="27" ht="15" customHeight="1" spans="1:15">
      <c r="A27" s="42">
        <v>97</v>
      </c>
      <c r="B27" s="43" t="s">
        <v>34</v>
      </c>
      <c r="C27" s="43">
        <v>3518</v>
      </c>
      <c r="D27" s="43" t="s">
        <v>61</v>
      </c>
      <c r="E27" s="10" t="s">
        <v>31</v>
      </c>
      <c r="F27" s="64">
        <f>教学工作量及获奖!X29</f>
        <v>50</v>
      </c>
      <c r="G27" s="64">
        <f>在研项目!AJ29</f>
        <v>0</v>
      </c>
      <c r="H27" s="64">
        <f>新增项目!AG30</f>
        <v>0</v>
      </c>
      <c r="I27" s="64">
        <f>横向项目!Z29</f>
        <v>0</v>
      </c>
      <c r="J27" s="64">
        <f>论文!Y29</f>
        <v>0</v>
      </c>
      <c r="K27" s="64">
        <f>专著教材!R29</f>
        <v>0</v>
      </c>
      <c r="L27" s="64">
        <f>科研成果奖!AP30</f>
        <v>0</v>
      </c>
      <c r="M27" s="9"/>
      <c r="N27" s="72">
        <f>集体活动!H29</f>
        <v>20.8333333333333</v>
      </c>
      <c r="O27" s="71">
        <f t="shared" si="0"/>
        <v>70.8333333333333</v>
      </c>
    </row>
    <row r="28" ht="15" customHeight="1" spans="1:15">
      <c r="A28" s="42">
        <v>101</v>
      </c>
      <c r="B28" s="43" t="s">
        <v>34</v>
      </c>
      <c r="C28" s="43">
        <v>3519</v>
      </c>
      <c r="D28" s="43" t="s">
        <v>62</v>
      </c>
      <c r="E28" s="10" t="s">
        <v>31</v>
      </c>
      <c r="F28" s="64">
        <f>教学工作量及获奖!X30</f>
        <v>50</v>
      </c>
      <c r="G28" s="64">
        <f>在研项目!AJ30</f>
        <v>0</v>
      </c>
      <c r="H28" s="64">
        <f>新增项目!AG31</f>
        <v>0</v>
      </c>
      <c r="I28" s="64">
        <f>横向项目!Z30</f>
        <v>0</v>
      </c>
      <c r="J28" s="64">
        <f>论文!Y30</f>
        <v>0</v>
      </c>
      <c r="K28" s="64">
        <f>专著教材!R30</f>
        <v>0</v>
      </c>
      <c r="L28" s="64">
        <f>科研成果奖!AP31</f>
        <v>0</v>
      </c>
      <c r="M28" s="9"/>
      <c r="N28" s="72">
        <f>集体活动!H30</f>
        <v>16.6666666666667</v>
      </c>
      <c r="O28" s="71">
        <f t="shared" si="0"/>
        <v>66.6666666666667</v>
      </c>
    </row>
    <row r="29" ht="15" customHeight="1" spans="1:15">
      <c r="A29" s="42">
        <v>24</v>
      </c>
      <c r="B29" s="43" t="s">
        <v>55</v>
      </c>
      <c r="C29" s="43"/>
      <c r="D29" s="43" t="s">
        <v>63</v>
      </c>
      <c r="E29" s="10" t="s">
        <v>31</v>
      </c>
      <c r="F29" s="64">
        <f>教学工作量及获奖!X31</f>
        <v>40</v>
      </c>
      <c r="G29" s="64">
        <f>在研项目!AJ31</f>
        <v>0</v>
      </c>
      <c r="H29" s="64">
        <f>新增项目!AG32</f>
        <v>0</v>
      </c>
      <c r="I29" s="64">
        <f>横向项目!Z31</f>
        <v>0</v>
      </c>
      <c r="J29" s="64">
        <f>论文!Y31</f>
        <v>0</v>
      </c>
      <c r="K29" s="64">
        <f>专著教材!R31</f>
        <v>0</v>
      </c>
      <c r="L29" s="64">
        <f>科研成果奖!AP32</f>
        <v>0</v>
      </c>
      <c r="M29" s="9"/>
      <c r="N29" s="72">
        <f>集体活动!H31</f>
        <v>0</v>
      </c>
      <c r="O29" s="71">
        <f t="shared" si="0"/>
        <v>40</v>
      </c>
    </row>
    <row r="30" ht="15" customHeight="1" spans="1:15">
      <c r="A30" s="42">
        <v>111</v>
      </c>
      <c r="B30" s="43" t="s">
        <v>64</v>
      </c>
      <c r="C30" s="43">
        <v>1102</v>
      </c>
      <c r="D30" s="43" t="s">
        <v>65</v>
      </c>
      <c r="E30" s="44" t="s">
        <v>31</v>
      </c>
      <c r="F30" s="64">
        <f>教学工作量及获奖!X32</f>
        <v>40</v>
      </c>
      <c r="G30" s="64">
        <f>在研项目!AJ32</f>
        <v>0</v>
      </c>
      <c r="H30" s="64">
        <f>新增项目!AG33</f>
        <v>0</v>
      </c>
      <c r="I30" s="64">
        <f>横向项目!Z32</f>
        <v>0</v>
      </c>
      <c r="J30" s="64">
        <f>论文!Y32</f>
        <v>0</v>
      </c>
      <c r="K30" s="64">
        <f>专著教材!R32</f>
        <v>0</v>
      </c>
      <c r="L30" s="64">
        <f>科研成果奖!AP33</f>
        <v>0</v>
      </c>
      <c r="M30" s="9"/>
      <c r="N30" s="72">
        <f>集体活动!H32</f>
        <v>0</v>
      </c>
      <c r="O30" s="71">
        <f t="shared" si="0"/>
        <v>40</v>
      </c>
    </row>
    <row r="31" ht="15" customHeight="1" spans="1:15">
      <c r="A31" s="42">
        <v>6</v>
      </c>
      <c r="B31" s="43" t="s">
        <v>32</v>
      </c>
      <c r="C31" s="43">
        <v>2216</v>
      </c>
      <c r="D31" s="43" t="s">
        <v>66</v>
      </c>
      <c r="E31" s="10" t="s">
        <v>31</v>
      </c>
      <c r="F31" s="64">
        <f>教学工作量及获奖!X33</f>
        <v>210</v>
      </c>
      <c r="G31" s="64">
        <f>在研项目!AJ33</f>
        <v>100</v>
      </c>
      <c r="H31" s="64">
        <f>新增项目!AG34</f>
        <v>60</v>
      </c>
      <c r="I31" s="64">
        <f>横向项目!Z33</f>
        <v>15</v>
      </c>
      <c r="J31" s="64">
        <f>论文!Y33</f>
        <v>241</v>
      </c>
      <c r="K31" s="64">
        <f>专著教材!R33</f>
        <v>0</v>
      </c>
      <c r="L31" s="64">
        <f>科研成果奖!AP34</f>
        <v>220</v>
      </c>
      <c r="M31" s="9"/>
      <c r="N31" s="72">
        <f>集体活动!H33</f>
        <v>29.1666666666667</v>
      </c>
      <c r="O31" s="71">
        <f t="shared" si="0"/>
        <v>875.166666666667</v>
      </c>
    </row>
    <row r="32" ht="15" customHeight="1" spans="1:15">
      <c r="A32" s="42">
        <v>54</v>
      </c>
      <c r="B32" s="43" t="s">
        <v>58</v>
      </c>
      <c r="C32" s="43">
        <v>3510</v>
      </c>
      <c r="D32" s="44" t="s">
        <v>67</v>
      </c>
      <c r="E32" s="10" t="s">
        <v>31</v>
      </c>
      <c r="F32" s="64">
        <f>教学工作量及获奖!X34</f>
        <v>70</v>
      </c>
      <c r="G32" s="64">
        <f>在研项目!AJ34</f>
        <v>0</v>
      </c>
      <c r="H32" s="64">
        <f>新增项目!AG35</f>
        <v>40</v>
      </c>
      <c r="I32" s="64">
        <f>横向项目!Z34</f>
        <v>0</v>
      </c>
      <c r="J32" s="64">
        <f>论文!Y34</f>
        <v>6</v>
      </c>
      <c r="K32" s="64">
        <f>专著教材!R34</f>
        <v>60</v>
      </c>
      <c r="L32" s="64">
        <f>科研成果奖!AP35</f>
        <v>0</v>
      </c>
      <c r="M32" s="9"/>
      <c r="N32" s="72">
        <f>集体活动!H34</f>
        <v>25</v>
      </c>
      <c r="O32" s="71">
        <f t="shared" si="0"/>
        <v>201</v>
      </c>
    </row>
    <row r="33" ht="15" customHeight="1" spans="1:15">
      <c r="A33" s="42">
        <v>91</v>
      </c>
      <c r="B33" s="43" t="s">
        <v>36</v>
      </c>
      <c r="C33" s="43">
        <v>2664</v>
      </c>
      <c r="D33" s="43" t="s">
        <v>68</v>
      </c>
      <c r="E33" s="10" t="s">
        <v>31</v>
      </c>
      <c r="F33" s="64">
        <f>教学工作量及获奖!X35</f>
        <v>70</v>
      </c>
      <c r="G33" s="64">
        <f>在研项目!AJ35</f>
        <v>40</v>
      </c>
      <c r="H33" s="64">
        <f>新增项目!AG36</f>
        <v>140</v>
      </c>
      <c r="I33" s="64">
        <f>横向项目!Z35</f>
        <v>0</v>
      </c>
      <c r="J33" s="64">
        <f>论文!Y35</f>
        <v>35</v>
      </c>
      <c r="K33" s="64">
        <f>专著教材!R35</f>
        <v>0</v>
      </c>
      <c r="L33" s="64">
        <f>科研成果奖!AP36</f>
        <v>0</v>
      </c>
      <c r="M33" s="9"/>
      <c r="N33" s="72">
        <f>集体活动!H35</f>
        <v>27.0833333333333</v>
      </c>
      <c r="O33" s="71">
        <f t="shared" si="0"/>
        <v>312.083333333333</v>
      </c>
    </row>
    <row r="34" ht="15" customHeight="1" spans="1:15">
      <c r="A34" s="42">
        <v>34</v>
      </c>
      <c r="B34" s="43" t="s">
        <v>38</v>
      </c>
      <c r="C34" s="43">
        <v>5244</v>
      </c>
      <c r="D34" s="43" t="s">
        <v>69</v>
      </c>
      <c r="E34" s="10" t="s">
        <v>31</v>
      </c>
      <c r="F34" s="64">
        <f>教学工作量及获奖!X36</f>
        <v>50</v>
      </c>
      <c r="G34" s="64">
        <f>在研项目!AJ36</f>
        <v>180</v>
      </c>
      <c r="H34" s="64">
        <f>新增项目!AG37</f>
        <v>50</v>
      </c>
      <c r="I34" s="64">
        <f>横向项目!Z36</f>
        <v>36</v>
      </c>
      <c r="J34" s="64">
        <f>论文!Y36</f>
        <v>18</v>
      </c>
      <c r="K34" s="64">
        <f>专著教材!R36</f>
        <v>70</v>
      </c>
      <c r="L34" s="64">
        <f>科研成果奖!AP37</f>
        <v>0</v>
      </c>
      <c r="M34" s="9"/>
      <c r="N34" s="72">
        <f>集体活动!H36</f>
        <v>29.1666666666667</v>
      </c>
      <c r="O34" s="71">
        <f t="shared" si="0"/>
        <v>433.166666666667</v>
      </c>
    </row>
    <row r="35" ht="15" customHeight="1" spans="1:15">
      <c r="A35" s="42">
        <v>102</v>
      </c>
      <c r="B35" s="43" t="s">
        <v>34</v>
      </c>
      <c r="C35" s="43">
        <v>3525</v>
      </c>
      <c r="D35" s="43" t="s">
        <v>70</v>
      </c>
      <c r="E35" s="10" t="s">
        <v>31</v>
      </c>
      <c r="F35" s="64">
        <f>教学工作量及获奖!X37</f>
        <v>140</v>
      </c>
      <c r="G35" s="64">
        <f>在研项目!AJ37</f>
        <v>0</v>
      </c>
      <c r="H35" s="64">
        <f>新增项目!AG38</f>
        <v>140</v>
      </c>
      <c r="I35" s="64">
        <f>横向项目!Z37</f>
        <v>35</v>
      </c>
      <c r="J35" s="64">
        <f>论文!Y37</f>
        <v>68</v>
      </c>
      <c r="K35" s="64">
        <f>专著教材!R37</f>
        <v>0</v>
      </c>
      <c r="L35" s="64">
        <f>科研成果奖!AP38</f>
        <v>0</v>
      </c>
      <c r="M35" s="9"/>
      <c r="N35" s="72">
        <f>集体活动!H37</f>
        <v>20.8333333333333</v>
      </c>
      <c r="O35" s="71">
        <f t="shared" si="0"/>
        <v>403.833333333333</v>
      </c>
    </row>
    <row r="36" ht="15" customHeight="1" spans="1:15">
      <c r="A36" s="42">
        <v>31</v>
      </c>
      <c r="B36" s="43" t="s">
        <v>38</v>
      </c>
      <c r="C36" s="43">
        <v>3526</v>
      </c>
      <c r="D36" s="43" t="s">
        <v>71</v>
      </c>
      <c r="E36" s="10" t="s">
        <v>31</v>
      </c>
      <c r="F36" s="64">
        <f>教学工作量及获奖!X38</f>
        <v>70</v>
      </c>
      <c r="G36" s="64">
        <f>在研项目!AJ38</f>
        <v>60</v>
      </c>
      <c r="H36" s="64">
        <f>新增项目!AG39</f>
        <v>40</v>
      </c>
      <c r="I36" s="64">
        <f>横向项目!Z38</f>
        <v>0</v>
      </c>
      <c r="J36" s="64">
        <f>论文!Y38</f>
        <v>0</v>
      </c>
      <c r="K36" s="64">
        <f>专著教材!R38</f>
        <v>0</v>
      </c>
      <c r="L36" s="64">
        <f>科研成果奖!AP39</f>
        <v>0</v>
      </c>
      <c r="M36" s="9"/>
      <c r="N36" s="72">
        <f>集体活动!H38</f>
        <v>29.1666666666667</v>
      </c>
      <c r="O36" s="71">
        <f t="shared" ref="O36:O67" si="1">SUM(F36:N36)</f>
        <v>199.166666666667</v>
      </c>
    </row>
    <row r="37" ht="15" customHeight="1" spans="1:15">
      <c r="A37" s="42">
        <v>88</v>
      </c>
      <c r="B37" s="43" t="s">
        <v>36</v>
      </c>
      <c r="C37" s="43">
        <v>2471</v>
      </c>
      <c r="D37" s="43" t="s">
        <v>72</v>
      </c>
      <c r="E37" s="10" t="s">
        <v>31</v>
      </c>
      <c r="F37" s="64">
        <f>教学工作量及获奖!X39</f>
        <v>50</v>
      </c>
      <c r="G37" s="64">
        <f>在研项目!AJ39</f>
        <v>15</v>
      </c>
      <c r="H37" s="64">
        <f>新增项目!AG40</f>
        <v>0</v>
      </c>
      <c r="I37" s="64">
        <f>横向项目!Z39</f>
        <v>0</v>
      </c>
      <c r="J37" s="64">
        <f>论文!Y39</f>
        <v>0</v>
      </c>
      <c r="K37" s="64">
        <f>专著教材!R39</f>
        <v>0</v>
      </c>
      <c r="L37" s="64">
        <f>科研成果奖!AP40</f>
        <v>0</v>
      </c>
      <c r="M37" s="9"/>
      <c r="N37" s="72">
        <f>集体活动!H39</f>
        <v>29.1666666666667</v>
      </c>
      <c r="O37" s="71">
        <f t="shared" si="1"/>
        <v>94.1666666666667</v>
      </c>
    </row>
    <row r="38" ht="15" customHeight="1" spans="1:15">
      <c r="A38" s="42">
        <v>51</v>
      </c>
      <c r="B38" s="43" t="s">
        <v>58</v>
      </c>
      <c r="C38" s="43">
        <v>1657</v>
      </c>
      <c r="D38" s="44" t="s">
        <v>73</v>
      </c>
      <c r="E38" s="10" t="s">
        <v>31</v>
      </c>
      <c r="F38" s="64">
        <f>教学工作量及获奖!X40</f>
        <v>50</v>
      </c>
      <c r="G38" s="64">
        <f>在研项目!AJ40</f>
        <v>90</v>
      </c>
      <c r="H38" s="64">
        <f>新增项目!AG41</f>
        <v>40</v>
      </c>
      <c r="I38" s="64">
        <f>横向项目!Z40</f>
        <v>0</v>
      </c>
      <c r="J38" s="64">
        <f>论文!Y40</f>
        <v>0</v>
      </c>
      <c r="K38" s="64">
        <f>专著教材!R40</f>
        <v>0</v>
      </c>
      <c r="L38" s="64">
        <f>科研成果奖!AP41</f>
        <v>0</v>
      </c>
      <c r="M38" s="9"/>
      <c r="N38" s="72">
        <f>集体活动!H40</f>
        <v>25</v>
      </c>
      <c r="O38" s="71">
        <f t="shared" si="1"/>
        <v>205</v>
      </c>
    </row>
    <row r="39" ht="15" customHeight="1" spans="1:15">
      <c r="A39" s="42">
        <v>78</v>
      </c>
      <c r="B39" s="43" t="s">
        <v>29</v>
      </c>
      <c r="C39" s="43">
        <v>2367</v>
      </c>
      <c r="D39" s="43" t="s">
        <v>74</v>
      </c>
      <c r="E39" s="10" t="s">
        <v>31</v>
      </c>
      <c r="F39" s="64">
        <f>教学工作量及获奖!X41</f>
        <v>50</v>
      </c>
      <c r="G39" s="64">
        <f>在研项目!AJ41</f>
        <v>60</v>
      </c>
      <c r="H39" s="64">
        <f>新增项目!AG42</f>
        <v>20</v>
      </c>
      <c r="I39" s="64">
        <f>横向项目!Z41</f>
        <v>0</v>
      </c>
      <c r="J39" s="64">
        <f>论文!Y41</f>
        <v>0</v>
      </c>
      <c r="K39" s="64">
        <f>专著教材!R41</f>
        <v>0</v>
      </c>
      <c r="L39" s="64">
        <f>科研成果奖!AP42</f>
        <v>0</v>
      </c>
      <c r="M39" s="9"/>
      <c r="N39" s="72">
        <f>集体活动!H41</f>
        <v>22.9166666666667</v>
      </c>
      <c r="O39" s="71">
        <f t="shared" si="1"/>
        <v>152.916666666667</v>
      </c>
    </row>
    <row r="40" ht="15" customHeight="1" spans="1:15">
      <c r="A40" s="42">
        <v>14</v>
      </c>
      <c r="B40" s="43" t="s">
        <v>55</v>
      </c>
      <c r="C40" s="48" t="s">
        <v>75</v>
      </c>
      <c r="D40" s="44" t="s">
        <v>76</v>
      </c>
      <c r="E40" s="10" t="s">
        <v>31</v>
      </c>
      <c r="F40" s="64">
        <f>教学工作量及获奖!X42</f>
        <v>70</v>
      </c>
      <c r="G40" s="64">
        <f>在研项目!AJ42</f>
        <v>0</v>
      </c>
      <c r="H40" s="64">
        <f>新增项目!AG43</f>
        <v>0</v>
      </c>
      <c r="I40" s="64">
        <f>横向项目!Z42</f>
        <v>0</v>
      </c>
      <c r="J40" s="64">
        <f>论文!Y42</f>
        <v>0</v>
      </c>
      <c r="K40" s="64">
        <f>专著教材!R42</f>
        <v>0</v>
      </c>
      <c r="L40" s="64">
        <f>科研成果奖!AP43</f>
        <v>0</v>
      </c>
      <c r="M40" s="9"/>
      <c r="N40" s="72">
        <f>集体活动!H42</f>
        <v>0</v>
      </c>
      <c r="O40" s="71">
        <f t="shared" si="1"/>
        <v>70</v>
      </c>
    </row>
    <row r="41" ht="15" customHeight="1" spans="1:15">
      <c r="A41" s="42">
        <v>68</v>
      </c>
      <c r="B41" s="43" t="s">
        <v>40</v>
      </c>
      <c r="C41" s="43">
        <v>6015</v>
      </c>
      <c r="D41" s="44" t="s">
        <v>77</v>
      </c>
      <c r="E41" s="10" t="s">
        <v>31</v>
      </c>
      <c r="F41" s="64">
        <f>教学工作量及获奖!X43</f>
        <v>70</v>
      </c>
      <c r="G41" s="64">
        <f>在研项目!AJ43</f>
        <v>0</v>
      </c>
      <c r="H41" s="64">
        <f>新增项目!AG44</f>
        <v>2</v>
      </c>
      <c r="I41" s="64">
        <f>横向项目!Z43</f>
        <v>0</v>
      </c>
      <c r="J41" s="64">
        <f>论文!Y43</f>
        <v>0</v>
      </c>
      <c r="K41" s="64">
        <f>专著教材!R43</f>
        <v>0</v>
      </c>
      <c r="L41" s="64">
        <f>科研成果奖!AP44</f>
        <v>0</v>
      </c>
      <c r="M41" s="9"/>
      <c r="N41" s="72">
        <f>集体活动!H43</f>
        <v>22.9166666666667</v>
      </c>
      <c r="O41" s="71">
        <f t="shared" si="1"/>
        <v>94.9166666666667</v>
      </c>
    </row>
    <row r="42" ht="15" customHeight="1" spans="1:15">
      <c r="A42" s="42">
        <v>93</v>
      </c>
      <c r="B42" s="43" t="s">
        <v>36</v>
      </c>
      <c r="C42" s="43">
        <v>5039</v>
      </c>
      <c r="D42" s="43" t="s">
        <v>78</v>
      </c>
      <c r="E42" s="10" t="s">
        <v>31</v>
      </c>
      <c r="F42" s="64">
        <f>教学工作量及获奖!X44</f>
        <v>50</v>
      </c>
      <c r="G42" s="64">
        <f>在研项目!AJ44</f>
        <v>240</v>
      </c>
      <c r="H42" s="64">
        <f>新增项目!AG45</f>
        <v>600</v>
      </c>
      <c r="I42" s="64">
        <f>横向项目!Z44</f>
        <v>0</v>
      </c>
      <c r="J42" s="64">
        <f>论文!Y44</f>
        <v>162</v>
      </c>
      <c r="K42" s="64">
        <f>专著教材!R44</f>
        <v>100</v>
      </c>
      <c r="L42" s="64">
        <f>科研成果奖!AP45</f>
        <v>0</v>
      </c>
      <c r="M42" s="9"/>
      <c r="N42" s="72">
        <f>集体活动!H44</f>
        <v>29.1666666666667</v>
      </c>
      <c r="O42" s="71">
        <f t="shared" si="1"/>
        <v>1181.16666666667</v>
      </c>
    </row>
    <row r="43" ht="15" customHeight="1" spans="1:15">
      <c r="A43" s="42">
        <v>65</v>
      </c>
      <c r="B43" s="43" t="s">
        <v>49</v>
      </c>
      <c r="C43" s="43">
        <v>2400</v>
      </c>
      <c r="D43" s="43" t="s">
        <v>79</v>
      </c>
      <c r="E43" s="10" t="s">
        <v>31</v>
      </c>
      <c r="F43" s="64">
        <f>教学工作量及获奖!X45</f>
        <v>50</v>
      </c>
      <c r="G43" s="64">
        <f>在研项目!AJ45</f>
        <v>70</v>
      </c>
      <c r="H43" s="64">
        <f>新增项目!AG46</f>
        <v>2</v>
      </c>
      <c r="I43" s="64">
        <f>横向项目!Z45</f>
        <v>0</v>
      </c>
      <c r="J43" s="64">
        <f>论文!Y45</f>
        <v>0</v>
      </c>
      <c r="K43" s="64">
        <f>专著教材!R45</f>
        <v>0</v>
      </c>
      <c r="L43" s="64">
        <f>科研成果奖!AP46</f>
        <v>0</v>
      </c>
      <c r="M43" s="9"/>
      <c r="N43" s="72">
        <f>集体活动!H45</f>
        <v>25</v>
      </c>
      <c r="O43" s="71">
        <f t="shared" si="1"/>
        <v>147</v>
      </c>
    </row>
    <row r="44" ht="15" customHeight="1" spans="1:15">
      <c r="A44" s="42">
        <v>41</v>
      </c>
      <c r="B44" s="43" t="s">
        <v>43</v>
      </c>
      <c r="C44" s="43">
        <v>1645</v>
      </c>
      <c r="D44" s="44" t="s">
        <v>80</v>
      </c>
      <c r="E44" s="10" t="s">
        <v>31</v>
      </c>
      <c r="F44" s="64">
        <f>教学工作量及获奖!X46</f>
        <v>70</v>
      </c>
      <c r="G44" s="64">
        <f>在研项目!AJ46</f>
        <v>0</v>
      </c>
      <c r="H44" s="64">
        <f>新增项目!AG47</f>
        <v>10</v>
      </c>
      <c r="I44" s="64">
        <f>横向项目!Z46</f>
        <v>26</v>
      </c>
      <c r="J44" s="64">
        <f>论文!Y46</f>
        <v>0</v>
      </c>
      <c r="K44" s="64">
        <f>专著教材!R46</f>
        <v>0</v>
      </c>
      <c r="L44" s="64">
        <f>科研成果奖!AP47</f>
        <v>0</v>
      </c>
      <c r="M44" s="9"/>
      <c r="N44" s="72">
        <f>集体活动!H46</f>
        <v>29.1666666666667</v>
      </c>
      <c r="O44" s="71">
        <f t="shared" si="1"/>
        <v>135.166666666667</v>
      </c>
    </row>
    <row r="45" ht="15" customHeight="1" spans="1:15">
      <c r="A45" s="42">
        <v>104</v>
      </c>
      <c r="B45" s="43" t="s">
        <v>34</v>
      </c>
      <c r="C45" s="43">
        <v>3521</v>
      </c>
      <c r="D45" s="43" t="s">
        <v>81</v>
      </c>
      <c r="E45" s="10" t="s">
        <v>31</v>
      </c>
      <c r="F45" s="64">
        <f>教学工作量及获奖!X47</f>
        <v>50</v>
      </c>
      <c r="G45" s="64">
        <f>在研项目!AJ47</f>
        <v>0</v>
      </c>
      <c r="H45" s="64">
        <f>新增项目!AG48</f>
        <v>0</v>
      </c>
      <c r="I45" s="64">
        <f>横向项目!Z47</f>
        <v>0</v>
      </c>
      <c r="J45" s="64">
        <f>论文!Y47</f>
        <v>0</v>
      </c>
      <c r="K45" s="64">
        <f>专著教材!R47</f>
        <v>0</v>
      </c>
      <c r="L45" s="64">
        <f>科研成果奖!AP48</f>
        <v>0</v>
      </c>
      <c r="M45" s="9"/>
      <c r="N45" s="72">
        <f>集体活动!H47</f>
        <v>18.75</v>
      </c>
      <c r="O45" s="71">
        <f t="shared" si="1"/>
        <v>68.75</v>
      </c>
    </row>
    <row r="46" ht="15" customHeight="1" spans="1:15">
      <c r="A46" s="42">
        <v>40</v>
      </c>
      <c r="B46" s="43" t="s">
        <v>43</v>
      </c>
      <c r="C46" s="43">
        <v>1630</v>
      </c>
      <c r="D46" s="44" t="s">
        <v>82</v>
      </c>
      <c r="E46" s="10" t="s">
        <v>31</v>
      </c>
      <c r="F46" s="64">
        <f>教学工作量及获奖!X48</f>
        <v>50</v>
      </c>
      <c r="G46" s="64">
        <f>在研项目!AJ48</f>
        <v>0</v>
      </c>
      <c r="H46" s="64">
        <f>新增项目!AG49</f>
        <v>185</v>
      </c>
      <c r="I46" s="64">
        <f>横向项目!Z48</f>
        <v>0</v>
      </c>
      <c r="J46" s="64">
        <f>论文!Y48</f>
        <v>50</v>
      </c>
      <c r="K46" s="64">
        <f>专著教材!R48</f>
        <v>80</v>
      </c>
      <c r="L46" s="64">
        <f>科研成果奖!AP49</f>
        <v>0</v>
      </c>
      <c r="M46" s="9"/>
      <c r="N46" s="72">
        <f>集体活动!H48</f>
        <v>18.75</v>
      </c>
      <c r="O46" s="71">
        <f t="shared" si="1"/>
        <v>383.75</v>
      </c>
    </row>
    <row r="47" ht="15" customHeight="1" spans="1:15">
      <c r="A47" s="42">
        <v>49</v>
      </c>
      <c r="B47" s="43" t="s">
        <v>58</v>
      </c>
      <c r="C47" s="48" t="s">
        <v>83</v>
      </c>
      <c r="D47" s="44" t="s">
        <v>84</v>
      </c>
      <c r="E47" s="10" t="s">
        <v>31</v>
      </c>
      <c r="F47" s="64">
        <f>教学工作量及获奖!X49</f>
        <v>70</v>
      </c>
      <c r="G47" s="64">
        <f>在研项目!AJ49</f>
        <v>0</v>
      </c>
      <c r="H47" s="64">
        <f>新增项目!AG50</f>
        <v>0</v>
      </c>
      <c r="I47" s="64">
        <f>横向项目!Z49</f>
        <v>0</v>
      </c>
      <c r="J47" s="64">
        <f>论文!Y49</f>
        <v>0</v>
      </c>
      <c r="K47" s="64">
        <f>专著教材!R49</f>
        <v>0</v>
      </c>
      <c r="L47" s="64">
        <f>科研成果奖!AP50</f>
        <v>0</v>
      </c>
      <c r="M47" s="9"/>
      <c r="N47" s="72">
        <f>集体活动!H49</f>
        <v>22.9166666666667</v>
      </c>
      <c r="O47" s="71">
        <f t="shared" si="1"/>
        <v>92.9166666666667</v>
      </c>
    </row>
    <row r="48" ht="15" customHeight="1" spans="1:15">
      <c r="A48" s="42">
        <v>48</v>
      </c>
      <c r="B48" s="43" t="s">
        <v>58</v>
      </c>
      <c r="C48" s="43">
        <v>5334</v>
      </c>
      <c r="D48" s="44" t="s">
        <v>85</v>
      </c>
      <c r="E48" s="10" t="s">
        <v>31</v>
      </c>
      <c r="F48" s="64">
        <f>教学工作量及获奖!X50</f>
        <v>70</v>
      </c>
      <c r="G48" s="64">
        <f>在研项目!AJ50</f>
        <v>80</v>
      </c>
      <c r="H48" s="64">
        <f>新增项目!AG51</f>
        <v>133</v>
      </c>
      <c r="I48" s="64">
        <f>横向项目!Z50</f>
        <v>0</v>
      </c>
      <c r="J48" s="64">
        <f>论文!Y50</f>
        <v>6</v>
      </c>
      <c r="K48" s="64">
        <f>专著教材!R50</f>
        <v>0</v>
      </c>
      <c r="L48" s="64">
        <f>科研成果奖!AP51</f>
        <v>0</v>
      </c>
      <c r="M48" s="9"/>
      <c r="N48" s="72">
        <f>集体活动!H50</f>
        <v>22.9166666666667</v>
      </c>
      <c r="O48" s="71">
        <f t="shared" si="1"/>
        <v>311.916666666667</v>
      </c>
    </row>
    <row r="49" ht="15" customHeight="1" spans="1:15">
      <c r="A49" s="42">
        <v>60</v>
      </c>
      <c r="B49" s="43" t="s">
        <v>49</v>
      </c>
      <c r="C49" s="43">
        <v>5348</v>
      </c>
      <c r="D49" s="43" t="s">
        <v>86</v>
      </c>
      <c r="E49" s="10" t="s">
        <v>31</v>
      </c>
      <c r="F49" s="64">
        <f>教学工作量及获奖!X51</f>
        <v>70</v>
      </c>
      <c r="G49" s="64">
        <f>在研项目!AJ51</f>
        <v>405</v>
      </c>
      <c r="H49" s="64">
        <f>新增项目!AG52</f>
        <v>165</v>
      </c>
      <c r="I49" s="64">
        <f>横向项目!Z51</f>
        <v>0</v>
      </c>
      <c r="J49" s="64">
        <f>论文!Y51</f>
        <v>190</v>
      </c>
      <c r="K49" s="64">
        <f>专著教材!R51</f>
        <v>0</v>
      </c>
      <c r="L49" s="64">
        <f>科研成果奖!AP52</f>
        <v>30</v>
      </c>
      <c r="M49" s="9"/>
      <c r="N49" s="72">
        <f>集体活动!H51</f>
        <v>16.6666666666667</v>
      </c>
      <c r="O49" s="71">
        <f t="shared" si="1"/>
        <v>876.666666666667</v>
      </c>
    </row>
    <row r="50" ht="15" customHeight="1" spans="1:15">
      <c r="A50" s="42">
        <v>90</v>
      </c>
      <c r="B50" s="43" t="s">
        <v>36</v>
      </c>
      <c r="C50" s="43">
        <v>2557</v>
      </c>
      <c r="D50" s="43" t="s">
        <v>87</v>
      </c>
      <c r="E50" s="10" t="s">
        <v>31</v>
      </c>
      <c r="F50" s="64">
        <f>教学工作量及获奖!X52</f>
        <v>50</v>
      </c>
      <c r="G50" s="64">
        <f>在研项目!AJ52</f>
        <v>0</v>
      </c>
      <c r="H50" s="64">
        <f>新增项目!AG53</f>
        <v>0</v>
      </c>
      <c r="I50" s="64">
        <f>横向项目!Z52</f>
        <v>0</v>
      </c>
      <c r="J50" s="64">
        <f>论文!Y52</f>
        <v>0</v>
      </c>
      <c r="K50" s="64">
        <f>专著教材!R52</f>
        <v>0</v>
      </c>
      <c r="L50" s="64">
        <f>科研成果奖!AP53</f>
        <v>0</v>
      </c>
      <c r="M50" s="9"/>
      <c r="N50" s="72">
        <f>集体活动!H52</f>
        <v>25</v>
      </c>
      <c r="O50" s="71">
        <f t="shared" si="1"/>
        <v>75</v>
      </c>
    </row>
    <row r="51" ht="15" customHeight="1" spans="1:15">
      <c r="A51" s="42">
        <v>46</v>
      </c>
      <c r="B51" s="43" t="s">
        <v>43</v>
      </c>
      <c r="C51" s="43">
        <v>3581</v>
      </c>
      <c r="D51" s="44" t="s">
        <v>88</v>
      </c>
      <c r="E51" s="10" t="s">
        <v>31</v>
      </c>
      <c r="F51" s="64">
        <f>教学工作量及获奖!X53</f>
        <v>70</v>
      </c>
      <c r="G51" s="64">
        <f>在研项目!AJ53</f>
        <v>0</v>
      </c>
      <c r="H51" s="64">
        <f>新增项目!AG54</f>
        <v>10</v>
      </c>
      <c r="I51" s="64">
        <f>横向项目!Z53</f>
        <v>30</v>
      </c>
      <c r="J51" s="64">
        <f>论文!Y53</f>
        <v>0</v>
      </c>
      <c r="K51" s="64">
        <f>专著教材!R53</f>
        <v>60</v>
      </c>
      <c r="L51" s="64">
        <f>科研成果奖!AP54</f>
        <v>0</v>
      </c>
      <c r="M51" s="9"/>
      <c r="N51" s="72">
        <f>集体活动!H53</f>
        <v>22.9166666666667</v>
      </c>
      <c r="O51" s="71">
        <f t="shared" si="1"/>
        <v>192.916666666667</v>
      </c>
    </row>
    <row r="52" ht="15" customHeight="1" spans="1:15">
      <c r="A52" s="42">
        <v>115</v>
      </c>
      <c r="B52" s="43" t="s">
        <v>64</v>
      </c>
      <c r="C52" s="43">
        <v>5076</v>
      </c>
      <c r="D52" s="43" t="s">
        <v>89</v>
      </c>
      <c r="E52" s="44" t="s">
        <v>90</v>
      </c>
      <c r="F52" s="64">
        <f>教学工作量及获奖!X54</f>
        <v>60</v>
      </c>
      <c r="G52" s="64">
        <f>在研项目!AJ54</f>
        <v>0</v>
      </c>
      <c r="H52" s="64">
        <f>新增项目!AG55</f>
        <v>230</v>
      </c>
      <c r="I52" s="64">
        <f>横向项目!Z54</f>
        <v>0</v>
      </c>
      <c r="J52" s="64">
        <f>论文!Y54</f>
        <v>6</v>
      </c>
      <c r="K52" s="64">
        <f>专著教材!R54</f>
        <v>0</v>
      </c>
      <c r="L52" s="64">
        <f>科研成果奖!AP55</f>
        <v>0</v>
      </c>
      <c r="M52" s="9"/>
      <c r="N52" s="72">
        <f>集体活动!H54</f>
        <v>0</v>
      </c>
      <c r="O52" s="71">
        <f t="shared" si="1"/>
        <v>296</v>
      </c>
    </row>
    <row r="53" ht="15" customHeight="1" spans="1:15">
      <c r="A53" s="42">
        <v>29</v>
      </c>
      <c r="B53" s="43" t="s">
        <v>38</v>
      </c>
      <c r="C53" s="43">
        <v>2681</v>
      </c>
      <c r="D53" s="43" t="s">
        <v>91</v>
      </c>
      <c r="E53" s="10" t="s">
        <v>90</v>
      </c>
      <c r="F53" s="64">
        <f>教学工作量及获奖!X55</f>
        <v>70</v>
      </c>
      <c r="G53" s="64">
        <f>在研项目!AJ55</f>
        <v>80</v>
      </c>
      <c r="H53" s="64">
        <f>新增项目!AG56</f>
        <v>20</v>
      </c>
      <c r="I53" s="64">
        <f>横向项目!Z55</f>
        <v>0</v>
      </c>
      <c r="J53" s="64">
        <f>论文!Y55</f>
        <v>156</v>
      </c>
      <c r="K53" s="64">
        <f>专著教材!R55</f>
        <v>0</v>
      </c>
      <c r="L53" s="64">
        <f>科研成果奖!AP56</f>
        <v>0</v>
      </c>
      <c r="M53" s="9"/>
      <c r="N53" s="72">
        <f>集体活动!H55</f>
        <v>18.75</v>
      </c>
      <c r="O53" s="71">
        <f t="shared" si="1"/>
        <v>344.75</v>
      </c>
    </row>
    <row r="54" ht="15" customHeight="1" spans="1:15">
      <c r="A54" s="42">
        <v>59</v>
      </c>
      <c r="B54" s="43" t="s">
        <v>49</v>
      </c>
      <c r="C54" s="43">
        <v>5327</v>
      </c>
      <c r="D54" s="43" t="s">
        <v>92</v>
      </c>
      <c r="E54" s="10" t="s">
        <v>90</v>
      </c>
      <c r="F54" s="64">
        <f>教学工作量及获奖!X56</f>
        <v>60</v>
      </c>
      <c r="G54" s="64">
        <f>在研项目!AJ56</f>
        <v>150</v>
      </c>
      <c r="H54" s="64">
        <f>新增项目!AG57</f>
        <v>125</v>
      </c>
      <c r="I54" s="64">
        <f>横向项目!Z56</f>
        <v>0</v>
      </c>
      <c r="J54" s="64">
        <f>论文!Y56</f>
        <v>75</v>
      </c>
      <c r="K54" s="64">
        <f>专著教材!R56</f>
        <v>0</v>
      </c>
      <c r="L54" s="64">
        <f>科研成果奖!AP57</f>
        <v>0</v>
      </c>
      <c r="M54" s="9"/>
      <c r="N54" s="72">
        <f>集体活动!H56</f>
        <v>20.8333333333333</v>
      </c>
      <c r="O54" s="71">
        <f t="shared" si="1"/>
        <v>430.833333333333</v>
      </c>
    </row>
    <row r="55" ht="15" customHeight="1" spans="1:15">
      <c r="A55" s="42">
        <v>57</v>
      </c>
      <c r="B55" s="43" t="s">
        <v>58</v>
      </c>
      <c r="C55" s="43">
        <v>5801</v>
      </c>
      <c r="D55" s="43" t="s">
        <v>93</v>
      </c>
      <c r="E55" s="10" t="s">
        <v>90</v>
      </c>
      <c r="F55" s="64">
        <f>教学工作量及获奖!X57</f>
        <v>80</v>
      </c>
      <c r="G55" s="64">
        <f>在研项目!AJ57</f>
        <v>60</v>
      </c>
      <c r="H55" s="64">
        <f>新增项目!AG58</f>
        <v>10</v>
      </c>
      <c r="I55" s="64">
        <f>横向项目!Z57</f>
        <v>0</v>
      </c>
      <c r="J55" s="64">
        <f>论文!Y57</f>
        <v>12</v>
      </c>
      <c r="K55" s="64">
        <f>专著教材!R57</f>
        <v>100</v>
      </c>
      <c r="L55" s="64">
        <f>科研成果奖!AP58</f>
        <v>0</v>
      </c>
      <c r="M55" s="9"/>
      <c r="N55" s="72">
        <f>集体活动!H57</f>
        <v>29.1666666666667</v>
      </c>
      <c r="O55" s="71">
        <f t="shared" si="1"/>
        <v>291.166666666667</v>
      </c>
    </row>
    <row r="56" ht="15" customHeight="1" spans="1:15">
      <c r="A56" s="42">
        <v>108</v>
      </c>
      <c r="B56" s="43" t="s">
        <v>34</v>
      </c>
      <c r="C56" s="43">
        <v>6222</v>
      </c>
      <c r="D56" s="43" t="s">
        <v>94</v>
      </c>
      <c r="E56" s="10" t="s">
        <v>90</v>
      </c>
      <c r="F56" s="64">
        <f>教学工作量及获奖!X58</f>
        <v>90</v>
      </c>
      <c r="G56" s="64">
        <f>在研项目!AJ58</f>
        <v>0</v>
      </c>
      <c r="H56" s="64">
        <f>新增项目!AG59</f>
        <v>142</v>
      </c>
      <c r="I56" s="64">
        <f>横向项目!Z58</f>
        <v>26</v>
      </c>
      <c r="J56" s="64">
        <f>论文!Y58</f>
        <v>0</v>
      </c>
      <c r="K56" s="64">
        <f>专著教材!R58</f>
        <v>0</v>
      </c>
      <c r="L56" s="64">
        <f>科研成果奖!AP59</f>
        <v>0</v>
      </c>
      <c r="M56" s="9"/>
      <c r="N56" s="72">
        <f>集体活动!H58</f>
        <v>27.0833333333333</v>
      </c>
      <c r="O56" s="71">
        <f t="shared" si="1"/>
        <v>285.083333333333</v>
      </c>
    </row>
    <row r="57" ht="15" customHeight="1" spans="1:15">
      <c r="A57" s="42">
        <v>7</v>
      </c>
      <c r="B57" s="43" t="s">
        <v>32</v>
      </c>
      <c r="C57" s="43">
        <v>3517</v>
      </c>
      <c r="D57" s="43" t="s">
        <v>95</v>
      </c>
      <c r="E57" s="10" t="s">
        <v>90</v>
      </c>
      <c r="F57" s="64">
        <f>教学工作量及获奖!X59</f>
        <v>180</v>
      </c>
      <c r="G57" s="64">
        <f>在研项目!AJ59</f>
        <v>0</v>
      </c>
      <c r="H57" s="64">
        <f>新增项目!AG60</f>
        <v>0</v>
      </c>
      <c r="I57" s="64">
        <f>横向项目!Z59</f>
        <v>0</v>
      </c>
      <c r="J57" s="64">
        <f>论文!Y59</f>
        <v>0</v>
      </c>
      <c r="K57" s="64">
        <f>专著教材!R59</f>
        <v>0</v>
      </c>
      <c r="L57" s="64">
        <f>科研成果奖!AP60</f>
        <v>0</v>
      </c>
      <c r="M57" s="9"/>
      <c r="N57" s="72">
        <f>集体活动!H59</f>
        <v>18.75</v>
      </c>
      <c r="O57" s="71">
        <f t="shared" si="1"/>
        <v>198.75</v>
      </c>
    </row>
    <row r="58" ht="15" customHeight="1" spans="1:15">
      <c r="A58" s="42">
        <v>114</v>
      </c>
      <c r="B58" s="43" t="s">
        <v>64</v>
      </c>
      <c r="C58" s="43">
        <v>5551</v>
      </c>
      <c r="D58" s="43" t="s">
        <v>96</v>
      </c>
      <c r="E58" s="44" t="s">
        <v>90</v>
      </c>
      <c r="F58" s="64">
        <f>教学工作量及获奖!X60</f>
        <v>60</v>
      </c>
      <c r="G58" s="64">
        <f>在研项目!AJ60</f>
        <v>0</v>
      </c>
      <c r="H58" s="64">
        <f>新增项目!AG61</f>
        <v>0</v>
      </c>
      <c r="I58" s="64">
        <f>横向项目!Z60</f>
        <v>0</v>
      </c>
      <c r="J58" s="64">
        <f>论文!Y60</f>
        <v>6</v>
      </c>
      <c r="K58" s="64">
        <f>专著教材!R60</f>
        <v>0</v>
      </c>
      <c r="L58" s="64">
        <f>科研成果奖!AP61</f>
        <v>0</v>
      </c>
      <c r="M58" s="9"/>
      <c r="N58" s="72">
        <f>集体活动!H60</f>
        <v>0</v>
      </c>
      <c r="O58" s="71">
        <f t="shared" si="1"/>
        <v>66</v>
      </c>
    </row>
    <row r="59" ht="15" customHeight="1" spans="1:15">
      <c r="A59" s="42">
        <v>123</v>
      </c>
      <c r="B59" s="43" t="s">
        <v>24</v>
      </c>
      <c r="C59" s="43">
        <v>1642</v>
      </c>
      <c r="D59" s="43" t="s">
        <v>97</v>
      </c>
      <c r="E59" s="44" t="s">
        <v>90</v>
      </c>
      <c r="F59" s="64">
        <f>教学工作量及获奖!X61</f>
        <v>60</v>
      </c>
      <c r="G59" s="64">
        <f>在研项目!AJ61</f>
        <v>0</v>
      </c>
      <c r="H59" s="64">
        <f>新增项目!AG62</f>
        <v>0</v>
      </c>
      <c r="I59" s="64">
        <f>横向项目!Z61</f>
        <v>0</v>
      </c>
      <c r="J59" s="64">
        <f>论文!Y61</f>
        <v>0</v>
      </c>
      <c r="K59" s="64">
        <f>专著教材!R61</f>
        <v>0</v>
      </c>
      <c r="L59" s="64">
        <f>科研成果奖!AP62</f>
        <v>0</v>
      </c>
      <c r="M59" s="9"/>
      <c r="N59" s="72">
        <f>集体活动!H61</f>
        <v>0</v>
      </c>
      <c r="O59" s="71">
        <f t="shared" si="1"/>
        <v>60</v>
      </c>
    </row>
    <row r="60" ht="15" customHeight="1" spans="1:15">
      <c r="A60" s="42">
        <v>37</v>
      </c>
      <c r="B60" s="43" t="s">
        <v>38</v>
      </c>
      <c r="C60" s="43">
        <v>5657</v>
      </c>
      <c r="D60" s="43" t="s">
        <v>98</v>
      </c>
      <c r="E60" s="10" t="s">
        <v>90</v>
      </c>
      <c r="F60" s="64">
        <f>教学工作量及获奖!X62</f>
        <v>70</v>
      </c>
      <c r="G60" s="64">
        <f>在研项目!AJ62</f>
        <v>212</v>
      </c>
      <c r="H60" s="64">
        <f>新增项目!AG63</f>
        <v>292</v>
      </c>
      <c r="I60" s="64">
        <f>横向项目!Z62</f>
        <v>0</v>
      </c>
      <c r="J60" s="64">
        <f>论文!Y62</f>
        <v>6</v>
      </c>
      <c r="K60" s="64">
        <f>专著教材!R62</f>
        <v>0</v>
      </c>
      <c r="L60" s="64">
        <f>科研成果奖!AP63</f>
        <v>0</v>
      </c>
      <c r="M60" s="9"/>
      <c r="N60" s="72">
        <f>集体活动!H62</f>
        <v>29.1666666666667</v>
      </c>
      <c r="O60" s="71">
        <f t="shared" si="1"/>
        <v>609.166666666667</v>
      </c>
    </row>
    <row r="61" ht="15" customHeight="1" spans="1:15">
      <c r="A61" s="42">
        <v>62</v>
      </c>
      <c r="B61" s="43" t="s">
        <v>49</v>
      </c>
      <c r="C61" s="43">
        <v>1798</v>
      </c>
      <c r="D61" s="43" t="s">
        <v>99</v>
      </c>
      <c r="E61" s="10" t="s">
        <v>90</v>
      </c>
      <c r="F61" s="64">
        <f>教学工作量及获奖!X63</f>
        <v>70</v>
      </c>
      <c r="G61" s="64">
        <f>在研项目!AJ63</f>
        <v>60</v>
      </c>
      <c r="H61" s="64">
        <f>新增项目!AG64</f>
        <v>140</v>
      </c>
      <c r="I61" s="64">
        <f>横向项目!Z63</f>
        <v>0</v>
      </c>
      <c r="J61" s="64">
        <f>论文!Y63</f>
        <v>0</v>
      </c>
      <c r="K61" s="64">
        <f>专著教材!R63</f>
        <v>0</v>
      </c>
      <c r="L61" s="64">
        <f>科研成果奖!AP64</f>
        <v>0</v>
      </c>
      <c r="M61" s="9"/>
      <c r="N61" s="72">
        <f>集体活动!H63</f>
        <v>25</v>
      </c>
      <c r="O61" s="71">
        <f t="shared" si="1"/>
        <v>295</v>
      </c>
    </row>
    <row r="62" ht="15" customHeight="1" spans="1:15">
      <c r="A62" s="42">
        <v>53</v>
      </c>
      <c r="B62" s="43" t="s">
        <v>58</v>
      </c>
      <c r="C62" s="43">
        <v>2336</v>
      </c>
      <c r="D62" s="43" t="s">
        <v>100</v>
      </c>
      <c r="E62" s="10" t="s">
        <v>90</v>
      </c>
      <c r="F62" s="64">
        <f>教学工作量及获奖!X64</f>
        <v>90</v>
      </c>
      <c r="G62" s="64">
        <f>在研项目!AJ64</f>
        <v>0</v>
      </c>
      <c r="H62" s="64">
        <f>新增项目!AG65</f>
        <v>0</v>
      </c>
      <c r="I62" s="64">
        <f>横向项目!Z64</f>
        <v>0</v>
      </c>
      <c r="J62" s="64">
        <f>论文!Y64</f>
        <v>0</v>
      </c>
      <c r="K62" s="64">
        <f>专著教材!R64</f>
        <v>0</v>
      </c>
      <c r="L62" s="64">
        <f>科研成果奖!AP65</f>
        <v>0</v>
      </c>
      <c r="M62" s="9"/>
      <c r="N62" s="72">
        <f>集体活动!H64</f>
        <v>22.9166666666667</v>
      </c>
      <c r="O62" s="71">
        <f t="shared" si="1"/>
        <v>112.916666666667</v>
      </c>
    </row>
    <row r="63" ht="15" customHeight="1" spans="1:15">
      <c r="A63" s="42">
        <v>23</v>
      </c>
      <c r="B63" s="43" t="s">
        <v>55</v>
      </c>
      <c r="C63" s="43">
        <v>5777</v>
      </c>
      <c r="D63" s="43" t="s">
        <v>101</v>
      </c>
      <c r="E63" s="10" t="s">
        <v>90</v>
      </c>
      <c r="F63" s="64">
        <f>教学工作量及获奖!X65</f>
        <v>70</v>
      </c>
      <c r="G63" s="64">
        <f>在研项目!AJ65</f>
        <v>170</v>
      </c>
      <c r="H63" s="64">
        <f>新增项目!AG66</f>
        <v>120</v>
      </c>
      <c r="I63" s="64">
        <f>横向项目!Z65</f>
        <v>0</v>
      </c>
      <c r="J63" s="64">
        <f>论文!Y65</f>
        <v>31</v>
      </c>
      <c r="K63" s="64">
        <f>专著教材!R65</f>
        <v>0</v>
      </c>
      <c r="L63" s="64">
        <f>科研成果奖!AP66</f>
        <v>0</v>
      </c>
      <c r="M63" s="9"/>
      <c r="N63" s="72">
        <f>集体活动!H65</f>
        <v>25</v>
      </c>
      <c r="O63" s="71">
        <f t="shared" si="1"/>
        <v>416</v>
      </c>
    </row>
    <row r="64" ht="15" customHeight="1" spans="1:15">
      <c r="A64" s="42">
        <v>35</v>
      </c>
      <c r="B64" s="43" t="s">
        <v>38</v>
      </c>
      <c r="C64" s="43">
        <v>5155</v>
      </c>
      <c r="D64" s="43" t="s">
        <v>102</v>
      </c>
      <c r="E64" s="10" t="s">
        <v>90</v>
      </c>
      <c r="F64" s="64">
        <f>教学工作量及获奖!X66</f>
        <v>160</v>
      </c>
      <c r="G64" s="64">
        <f>在研项目!AJ66</f>
        <v>80</v>
      </c>
      <c r="H64" s="64">
        <f>新增项目!AG67</f>
        <v>234</v>
      </c>
      <c r="I64" s="64">
        <f>横向项目!Z66</f>
        <v>26</v>
      </c>
      <c r="J64" s="64">
        <f>论文!Y66</f>
        <v>240</v>
      </c>
      <c r="K64" s="64">
        <f>专著教材!R66</f>
        <v>40</v>
      </c>
      <c r="L64" s="64">
        <f>科研成果奖!AP67</f>
        <v>0</v>
      </c>
      <c r="M64" s="9"/>
      <c r="N64" s="72">
        <f>集体活动!H66</f>
        <v>25</v>
      </c>
      <c r="O64" s="71">
        <f t="shared" si="1"/>
        <v>805</v>
      </c>
    </row>
    <row r="65" ht="15" customHeight="1" spans="1:15">
      <c r="A65" s="42">
        <v>82</v>
      </c>
      <c r="B65" s="43" t="s">
        <v>29</v>
      </c>
      <c r="C65" s="43">
        <v>5545</v>
      </c>
      <c r="D65" s="44" t="s">
        <v>103</v>
      </c>
      <c r="E65" s="10" t="s">
        <v>90</v>
      </c>
      <c r="F65" s="64">
        <f>教学工作量及获奖!X67</f>
        <v>60</v>
      </c>
      <c r="G65" s="64">
        <f>在研项目!AJ67</f>
        <v>80</v>
      </c>
      <c r="H65" s="64">
        <f>新增项目!AG68</f>
        <v>210</v>
      </c>
      <c r="I65" s="64">
        <f>横向项目!Z67</f>
        <v>0</v>
      </c>
      <c r="J65" s="64">
        <f>论文!Y67</f>
        <v>150</v>
      </c>
      <c r="K65" s="64">
        <f>专著教材!R67</f>
        <v>0</v>
      </c>
      <c r="L65" s="64">
        <f>科研成果奖!AP68</f>
        <v>0</v>
      </c>
      <c r="M65" s="9"/>
      <c r="N65" s="72">
        <f>集体活动!H67</f>
        <v>18.75</v>
      </c>
      <c r="O65" s="71">
        <f t="shared" si="1"/>
        <v>518.75</v>
      </c>
    </row>
    <row r="66" ht="15" customHeight="1" spans="1:15">
      <c r="A66" s="42">
        <v>10</v>
      </c>
      <c r="B66" s="43" t="s">
        <v>32</v>
      </c>
      <c r="C66" s="43">
        <v>2400</v>
      </c>
      <c r="D66" s="43" t="s">
        <v>104</v>
      </c>
      <c r="E66" s="10" t="s">
        <v>90</v>
      </c>
      <c r="F66" s="64">
        <f>教学工作量及获奖!X68</f>
        <v>130</v>
      </c>
      <c r="G66" s="64">
        <f>在研项目!AJ68</f>
        <v>0</v>
      </c>
      <c r="H66" s="64">
        <f>新增项目!AG69</f>
        <v>120</v>
      </c>
      <c r="I66" s="64">
        <f>横向项目!Z68</f>
        <v>0</v>
      </c>
      <c r="J66" s="64">
        <f>论文!Y68</f>
        <v>0</v>
      </c>
      <c r="K66" s="64">
        <f>专著教材!R68</f>
        <v>0</v>
      </c>
      <c r="L66" s="64">
        <f>科研成果奖!AP69</f>
        <v>0</v>
      </c>
      <c r="M66" s="9"/>
      <c r="N66" s="72">
        <f>集体活动!H68</f>
        <v>20.8333333333333</v>
      </c>
      <c r="O66" s="71">
        <f t="shared" si="1"/>
        <v>270.833333333333</v>
      </c>
    </row>
    <row r="67" ht="15" customHeight="1" spans="1:15">
      <c r="A67" s="42">
        <v>117</v>
      </c>
      <c r="B67" s="43" t="s">
        <v>64</v>
      </c>
      <c r="C67" s="43">
        <v>5804</v>
      </c>
      <c r="D67" s="43" t="s">
        <v>105</v>
      </c>
      <c r="E67" s="44" t="s">
        <v>90</v>
      </c>
      <c r="F67" s="64">
        <f>教学工作量及获奖!X69</f>
        <v>60</v>
      </c>
      <c r="G67" s="64">
        <f>在研项目!AJ69</f>
        <v>0</v>
      </c>
      <c r="H67" s="64">
        <f>新增项目!AG70</f>
        <v>0</v>
      </c>
      <c r="I67" s="64">
        <f>横向项目!Z69</f>
        <v>0</v>
      </c>
      <c r="J67" s="64">
        <f>论文!Y69</f>
        <v>0</v>
      </c>
      <c r="K67" s="64">
        <f>专著教材!R69</f>
        <v>0</v>
      </c>
      <c r="L67" s="64">
        <f>科研成果奖!AP70</f>
        <v>0</v>
      </c>
      <c r="M67" s="9"/>
      <c r="N67" s="72">
        <f>集体活动!H69</f>
        <v>0</v>
      </c>
      <c r="O67" s="71">
        <f t="shared" si="1"/>
        <v>60</v>
      </c>
    </row>
    <row r="68" ht="15" customHeight="1" spans="1:15">
      <c r="A68" s="42">
        <v>127</v>
      </c>
      <c r="B68" s="43" t="s">
        <v>24</v>
      </c>
      <c r="C68" s="43">
        <v>2567</v>
      </c>
      <c r="D68" s="43" t="s">
        <v>106</v>
      </c>
      <c r="E68" s="44" t="s">
        <v>90</v>
      </c>
      <c r="F68" s="64">
        <f>教学工作量及获奖!X70</f>
        <v>60</v>
      </c>
      <c r="G68" s="64">
        <f>在研项目!AJ70</f>
        <v>0</v>
      </c>
      <c r="H68" s="64">
        <f>新增项目!AG71</f>
        <v>0</v>
      </c>
      <c r="I68" s="64">
        <f>横向项目!Z70</f>
        <v>0</v>
      </c>
      <c r="J68" s="64">
        <f>论文!Y70</f>
        <v>0</v>
      </c>
      <c r="K68" s="64">
        <f>专著教材!R70</f>
        <v>0</v>
      </c>
      <c r="L68" s="64">
        <f>科研成果奖!AP71</f>
        <v>0</v>
      </c>
      <c r="M68" s="9"/>
      <c r="N68" s="72">
        <f>集体活动!H70</f>
        <v>0</v>
      </c>
      <c r="O68" s="71">
        <f t="shared" ref="O68:O99" si="2">SUM(F68:N68)</f>
        <v>60</v>
      </c>
    </row>
    <row r="69" ht="15" customHeight="1" spans="1:15">
      <c r="A69" s="42">
        <v>22</v>
      </c>
      <c r="B69" s="43" t="s">
        <v>55</v>
      </c>
      <c r="C69" s="43">
        <v>5497</v>
      </c>
      <c r="D69" s="43" t="s">
        <v>107</v>
      </c>
      <c r="E69" s="10" t="s">
        <v>90</v>
      </c>
      <c r="F69" s="64">
        <f>教学工作量及获奖!X71</f>
        <v>80</v>
      </c>
      <c r="G69" s="64">
        <f>在研项目!AJ71</f>
        <v>20</v>
      </c>
      <c r="H69" s="64">
        <f>新增项目!AG72</f>
        <v>80</v>
      </c>
      <c r="I69" s="64">
        <f>横向项目!Z71</f>
        <v>0</v>
      </c>
      <c r="J69" s="64">
        <f>论文!Y71</f>
        <v>50</v>
      </c>
      <c r="K69" s="64">
        <f>专著教材!R71</f>
        <v>80</v>
      </c>
      <c r="L69" s="64">
        <f>科研成果奖!AP72</f>
        <v>0</v>
      </c>
      <c r="M69" s="9"/>
      <c r="N69" s="72">
        <f>集体活动!H71</f>
        <v>22.9166666666667</v>
      </c>
      <c r="O69" s="71">
        <f t="shared" si="2"/>
        <v>332.916666666667</v>
      </c>
    </row>
    <row r="70" ht="15" customHeight="1" spans="1:15">
      <c r="A70" s="42">
        <v>18</v>
      </c>
      <c r="B70" s="43" t="s">
        <v>55</v>
      </c>
      <c r="C70" s="48" t="s">
        <v>108</v>
      </c>
      <c r="D70" s="44" t="s">
        <v>109</v>
      </c>
      <c r="E70" s="10" t="s">
        <v>90</v>
      </c>
      <c r="F70" s="64">
        <f>教学工作量及获奖!X72</f>
        <v>70</v>
      </c>
      <c r="G70" s="64">
        <f>在研项目!AJ72</f>
        <v>60</v>
      </c>
      <c r="H70" s="64">
        <f>新增项目!AG73</f>
        <v>20</v>
      </c>
      <c r="I70" s="64">
        <f>横向项目!Z72</f>
        <v>0</v>
      </c>
      <c r="J70" s="64">
        <f>论文!Y72</f>
        <v>0</v>
      </c>
      <c r="K70" s="64">
        <f>专著教材!R72</f>
        <v>0</v>
      </c>
      <c r="L70" s="64">
        <f>科研成果奖!AP73</f>
        <v>0</v>
      </c>
      <c r="M70" s="9"/>
      <c r="N70" s="72">
        <f>集体活动!H72</f>
        <v>22.9166666666667</v>
      </c>
      <c r="O70" s="71">
        <f t="shared" si="2"/>
        <v>172.916666666667</v>
      </c>
    </row>
    <row r="71" ht="15" customHeight="1" spans="1:15">
      <c r="A71" s="42">
        <v>99</v>
      </c>
      <c r="B71" s="43" t="s">
        <v>34</v>
      </c>
      <c r="C71" s="43">
        <v>3528</v>
      </c>
      <c r="D71" s="43" t="s">
        <v>110</v>
      </c>
      <c r="E71" s="10" t="s">
        <v>90</v>
      </c>
      <c r="F71" s="64">
        <f>教学工作量及获奖!X73</f>
        <v>70</v>
      </c>
      <c r="G71" s="64">
        <f>在研项目!AJ73</f>
        <v>0</v>
      </c>
      <c r="H71" s="64">
        <f>新增项目!AG74</f>
        <v>0</v>
      </c>
      <c r="I71" s="64">
        <f>横向项目!Z73</f>
        <v>0</v>
      </c>
      <c r="J71" s="64">
        <f>论文!Y73</f>
        <v>0</v>
      </c>
      <c r="K71" s="64">
        <f>专著教材!R73</f>
        <v>0</v>
      </c>
      <c r="L71" s="64">
        <f>科研成果奖!AP74</f>
        <v>0</v>
      </c>
      <c r="M71" s="9"/>
      <c r="N71" s="72">
        <f>集体活动!H73</f>
        <v>22.9166666666667</v>
      </c>
      <c r="O71" s="71">
        <f t="shared" si="2"/>
        <v>92.9166666666667</v>
      </c>
    </row>
    <row r="72" ht="15" customHeight="1" spans="1:15">
      <c r="A72" s="42">
        <v>36</v>
      </c>
      <c r="B72" s="43" t="s">
        <v>38</v>
      </c>
      <c r="C72" s="43">
        <v>5576</v>
      </c>
      <c r="D72" s="43" t="s">
        <v>111</v>
      </c>
      <c r="E72" s="10" t="s">
        <v>90</v>
      </c>
      <c r="F72" s="64">
        <f>教学工作量及获奖!X74</f>
        <v>70</v>
      </c>
      <c r="G72" s="64">
        <f>在研项目!AJ74</f>
        <v>84</v>
      </c>
      <c r="H72" s="64">
        <f>新增项目!AG75</f>
        <v>445</v>
      </c>
      <c r="I72" s="64">
        <f>横向项目!Z74</f>
        <v>26</v>
      </c>
      <c r="J72" s="64">
        <f>论文!Y74</f>
        <v>0</v>
      </c>
      <c r="K72" s="64">
        <f>专著教材!R74</f>
        <v>0</v>
      </c>
      <c r="L72" s="64">
        <f>科研成果奖!AP75</f>
        <v>0</v>
      </c>
      <c r="M72" s="9"/>
      <c r="N72" s="72">
        <f>集体活动!H74</f>
        <v>29.1666666666667</v>
      </c>
      <c r="O72" s="71">
        <f t="shared" si="2"/>
        <v>654.166666666667</v>
      </c>
    </row>
    <row r="73" ht="15" customHeight="1" spans="1:15">
      <c r="A73" s="42">
        <v>113</v>
      </c>
      <c r="B73" s="43" t="s">
        <v>64</v>
      </c>
      <c r="C73" s="43">
        <v>2161</v>
      </c>
      <c r="D73" s="43" t="s">
        <v>112</v>
      </c>
      <c r="E73" s="44" t="s">
        <v>90</v>
      </c>
      <c r="F73" s="64">
        <f>教学工作量及获奖!X75</f>
        <v>60</v>
      </c>
      <c r="G73" s="64">
        <f>在研项目!AJ75</f>
        <v>0</v>
      </c>
      <c r="H73" s="64">
        <f>新增项目!AG76</f>
        <v>0</v>
      </c>
      <c r="I73" s="64">
        <f>横向项目!Z75</f>
        <v>0</v>
      </c>
      <c r="J73" s="64">
        <f>论文!Y75</f>
        <v>0</v>
      </c>
      <c r="K73" s="64">
        <f>专著教材!R75</f>
        <v>0</v>
      </c>
      <c r="L73" s="64">
        <f>科研成果奖!AP76</f>
        <v>0</v>
      </c>
      <c r="M73" s="9"/>
      <c r="N73" s="72">
        <f>集体活动!H75</f>
        <v>0</v>
      </c>
      <c r="O73" s="71">
        <f t="shared" si="2"/>
        <v>60</v>
      </c>
    </row>
    <row r="74" ht="15" customHeight="1" spans="1:15">
      <c r="A74" s="42">
        <v>21</v>
      </c>
      <c r="B74" s="43" t="s">
        <v>55</v>
      </c>
      <c r="C74" s="43">
        <v>5061</v>
      </c>
      <c r="D74" s="43" t="s">
        <v>113</v>
      </c>
      <c r="E74" s="10" t="s">
        <v>90</v>
      </c>
      <c r="F74" s="64">
        <f>教学工作量及获奖!X76</f>
        <v>110</v>
      </c>
      <c r="G74" s="64">
        <f>在研项目!AJ76</f>
        <v>30</v>
      </c>
      <c r="H74" s="64">
        <f>新增项目!AG77</f>
        <v>40</v>
      </c>
      <c r="I74" s="64">
        <f>横向项目!Z76</f>
        <v>0</v>
      </c>
      <c r="J74" s="64">
        <f>论文!Y76</f>
        <v>106</v>
      </c>
      <c r="K74" s="64">
        <f>专著教材!R76</f>
        <v>0</v>
      </c>
      <c r="L74" s="64">
        <f>科研成果奖!AP77</f>
        <v>0</v>
      </c>
      <c r="M74" s="9"/>
      <c r="N74" s="72">
        <f>集体活动!H76</f>
        <v>27.0833333333333</v>
      </c>
      <c r="O74" s="71">
        <f t="shared" si="2"/>
        <v>313.083333333333</v>
      </c>
    </row>
    <row r="75" ht="15" customHeight="1" spans="1:15">
      <c r="A75" s="42">
        <v>28</v>
      </c>
      <c r="B75" s="43" t="s">
        <v>38</v>
      </c>
      <c r="C75" s="43">
        <v>2377</v>
      </c>
      <c r="D75" s="43" t="s">
        <v>114</v>
      </c>
      <c r="E75" s="10" t="s">
        <v>90</v>
      </c>
      <c r="F75" s="64">
        <f>教学工作量及获奖!X77</f>
        <v>70</v>
      </c>
      <c r="G75" s="64">
        <f>在研项目!AJ77</f>
        <v>0</v>
      </c>
      <c r="H75" s="64">
        <f>新增项目!AG78</f>
        <v>0</v>
      </c>
      <c r="I75" s="64">
        <f>横向项目!Z77</f>
        <v>0</v>
      </c>
      <c r="J75" s="64">
        <f>论文!Y77</f>
        <v>0</v>
      </c>
      <c r="K75" s="64">
        <f>专著教材!R77</f>
        <v>0</v>
      </c>
      <c r="L75" s="64">
        <f>科研成果奖!AP78</f>
        <v>0</v>
      </c>
      <c r="M75" s="9"/>
      <c r="N75" s="72">
        <f>集体活动!H77</f>
        <v>18.75</v>
      </c>
      <c r="O75" s="71">
        <f t="shared" si="2"/>
        <v>88.75</v>
      </c>
    </row>
    <row r="76" ht="15" customHeight="1" spans="1:15">
      <c r="A76" s="42">
        <v>47</v>
      </c>
      <c r="B76" s="43" t="s">
        <v>43</v>
      </c>
      <c r="C76" s="43">
        <v>5631</v>
      </c>
      <c r="D76" s="44" t="s">
        <v>115</v>
      </c>
      <c r="E76" s="10" t="s">
        <v>90</v>
      </c>
      <c r="F76" s="64">
        <f>教学工作量及获奖!X78</f>
        <v>70</v>
      </c>
      <c r="G76" s="64">
        <f>在研项目!AJ78</f>
        <v>42</v>
      </c>
      <c r="H76" s="64">
        <f>新增项目!AG79</f>
        <v>40</v>
      </c>
      <c r="I76" s="64">
        <f>横向项目!Z78</f>
        <v>0</v>
      </c>
      <c r="J76" s="64">
        <f>论文!Y78</f>
        <v>0</v>
      </c>
      <c r="K76" s="64">
        <f>专著教材!R78</f>
        <v>0</v>
      </c>
      <c r="L76" s="64">
        <f>科研成果奖!AP79</f>
        <v>0</v>
      </c>
      <c r="M76" s="9"/>
      <c r="N76" s="72">
        <f>集体活动!H78</f>
        <v>20.8333333333333</v>
      </c>
      <c r="O76" s="71">
        <f t="shared" si="2"/>
        <v>172.833333333333</v>
      </c>
    </row>
    <row r="77" ht="15" customHeight="1" spans="1:15">
      <c r="A77" s="42">
        <v>71</v>
      </c>
      <c r="B77" s="43" t="s">
        <v>40</v>
      </c>
      <c r="C77" s="43">
        <v>1882</v>
      </c>
      <c r="D77" s="44" t="s">
        <v>116</v>
      </c>
      <c r="E77" s="10" t="s">
        <v>90</v>
      </c>
      <c r="F77" s="64">
        <f>教学工作量及获奖!X79</f>
        <v>70</v>
      </c>
      <c r="G77" s="64">
        <f>在研项目!AJ79</f>
        <v>0</v>
      </c>
      <c r="H77" s="64">
        <f>新增项目!AG80</f>
        <v>0</v>
      </c>
      <c r="I77" s="64">
        <f>横向项目!Z79</f>
        <v>0</v>
      </c>
      <c r="J77" s="64">
        <f>论文!Y79</f>
        <v>0</v>
      </c>
      <c r="K77" s="64">
        <f>专著教材!R79</f>
        <v>0</v>
      </c>
      <c r="L77" s="64">
        <f>科研成果奖!AP80</f>
        <v>0</v>
      </c>
      <c r="M77" s="9"/>
      <c r="N77" s="72">
        <f>集体活动!H79</f>
        <v>20.8333333333333</v>
      </c>
      <c r="O77" s="71">
        <f t="shared" si="2"/>
        <v>90.8333333333333</v>
      </c>
    </row>
    <row r="78" ht="15" customHeight="1" spans="1:15">
      <c r="A78" s="42">
        <v>75</v>
      </c>
      <c r="B78" s="43" t="s">
        <v>40</v>
      </c>
      <c r="C78" s="43">
        <v>5637</v>
      </c>
      <c r="D78" s="43" t="s">
        <v>117</v>
      </c>
      <c r="E78" s="10" t="s">
        <v>90</v>
      </c>
      <c r="F78" s="64">
        <f>教学工作量及获奖!X80</f>
        <v>70</v>
      </c>
      <c r="G78" s="64">
        <f>在研项目!AJ80</f>
        <v>0</v>
      </c>
      <c r="H78" s="64">
        <f>新增项目!AG81</f>
        <v>120</v>
      </c>
      <c r="I78" s="64">
        <f>横向项目!Z80</f>
        <v>0</v>
      </c>
      <c r="J78" s="64">
        <f>论文!Y80</f>
        <v>0</v>
      </c>
      <c r="K78" s="64">
        <f>专著教材!R80</f>
        <v>0</v>
      </c>
      <c r="L78" s="64">
        <f>科研成果奖!AP81</f>
        <v>0</v>
      </c>
      <c r="M78" s="9"/>
      <c r="N78" s="72">
        <f>集体活动!H80</f>
        <v>25</v>
      </c>
      <c r="O78" s="71">
        <f t="shared" si="2"/>
        <v>215</v>
      </c>
    </row>
    <row r="79" ht="15" customHeight="1" spans="1:15">
      <c r="A79" s="42">
        <v>9</v>
      </c>
      <c r="B79" s="43" t="s">
        <v>32</v>
      </c>
      <c r="C79" s="43">
        <v>2193</v>
      </c>
      <c r="D79" s="43" t="s">
        <v>118</v>
      </c>
      <c r="E79" s="10" t="s">
        <v>90</v>
      </c>
      <c r="F79" s="64">
        <f>教学工作量及获奖!X81</f>
        <v>350</v>
      </c>
      <c r="G79" s="64">
        <f>在研项目!AJ81</f>
        <v>0</v>
      </c>
      <c r="H79" s="64">
        <f>新增项目!AG82</f>
        <v>0</v>
      </c>
      <c r="I79" s="64">
        <f>横向项目!Z81</f>
        <v>0</v>
      </c>
      <c r="J79" s="64">
        <f>论文!Y81</f>
        <v>0</v>
      </c>
      <c r="K79" s="64">
        <f>专著教材!R81</f>
        <v>0</v>
      </c>
      <c r="L79" s="64">
        <f>科研成果奖!AP82</f>
        <v>0</v>
      </c>
      <c r="M79" s="9"/>
      <c r="N79" s="72">
        <f>集体活动!H81</f>
        <v>25</v>
      </c>
      <c r="O79" s="71">
        <f t="shared" si="2"/>
        <v>375</v>
      </c>
    </row>
    <row r="80" ht="15" customHeight="1" spans="1:15">
      <c r="A80" s="42">
        <v>118</v>
      </c>
      <c r="B80" s="43" t="s">
        <v>64</v>
      </c>
      <c r="C80" s="43">
        <v>6021</v>
      </c>
      <c r="D80" s="43" t="s">
        <v>119</v>
      </c>
      <c r="E80" s="44" t="s">
        <v>90</v>
      </c>
      <c r="F80" s="64">
        <f>教学工作量及获奖!X82</f>
        <v>60</v>
      </c>
      <c r="G80" s="64">
        <f>在研项目!AJ82</f>
        <v>60</v>
      </c>
      <c r="H80" s="64">
        <f>新增项目!AG83</f>
        <v>0</v>
      </c>
      <c r="I80" s="64">
        <f>横向项目!Z82</f>
        <v>0</v>
      </c>
      <c r="J80" s="64">
        <f>论文!Y82</f>
        <v>0</v>
      </c>
      <c r="K80" s="64">
        <f>专著教材!R82</f>
        <v>0</v>
      </c>
      <c r="L80" s="64">
        <f>科研成果奖!AP83</f>
        <v>0</v>
      </c>
      <c r="M80" s="9"/>
      <c r="N80" s="72">
        <f>集体活动!H82</f>
        <v>0</v>
      </c>
      <c r="O80" s="71">
        <f t="shared" si="2"/>
        <v>120</v>
      </c>
    </row>
    <row r="81" ht="15" customHeight="1" spans="1:15">
      <c r="A81" s="42">
        <v>45</v>
      </c>
      <c r="B81" s="43" t="s">
        <v>43</v>
      </c>
      <c r="C81" s="43">
        <v>2672</v>
      </c>
      <c r="D81" s="43" t="s">
        <v>120</v>
      </c>
      <c r="E81" s="10" t="s">
        <v>90</v>
      </c>
      <c r="F81" s="64">
        <f>教学工作量及获奖!X83</f>
        <v>135</v>
      </c>
      <c r="G81" s="64">
        <f>在研项目!AJ83</f>
        <v>0</v>
      </c>
      <c r="H81" s="64">
        <f>新增项目!AG84</f>
        <v>40</v>
      </c>
      <c r="I81" s="64">
        <f>横向项目!Z83</f>
        <v>26</v>
      </c>
      <c r="J81" s="64">
        <f>论文!Y83</f>
        <v>0</v>
      </c>
      <c r="K81" s="64">
        <f>专著教材!R83</f>
        <v>0</v>
      </c>
      <c r="L81" s="64">
        <f>科研成果奖!AP84</f>
        <v>0</v>
      </c>
      <c r="M81" s="9"/>
      <c r="N81" s="72">
        <f>集体活动!H83</f>
        <v>25</v>
      </c>
      <c r="O81" s="71">
        <f t="shared" si="2"/>
        <v>226</v>
      </c>
    </row>
    <row r="82" ht="15" customHeight="1" spans="1:15">
      <c r="A82" s="42">
        <v>81</v>
      </c>
      <c r="B82" s="43" t="s">
        <v>29</v>
      </c>
      <c r="C82" s="43">
        <v>5001</v>
      </c>
      <c r="D82" s="43" t="s">
        <v>121</v>
      </c>
      <c r="E82" s="10" t="s">
        <v>90</v>
      </c>
      <c r="F82" s="64">
        <f>教学工作量及获奖!X84</f>
        <v>90</v>
      </c>
      <c r="G82" s="64">
        <f>在研项目!AJ84</f>
        <v>60</v>
      </c>
      <c r="H82" s="64">
        <f>新增项目!AG85</f>
        <v>80</v>
      </c>
      <c r="I82" s="64">
        <f>横向项目!Z84</f>
        <v>0</v>
      </c>
      <c r="J82" s="64">
        <f>论文!Y84</f>
        <v>0</v>
      </c>
      <c r="K82" s="64">
        <f>专著教材!R84</f>
        <v>0</v>
      </c>
      <c r="L82" s="64">
        <f>科研成果奖!AP85</f>
        <v>0</v>
      </c>
      <c r="M82" s="9"/>
      <c r="N82" s="72">
        <f>集体活动!H84</f>
        <v>22.9166666666667</v>
      </c>
      <c r="O82" s="71">
        <f t="shared" si="2"/>
        <v>252.916666666667</v>
      </c>
    </row>
    <row r="83" ht="15" customHeight="1" spans="1:15">
      <c r="A83" s="42">
        <v>74</v>
      </c>
      <c r="B83" s="43" t="s">
        <v>40</v>
      </c>
      <c r="C83" s="43">
        <v>5203</v>
      </c>
      <c r="D83" s="43" t="s">
        <v>122</v>
      </c>
      <c r="E83" s="10" t="s">
        <v>90</v>
      </c>
      <c r="F83" s="64">
        <f>教学工作量及获奖!X85</f>
        <v>70</v>
      </c>
      <c r="G83" s="64">
        <f>在研项目!AJ85</f>
        <v>60</v>
      </c>
      <c r="H83" s="64">
        <f>新增项目!AG86</f>
        <v>2</v>
      </c>
      <c r="I83" s="64">
        <f>横向项目!Z85</f>
        <v>0</v>
      </c>
      <c r="J83" s="64">
        <f>论文!Y85</f>
        <v>0</v>
      </c>
      <c r="K83" s="64">
        <f>专著教材!R85</f>
        <v>0</v>
      </c>
      <c r="L83" s="64">
        <f>科研成果奖!AP86</f>
        <v>0</v>
      </c>
      <c r="M83" s="9"/>
      <c r="N83" s="72">
        <f>集体活动!H85</f>
        <v>29.1666666666667</v>
      </c>
      <c r="O83" s="71">
        <f t="shared" si="2"/>
        <v>161.166666666667</v>
      </c>
    </row>
    <row r="84" ht="15" customHeight="1" spans="1:15">
      <c r="A84" s="42">
        <v>42</v>
      </c>
      <c r="B84" s="43" t="s">
        <v>43</v>
      </c>
      <c r="C84" s="43">
        <v>2323</v>
      </c>
      <c r="D84" s="43" t="s">
        <v>123</v>
      </c>
      <c r="E84" s="10" t="s">
        <v>90</v>
      </c>
      <c r="F84" s="64">
        <f>教学工作量及获奖!X86</f>
        <v>80</v>
      </c>
      <c r="G84" s="64">
        <f>在研项目!AJ86</f>
        <v>0</v>
      </c>
      <c r="H84" s="64">
        <f>新增项目!AG87</f>
        <v>0</v>
      </c>
      <c r="I84" s="64">
        <f>横向项目!Z86</f>
        <v>26</v>
      </c>
      <c r="J84" s="64">
        <f>论文!Y86</f>
        <v>0</v>
      </c>
      <c r="K84" s="64">
        <f>专著教材!R86</f>
        <v>0</v>
      </c>
      <c r="L84" s="64">
        <f>科研成果奖!AP87</f>
        <v>0</v>
      </c>
      <c r="M84" s="9"/>
      <c r="N84" s="72">
        <f>集体活动!H86</f>
        <v>22.9166666666667</v>
      </c>
      <c r="O84" s="71">
        <f t="shared" si="2"/>
        <v>128.916666666667</v>
      </c>
    </row>
    <row r="85" ht="15" customHeight="1" spans="1:15">
      <c r="A85" s="42">
        <v>84</v>
      </c>
      <c r="B85" s="43" t="s">
        <v>29</v>
      </c>
      <c r="C85" s="43">
        <v>6232</v>
      </c>
      <c r="D85" s="43" t="s">
        <v>124</v>
      </c>
      <c r="E85" s="10" t="s">
        <v>90</v>
      </c>
      <c r="F85" s="64">
        <f>教学工作量及获奖!X87</f>
        <v>60</v>
      </c>
      <c r="G85" s="64">
        <f>在研项目!AJ87</f>
        <v>0</v>
      </c>
      <c r="H85" s="64">
        <f>新增项目!AG88</f>
        <v>80</v>
      </c>
      <c r="I85" s="64">
        <f>横向项目!Z87</f>
        <v>0</v>
      </c>
      <c r="J85" s="64">
        <f>论文!Y87</f>
        <v>0</v>
      </c>
      <c r="K85" s="64">
        <f>专著教材!R87</f>
        <v>0</v>
      </c>
      <c r="L85" s="64">
        <f>科研成果奖!AP88</f>
        <v>0</v>
      </c>
      <c r="M85" s="9"/>
      <c r="N85" s="72">
        <f>集体活动!H87</f>
        <v>29.1666666666667</v>
      </c>
      <c r="O85" s="71">
        <f t="shared" si="2"/>
        <v>169.166666666667</v>
      </c>
    </row>
    <row r="86" ht="15" customHeight="1" spans="1:15">
      <c r="A86" s="42">
        <v>112</v>
      </c>
      <c r="B86" s="43" t="s">
        <v>64</v>
      </c>
      <c r="C86" s="43">
        <v>2103</v>
      </c>
      <c r="D86" s="43" t="s">
        <v>125</v>
      </c>
      <c r="E86" s="44" t="s">
        <v>90</v>
      </c>
      <c r="F86" s="64">
        <f>教学工作量及获奖!X88</f>
        <v>60</v>
      </c>
      <c r="G86" s="64">
        <f>在研项目!AJ88</f>
        <v>0</v>
      </c>
      <c r="H86" s="64">
        <f>新增项目!AG89</f>
        <v>0</v>
      </c>
      <c r="I86" s="64">
        <f>横向项目!Z88</f>
        <v>0</v>
      </c>
      <c r="J86" s="64">
        <f>论文!Y88</f>
        <v>0</v>
      </c>
      <c r="K86" s="64">
        <f>专著教材!R88</f>
        <v>0</v>
      </c>
      <c r="L86" s="64">
        <f>科研成果奖!AP89</f>
        <v>0</v>
      </c>
      <c r="M86" s="9"/>
      <c r="N86" s="72">
        <f>集体活动!H88</f>
        <v>0</v>
      </c>
      <c r="O86" s="71">
        <f t="shared" si="2"/>
        <v>60</v>
      </c>
    </row>
    <row r="87" ht="15" customHeight="1" spans="1:15">
      <c r="A87" s="42">
        <v>69</v>
      </c>
      <c r="B87" s="43" t="s">
        <v>40</v>
      </c>
      <c r="C87" s="48" t="s">
        <v>126</v>
      </c>
      <c r="D87" s="44" t="s">
        <v>127</v>
      </c>
      <c r="E87" s="10" t="s">
        <v>90</v>
      </c>
      <c r="F87" s="64">
        <f>教学工作量及获奖!X89</f>
        <v>60</v>
      </c>
      <c r="G87" s="64">
        <f>在研项目!AJ89</f>
        <v>0</v>
      </c>
      <c r="H87" s="64">
        <f>新增项目!AG90</f>
        <v>0</v>
      </c>
      <c r="I87" s="64">
        <f>横向项目!Z89</f>
        <v>0</v>
      </c>
      <c r="J87" s="64">
        <f>论文!Y89</f>
        <v>0</v>
      </c>
      <c r="K87" s="64">
        <f>专著教材!R89</f>
        <v>0</v>
      </c>
      <c r="L87" s="64">
        <f>科研成果奖!AP90</f>
        <v>0</v>
      </c>
      <c r="M87" s="9"/>
      <c r="N87" s="72">
        <f>集体活动!H89</f>
        <v>20.8333333333333</v>
      </c>
      <c r="O87" s="71">
        <f t="shared" si="2"/>
        <v>80.8333333333333</v>
      </c>
    </row>
    <row r="88" ht="15" customHeight="1" spans="1:15">
      <c r="A88" s="42">
        <v>56</v>
      </c>
      <c r="B88" s="43" t="s">
        <v>58</v>
      </c>
      <c r="C88" s="43">
        <v>5008</v>
      </c>
      <c r="D88" s="43" t="s">
        <v>128</v>
      </c>
      <c r="E88" s="10" t="s">
        <v>90</v>
      </c>
      <c r="F88" s="64">
        <f>教学工作量及获奖!X90</f>
        <v>80</v>
      </c>
      <c r="G88" s="64">
        <f>在研项目!AJ90</f>
        <v>0</v>
      </c>
      <c r="H88" s="64">
        <f>新增项目!AG91</f>
        <v>0</v>
      </c>
      <c r="I88" s="64">
        <f>横向项目!Z90</f>
        <v>0</v>
      </c>
      <c r="J88" s="64">
        <f>论文!Y90</f>
        <v>0</v>
      </c>
      <c r="K88" s="64">
        <f>专著教材!R90</f>
        <v>0</v>
      </c>
      <c r="L88" s="64">
        <f>科研成果奖!AP91</f>
        <v>0</v>
      </c>
      <c r="M88" s="9"/>
      <c r="N88" s="72">
        <f>集体活动!H90</f>
        <v>18.75</v>
      </c>
      <c r="O88" s="71">
        <f t="shared" si="2"/>
        <v>98.75</v>
      </c>
    </row>
    <row r="89" ht="15" customHeight="1" spans="1:15">
      <c r="A89" s="42">
        <v>44</v>
      </c>
      <c r="B89" s="43" t="s">
        <v>43</v>
      </c>
      <c r="C89" s="43">
        <v>2600</v>
      </c>
      <c r="D89" s="43" t="s">
        <v>129</v>
      </c>
      <c r="E89" s="10" t="s">
        <v>90</v>
      </c>
      <c r="F89" s="64">
        <f>教学工作量及获奖!X91</f>
        <v>70</v>
      </c>
      <c r="G89" s="64">
        <f>在研项目!AJ91</f>
        <v>0</v>
      </c>
      <c r="H89" s="64">
        <f>新增项目!AG92</f>
        <v>5</v>
      </c>
      <c r="I89" s="64">
        <f>横向项目!Z91</f>
        <v>55</v>
      </c>
      <c r="J89" s="64">
        <f>论文!Y91</f>
        <v>0</v>
      </c>
      <c r="K89" s="64">
        <f>专著教材!R91</f>
        <v>0</v>
      </c>
      <c r="L89" s="64">
        <f>科研成果奖!AP92</f>
        <v>0</v>
      </c>
      <c r="M89" s="9"/>
      <c r="N89" s="72">
        <f>集体活动!H91</f>
        <v>25</v>
      </c>
      <c r="O89" s="71">
        <f t="shared" si="2"/>
        <v>155</v>
      </c>
    </row>
    <row r="90" ht="15" customHeight="1" spans="1:15">
      <c r="A90" s="42">
        <v>120</v>
      </c>
      <c r="B90" s="43" t="s">
        <v>64</v>
      </c>
      <c r="C90" s="43">
        <v>5850</v>
      </c>
      <c r="D90" s="43" t="s">
        <v>130</v>
      </c>
      <c r="E90" s="44" t="s">
        <v>90</v>
      </c>
      <c r="F90" s="64">
        <f>教学工作量及获奖!X92</f>
        <v>60</v>
      </c>
      <c r="G90" s="64">
        <f>在研项目!AJ92</f>
        <v>0</v>
      </c>
      <c r="H90" s="64">
        <f>新增项目!AG93</f>
        <v>0</v>
      </c>
      <c r="I90" s="64">
        <f>横向项目!Z92</f>
        <v>0</v>
      </c>
      <c r="J90" s="64">
        <f>论文!Y92</f>
        <v>0</v>
      </c>
      <c r="K90" s="64">
        <f>专著教材!R92</f>
        <v>0</v>
      </c>
      <c r="L90" s="64">
        <f>科研成果奖!AP93</f>
        <v>0</v>
      </c>
      <c r="M90" s="9"/>
      <c r="N90" s="72">
        <f>集体活动!H92</f>
        <v>0</v>
      </c>
      <c r="O90" s="71">
        <f t="shared" si="2"/>
        <v>60</v>
      </c>
    </row>
    <row r="91" customHeight="1" spans="1:15">
      <c r="A91" s="42">
        <v>76</v>
      </c>
      <c r="B91" s="43" t="s">
        <v>29</v>
      </c>
      <c r="C91" s="48" t="s">
        <v>131</v>
      </c>
      <c r="D91" s="43" t="s">
        <v>132</v>
      </c>
      <c r="E91" s="10" t="s">
        <v>90</v>
      </c>
      <c r="F91" s="64">
        <f>教学工作量及获奖!X93</f>
        <v>60</v>
      </c>
      <c r="G91" s="64">
        <f>在研项目!AJ93</f>
        <v>0</v>
      </c>
      <c r="H91" s="64">
        <f>新增项目!AG94</f>
        <v>0</v>
      </c>
      <c r="I91" s="64">
        <f>横向项目!Z93</f>
        <v>0</v>
      </c>
      <c r="J91" s="64">
        <f>论文!Y93</f>
        <v>0</v>
      </c>
      <c r="K91" s="64">
        <f>专著教材!R93</f>
        <v>0</v>
      </c>
      <c r="L91" s="64">
        <f>科研成果奖!AP94</f>
        <v>0</v>
      </c>
      <c r="M91" s="9"/>
      <c r="N91" s="72">
        <f>集体活动!H93</f>
        <v>20.8333333333333</v>
      </c>
      <c r="O91" s="71">
        <f t="shared" si="2"/>
        <v>80.8333333333333</v>
      </c>
    </row>
    <row r="92" customHeight="1" spans="1:15">
      <c r="A92" s="42">
        <v>119</v>
      </c>
      <c r="B92" s="43" t="s">
        <v>64</v>
      </c>
      <c r="C92" s="43">
        <v>6015</v>
      </c>
      <c r="D92" s="43" t="s">
        <v>133</v>
      </c>
      <c r="E92" s="44" t="s">
        <v>90</v>
      </c>
      <c r="F92" s="64">
        <f>教学工作量及获奖!X94</f>
        <v>60</v>
      </c>
      <c r="G92" s="64">
        <f>在研项目!AJ94</f>
        <v>0</v>
      </c>
      <c r="H92" s="64">
        <f>新增项目!AG95</f>
        <v>0</v>
      </c>
      <c r="I92" s="64">
        <f>横向项目!Z94</f>
        <v>0</v>
      </c>
      <c r="J92" s="64">
        <f>论文!Y94</f>
        <v>6</v>
      </c>
      <c r="K92" s="64">
        <f>专著教材!R94</f>
        <v>0</v>
      </c>
      <c r="L92" s="64">
        <f>科研成果奖!AP95</f>
        <v>0</v>
      </c>
      <c r="M92" s="9"/>
      <c r="N92" s="72">
        <f>集体活动!H94</f>
        <v>0</v>
      </c>
      <c r="O92" s="71">
        <f t="shared" si="2"/>
        <v>66</v>
      </c>
    </row>
    <row r="93" customHeight="1" spans="1:15">
      <c r="A93" s="42">
        <v>19</v>
      </c>
      <c r="B93" s="43" t="s">
        <v>55</v>
      </c>
      <c r="C93" s="43">
        <v>1902</v>
      </c>
      <c r="D93" s="44" t="s">
        <v>134</v>
      </c>
      <c r="E93" s="10" t="s">
        <v>90</v>
      </c>
      <c r="F93" s="64">
        <f>教学工作量及获奖!X95</f>
        <v>70</v>
      </c>
      <c r="G93" s="64">
        <f>在研项目!AJ95</f>
        <v>60</v>
      </c>
      <c r="H93" s="64">
        <f>新增项目!AG96</f>
        <v>0</v>
      </c>
      <c r="I93" s="64">
        <f>横向项目!Z95</f>
        <v>0</v>
      </c>
      <c r="J93" s="64">
        <f>论文!Y95</f>
        <v>0</v>
      </c>
      <c r="K93" s="64">
        <f>专著教材!R95</f>
        <v>0</v>
      </c>
      <c r="L93" s="64">
        <f>科研成果奖!AP96</f>
        <v>0</v>
      </c>
      <c r="M93" s="9"/>
      <c r="N93" s="72">
        <f>集体活动!H95</f>
        <v>22.9166666666667</v>
      </c>
      <c r="O93" s="71">
        <f t="shared" si="2"/>
        <v>152.916666666667</v>
      </c>
    </row>
    <row r="94" customHeight="1" spans="1:15">
      <c r="A94" s="42">
        <v>116</v>
      </c>
      <c r="B94" s="43" t="s">
        <v>64</v>
      </c>
      <c r="C94" s="43">
        <v>5411</v>
      </c>
      <c r="D94" s="43" t="s">
        <v>135</v>
      </c>
      <c r="E94" s="44" t="s">
        <v>90</v>
      </c>
      <c r="F94" s="64">
        <f>教学工作量及获奖!X96</f>
        <v>60</v>
      </c>
      <c r="G94" s="64">
        <f>在研项目!AJ96</f>
        <v>0</v>
      </c>
      <c r="H94" s="64">
        <f>新增项目!AG97</f>
        <v>0</v>
      </c>
      <c r="I94" s="64">
        <f>横向项目!Z96</f>
        <v>0</v>
      </c>
      <c r="J94" s="64">
        <f>论文!Y96</f>
        <v>0</v>
      </c>
      <c r="K94" s="64">
        <f>专著教材!R96</f>
        <v>0</v>
      </c>
      <c r="L94" s="64">
        <f>科研成果奖!AP97</f>
        <v>0</v>
      </c>
      <c r="M94" s="9"/>
      <c r="N94" s="72">
        <f>集体活动!H96</f>
        <v>0</v>
      </c>
      <c r="O94" s="71">
        <f t="shared" si="2"/>
        <v>60</v>
      </c>
    </row>
    <row r="95" customHeight="1" spans="1:15">
      <c r="A95" s="42">
        <v>12</v>
      </c>
      <c r="B95" s="43" t="s">
        <v>32</v>
      </c>
      <c r="C95" s="43">
        <v>5802</v>
      </c>
      <c r="D95" s="43" t="s">
        <v>136</v>
      </c>
      <c r="E95" s="10" t="s">
        <v>90</v>
      </c>
      <c r="F95" s="64">
        <f>教学工作量及获奖!X97</f>
        <v>380</v>
      </c>
      <c r="G95" s="64">
        <f>在研项目!AJ97</f>
        <v>172</v>
      </c>
      <c r="H95" s="64">
        <f>新增项目!AG98</f>
        <v>525</v>
      </c>
      <c r="I95" s="64">
        <f>横向项目!Z97</f>
        <v>0</v>
      </c>
      <c r="J95" s="64">
        <f>论文!Y97</f>
        <v>22</v>
      </c>
      <c r="K95" s="64">
        <f>专著教材!R97</f>
        <v>0</v>
      </c>
      <c r="L95" s="64">
        <f>科研成果奖!AP98</f>
        <v>0</v>
      </c>
      <c r="M95" s="9"/>
      <c r="N95" s="72">
        <f>集体活动!H97</f>
        <v>27.0833333333333</v>
      </c>
      <c r="O95" s="71">
        <f t="shared" si="2"/>
        <v>1126.08333333333</v>
      </c>
    </row>
    <row r="96" customHeight="1" spans="1:15">
      <c r="A96" s="42">
        <v>109</v>
      </c>
      <c r="B96" s="44" t="s">
        <v>137</v>
      </c>
      <c r="C96" s="43">
        <v>6223</v>
      </c>
      <c r="D96" s="43" t="s">
        <v>138</v>
      </c>
      <c r="E96" s="44" t="s">
        <v>90</v>
      </c>
      <c r="F96" s="64">
        <f>教学工作量及获奖!X98</f>
        <v>60</v>
      </c>
      <c r="G96" s="64">
        <f>在研项目!AJ98</f>
        <v>0</v>
      </c>
      <c r="H96" s="64">
        <f>新增项目!AG99</f>
        <v>160</v>
      </c>
      <c r="I96" s="64">
        <f>横向项目!Z98</f>
        <v>0</v>
      </c>
      <c r="J96" s="64">
        <f>论文!Y98</f>
        <v>200</v>
      </c>
      <c r="K96" s="64">
        <f>专著教材!R98</f>
        <v>50</v>
      </c>
      <c r="L96" s="64">
        <f>科研成果奖!AP99</f>
        <v>0</v>
      </c>
      <c r="M96" s="9"/>
      <c r="N96" s="72">
        <f>集体活动!H98</f>
        <v>25</v>
      </c>
      <c r="O96" s="71">
        <f t="shared" si="2"/>
        <v>495</v>
      </c>
    </row>
    <row r="97" customHeight="1" spans="1:15">
      <c r="A97" s="42">
        <v>107</v>
      </c>
      <c r="B97" s="43" t="s">
        <v>34</v>
      </c>
      <c r="C97" s="43">
        <v>2575</v>
      </c>
      <c r="D97" s="43" t="s">
        <v>139</v>
      </c>
      <c r="E97" s="10" t="s">
        <v>90</v>
      </c>
      <c r="F97" s="64">
        <f>教学工作量及获奖!X99</f>
        <v>70</v>
      </c>
      <c r="G97" s="64">
        <f>在研项目!AJ99</f>
        <v>0</v>
      </c>
      <c r="H97" s="64">
        <f>新增项目!AG100</f>
        <v>0</v>
      </c>
      <c r="I97" s="64">
        <f>横向项目!Z99</f>
        <v>0</v>
      </c>
      <c r="J97" s="64">
        <f>论文!Y99</f>
        <v>0</v>
      </c>
      <c r="K97" s="64">
        <f>专著教材!R99</f>
        <v>0</v>
      </c>
      <c r="L97" s="64">
        <f>科研成果奖!AP100</f>
        <v>0</v>
      </c>
      <c r="M97" s="9"/>
      <c r="N97" s="72">
        <f>集体活动!H99</f>
        <v>25</v>
      </c>
      <c r="O97" s="71">
        <f t="shared" si="2"/>
        <v>95</v>
      </c>
    </row>
    <row r="98" customHeight="1" spans="1:15">
      <c r="A98" s="42">
        <v>63</v>
      </c>
      <c r="B98" s="43" t="s">
        <v>49</v>
      </c>
      <c r="C98" s="43">
        <v>2644</v>
      </c>
      <c r="D98" s="43" t="s">
        <v>140</v>
      </c>
      <c r="E98" s="10" t="s">
        <v>90</v>
      </c>
      <c r="F98" s="64">
        <f>教学工作量及获奖!X100</f>
        <v>60</v>
      </c>
      <c r="G98" s="64">
        <f>在研项目!AJ100</f>
        <v>180</v>
      </c>
      <c r="H98" s="64">
        <f>新增项目!AG101</f>
        <v>240</v>
      </c>
      <c r="I98" s="64">
        <f>横向项目!Z100</f>
        <v>0</v>
      </c>
      <c r="J98" s="64">
        <f>论文!Y100</f>
        <v>0</v>
      </c>
      <c r="K98" s="64">
        <f>专著教材!R100</f>
        <v>0</v>
      </c>
      <c r="L98" s="64">
        <f>科研成果奖!AP101</f>
        <v>0</v>
      </c>
      <c r="M98" s="9"/>
      <c r="N98" s="72">
        <f>集体活动!H100</f>
        <v>22.9166666666667</v>
      </c>
      <c r="O98" s="71">
        <f t="shared" si="2"/>
        <v>502.916666666667</v>
      </c>
    </row>
    <row r="99" customHeight="1" spans="1:15">
      <c r="A99" s="42">
        <v>52</v>
      </c>
      <c r="B99" s="43" t="s">
        <v>58</v>
      </c>
      <c r="C99" s="43">
        <v>1753</v>
      </c>
      <c r="D99" s="44" t="s">
        <v>141</v>
      </c>
      <c r="E99" s="10" t="s">
        <v>90</v>
      </c>
      <c r="F99" s="64">
        <f>教学工作量及获奖!X101</f>
        <v>70</v>
      </c>
      <c r="G99" s="64">
        <f>在研项目!AJ101</f>
        <v>0</v>
      </c>
      <c r="H99" s="64">
        <f>新增项目!AG102</f>
        <v>0</v>
      </c>
      <c r="I99" s="64">
        <f>横向项目!Z101</f>
        <v>0</v>
      </c>
      <c r="J99" s="64">
        <f>论文!Y101</f>
        <v>0</v>
      </c>
      <c r="K99" s="64">
        <f>专著教材!R101</f>
        <v>0</v>
      </c>
      <c r="L99" s="64">
        <f>科研成果奖!AP102</f>
        <v>0</v>
      </c>
      <c r="M99" s="9"/>
      <c r="N99" s="72">
        <f>集体活动!H101</f>
        <v>22.9166666666667</v>
      </c>
      <c r="O99" s="71">
        <f t="shared" si="2"/>
        <v>92.9166666666667</v>
      </c>
    </row>
    <row r="100" customHeight="1" spans="1:15">
      <c r="A100" s="42">
        <v>67</v>
      </c>
      <c r="B100" s="43" t="s">
        <v>49</v>
      </c>
      <c r="C100" s="43">
        <v>6233</v>
      </c>
      <c r="D100" s="43" t="s">
        <v>142</v>
      </c>
      <c r="E100" s="10" t="s">
        <v>90</v>
      </c>
      <c r="F100" s="64">
        <f>教学工作量及获奖!X102</f>
        <v>60</v>
      </c>
      <c r="G100" s="64">
        <f>在研项目!AJ102</f>
        <v>0</v>
      </c>
      <c r="H100" s="64">
        <f>新增项目!AG103</f>
        <v>513</v>
      </c>
      <c r="I100" s="64">
        <f>横向项目!Z102</f>
        <v>0</v>
      </c>
      <c r="J100" s="64">
        <f>论文!Y102</f>
        <v>325</v>
      </c>
      <c r="K100" s="64">
        <f>专著教材!R102</f>
        <v>0</v>
      </c>
      <c r="L100" s="64">
        <f>科研成果奖!AP103</f>
        <v>10</v>
      </c>
      <c r="M100" s="9"/>
      <c r="N100" s="72">
        <f>集体活动!H102</f>
        <v>25</v>
      </c>
      <c r="O100" s="71">
        <f t="shared" ref="O100:O131" si="3">SUM(F100:N100)</f>
        <v>933</v>
      </c>
    </row>
    <row r="101" customHeight="1" spans="1:15">
      <c r="A101" s="42">
        <v>66</v>
      </c>
      <c r="B101" s="43" t="s">
        <v>49</v>
      </c>
      <c r="C101" s="43">
        <v>5764</v>
      </c>
      <c r="D101" s="43" t="s">
        <v>143</v>
      </c>
      <c r="E101" s="10" t="s">
        <v>144</v>
      </c>
      <c r="F101" s="64">
        <f>教学工作量及获奖!X103</f>
        <v>60</v>
      </c>
      <c r="G101" s="64">
        <f>在研项目!AJ103</f>
        <v>553</v>
      </c>
      <c r="H101" s="64">
        <f>新增项目!AG104</f>
        <v>295</v>
      </c>
      <c r="I101" s="64">
        <f>横向项目!Z103</f>
        <v>26</v>
      </c>
      <c r="J101" s="64">
        <f>论文!Y103</f>
        <v>1026</v>
      </c>
      <c r="K101" s="64">
        <f>专著教材!R103</f>
        <v>100</v>
      </c>
      <c r="L101" s="64">
        <f>科研成果奖!AP104</f>
        <v>60</v>
      </c>
      <c r="M101" s="9"/>
      <c r="N101" s="72">
        <f>集体活动!H103</f>
        <v>27.0833333333333</v>
      </c>
      <c r="O101" s="71">
        <f t="shared" si="3"/>
        <v>2147.08333333333</v>
      </c>
    </row>
    <row r="102" customHeight="1" spans="1:15">
      <c r="A102" s="42">
        <v>77</v>
      </c>
      <c r="B102" s="43" t="s">
        <v>29</v>
      </c>
      <c r="C102" s="43">
        <v>1905</v>
      </c>
      <c r="D102" s="44" t="s">
        <v>145</v>
      </c>
      <c r="E102" s="10" t="s">
        <v>144</v>
      </c>
      <c r="F102" s="64">
        <f>教学工作量及获奖!X104</f>
        <v>50</v>
      </c>
      <c r="G102" s="64">
        <f>在研项目!AJ104</f>
        <v>200</v>
      </c>
      <c r="H102" s="64">
        <f>新增项目!AG105</f>
        <v>220</v>
      </c>
      <c r="I102" s="64">
        <f>横向项目!Z104</f>
        <v>0</v>
      </c>
      <c r="J102" s="64">
        <f>论文!Y104</f>
        <v>87</v>
      </c>
      <c r="K102" s="64">
        <f>专著教材!R104</f>
        <v>0</v>
      </c>
      <c r="L102" s="64">
        <f>科研成果奖!AP105</f>
        <v>0</v>
      </c>
      <c r="M102" s="9"/>
      <c r="N102" s="72">
        <f>集体活动!H104</f>
        <v>22.9166666666667</v>
      </c>
      <c r="O102" s="71">
        <f t="shared" si="3"/>
        <v>579.916666666667</v>
      </c>
    </row>
    <row r="103" customHeight="1" spans="1:15">
      <c r="A103" s="42">
        <v>33</v>
      </c>
      <c r="B103" s="43" t="s">
        <v>38</v>
      </c>
      <c r="C103" s="43">
        <v>5114</v>
      </c>
      <c r="D103" s="43" t="s">
        <v>146</v>
      </c>
      <c r="E103" s="10" t="s">
        <v>144</v>
      </c>
      <c r="F103" s="64">
        <f>教学工作量及获奖!X105</f>
        <v>100</v>
      </c>
      <c r="G103" s="64">
        <f>在研项目!AJ105</f>
        <v>365</v>
      </c>
      <c r="H103" s="64">
        <f>新增项目!AG106</f>
        <v>32</v>
      </c>
      <c r="I103" s="64">
        <f>横向项目!Z105</f>
        <v>53</v>
      </c>
      <c r="J103" s="64">
        <f>论文!Y105</f>
        <v>380</v>
      </c>
      <c r="K103" s="64">
        <f>专著教材!R105</f>
        <v>0</v>
      </c>
      <c r="L103" s="64">
        <f>科研成果奖!AP106</f>
        <v>30</v>
      </c>
      <c r="M103" s="9"/>
      <c r="N103" s="72">
        <f>集体活动!H105</f>
        <v>27.0833333333333</v>
      </c>
      <c r="O103" s="71">
        <f t="shared" si="3"/>
        <v>987.083333333333</v>
      </c>
    </row>
    <row r="104" customHeight="1" spans="1:15">
      <c r="A104" s="42">
        <v>100</v>
      </c>
      <c r="B104" s="43" t="s">
        <v>34</v>
      </c>
      <c r="C104" s="43"/>
      <c r="D104" s="43" t="s">
        <v>147</v>
      </c>
      <c r="E104" s="10" t="s">
        <v>144</v>
      </c>
      <c r="F104" s="64">
        <f>教学工作量及获奖!X106</f>
        <v>20</v>
      </c>
      <c r="G104" s="64">
        <f>在研项目!AJ106</f>
        <v>0</v>
      </c>
      <c r="H104" s="64">
        <f>新增项目!AG107</f>
        <v>130</v>
      </c>
      <c r="I104" s="64">
        <f>横向项目!Z106</f>
        <v>0</v>
      </c>
      <c r="J104" s="64">
        <f>论文!Y106</f>
        <v>0</v>
      </c>
      <c r="K104" s="64">
        <f>专著教材!R106</f>
        <v>0</v>
      </c>
      <c r="L104" s="64">
        <f>科研成果奖!AP107</f>
        <v>0</v>
      </c>
      <c r="M104" s="9"/>
      <c r="N104" s="72">
        <f>集体活动!H106</f>
        <v>0</v>
      </c>
      <c r="O104" s="71">
        <f t="shared" si="3"/>
        <v>150</v>
      </c>
    </row>
    <row r="105" customHeight="1" spans="1:15">
      <c r="A105" s="42">
        <v>85</v>
      </c>
      <c r="B105" s="43" t="s">
        <v>36</v>
      </c>
      <c r="C105" s="48" t="s">
        <v>148</v>
      </c>
      <c r="D105" s="44" t="s">
        <v>149</v>
      </c>
      <c r="E105" s="10" t="s">
        <v>144</v>
      </c>
      <c r="F105" s="64">
        <f>教学工作量及获奖!X107</f>
        <v>20</v>
      </c>
      <c r="G105" s="64">
        <f>在研项目!AJ107</f>
        <v>120</v>
      </c>
      <c r="H105" s="64">
        <f>新增项目!AG108</f>
        <v>150</v>
      </c>
      <c r="I105" s="64">
        <f>横向项目!Z107</f>
        <v>0</v>
      </c>
      <c r="J105" s="64">
        <f>论文!Y107</f>
        <v>75</v>
      </c>
      <c r="K105" s="64">
        <f>专著教材!R107</f>
        <v>0</v>
      </c>
      <c r="L105" s="64">
        <f>科研成果奖!AP108</f>
        <v>0</v>
      </c>
      <c r="M105" s="9"/>
      <c r="N105" s="72">
        <f>集体活动!H107</f>
        <v>18.75</v>
      </c>
      <c r="O105" s="71">
        <f t="shared" si="3"/>
        <v>383.75</v>
      </c>
    </row>
    <row r="106" customHeight="1" spans="1:15">
      <c r="A106" s="42">
        <v>25</v>
      </c>
      <c r="B106" s="43" t="s">
        <v>38</v>
      </c>
      <c r="C106" s="48" t="s">
        <v>150</v>
      </c>
      <c r="D106" s="43" t="s">
        <v>151</v>
      </c>
      <c r="E106" s="10" t="s">
        <v>144</v>
      </c>
      <c r="F106" s="64">
        <f>教学工作量及获奖!X108</f>
        <v>20</v>
      </c>
      <c r="G106" s="64">
        <f>在研项目!AJ108</f>
        <v>0</v>
      </c>
      <c r="H106" s="64">
        <f>新增项目!AG109</f>
        <v>0</v>
      </c>
      <c r="I106" s="64">
        <f>横向项目!Z108</f>
        <v>0</v>
      </c>
      <c r="J106" s="64">
        <f>论文!Y108</f>
        <v>0</v>
      </c>
      <c r="K106" s="64">
        <f>专著教材!R108</f>
        <v>0</v>
      </c>
      <c r="L106" s="64">
        <f>科研成果奖!AP109</f>
        <v>0</v>
      </c>
      <c r="M106" s="9"/>
      <c r="N106" s="72">
        <f>集体活动!H108</f>
        <v>0</v>
      </c>
      <c r="O106" s="71">
        <f t="shared" si="3"/>
        <v>20</v>
      </c>
    </row>
    <row r="107" ht="12.75" customHeight="1" spans="1:15">
      <c r="A107" s="42">
        <v>70</v>
      </c>
      <c r="B107" s="43" t="s">
        <v>40</v>
      </c>
      <c r="C107" s="43"/>
      <c r="D107" s="44" t="s">
        <v>152</v>
      </c>
      <c r="E107" s="10" t="s">
        <v>144</v>
      </c>
      <c r="F107" s="64">
        <f>教学工作量及获奖!X109</f>
        <v>30</v>
      </c>
      <c r="G107" s="64">
        <f>在研项目!AJ109</f>
        <v>0</v>
      </c>
      <c r="H107" s="64">
        <f>新增项目!AG110</f>
        <v>10</v>
      </c>
      <c r="I107" s="64">
        <f>横向项目!Z109</f>
        <v>0</v>
      </c>
      <c r="J107" s="64">
        <f>论文!Y109</f>
        <v>0</v>
      </c>
      <c r="K107" s="64">
        <f>专著教材!R109</f>
        <v>0</v>
      </c>
      <c r="L107" s="64">
        <f>科研成果奖!AP110</f>
        <v>0</v>
      </c>
      <c r="M107" s="9"/>
      <c r="N107" s="72">
        <f>集体活动!H109</f>
        <v>0</v>
      </c>
      <c r="O107" s="71">
        <f t="shared" si="3"/>
        <v>40</v>
      </c>
    </row>
    <row r="108" customHeight="1" spans="1:15">
      <c r="A108" s="42">
        <v>16</v>
      </c>
      <c r="B108" s="43" t="s">
        <v>55</v>
      </c>
      <c r="C108" s="43">
        <v>2464</v>
      </c>
      <c r="D108" s="43" t="s">
        <v>153</v>
      </c>
      <c r="E108" s="10" t="s">
        <v>144</v>
      </c>
      <c r="F108" s="64">
        <f>教学工作量及获奖!X110</f>
        <v>50</v>
      </c>
      <c r="G108" s="64">
        <f>在研项目!AJ110</f>
        <v>260</v>
      </c>
      <c r="H108" s="64">
        <f>新增项目!AG111</f>
        <v>160</v>
      </c>
      <c r="I108" s="64">
        <f>横向项目!Z110</f>
        <v>0</v>
      </c>
      <c r="J108" s="64">
        <f>论文!Y110</f>
        <v>68</v>
      </c>
      <c r="K108" s="64">
        <f>专著教材!R110</f>
        <v>0</v>
      </c>
      <c r="L108" s="64">
        <f>科研成果奖!AP111</f>
        <v>30</v>
      </c>
      <c r="M108" s="9"/>
      <c r="N108" s="72">
        <f>集体活动!H110</f>
        <v>25</v>
      </c>
      <c r="O108" s="71">
        <f t="shared" si="3"/>
        <v>593</v>
      </c>
    </row>
    <row r="109" customHeight="1" spans="1:15">
      <c r="A109" s="42">
        <v>4</v>
      </c>
      <c r="B109" s="43" t="s">
        <v>32</v>
      </c>
      <c r="C109" s="43">
        <v>1699</v>
      </c>
      <c r="D109" s="43" t="s">
        <v>154</v>
      </c>
      <c r="E109" s="10" t="s">
        <v>144</v>
      </c>
      <c r="F109" s="64">
        <f>教学工作量及获奖!X111</f>
        <v>430</v>
      </c>
      <c r="G109" s="64">
        <f>在研项目!AJ111</f>
        <v>175</v>
      </c>
      <c r="H109" s="64">
        <f>新增项目!AG112</f>
        <v>145</v>
      </c>
      <c r="I109" s="64">
        <f>横向项目!Z111</f>
        <v>0</v>
      </c>
      <c r="J109" s="64">
        <f>论文!Y111</f>
        <v>16</v>
      </c>
      <c r="K109" s="64">
        <f>专著教材!R111</f>
        <v>0</v>
      </c>
      <c r="L109" s="64">
        <f>科研成果奖!AP112</f>
        <v>0</v>
      </c>
      <c r="M109" s="9"/>
      <c r="N109" s="72">
        <f>集体活动!H111</f>
        <v>20.8333333333333</v>
      </c>
      <c r="O109" s="71">
        <f t="shared" si="3"/>
        <v>786.833333333333</v>
      </c>
    </row>
    <row r="110" customHeight="1" spans="1:15">
      <c r="A110" s="42">
        <v>1</v>
      </c>
      <c r="B110" s="43" t="s">
        <v>32</v>
      </c>
      <c r="C110" s="43"/>
      <c r="D110" s="43" t="s">
        <v>155</v>
      </c>
      <c r="E110" s="10" t="s">
        <v>144</v>
      </c>
      <c r="F110" s="64">
        <f>教学工作量及获奖!X112</f>
        <v>60</v>
      </c>
      <c r="G110" s="64">
        <f>在研项目!AJ112</f>
        <v>0</v>
      </c>
      <c r="H110" s="64">
        <f>新增项目!AG113</f>
        <v>0</v>
      </c>
      <c r="I110" s="64">
        <f>横向项目!Z112</f>
        <v>0</v>
      </c>
      <c r="J110" s="64">
        <f>论文!Y112</f>
        <v>0</v>
      </c>
      <c r="K110" s="64">
        <f>专著教材!R112</f>
        <v>0</v>
      </c>
      <c r="L110" s="64">
        <f>科研成果奖!AP113</f>
        <v>0</v>
      </c>
      <c r="M110" s="9"/>
      <c r="N110" s="72">
        <f>集体活动!H112</f>
        <v>0</v>
      </c>
      <c r="O110" s="71">
        <f t="shared" si="3"/>
        <v>60</v>
      </c>
    </row>
    <row r="111" customHeight="1" spans="1:15">
      <c r="A111" s="42">
        <v>26</v>
      </c>
      <c r="B111" s="43" t="s">
        <v>38</v>
      </c>
      <c r="C111" s="43">
        <v>2304</v>
      </c>
      <c r="D111" s="43" t="s">
        <v>156</v>
      </c>
      <c r="E111" s="10" t="s">
        <v>144</v>
      </c>
      <c r="F111" s="64">
        <f>教学工作量及获奖!X113</f>
        <v>120</v>
      </c>
      <c r="G111" s="64">
        <f>在研项目!AJ113</f>
        <v>300</v>
      </c>
      <c r="H111" s="64">
        <f>新增项目!AG114</f>
        <v>125</v>
      </c>
      <c r="I111" s="64">
        <f>横向项目!Z113</f>
        <v>51</v>
      </c>
      <c r="J111" s="64">
        <f>论文!Y113</f>
        <v>93</v>
      </c>
      <c r="K111" s="64">
        <f>专著教材!R113</f>
        <v>80</v>
      </c>
      <c r="L111" s="64">
        <f>科研成果奖!AP114</f>
        <v>0</v>
      </c>
      <c r="M111" s="9"/>
      <c r="N111" s="72">
        <f>集体活动!H113</f>
        <v>22.9166666666667</v>
      </c>
      <c r="O111" s="71">
        <f t="shared" si="3"/>
        <v>791.916666666667</v>
      </c>
    </row>
    <row r="112" customHeight="1" spans="1:15">
      <c r="A112" s="42">
        <v>95</v>
      </c>
      <c r="B112" s="43" t="s">
        <v>34</v>
      </c>
      <c r="C112" s="43">
        <v>3535</v>
      </c>
      <c r="D112" s="43" t="s">
        <v>157</v>
      </c>
      <c r="E112" s="10" t="s">
        <v>144</v>
      </c>
      <c r="F112" s="64">
        <f>教学工作量及获奖!X114</f>
        <v>50</v>
      </c>
      <c r="G112" s="64">
        <f>在研项目!AJ114</f>
        <v>0</v>
      </c>
      <c r="H112" s="64">
        <f>新增项目!AG115</f>
        <v>60</v>
      </c>
      <c r="I112" s="64">
        <f>横向项目!Z114</f>
        <v>30</v>
      </c>
      <c r="J112" s="64">
        <f>论文!Y114</f>
        <v>74</v>
      </c>
      <c r="K112" s="64">
        <f>专著教材!R114</f>
        <v>0</v>
      </c>
      <c r="L112" s="64">
        <f>科研成果奖!AP115</f>
        <v>0</v>
      </c>
      <c r="M112" s="9"/>
      <c r="N112" s="72">
        <f>集体活动!H114</f>
        <v>20.8333333333333</v>
      </c>
      <c r="O112" s="71">
        <f t="shared" si="3"/>
        <v>234.833333333333</v>
      </c>
    </row>
    <row r="113" customHeight="1" spans="1:15">
      <c r="A113" s="42">
        <v>38</v>
      </c>
      <c r="B113" s="43" t="s">
        <v>43</v>
      </c>
      <c r="C113" s="48" t="s">
        <v>158</v>
      </c>
      <c r="D113" s="44" t="s">
        <v>159</v>
      </c>
      <c r="E113" s="10" t="s">
        <v>144</v>
      </c>
      <c r="F113" s="64">
        <f>教学工作量及获奖!X115</f>
        <v>90</v>
      </c>
      <c r="G113" s="64">
        <f>在研项目!AJ115</f>
        <v>0</v>
      </c>
      <c r="H113" s="64">
        <f>新增项目!AG116</f>
        <v>40</v>
      </c>
      <c r="I113" s="64">
        <f>横向项目!Z115</f>
        <v>28</v>
      </c>
      <c r="J113" s="64">
        <f>论文!Y115</f>
        <v>50</v>
      </c>
      <c r="K113" s="64">
        <f>专著教材!R115</f>
        <v>0</v>
      </c>
      <c r="L113" s="64">
        <f>科研成果奖!AP116</f>
        <v>0</v>
      </c>
      <c r="M113" s="9"/>
      <c r="N113" s="72">
        <f>集体活动!H115</f>
        <v>22.9166666666667</v>
      </c>
      <c r="O113" s="71">
        <f t="shared" si="3"/>
        <v>230.916666666667</v>
      </c>
    </row>
    <row r="114" customHeight="1" spans="1:15">
      <c r="A114" s="42">
        <v>64</v>
      </c>
      <c r="B114" s="43" t="s">
        <v>49</v>
      </c>
      <c r="C114" s="43">
        <v>5323</v>
      </c>
      <c r="D114" s="44" t="s">
        <v>160</v>
      </c>
      <c r="E114" s="10" t="s">
        <v>144</v>
      </c>
      <c r="F114" s="64">
        <f>教学工作量及获奖!X116</f>
        <v>70</v>
      </c>
      <c r="G114" s="64">
        <f>在研项目!AJ116</f>
        <v>790</v>
      </c>
      <c r="H114" s="64">
        <f>新增项目!AG117</f>
        <v>200</v>
      </c>
      <c r="I114" s="64">
        <f>横向项目!Z116</f>
        <v>0</v>
      </c>
      <c r="J114" s="64">
        <f>论文!Y116</f>
        <v>383</v>
      </c>
      <c r="K114" s="64">
        <f>专著教材!R116</f>
        <v>0</v>
      </c>
      <c r="L114" s="64">
        <f>科研成果奖!AP117</f>
        <v>300</v>
      </c>
      <c r="M114" s="9"/>
      <c r="N114" s="72">
        <f>集体活动!H116</f>
        <v>25</v>
      </c>
      <c r="O114" s="71">
        <f t="shared" si="3"/>
        <v>1768</v>
      </c>
    </row>
    <row r="115" customHeight="1" spans="1:15">
      <c r="A115" s="42">
        <v>73</v>
      </c>
      <c r="B115" s="43" t="s">
        <v>40</v>
      </c>
      <c r="C115" s="43">
        <v>5148</v>
      </c>
      <c r="D115" s="44" t="s">
        <v>161</v>
      </c>
      <c r="E115" s="10" t="s">
        <v>144</v>
      </c>
      <c r="F115" s="64">
        <f>教学工作量及获奖!X117</f>
        <v>20</v>
      </c>
      <c r="G115" s="64">
        <f>在研项目!AJ117</f>
        <v>300</v>
      </c>
      <c r="H115" s="64">
        <f>新增项目!AG118</f>
        <v>0</v>
      </c>
      <c r="I115" s="64">
        <f>横向项目!Z117</f>
        <v>0</v>
      </c>
      <c r="J115" s="64">
        <f>论文!Y117</f>
        <v>62</v>
      </c>
      <c r="K115" s="64">
        <f>专著教材!R117</f>
        <v>0</v>
      </c>
      <c r="L115" s="64">
        <f>科研成果奖!AP118</f>
        <v>0</v>
      </c>
      <c r="M115" s="9"/>
      <c r="N115" s="72">
        <f>集体活动!H117</f>
        <v>14.5833333333333</v>
      </c>
      <c r="O115" s="71">
        <f t="shared" si="3"/>
        <v>396.583333333333</v>
      </c>
    </row>
    <row r="116" customHeight="1" spans="1:15">
      <c r="A116" s="42">
        <v>58</v>
      </c>
      <c r="B116" s="43" t="s">
        <v>58</v>
      </c>
      <c r="C116" s="43">
        <v>6296</v>
      </c>
      <c r="D116" s="43" t="s">
        <v>162</v>
      </c>
      <c r="E116" s="10" t="s">
        <v>144</v>
      </c>
      <c r="F116" s="64">
        <f>教学工作量及获奖!X118</f>
        <v>20</v>
      </c>
      <c r="G116" s="64">
        <f>在研项目!AJ118</f>
        <v>0</v>
      </c>
      <c r="H116" s="64">
        <f>新增项目!AG119</f>
        <v>10</v>
      </c>
      <c r="I116" s="64">
        <f>横向项目!Z118</f>
        <v>0</v>
      </c>
      <c r="J116" s="64">
        <f>论文!Y118</f>
        <v>0</v>
      </c>
      <c r="K116" s="64">
        <f>专著教材!R118</f>
        <v>0</v>
      </c>
      <c r="L116" s="64">
        <f>科研成果奖!AP119</f>
        <v>0</v>
      </c>
      <c r="M116" s="9"/>
      <c r="N116" s="72">
        <f>集体活动!H118</f>
        <v>0</v>
      </c>
      <c r="O116" s="71">
        <f t="shared" si="3"/>
        <v>30</v>
      </c>
    </row>
    <row r="117" customHeight="1" spans="1:15">
      <c r="A117" s="42">
        <v>15</v>
      </c>
      <c r="B117" s="43" t="s">
        <v>55</v>
      </c>
      <c r="C117" s="43">
        <v>3583</v>
      </c>
      <c r="D117" s="44" t="s">
        <v>163</v>
      </c>
      <c r="E117" s="10" t="s">
        <v>144</v>
      </c>
      <c r="F117" s="64">
        <f>教学工作量及获奖!X119</f>
        <v>70</v>
      </c>
      <c r="G117" s="64">
        <f>在研项目!AJ119</f>
        <v>155</v>
      </c>
      <c r="H117" s="64">
        <f>新增项目!AG120</f>
        <v>20</v>
      </c>
      <c r="I117" s="64">
        <f>横向项目!Z119</f>
        <v>0</v>
      </c>
      <c r="J117" s="64">
        <f>论文!Y119</f>
        <v>6</v>
      </c>
      <c r="K117" s="64">
        <f>专著教材!R119</f>
        <v>80</v>
      </c>
      <c r="L117" s="64">
        <f>科研成果奖!AP120</f>
        <v>0</v>
      </c>
      <c r="M117" s="9"/>
      <c r="N117" s="72">
        <f>集体活动!H119</f>
        <v>20.8333333333333</v>
      </c>
      <c r="O117" s="71">
        <f t="shared" si="3"/>
        <v>351.833333333333</v>
      </c>
    </row>
    <row r="118" customHeight="1" spans="1:15">
      <c r="A118" s="42">
        <v>17</v>
      </c>
      <c r="B118" s="43" t="s">
        <v>55</v>
      </c>
      <c r="C118" s="43">
        <v>2514</v>
      </c>
      <c r="D118" s="43" t="s">
        <v>164</v>
      </c>
      <c r="E118" s="10" t="s">
        <v>144</v>
      </c>
      <c r="F118" s="64">
        <f>教学工作量及获奖!X120</f>
        <v>50</v>
      </c>
      <c r="G118" s="64">
        <f>在研项目!AJ120</f>
        <v>240</v>
      </c>
      <c r="H118" s="64">
        <f>新增项目!AG121</f>
        <v>480</v>
      </c>
      <c r="I118" s="64">
        <f>横向项目!Z120</f>
        <v>0</v>
      </c>
      <c r="J118" s="64">
        <f>论文!Y120</f>
        <v>497</v>
      </c>
      <c r="K118" s="64">
        <f>专著教材!R120</f>
        <v>0</v>
      </c>
      <c r="L118" s="64">
        <f>科研成果奖!AP121</f>
        <v>0</v>
      </c>
      <c r="M118" s="9"/>
      <c r="N118" s="72">
        <f>集体活动!H120</f>
        <v>25</v>
      </c>
      <c r="O118" s="71">
        <f t="shared" si="3"/>
        <v>1292</v>
      </c>
    </row>
    <row r="119" customHeight="1" spans="1:15">
      <c r="A119" s="42">
        <v>39</v>
      </c>
      <c r="B119" s="43" t="s">
        <v>43</v>
      </c>
      <c r="C119" s="43"/>
      <c r="D119" s="44" t="s">
        <v>165</v>
      </c>
      <c r="E119" s="10" t="s">
        <v>144</v>
      </c>
      <c r="F119" s="64">
        <f>教学工作量及获奖!X121</f>
        <v>20</v>
      </c>
      <c r="G119" s="64">
        <f>在研项目!AJ121</f>
        <v>0</v>
      </c>
      <c r="H119" s="64">
        <f>新增项目!AG122</f>
        <v>0</v>
      </c>
      <c r="I119" s="64">
        <f>横向项目!Z121</f>
        <v>0</v>
      </c>
      <c r="J119" s="64">
        <f>论文!Y121</f>
        <v>0</v>
      </c>
      <c r="K119" s="64">
        <f>专著教材!R121</f>
        <v>0</v>
      </c>
      <c r="L119" s="64">
        <f>科研成果奖!AP122</f>
        <v>0</v>
      </c>
      <c r="M119" s="9"/>
      <c r="N119" s="72">
        <f>集体活动!H121</f>
        <v>0</v>
      </c>
      <c r="O119" s="71">
        <f t="shared" si="3"/>
        <v>20</v>
      </c>
    </row>
    <row r="120" customHeight="1" spans="1:15">
      <c r="A120" s="42">
        <v>96</v>
      </c>
      <c r="B120" s="43" t="s">
        <v>34</v>
      </c>
      <c r="C120" s="43">
        <v>274</v>
      </c>
      <c r="D120" s="43" t="s">
        <v>166</v>
      </c>
      <c r="E120" s="10" t="s">
        <v>144</v>
      </c>
      <c r="F120" s="64">
        <f>教学工作量及获奖!X122</f>
        <v>50</v>
      </c>
      <c r="G120" s="64">
        <f>在研项目!AJ122</f>
        <v>0</v>
      </c>
      <c r="H120" s="64">
        <f>新增项目!AG123</f>
        <v>80</v>
      </c>
      <c r="I120" s="64">
        <f>横向项目!Z122</f>
        <v>0</v>
      </c>
      <c r="J120" s="64">
        <f>论文!Y122</f>
        <v>0</v>
      </c>
      <c r="K120" s="64">
        <f>专著教材!R122</f>
        <v>160</v>
      </c>
      <c r="L120" s="64">
        <f>科研成果奖!AP123</f>
        <v>0</v>
      </c>
      <c r="M120" s="9"/>
      <c r="N120" s="72">
        <f>集体活动!H122</f>
        <v>22.9166666666667</v>
      </c>
      <c r="O120" s="71">
        <f t="shared" si="3"/>
        <v>312.916666666667</v>
      </c>
    </row>
    <row r="121" customHeight="1" spans="1:15">
      <c r="A121" s="42">
        <v>50</v>
      </c>
      <c r="B121" s="43" t="s">
        <v>58</v>
      </c>
      <c r="C121" s="43"/>
      <c r="D121" s="44" t="s">
        <v>167</v>
      </c>
      <c r="E121" s="10" t="s">
        <v>144</v>
      </c>
      <c r="F121" s="64">
        <f>教学工作量及获奖!X123</f>
        <v>20</v>
      </c>
      <c r="G121" s="64">
        <f>在研项目!AJ123</f>
        <v>100</v>
      </c>
      <c r="H121" s="64">
        <f>新增项目!AG124</f>
        <v>140</v>
      </c>
      <c r="I121" s="64">
        <f>横向项目!Z123</f>
        <v>0</v>
      </c>
      <c r="J121" s="64">
        <f>论文!Y123</f>
        <v>12</v>
      </c>
      <c r="K121" s="64">
        <f>专著教材!R123</f>
        <v>0</v>
      </c>
      <c r="L121" s="64">
        <f>科研成果奖!AP124</f>
        <v>0</v>
      </c>
      <c r="M121" s="9"/>
      <c r="N121" s="72">
        <f>集体活动!H123</f>
        <v>0</v>
      </c>
      <c r="O121" s="71">
        <f t="shared" si="3"/>
        <v>272</v>
      </c>
    </row>
    <row r="122" customHeight="1" spans="1:15">
      <c r="A122" s="42">
        <v>86</v>
      </c>
      <c r="B122" s="43" t="s">
        <v>36</v>
      </c>
      <c r="C122" s="48" t="s">
        <v>168</v>
      </c>
      <c r="D122" s="44" t="s">
        <v>169</v>
      </c>
      <c r="E122" s="10" t="s">
        <v>144</v>
      </c>
      <c r="F122" s="64">
        <f>教学工作量及获奖!X124</f>
        <v>30</v>
      </c>
      <c r="G122" s="64">
        <f>在研项目!AJ124</f>
        <v>0</v>
      </c>
      <c r="H122" s="64">
        <f>新增项目!AG125</f>
        <v>0</v>
      </c>
      <c r="I122" s="64">
        <f>横向项目!Z124</f>
        <v>0</v>
      </c>
      <c r="J122" s="64">
        <f>论文!Y124</f>
        <v>0</v>
      </c>
      <c r="K122" s="64">
        <f>专著教材!R124</f>
        <v>0</v>
      </c>
      <c r="L122" s="64">
        <f>科研成果奖!AP125</f>
        <v>0</v>
      </c>
      <c r="M122" s="9"/>
      <c r="N122" s="72">
        <f>集体活动!H124</f>
        <v>18.75</v>
      </c>
      <c r="O122" s="71">
        <f t="shared" si="3"/>
        <v>48.75</v>
      </c>
    </row>
    <row r="123" customHeight="1" spans="1:15">
      <c r="A123" s="42">
        <v>2</v>
      </c>
      <c r="B123" s="43" t="s">
        <v>32</v>
      </c>
      <c r="C123" s="43">
        <v>3516</v>
      </c>
      <c r="D123" s="43" t="s">
        <v>170</v>
      </c>
      <c r="E123" s="10" t="s">
        <v>144</v>
      </c>
      <c r="F123" s="64">
        <f>教学工作量及获奖!X125</f>
        <v>160</v>
      </c>
      <c r="G123" s="64">
        <f>在研项目!AJ125</f>
        <v>180</v>
      </c>
      <c r="H123" s="64">
        <f>新增项目!AG126</f>
        <v>185</v>
      </c>
      <c r="I123" s="64">
        <f>横向项目!Z125</f>
        <v>0</v>
      </c>
      <c r="J123" s="64">
        <f>论文!Y125</f>
        <v>116</v>
      </c>
      <c r="K123" s="64">
        <f>专著教材!R125</f>
        <v>0</v>
      </c>
      <c r="L123" s="64">
        <f>科研成果奖!AP126</f>
        <v>0</v>
      </c>
      <c r="M123" s="9"/>
      <c r="N123" s="72">
        <f>集体活动!H125</f>
        <v>27.0833333333333</v>
      </c>
      <c r="O123" s="71">
        <f t="shared" si="3"/>
        <v>668.083333333333</v>
      </c>
    </row>
    <row r="124" customHeight="1" spans="1:15">
      <c r="A124" s="42">
        <v>13</v>
      </c>
      <c r="B124" s="43" t="s">
        <v>55</v>
      </c>
      <c r="C124" s="48" t="s">
        <v>171</v>
      </c>
      <c r="D124" s="44" t="s">
        <v>172</v>
      </c>
      <c r="E124" s="10" t="s">
        <v>144</v>
      </c>
      <c r="F124" s="64">
        <f>教学工作量及获奖!X126</f>
        <v>30</v>
      </c>
      <c r="G124" s="64">
        <f>在研项目!AJ126</f>
        <v>380</v>
      </c>
      <c r="H124" s="64">
        <f>新增项目!AG127</f>
        <v>300</v>
      </c>
      <c r="I124" s="64">
        <f>横向项目!Z126</f>
        <v>0</v>
      </c>
      <c r="J124" s="64">
        <f>论文!Y126</f>
        <v>45</v>
      </c>
      <c r="K124" s="64">
        <f>专著教材!R126</f>
        <v>300</v>
      </c>
      <c r="L124" s="64">
        <f>科研成果奖!AP127</f>
        <v>0</v>
      </c>
      <c r="M124" s="9"/>
      <c r="N124" s="72">
        <f>集体活动!H126</f>
        <v>18.75</v>
      </c>
      <c r="O124" s="71">
        <f t="shared" si="3"/>
        <v>1073.75</v>
      </c>
    </row>
    <row r="125" customHeight="1" spans="1:15">
      <c r="A125" s="42">
        <v>3</v>
      </c>
      <c r="B125" s="43" t="s">
        <v>32</v>
      </c>
      <c r="C125" s="43">
        <v>2671</v>
      </c>
      <c r="D125" s="43" t="s">
        <v>173</v>
      </c>
      <c r="E125" s="10" t="s">
        <v>144</v>
      </c>
      <c r="F125" s="64">
        <f>教学工作量及获奖!X127</f>
        <v>300</v>
      </c>
      <c r="G125" s="64">
        <f>在研项目!AJ127</f>
        <v>500</v>
      </c>
      <c r="H125" s="64">
        <f>新增项目!AG128</f>
        <v>480</v>
      </c>
      <c r="I125" s="64">
        <f>横向项目!Z127</f>
        <v>0</v>
      </c>
      <c r="J125" s="64">
        <f>论文!Y127</f>
        <v>241</v>
      </c>
      <c r="K125" s="64">
        <f>专著教材!R127</f>
        <v>60</v>
      </c>
      <c r="L125" s="64">
        <f>科研成果奖!AP128</f>
        <v>0</v>
      </c>
      <c r="M125" s="9"/>
      <c r="N125" s="72">
        <f>集体活动!H127</f>
        <v>25</v>
      </c>
      <c r="O125" s="71">
        <f t="shared" si="3"/>
        <v>1606</v>
      </c>
    </row>
    <row r="126" customHeight="1" spans="1:15">
      <c r="A126" s="42">
        <v>125</v>
      </c>
      <c r="B126" s="43" t="s">
        <v>24</v>
      </c>
      <c r="C126" s="43">
        <v>5874</v>
      </c>
      <c r="D126" s="43" t="s">
        <v>174</v>
      </c>
      <c r="E126" s="44" t="s">
        <v>175</v>
      </c>
      <c r="F126" s="64">
        <f>教学工作量及获奖!X128</f>
        <v>0</v>
      </c>
      <c r="G126" s="64">
        <f>在研项目!AJ128</f>
        <v>0</v>
      </c>
      <c r="H126" s="64">
        <f>新增项目!AG129</f>
        <v>0</v>
      </c>
      <c r="I126" s="64">
        <f>横向项目!Z128</f>
        <v>0</v>
      </c>
      <c r="J126" s="64">
        <f>论文!Y128</f>
        <v>0</v>
      </c>
      <c r="K126" s="64">
        <f>专著教材!R128</f>
        <v>0</v>
      </c>
      <c r="L126" s="64">
        <f>科研成果奖!AP129</f>
        <v>0</v>
      </c>
      <c r="M126" s="9"/>
      <c r="N126" s="72">
        <f>集体活动!H128</f>
        <v>0</v>
      </c>
      <c r="O126" s="71">
        <f t="shared" si="3"/>
        <v>0</v>
      </c>
    </row>
    <row r="127" customHeight="1" spans="1:15">
      <c r="A127" s="42">
        <v>110</v>
      </c>
      <c r="B127" s="44" t="s">
        <v>176</v>
      </c>
      <c r="C127" s="43">
        <v>2632</v>
      </c>
      <c r="D127" s="43" t="s">
        <v>177</v>
      </c>
      <c r="E127" s="44" t="s">
        <v>178</v>
      </c>
      <c r="F127" s="64">
        <f>教学工作量及获奖!X129</f>
        <v>0</v>
      </c>
      <c r="G127" s="64">
        <f>在研项目!AJ129</f>
        <v>0</v>
      </c>
      <c r="H127" s="64">
        <f>新增项目!AG130</f>
        <v>0</v>
      </c>
      <c r="I127" s="64">
        <f>横向项目!Z129</f>
        <v>0</v>
      </c>
      <c r="J127" s="64">
        <f>论文!Y129</f>
        <v>0</v>
      </c>
      <c r="K127" s="64">
        <f>专著教材!R129</f>
        <v>0</v>
      </c>
      <c r="L127" s="64">
        <f>科研成果奖!AP130</f>
        <v>0</v>
      </c>
      <c r="M127" s="9"/>
      <c r="N127" s="72">
        <f>集体活动!H129</f>
        <v>0</v>
      </c>
      <c r="O127" s="71">
        <f t="shared" si="3"/>
        <v>0</v>
      </c>
    </row>
    <row r="128" customHeight="1" spans="1:15">
      <c r="A128" s="42">
        <v>122</v>
      </c>
      <c r="B128" s="43" t="s">
        <v>24</v>
      </c>
      <c r="C128" s="43">
        <v>5365</v>
      </c>
      <c r="D128" s="43" t="s">
        <v>179</v>
      </c>
      <c r="E128" s="44" t="s">
        <v>178</v>
      </c>
      <c r="F128" s="64">
        <f>教学工作量及获奖!X130</f>
        <v>0</v>
      </c>
      <c r="G128" s="64">
        <f>在研项目!AJ130</f>
        <v>0</v>
      </c>
      <c r="H128" s="64">
        <f>新增项目!AG131</f>
        <v>0</v>
      </c>
      <c r="I128" s="64">
        <f>横向项目!Z130</f>
        <v>0</v>
      </c>
      <c r="J128" s="64">
        <f>论文!Y130</f>
        <v>0</v>
      </c>
      <c r="K128" s="64">
        <f>专著教材!R130</f>
        <v>0</v>
      </c>
      <c r="L128" s="64">
        <f>科研成果奖!AP131</f>
        <v>0</v>
      </c>
      <c r="M128" s="9"/>
      <c r="N128" s="72">
        <f>集体活动!H130</f>
        <v>0</v>
      </c>
      <c r="O128" s="71">
        <f t="shared" si="3"/>
        <v>0</v>
      </c>
    </row>
    <row r="129" customHeight="1" spans="1:15">
      <c r="A129" s="42">
        <v>94</v>
      </c>
      <c r="B129" s="43" t="s">
        <v>36</v>
      </c>
      <c r="C129" s="43">
        <v>5888</v>
      </c>
      <c r="D129" s="43" t="s">
        <v>180</v>
      </c>
      <c r="E129" s="10" t="s">
        <v>181</v>
      </c>
      <c r="F129" s="64">
        <f>教学工作量及获奖!X131</f>
        <v>0</v>
      </c>
      <c r="G129" s="64">
        <f>在研项目!AJ131</f>
        <v>0</v>
      </c>
      <c r="H129" s="64">
        <f>新增项目!AG132</f>
        <v>80</v>
      </c>
      <c r="I129" s="64">
        <f>横向项目!Z131</f>
        <v>0</v>
      </c>
      <c r="J129" s="64">
        <f>论文!Y131</f>
        <v>6</v>
      </c>
      <c r="K129" s="64">
        <f>专著教材!R131</f>
        <v>0</v>
      </c>
      <c r="L129" s="64">
        <f>科研成果奖!AP132</f>
        <v>0</v>
      </c>
      <c r="M129" s="9"/>
      <c r="N129" s="72">
        <f>集体活动!H131</f>
        <v>22.9166666666667</v>
      </c>
      <c r="O129" s="71">
        <f t="shared" si="3"/>
        <v>108.916666666667</v>
      </c>
    </row>
    <row r="130" customHeight="1" spans="1:15">
      <c r="A130" s="42">
        <v>124</v>
      </c>
      <c r="B130" s="43" t="s">
        <v>24</v>
      </c>
      <c r="C130" s="43">
        <v>5788</v>
      </c>
      <c r="D130" s="43" t="s">
        <v>182</v>
      </c>
      <c r="E130" s="44" t="s">
        <v>183</v>
      </c>
      <c r="F130" s="64">
        <f>教学工作量及获奖!X132</f>
        <v>0</v>
      </c>
      <c r="G130" s="64">
        <f>在研项目!AJ132</f>
        <v>0</v>
      </c>
      <c r="H130" s="64">
        <f>新增项目!AG133</f>
        <v>0</v>
      </c>
      <c r="I130" s="64">
        <f>横向项目!Z132</f>
        <v>0</v>
      </c>
      <c r="J130" s="64">
        <f>论文!Y132</f>
        <v>0</v>
      </c>
      <c r="K130" s="64">
        <f>专著教材!R132</f>
        <v>0</v>
      </c>
      <c r="L130" s="64">
        <f>科研成果奖!AP133</f>
        <v>0</v>
      </c>
      <c r="M130" s="9"/>
      <c r="N130" s="72">
        <f>集体活动!H132</f>
        <v>0</v>
      </c>
      <c r="O130" s="71">
        <f t="shared" si="3"/>
        <v>0</v>
      </c>
    </row>
    <row r="131" customHeight="1" spans="1:15">
      <c r="A131" s="50">
        <v>121</v>
      </c>
      <c r="B131" s="51" t="s">
        <v>24</v>
      </c>
      <c r="C131" s="51">
        <v>1807</v>
      </c>
      <c r="D131" s="51" t="s">
        <v>184</v>
      </c>
      <c r="E131" s="52" t="s">
        <v>242</v>
      </c>
      <c r="F131" s="73">
        <f>教学工作量及获奖!X133</f>
        <v>0</v>
      </c>
      <c r="G131" s="73">
        <f>在研项目!AJ133</f>
        <v>0</v>
      </c>
      <c r="H131" s="73">
        <f>新增项目!AG134</f>
        <v>0</v>
      </c>
      <c r="I131" s="73">
        <f>横向项目!Z133</f>
        <v>0</v>
      </c>
      <c r="J131" s="73">
        <f>论文!Y133</f>
        <v>0</v>
      </c>
      <c r="K131" s="73">
        <f>专著教材!R133</f>
        <v>0</v>
      </c>
      <c r="L131" s="73">
        <f>科研成果奖!AP134</f>
        <v>0</v>
      </c>
      <c r="M131" s="74"/>
      <c r="N131" s="75">
        <f>集体活动!H133</f>
        <v>0</v>
      </c>
      <c r="O131" s="76">
        <f t="shared" si="3"/>
        <v>0</v>
      </c>
    </row>
    <row r="132" customHeight="1"/>
    <row r="133" customHeight="1"/>
    <row r="134" customHeight="1"/>
    <row r="135" customHeight="1"/>
    <row r="136" customHeight="1"/>
    <row r="137" customHeight="1"/>
    <row r="138" customHeight="1"/>
    <row r="139" customHeight="1"/>
    <row r="140" customHeight="1"/>
    <row r="141" customHeight="1"/>
    <row r="142" customHeight="1"/>
    <row r="143" customHeight="1"/>
    <row r="144" customHeight="1"/>
    <row r="145" customHeight="1"/>
    <row r="146" customHeight="1"/>
    <row r="147" customHeight="1"/>
    <row r="148" customHeight="1"/>
    <row r="149" customHeight="1"/>
    <row r="150" customHeight="1"/>
    <row r="151" customHeight="1"/>
    <row r="152" customHeight="1"/>
    <row r="153" customHeight="1"/>
    <row r="154" customHeight="1"/>
    <row r="155" customHeight="1"/>
    <row r="156" customHeight="1"/>
    <row r="157" customHeight="1"/>
    <row r="158" customHeight="1"/>
    <row r="159" customHeight="1"/>
    <row r="160" customHeight="1"/>
    <row r="161" customHeight="1"/>
    <row r="162" customHeight="1"/>
    <row r="163" customHeight="1"/>
    <row r="164" customHeight="1"/>
    <row r="165" customHeight="1"/>
    <row r="166" customHeight="1"/>
    <row r="167" customHeight="1"/>
    <row r="168" customHeight="1"/>
    <row r="169" customHeight="1"/>
    <row r="170" customHeight="1"/>
    <row r="171" customHeight="1"/>
    <row r="172" customHeight="1"/>
    <row r="173" customHeight="1"/>
    <row r="174" customHeight="1"/>
    <row r="175" customHeight="1"/>
    <row r="176" customHeight="1"/>
    <row r="177" customHeight="1"/>
    <row r="178" customHeight="1"/>
    <row r="179" customHeight="1"/>
    <row r="180" customHeight="1"/>
    <row r="181" customHeight="1"/>
    <row r="182" customHeight="1"/>
    <row r="183" customHeight="1"/>
    <row r="184" customHeight="1"/>
    <row r="185" customHeight="1"/>
    <row r="186" customHeight="1"/>
    <row r="187" customHeight="1"/>
    <row r="188" customHeight="1"/>
    <row r="189" customHeight="1"/>
    <row r="190" customHeight="1"/>
    <row r="191" customHeight="1"/>
    <row r="192" customHeight="1"/>
    <row r="193" customHeight="1"/>
    <row r="194" customHeight="1"/>
    <row r="195" customHeight="1"/>
    <row r="196" customHeight="1"/>
    <row r="197" customHeight="1"/>
    <row r="198" customHeight="1"/>
    <row r="199" customHeight="1"/>
    <row r="200" customHeight="1"/>
    <row r="201" customHeight="1"/>
    <row r="202" customHeight="1"/>
    <row r="203" customHeight="1"/>
    <row r="204" customHeight="1"/>
    <row r="205" customHeight="1"/>
    <row r="206" customHeight="1"/>
    <row r="207" customHeight="1"/>
    <row r="208" customHeight="1"/>
    <row r="209" customHeight="1"/>
    <row r="210" customHeight="1"/>
    <row r="211" customHeight="1"/>
    <row r="212" customHeight="1"/>
    <row r="213" customHeight="1"/>
    <row r="214" customHeight="1"/>
    <row r="215" customHeight="1"/>
    <row r="216" customHeight="1"/>
    <row r="217" customHeight="1"/>
    <row r="218" customHeight="1"/>
    <row r="219" customHeight="1"/>
    <row r="220" customHeight="1"/>
    <row r="221" customHeight="1"/>
    <row r="222" customHeight="1"/>
    <row r="223" customHeight="1"/>
    <row r="224" customHeight="1"/>
    <row r="225" customHeight="1"/>
    <row r="226" customHeight="1"/>
    <row r="227" customHeight="1"/>
    <row r="228" customHeight="1"/>
    <row r="229" customHeight="1"/>
    <row r="230" customHeight="1"/>
    <row r="231" customHeight="1"/>
    <row r="232" customHeight="1"/>
    <row r="233" customHeight="1"/>
    <row r="234" customHeight="1"/>
    <row r="235" customHeight="1"/>
    <row r="236" customHeight="1"/>
    <row r="237" customHeight="1"/>
    <row r="238" customHeight="1"/>
    <row r="239" customHeight="1"/>
    <row r="240" customHeight="1"/>
  </sheetData>
  <mergeCells count="1">
    <mergeCell ref="A1:O1"/>
  </mergeCells>
  <printOptions horizontalCentered="1"/>
  <pageMargins left="0.235416666666667" right="0.235416666666667" top="0.338888888888889" bottom="0.388888888888889" header="0.313888888888889" footer="0.313888888888889"/>
  <pageSetup paperSize="9" orientation="portrait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1"/>
  <sheetViews>
    <sheetView topLeftCell="A16" workbookViewId="0">
      <selection activeCell="O24" sqref="O23:O24"/>
    </sheetView>
  </sheetViews>
  <sheetFormatPr defaultColWidth="9" defaultRowHeight="30" customHeight="1" outlineLevelCol="7"/>
  <cols>
    <col min="1" max="1" width="7.375" style="1" customWidth="1"/>
    <col min="2" max="2" width="7.875" style="1" customWidth="1"/>
    <col min="3" max="5" width="9" style="1"/>
    <col min="6" max="6" width="12.625" style="27"/>
    <col min="7" max="7" width="11" style="1" customWidth="1"/>
  </cols>
  <sheetData>
    <row r="1" ht="42.75" customHeight="1" spans="1:8">
      <c r="A1" s="28" t="s">
        <v>316</v>
      </c>
      <c r="B1" s="28"/>
      <c r="C1" s="28"/>
      <c r="D1" s="28"/>
      <c r="E1" s="28"/>
      <c r="F1" s="29"/>
      <c r="G1" s="28"/>
      <c r="H1" s="28"/>
    </row>
    <row r="2" ht="44.25" customHeight="1" spans="1:8">
      <c r="A2" s="30" t="s">
        <v>1</v>
      </c>
      <c r="B2" s="31" t="s">
        <v>2</v>
      </c>
      <c r="C2" s="31" t="s">
        <v>3</v>
      </c>
      <c r="D2" s="32" t="s">
        <v>4</v>
      </c>
      <c r="E2" s="32" t="s">
        <v>5</v>
      </c>
      <c r="F2" s="33" t="s">
        <v>231</v>
      </c>
      <c r="G2" s="34" t="s">
        <v>317</v>
      </c>
      <c r="H2" s="35"/>
    </row>
    <row r="3" customHeight="1" spans="1:8">
      <c r="A3" s="36">
        <v>128</v>
      </c>
      <c r="B3" s="37" t="s">
        <v>24</v>
      </c>
      <c r="C3" s="37">
        <v>20093</v>
      </c>
      <c r="D3" s="37" t="s">
        <v>25</v>
      </c>
      <c r="E3" s="38" t="s">
        <v>26</v>
      </c>
      <c r="F3" s="39">
        <f>计点汇总简版!O3</f>
        <v>0</v>
      </c>
      <c r="G3" s="40"/>
      <c r="H3" s="41"/>
    </row>
    <row r="4" customHeight="1" spans="1:8">
      <c r="A4" s="42">
        <v>126</v>
      </c>
      <c r="B4" s="43" t="s">
        <v>24</v>
      </c>
      <c r="C4" s="43">
        <v>5838</v>
      </c>
      <c r="D4" s="43" t="s">
        <v>27</v>
      </c>
      <c r="E4" s="44" t="s">
        <v>26</v>
      </c>
      <c r="F4" s="39">
        <f>计点汇总简版!O4</f>
        <v>0</v>
      </c>
      <c r="G4" s="15"/>
      <c r="H4" s="45"/>
    </row>
    <row r="5" customHeight="1" spans="1:8">
      <c r="A5" s="42">
        <v>127</v>
      </c>
      <c r="B5" s="43" t="s">
        <v>24</v>
      </c>
      <c r="C5" s="43">
        <v>5596</v>
      </c>
      <c r="D5" s="43" t="s">
        <v>28</v>
      </c>
      <c r="E5" s="44" t="s">
        <v>26</v>
      </c>
      <c r="F5" s="39">
        <f>计点汇总简版!O5</f>
        <v>0</v>
      </c>
      <c r="G5" s="15"/>
      <c r="H5" s="45"/>
    </row>
    <row r="6" customHeight="1" spans="1:8">
      <c r="A6" s="42">
        <v>83</v>
      </c>
      <c r="B6" s="43" t="s">
        <v>29</v>
      </c>
      <c r="C6" s="43">
        <v>5156</v>
      </c>
      <c r="D6" s="43" t="s">
        <v>30</v>
      </c>
      <c r="E6" s="10" t="s">
        <v>31</v>
      </c>
      <c r="F6" s="46">
        <f>计点汇总简版!O6</f>
        <v>99.6666666666667</v>
      </c>
      <c r="G6" s="11">
        <v>266</v>
      </c>
      <c r="H6" s="45"/>
    </row>
    <row r="7" customHeight="1" spans="1:8">
      <c r="A7" s="42">
        <v>11</v>
      </c>
      <c r="B7" s="43" t="s">
        <v>32</v>
      </c>
      <c r="C7" s="43">
        <v>5174</v>
      </c>
      <c r="D7" s="43" t="s">
        <v>33</v>
      </c>
      <c r="E7" s="10" t="s">
        <v>31</v>
      </c>
      <c r="F7" s="39">
        <f>计点汇总简版!O7</f>
        <v>247</v>
      </c>
      <c r="G7" s="11">
        <v>266</v>
      </c>
      <c r="H7" s="47"/>
    </row>
    <row r="8" customHeight="1" spans="1:8">
      <c r="A8" s="42">
        <v>106</v>
      </c>
      <c r="B8" s="43" t="s">
        <v>34</v>
      </c>
      <c r="C8" s="43">
        <v>2666</v>
      </c>
      <c r="D8" s="43" t="s">
        <v>35</v>
      </c>
      <c r="E8" s="10" t="s">
        <v>31</v>
      </c>
      <c r="F8" s="39">
        <f>计点汇总简版!O8</f>
        <v>218.833333333333</v>
      </c>
      <c r="G8" s="11">
        <v>266</v>
      </c>
      <c r="H8" s="47"/>
    </row>
    <row r="9" customHeight="1" spans="1:8">
      <c r="A9" s="42">
        <v>92</v>
      </c>
      <c r="B9" s="43" t="s">
        <v>36</v>
      </c>
      <c r="C9" s="43">
        <v>3514</v>
      </c>
      <c r="D9" s="44" t="s">
        <v>37</v>
      </c>
      <c r="E9" s="10" t="s">
        <v>31</v>
      </c>
      <c r="F9" s="39">
        <f>计点汇总简版!O9</f>
        <v>77.0833333333333</v>
      </c>
      <c r="G9" s="11">
        <v>266</v>
      </c>
      <c r="H9" s="47"/>
    </row>
    <row r="10" customHeight="1" spans="1:8">
      <c r="A10" s="42">
        <v>32</v>
      </c>
      <c r="B10" s="43" t="s">
        <v>38</v>
      </c>
      <c r="C10" s="43">
        <v>3534</v>
      </c>
      <c r="D10" s="43" t="s">
        <v>39</v>
      </c>
      <c r="E10" s="10" t="s">
        <v>31</v>
      </c>
      <c r="F10" s="39">
        <f>计点汇总简版!O10</f>
        <v>136.833333333333</v>
      </c>
      <c r="G10" s="11">
        <v>266</v>
      </c>
      <c r="H10" s="45"/>
    </row>
    <row r="11" customHeight="1" spans="1:8">
      <c r="A11" s="42">
        <v>72</v>
      </c>
      <c r="B11" s="43" t="s">
        <v>40</v>
      </c>
      <c r="C11" s="43">
        <v>2345</v>
      </c>
      <c r="D11" s="43" t="s">
        <v>41</v>
      </c>
      <c r="E11" s="10" t="s">
        <v>31</v>
      </c>
      <c r="F11" s="39">
        <f>计点汇总简版!O11</f>
        <v>112.916666666667</v>
      </c>
      <c r="G11" s="11">
        <v>266</v>
      </c>
      <c r="H11" s="45"/>
    </row>
    <row r="12" customHeight="1" spans="1:8">
      <c r="A12" s="42">
        <v>27</v>
      </c>
      <c r="B12" s="43" t="s">
        <v>38</v>
      </c>
      <c r="C12" s="43">
        <v>2334</v>
      </c>
      <c r="D12" s="43" t="s">
        <v>42</v>
      </c>
      <c r="E12" s="10" t="s">
        <v>31</v>
      </c>
      <c r="F12" s="39">
        <f>计点汇总简版!O12</f>
        <v>707.166666666667</v>
      </c>
      <c r="G12" s="11">
        <v>266</v>
      </c>
      <c r="H12" s="45"/>
    </row>
    <row r="13" customHeight="1" spans="1:8">
      <c r="A13" s="42">
        <v>43</v>
      </c>
      <c r="B13" s="43" t="s">
        <v>43</v>
      </c>
      <c r="C13" s="43">
        <v>2443</v>
      </c>
      <c r="D13" s="43" t="s">
        <v>44</v>
      </c>
      <c r="E13" s="10" t="s">
        <v>31</v>
      </c>
      <c r="F13" s="39">
        <f>计点汇总简版!O13</f>
        <v>541.75</v>
      </c>
      <c r="G13" s="11">
        <v>266</v>
      </c>
      <c r="H13" s="45"/>
    </row>
    <row r="14" customHeight="1" spans="1:8">
      <c r="A14" s="42">
        <v>105</v>
      </c>
      <c r="B14" s="43" t="s">
        <v>34</v>
      </c>
      <c r="C14" s="43">
        <v>5167</v>
      </c>
      <c r="D14" s="43" t="s">
        <v>45</v>
      </c>
      <c r="E14" s="10" t="s">
        <v>31</v>
      </c>
      <c r="F14" s="39">
        <f>计点汇总简版!O14</f>
        <v>662.916666666667</v>
      </c>
      <c r="G14" s="11">
        <v>266</v>
      </c>
      <c r="H14" s="47"/>
    </row>
    <row r="15" customHeight="1" spans="1:8">
      <c r="A15" s="42">
        <v>87</v>
      </c>
      <c r="B15" s="43" t="s">
        <v>36</v>
      </c>
      <c r="C15" s="43">
        <v>1774</v>
      </c>
      <c r="D15" s="44" t="s">
        <v>46</v>
      </c>
      <c r="E15" s="10" t="s">
        <v>31</v>
      </c>
      <c r="F15" s="39">
        <f>计点汇总简版!O15</f>
        <v>58.75</v>
      </c>
      <c r="G15" s="11">
        <v>266</v>
      </c>
      <c r="H15" s="45"/>
    </row>
    <row r="16" customHeight="1" spans="1:8">
      <c r="A16" s="42">
        <v>98</v>
      </c>
      <c r="B16" s="43" t="s">
        <v>34</v>
      </c>
      <c r="C16" s="43">
        <v>2626</v>
      </c>
      <c r="D16" s="43" t="s">
        <v>47</v>
      </c>
      <c r="E16" s="10" t="s">
        <v>31</v>
      </c>
      <c r="F16" s="39">
        <f>计点汇总简版!O16</f>
        <v>122.916666666667</v>
      </c>
      <c r="G16" s="11">
        <v>266</v>
      </c>
      <c r="H16" s="47"/>
    </row>
    <row r="17" customHeight="1" spans="1:8">
      <c r="A17" s="42">
        <v>5</v>
      </c>
      <c r="B17" s="43" t="s">
        <v>32</v>
      </c>
      <c r="C17" s="43">
        <v>2215</v>
      </c>
      <c r="D17" s="43" t="s">
        <v>48</v>
      </c>
      <c r="E17" s="10" t="s">
        <v>31</v>
      </c>
      <c r="F17" s="39">
        <f>计点汇总简版!O17</f>
        <v>572.083333333333</v>
      </c>
      <c r="G17" s="11">
        <v>266</v>
      </c>
      <c r="H17" s="45"/>
    </row>
    <row r="18" customHeight="1" spans="1:8">
      <c r="A18" s="42">
        <v>61</v>
      </c>
      <c r="B18" s="43" t="s">
        <v>49</v>
      </c>
      <c r="C18" s="43">
        <v>1761</v>
      </c>
      <c r="D18" s="44" t="s">
        <v>50</v>
      </c>
      <c r="E18" s="10" t="s">
        <v>31</v>
      </c>
      <c r="F18" s="39">
        <f>计点汇总简版!O18</f>
        <v>268.75</v>
      </c>
      <c r="G18" s="11">
        <v>266</v>
      </c>
      <c r="H18" s="47"/>
    </row>
    <row r="19" customHeight="1" spans="1:8">
      <c r="A19" s="42">
        <v>103</v>
      </c>
      <c r="B19" s="43" t="s">
        <v>34</v>
      </c>
      <c r="C19" s="43">
        <v>3527</v>
      </c>
      <c r="D19" s="43" t="s">
        <v>51</v>
      </c>
      <c r="E19" s="10" t="s">
        <v>31</v>
      </c>
      <c r="F19" s="39">
        <f>计点汇总简版!O19</f>
        <v>142</v>
      </c>
      <c r="G19" s="11">
        <v>266</v>
      </c>
      <c r="H19" s="45"/>
    </row>
    <row r="20" customHeight="1" spans="1:8">
      <c r="A20" s="42">
        <v>89</v>
      </c>
      <c r="B20" s="43" t="s">
        <v>36</v>
      </c>
      <c r="C20" s="43">
        <v>2495</v>
      </c>
      <c r="D20" s="43" t="s">
        <v>52</v>
      </c>
      <c r="E20" s="10" t="s">
        <v>31</v>
      </c>
      <c r="F20" s="39">
        <f>计点汇总简版!O20</f>
        <v>132.916666666667</v>
      </c>
      <c r="G20" s="11">
        <v>266</v>
      </c>
      <c r="H20" s="47"/>
    </row>
    <row r="21" customHeight="1" spans="1:8">
      <c r="A21" s="42">
        <v>79</v>
      </c>
      <c r="B21" s="43" t="s">
        <v>29</v>
      </c>
      <c r="C21" s="43">
        <v>2397</v>
      </c>
      <c r="D21" s="43" t="s">
        <v>53</v>
      </c>
      <c r="E21" s="10" t="s">
        <v>31</v>
      </c>
      <c r="F21" s="39">
        <f>计点汇总简版!O21</f>
        <v>95</v>
      </c>
      <c r="G21" s="11">
        <v>266</v>
      </c>
      <c r="H21" s="45"/>
    </row>
    <row r="22" customHeight="1" spans="1:8">
      <c r="A22" s="42">
        <v>8</v>
      </c>
      <c r="B22" s="43" t="s">
        <v>32</v>
      </c>
      <c r="C22" s="43">
        <v>2178</v>
      </c>
      <c r="D22" s="43" t="s">
        <v>54</v>
      </c>
      <c r="E22" s="10" t="s">
        <v>31</v>
      </c>
      <c r="F22" s="39">
        <f>计点汇总简版!O22</f>
        <v>237.083333333333</v>
      </c>
      <c r="G22" s="11">
        <v>266</v>
      </c>
      <c r="H22" s="45"/>
    </row>
    <row r="23" customHeight="1" spans="1:8">
      <c r="A23" s="42">
        <v>20</v>
      </c>
      <c r="B23" s="43" t="s">
        <v>55</v>
      </c>
      <c r="C23" s="43">
        <v>2481</v>
      </c>
      <c r="D23" s="43" t="s">
        <v>56</v>
      </c>
      <c r="E23" s="10" t="s">
        <v>31</v>
      </c>
      <c r="F23" s="39">
        <f>计点汇总简版!O23</f>
        <v>377.083333333333</v>
      </c>
      <c r="G23" s="11">
        <v>266</v>
      </c>
      <c r="H23" s="45"/>
    </row>
    <row r="24" customHeight="1" spans="1:8">
      <c r="A24" s="42">
        <v>80</v>
      </c>
      <c r="B24" s="43" t="s">
        <v>29</v>
      </c>
      <c r="C24" s="43">
        <v>3153</v>
      </c>
      <c r="D24" s="44" t="s">
        <v>57</v>
      </c>
      <c r="E24" s="10" t="s">
        <v>31</v>
      </c>
      <c r="F24" s="39">
        <f>计点汇总简版!O24</f>
        <v>95</v>
      </c>
      <c r="G24" s="11">
        <v>266</v>
      </c>
      <c r="H24" s="45"/>
    </row>
    <row r="25" customHeight="1" spans="1:8">
      <c r="A25" s="42">
        <v>55</v>
      </c>
      <c r="B25" s="43" t="s">
        <v>58</v>
      </c>
      <c r="C25" s="43">
        <v>3511</v>
      </c>
      <c r="D25" s="44" t="s">
        <v>59</v>
      </c>
      <c r="E25" s="10" t="s">
        <v>31</v>
      </c>
      <c r="F25" s="39">
        <f>计点汇总简版!O25</f>
        <v>90.8333333333333</v>
      </c>
      <c r="G25" s="11">
        <v>266</v>
      </c>
      <c r="H25" s="47"/>
    </row>
    <row r="26" customHeight="1" spans="1:8">
      <c r="A26" s="42">
        <v>30</v>
      </c>
      <c r="B26" s="43" t="s">
        <v>38</v>
      </c>
      <c r="C26" s="43">
        <v>3515</v>
      </c>
      <c r="D26" s="43" t="s">
        <v>60</v>
      </c>
      <c r="E26" s="10" t="s">
        <v>31</v>
      </c>
      <c r="F26" s="39">
        <f>计点汇总简版!O26</f>
        <v>578.166666666667</v>
      </c>
      <c r="G26" s="11">
        <v>266</v>
      </c>
      <c r="H26" s="47"/>
    </row>
    <row r="27" customHeight="1" spans="1:8">
      <c r="A27" s="42">
        <v>97</v>
      </c>
      <c r="B27" s="43" t="s">
        <v>34</v>
      </c>
      <c r="C27" s="43">
        <v>3518</v>
      </c>
      <c r="D27" s="43" t="s">
        <v>61</v>
      </c>
      <c r="E27" s="10" t="s">
        <v>31</v>
      </c>
      <c r="F27" s="39">
        <f>计点汇总简版!O27</f>
        <v>70.8333333333333</v>
      </c>
      <c r="G27" s="11">
        <v>266</v>
      </c>
      <c r="H27" s="47"/>
    </row>
    <row r="28" customHeight="1" spans="1:8">
      <c r="A28" s="42">
        <v>101</v>
      </c>
      <c r="B28" s="43" t="s">
        <v>34</v>
      </c>
      <c r="C28" s="43">
        <v>3519</v>
      </c>
      <c r="D28" s="43" t="s">
        <v>62</v>
      </c>
      <c r="E28" s="10" t="s">
        <v>31</v>
      </c>
      <c r="F28" s="39">
        <f>计点汇总简版!O28</f>
        <v>66.6666666666667</v>
      </c>
      <c r="G28" s="11">
        <v>266</v>
      </c>
      <c r="H28" s="45"/>
    </row>
    <row r="29" customHeight="1" spans="1:8">
      <c r="A29" s="42">
        <v>24</v>
      </c>
      <c r="B29" s="43" t="s">
        <v>55</v>
      </c>
      <c r="C29" s="43"/>
      <c r="D29" s="43" t="s">
        <v>63</v>
      </c>
      <c r="E29" s="10" t="s">
        <v>31</v>
      </c>
      <c r="F29" s="39">
        <f>计点汇总简版!O29</f>
        <v>40</v>
      </c>
      <c r="G29" s="11">
        <v>266</v>
      </c>
      <c r="H29" s="45"/>
    </row>
    <row r="30" customHeight="1" spans="1:8">
      <c r="A30" s="42">
        <v>111</v>
      </c>
      <c r="B30" s="43" t="s">
        <v>64</v>
      </c>
      <c r="C30" s="43">
        <v>1102</v>
      </c>
      <c r="D30" s="43" t="s">
        <v>65</v>
      </c>
      <c r="E30" s="44" t="s">
        <v>31</v>
      </c>
      <c r="F30" s="39">
        <f>计点汇总简版!O30</f>
        <v>40</v>
      </c>
      <c r="G30" s="11"/>
      <c r="H30" s="45"/>
    </row>
    <row r="31" customHeight="1" spans="1:8">
      <c r="A31" s="42">
        <v>6</v>
      </c>
      <c r="B31" s="43" t="s">
        <v>32</v>
      </c>
      <c r="C31" s="43">
        <v>2216</v>
      </c>
      <c r="D31" s="43" t="s">
        <v>66</v>
      </c>
      <c r="E31" s="10" t="s">
        <v>31</v>
      </c>
      <c r="F31" s="39">
        <f>计点汇总简版!O31</f>
        <v>875.166666666667</v>
      </c>
      <c r="G31" s="11">
        <v>266</v>
      </c>
      <c r="H31" s="45"/>
    </row>
    <row r="32" customHeight="1" spans="1:8">
      <c r="A32" s="42">
        <v>54</v>
      </c>
      <c r="B32" s="43" t="s">
        <v>58</v>
      </c>
      <c r="C32" s="43">
        <v>3510</v>
      </c>
      <c r="D32" s="44" t="s">
        <v>67</v>
      </c>
      <c r="E32" s="10" t="s">
        <v>31</v>
      </c>
      <c r="F32" s="39">
        <f>计点汇总简版!O32</f>
        <v>201</v>
      </c>
      <c r="G32" s="11">
        <v>266</v>
      </c>
      <c r="H32" s="47"/>
    </row>
    <row r="33" customHeight="1" spans="1:8">
      <c r="A33" s="42">
        <v>91</v>
      </c>
      <c r="B33" s="43" t="s">
        <v>36</v>
      </c>
      <c r="C33" s="43">
        <v>2664</v>
      </c>
      <c r="D33" s="43" t="s">
        <v>68</v>
      </c>
      <c r="E33" s="10" t="s">
        <v>31</v>
      </c>
      <c r="F33" s="39">
        <f>计点汇总简版!O33</f>
        <v>312.083333333333</v>
      </c>
      <c r="G33" s="11">
        <v>266</v>
      </c>
      <c r="H33" s="45"/>
    </row>
    <row r="34" customHeight="1" spans="1:8">
      <c r="A34" s="42">
        <v>34</v>
      </c>
      <c r="B34" s="43" t="s">
        <v>38</v>
      </c>
      <c r="C34" s="43">
        <v>5244</v>
      </c>
      <c r="D34" s="43" t="s">
        <v>69</v>
      </c>
      <c r="E34" s="10" t="s">
        <v>31</v>
      </c>
      <c r="F34" s="39">
        <f>计点汇总简版!O34</f>
        <v>433.166666666667</v>
      </c>
      <c r="G34" s="11">
        <v>266</v>
      </c>
      <c r="H34" s="47"/>
    </row>
    <row r="35" customHeight="1" spans="1:8">
      <c r="A35" s="42">
        <v>102</v>
      </c>
      <c r="B35" s="43" t="s">
        <v>34</v>
      </c>
      <c r="C35" s="43">
        <v>3525</v>
      </c>
      <c r="D35" s="43" t="s">
        <v>70</v>
      </c>
      <c r="E35" s="10" t="s">
        <v>31</v>
      </c>
      <c r="F35" s="39">
        <f>计点汇总简版!O35</f>
        <v>403.833333333333</v>
      </c>
      <c r="G35" s="11">
        <v>266</v>
      </c>
      <c r="H35" s="45"/>
    </row>
    <row r="36" customHeight="1" spans="1:8">
      <c r="A36" s="42">
        <v>31</v>
      </c>
      <c r="B36" s="43" t="s">
        <v>38</v>
      </c>
      <c r="C36" s="43">
        <v>3526</v>
      </c>
      <c r="D36" s="43" t="s">
        <v>71</v>
      </c>
      <c r="E36" s="10" t="s">
        <v>31</v>
      </c>
      <c r="F36" s="39">
        <f>计点汇总简版!O36</f>
        <v>199.166666666667</v>
      </c>
      <c r="G36" s="11">
        <v>266</v>
      </c>
      <c r="H36" s="47"/>
    </row>
    <row r="37" customHeight="1" spans="1:8">
      <c r="A37" s="42">
        <v>88</v>
      </c>
      <c r="B37" s="43" t="s">
        <v>36</v>
      </c>
      <c r="C37" s="43">
        <v>2471</v>
      </c>
      <c r="D37" s="43" t="s">
        <v>72</v>
      </c>
      <c r="E37" s="10" t="s">
        <v>31</v>
      </c>
      <c r="F37" s="39">
        <f>计点汇总简版!O37</f>
        <v>94.1666666666667</v>
      </c>
      <c r="G37" s="11">
        <v>266</v>
      </c>
      <c r="H37" s="45"/>
    </row>
    <row r="38" customHeight="1" spans="1:8">
      <c r="A38" s="42">
        <v>51</v>
      </c>
      <c r="B38" s="43" t="s">
        <v>58</v>
      </c>
      <c r="C38" s="43">
        <v>1657</v>
      </c>
      <c r="D38" s="44" t="s">
        <v>73</v>
      </c>
      <c r="E38" s="10" t="s">
        <v>31</v>
      </c>
      <c r="F38" s="39">
        <f>计点汇总简版!O38</f>
        <v>205</v>
      </c>
      <c r="G38" s="11">
        <v>266</v>
      </c>
      <c r="H38" s="47"/>
    </row>
    <row r="39" customHeight="1" spans="1:8">
      <c r="A39" s="42">
        <v>78</v>
      </c>
      <c r="B39" s="43" t="s">
        <v>29</v>
      </c>
      <c r="C39" s="43">
        <v>2367</v>
      </c>
      <c r="D39" s="43" t="s">
        <v>74</v>
      </c>
      <c r="E39" s="10" t="s">
        <v>31</v>
      </c>
      <c r="F39" s="39">
        <f>计点汇总简版!O39</f>
        <v>152.916666666667</v>
      </c>
      <c r="G39" s="11">
        <v>266</v>
      </c>
      <c r="H39" s="45"/>
    </row>
    <row r="40" customHeight="1" spans="1:8">
      <c r="A40" s="42">
        <v>14</v>
      </c>
      <c r="B40" s="43" t="s">
        <v>55</v>
      </c>
      <c r="C40" s="48" t="s">
        <v>75</v>
      </c>
      <c r="D40" s="44" t="s">
        <v>76</v>
      </c>
      <c r="E40" s="10" t="s">
        <v>31</v>
      </c>
      <c r="F40" s="39">
        <f>计点汇总简版!O40</f>
        <v>70</v>
      </c>
      <c r="G40" s="11">
        <v>266</v>
      </c>
      <c r="H40" s="45"/>
    </row>
    <row r="41" customHeight="1" spans="1:8">
      <c r="A41" s="42">
        <v>68</v>
      </c>
      <c r="B41" s="43" t="s">
        <v>40</v>
      </c>
      <c r="C41" s="43">
        <v>6015</v>
      </c>
      <c r="D41" s="44" t="s">
        <v>77</v>
      </c>
      <c r="E41" s="10" t="s">
        <v>31</v>
      </c>
      <c r="F41" s="39">
        <f>计点汇总简版!O41</f>
        <v>94.9166666666667</v>
      </c>
      <c r="G41" s="11">
        <v>266</v>
      </c>
      <c r="H41" s="45"/>
    </row>
    <row r="42" customHeight="1" spans="1:8">
      <c r="A42" s="42">
        <v>93</v>
      </c>
      <c r="B42" s="43" t="s">
        <v>36</v>
      </c>
      <c r="C42" s="43">
        <v>5039</v>
      </c>
      <c r="D42" s="43" t="s">
        <v>78</v>
      </c>
      <c r="E42" s="10" t="s">
        <v>31</v>
      </c>
      <c r="F42" s="39">
        <f>计点汇总简版!O42</f>
        <v>1181.16666666667</v>
      </c>
      <c r="G42" s="11">
        <v>266</v>
      </c>
      <c r="H42" s="45"/>
    </row>
    <row r="43" customHeight="1" spans="1:8">
      <c r="A43" s="42">
        <v>65</v>
      </c>
      <c r="B43" s="43" t="s">
        <v>49</v>
      </c>
      <c r="C43" s="43">
        <v>2400</v>
      </c>
      <c r="D43" s="43" t="s">
        <v>79</v>
      </c>
      <c r="E43" s="10" t="s">
        <v>31</v>
      </c>
      <c r="F43" s="39">
        <f>计点汇总简版!O43</f>
        <v>147</v>
      </c>
      <c r="G43" s="11">
        <v>266</v>
      </c>
      <c r="H43" s="47"/>
    </row>
    <row r="44" customHeight="1" spans="1:8">
      <c r="A44" s="42">
        <v>41</v>
      </c>
      <c r="B44" s="43" t="s">
        <v>43</v>
      </c>
      <c r="C44" s="43">
        <v>1645</v>
      </c>
      <c r="D44" s="44" t="s">
        <v>80</v>
      </c>
      <c r="E44" s="10" t="s">
        <v>31</v>
      </c>
      <c r="F44" s="39">
        <f>计点汇总简版!O44</f>
        <v>135.166666666667</v>
      </c>
      <c r="G44" s="11">
        <v>266</v>
      </c>
      <c r="H44" s="47"/>
    </row>
    <row r="45" customHeight="1" spans="1:8">
      <c r="A45" s="42">
        <v>104</v>
      </c>
      <c r="B45" s="43" t="s">
        <v>34</v>
      </c>
      <c r="C45" s="43">
        <v>3521</v>
      </c>
      <c r="D45" s="43" t="s">
        <v>81</v>
      </c>
      <c r="E45" s="10" t="s">
        <v>31</v>
      </c>
      <c r="F45" s="39">
        <f>计点汇总简版!O45</f>
        <v>68.75</v>
      </c>
      <c r="G45" s="11">
        <v>266</v>
      </c>
      <c r="H45" s="47"/>
    </row>
    <row r="46" customHeight="1" spans="1:8">
      <c r="A46" s="42">
        <v>40</v>
      </c>
      <c r="B46" s="43" t="s">
        <v>43</v>
      </c>
      <c r="C46" s="43">
        <v>1630</v>
      </c>
      <c r="D46" s="44" t="s">
        <v>82</v>
      </c>
      <c r="E46" s="10" t="s">
        <v>31</v>
      </c>
      <c r="F46" s="39">
        <f>计点汇总简版!O46</f>
        <v>383.75</v>
      </c>
      <c r="G46" s="11">
        <v>266</v>
      </c>
      <c r="H46" s="45"/>
    </row>
    <row r="47" customHeight="1" spans="1:8">
      <c r="A47" s="42">
        <v>49</v>
      </c>
      <c r="B47" s="43" t="s">
        <v>58</v>
      </c>
      <c r="C47" s="48" t="s">
        <v>83</v>
      </c>
      <c r="D47" s="44" t="s">
        <v>84</v>
      </c>
      <c r="E47" s="10" t="s">
        <v>31</v>
      </c>
      <c r="F47" s="39">
        <f>计点汇总简版!O47</f>
        <v>92.9166666666667</v>
      </c>
      <c r="G47" s="11">
        <v>266</v>
      </c>
      <c r="H47" s="45"/>
    </row>
    <row r="48" customHeight="1" spans="1:8">
      <c r="A48" s="42">
        <v>48</v>
      </c>
      <c r="B48" s="43" t="s">
        <v>58</v>
      </c>
      <c r="C48" s="43">
        <v>5334</v>
      </c>
      <c r="D48" s="44" t="s">
        <v>85</v>
      </c>
      <c r="E48" s="10" t="s">
        <v>31</v>
      </c>
      <c r="F48" s="39">
        <f>计点汇总简版!O48</f>
        <v>311.916666666667</v>
      </c>
      <c r="G48" s="11">
        <v>266</v>
      </c>
      <c r="H48" s="45"/>
    </row>
    <row r="49" customHeight="1" spans="1:8">
      <c r="A49" s="42">
        <v>60</v>
      </c>
      <c r="B49" s="43" t="s">
        <v>49</v>
      </c>
      <c r="C49" s="43">
        <v>5348</v>
      </c>
      <c r="D49" s="43" t="s">
        <v>86</v>
      </c>
      <c r="E49" s="10" t="s">
        <v>31</v>
      </c>
      <c r="F49" s="39">
        <f>计点汇总简版!O49</f>
        <v>876.666666666667</v>
      </c>
      <c r="G49" s="11">
        <v>266</v>
      </c>
      <c r="H49" s="45"/>
    </row>
    <row r="50" customHeight="1" spans="1:8">
      <c r="A50" s="42">
        <v>90</v>
      </c>
      <c r="B50" s="43" t="s">
        <v>36</v>
      </c>
      <c r="C50" s="43">
        <v>2557</v>
      </c>
      <c r="D50" s="43" t="s">
        <v>87</v>
      </c>
      <c r="E50" s="10" t="s">
        <v>31</v>
      </c>
      <c r="F50" s="39">
        <f>计点汇总简版!O50</f>
        <v>75</v>
      </c>
      <c r="G50" s="11">
        <v>266</v>
      </c>
      <c r="H50" s="47"/>
    </row>
    <row r="51" customHeight="1" spans="1:8">
      <c r="A51" s="42">
        <v>46</v>
      </c>
      <c r="B51" s="43" t="s">
        <v>43</v>
      </c>
      <c r="C51" s="43">
        <v>3581</v>
      </c>
      <c r="D51" s="44" t="s">
        <v>88</v>
      </c>
      <c r="E51" s="10" t="s">
        <v>31</v>
      </c>
      <c r="F51" s="39">
        <f>计点汇总简版!O51</f>
        <v>192.916666666667</v>
      </c>
      <c r="G51" s="11">
        <v>266</v>
      </c>
      <c r="H51" s="45"/>
    </row>
    <row r="52" customHeight="1" spans="1:8">
      <c r="A52" s="42">
        <v>115</v>
      </c>
      <c r="B52" s="43" t="s">
        <v>64</v>
      </c>
      <c r="C52" s="43">
        <v>5076</v>
      </c>
      <c r="D52" s="43" t="s">
        <v>89</v>
      </c>
      <c r="E52" s="44" t="s">
        <v>90</v>
      </c>
      <c r="F52" s="39">
        <f>计点汇总简版!O52</f>
        <v>296</v>
      </c>
      <c r="G52" s="15"/>
      <c r="H52" s="47"/>
    </row>
    <row r="53" customHeight="1" spans="1:8">
      <c r="A53" s="42">
        <v>29</v>
      </c>
      <c r="B53" s="43" t="s">
        <v>38</v>
      </c>
      <c r="C53" s="43">
        <v>2681</v>
      </c>
      <c r="D53" s="43" t="s">
        <v>91</v>
      </c>
      <c r="E53" s="10" t="s">
        <v>90</v>
      </c>
      <c r="F53" s="39">
        <f>计点汇总简版!O53</f>
        <v>344.75</v>
      </c>
      <c r="G53" s="15">
        <v>290</v>
      </c>
      <c r="H53" s="45"/>
    </row>
    <row r="54" customHeight="1" spans="1:8">
      <c r="A54" s="42">
        <v>59</v>
      </c>
      <c r="B54" s="43" t="s">
        <v>49</v>
      </c>
      <c r="C54" s="43">
        <v>5327</v>
      </c>
      <c r="D54" s="43" t="s">
        <v>92</v>
      </c>
      <c r="E54" s="10" t="s">
        <v>90</v>
      </c>
      <c r="F54" s="39">
        <f>计点汇总简版!O54</f>
        <v>430.833333333333</v>
      </c>
      <c r="G54" s="15">
        <v>290</v>
      </c>
      <c r="H54" s="47"/>
    </row>
    <row r="55" customHeight="1" spans="1:8">
      <c r="A55" s="42">
        <v>57</v>
      </c>
      <c r="B55" s="43" t="s">
        <v>58</v>
      </c>
      <c r="C55" s="43">
        <v>5801</v>
      </c>
      <c r="D55" s="43" t="s">
        <v>93</v>
      </c>
      <c r="E55" s="10" t="s">
        <v>90</v>
      </c>
      <c r="F55" s="39">
        <f>计点汇总简版!O55</f>
        <v>291.166666666667</v>
      </c>
      <c r="G55" s="15">
        <v>290</v>
      </c>
      <c r="H55" s="45"/>
    </row>
    <row r="56" customHeight="1" spans="1:8">
      <c r="A56" s="42">
        <v>108</v>
      </c>
      <c r="B56" s="43" t="s">
        <v>34</v>
      </c>
      <c r="C56" s="43">
        <v>6222</v>
      </c>
      <c r="D56" s="43" t="s">
        <v>94</v>
      </c>
      <c r="E56" s="10" t="s">
        <v>90</v>
      </c>
      <c r="F56" s="39">
        <f>计点汇总简版!O56</f>
        <v>285.083333333333</v>
      </c>
      <c r="G56" s="15">
        <v>290</v>
      </c>
      <c r="H56" s="47"/>
    </row>
    <row r="57" customHeight="1" spans="1:8">
      <c r="A57" s="42">
        <v>7</v>
      </c>
      <c r="B57" s="43" t="s">
        <v>32</v>
      </c>
      <c r="C57" s="43">
        <v>3517</v>
      </c>
      <c r="D57" s="43" t="s">
        <v>95</v>
      </c>
      <c r="E57" s="10" t="s">
        <v>90</v>
      </c>
      <c r="F57" s="39">
        <f>计点汇总简版!O57</f>
        <v>198.75</v>
      </c>
      <c r="G57" s="15">
        <v>290</v>
      </c>
      <c r="H57" s="45"/>
    </row>
    <row r="58" customHeight="1" spans="1:8">
      <c r="A58" s="42">
        <v>114</v>
      </c>
      <c r="B58" s="43" t="s">
        <v>64</v>
      </c>
      <c r="C58" s="43">
        <v>5551</v>
      </c>
      <c r="D58" s="43" t="s">
        <v>96</v>
      </c>
      <c r="E58" s="44" t="s">
        <v>90</v>
      </c>
      <c r="F58" s="39">
        <f>计点汇总简版!O58</f>
        <v>66</v>
      </c>
      <c r="G58" s="11"/>
      <c r="H58" s="45"/>
    </row>
    <row r="59" customHeight="1" spans="1:8">
      <c r="A59" s="42">
        <v>123</v>
      </c>
      <c r="B59" s="43" t="s">
        <v>24</v>
      </c>
      <c r="C59" s="43">
        <v>1642</v>
      </c>
      <c r="D59" s="43" t="s">
        <v>97</v>
      </c>
      <c r="E59" s="44" t="s">
        <v>90</v>
      </c>
      <c r="F59" s="39">
        <f>计点汇总简版!O59</f>
        <v>60</v>
      </c>
      <c r="G59" s="15"/>
      <c r="H59" s="45"/>
    </row>
    <row r="60" customHeight="1" spans="1:8">
      <c r="A60" s="42">
        <v>37</v>
      </c>
      <c r="B60" s="43" t="s">
        <v>38</v>
      </c>
      <c r="C60" s="43">
        <v>5657</v>
      </c>
      <c r="D60" s="43" t="s">
        <v>98</v>
      </c>
      <c r="E60" s="10" t="s">
        <v>90</v>
      </c>
      <c r="F60" s="39">
        <f>计点汇总简版!O60</f>
        <v>609.166666666667</v>
      </c>
      <c r="G60" s="15">
        <v>290</v>
      </c>
      <c r="H60" s="47"/>
    </row>
    <row r="61" customHeight="1" spans="1:8">
      <c r="A61" s="42">
        <v>62</v>
      </c>
      <c r="B61" s="43" t="s">
        <v>49</v>
      </c>
      <c r="C61" s="43">
        <v>1798</v>
      </c>
      <c r="D61" s="43" t="s">
        <v>99</v>
      </c>
      <c r="E61" s="10" t="s">
        <v>90</v>
      </c>
      <c r="F61" s="39">
        <f>计点汇总简版!O61</f>
        <v>295</v>
      </c>
      <c r="G61" s="15">
        <v>290</v>
      </c>
      <c r="H61" s="47"/>
    </row>
    <row r="62" customHeight="1" spans="1:8">
      <c r="A62" s="42">
        <v>53</v>
      </c>
      <c r="B62" s="43" t="s">
        <v>58</v>
      </c>
      <c r="C62" s="43">
        <v>2336</v>
      </c>
      <c r="D62" s="43" t="s">
        <v>100</v>
      </c>
      <c r="E62" s="10" t="s">
        <v>90</v>
      </c>
      <c r="F62" s="39">
        <f>计点汇总简版!O62</f>
        <v>112.916666666667</v>
      </c>
      <c r="G62" s="15">
        <v>290</v>
      </c>
      <c r="H62" s="45"/>
    </row>
    <row r="63" customHeight="1" spans="1:8">
      <c r="A63" s="42">
        <v>23</v>
      </c>
      <c r="B63" s="43" t="s">
        <v>55</v>
      </c>
      <c r="C63" s="43">
        <v>5777</v>
      </c>
      <c r="D63" s="43" t="s">
        <v>101</v>
      </c>
      <c r="E63" s="10" t="s">
        <v>90</v>
      </c>
      <c r="F63" s="39">
        <f>计点汇总简版!O63</f>
        <v>416</v>
      </c>
      <c r="G63" s="15">
        <v>290</v>
      </c>
      <c r="H63" s="45"/>
    </row>
    <row r="64" customHeight="1" spans="1:8">
      <c r="A64" s="42">
        <v>35</v>
      </c>
      <c r="B64" s="43" t="s">
        <v>38</v>
      </c>
      <c r="C64" s="43">
        <v>5155</v>
      </c>
      <c r="D64" s="43" t="s">
        <v>102</v>
      </c>
      <c r="E64" s="10" t="s">
        <v>90</v>
      </c>
      <c r="F64" s="39">
        <f>计点汇总简版!O64</f>
        <v>805</v>
      </c>
      <c r="G64" s="15">
        <v>290</v>
      </c>
      <c r="H64" s="47"/>
    </row>
    <row r="65" customHeight="1" spans="1:8">
      <c r="A65" s="42">
        <v>82</v>
      </c>
      <c r="B65" s="43" t="s">
        <v>29</v>
      </c>
      <c r="C65" s="43">
        <v>5545</v>
      </c>
      <c r="D65" s="44" t="s">
        <v>103</v>
      </c>
      <c r="E65" s="10" t="s">
        <v>90</v>
      </c>
      <c r="F65" s="39">
        <f>计点汇总简版!O65</f>
        <v>518.75</v>
      </c>
      <c r="G65" s="15">
        <v>290</v>
      </c>
      <c r="H65" s="45"/>
    </row>
    <row r="66" customHeight="1" spans="1:8">
      <c r="A66" s="42">
        <v>10</v>
      </c>
      <c r="B66" s="43" t="s">
        <v>32</v>
      </c>
      <c r="C66" s="43">
        <v>2400</v>
      </c>
      <c r="D66" s="43" t="s">
        <v>104</v>
      </c>
      <c r="E66" s="10" t="s">
        <v>90</v>
      </c>
      <c r="F66" s="39">
        <f>计点汇总简版!O66</f>
        <v>270.833333333333</v>
      </c>
      <c r="G66" s="15">
        <v>290</v>
      </c>
      <c r="H66" s="45"/>
    </row>
    <row r="67" customHeight="1" spans="1:8">
      <c r="A67" s="42">
        <v>117</v>
      </c>
      <c r="B67" s="43" t="s">
        <v>64</v>
      </c>
      <c r="C67" s="43">
        <v>5804</v>
      </c>
      <c r="D67" s="43" t="s">
        <v>105</v>
      </c>
      <c r="E67" s="44" t="s">
        <v>90</v>
      </c>
      <c r="F67" s="39">
        <f>计点汇总简版!O67</f>
        <v>60</v>
      </c>
      <c r="G67" s="15"/>
      <c r="H67" s="47"/>
    </row>
    <row r="68" customHeight="1" spans="1:8">
      <c r="A68" s="42">
        <v>127</v>
      </c>
      <c r="B68" s="43" t="s">
        <v>24</v>
      </c>
      <c r="C68" s="43">
        <v>2567</v>
      </c>
      <c r="D68" s="43" t="s">
        <v>106</v>
      </c>
      <c r="E68" s="44" t="s">
        <v>90</v>
      </c>
      <c r="F68" s="39">
        <f>计点汇总简版!O68</f>
        <v>60</v>
      </c>
      <c r="G68" s="15"/>
      <c r="H68" s="45"/>
    </row>
    <row r="69" customHeight="1" spans="1:8">
      <c r="A69" s="42">
        <v>22</v>
      </c>
      <c r="B69" s="43" t="s">
        <v>55</v>
      </c>
      <c r="C69" s="43">
        <v>5497</v>
      </c>
      <c r="D69" s="43" t="s">
        <v>107</v>
      </c>
      <c r="E69" s="10" t="s">
        <v>90</v>
      </c>
      <c r="F69" s="39">
        <f>计点汇总简版!O69</f>
        <v>332.916666666667</v>
      </c>
      <c r="G69" s="15">
        <v>290</v>
      </c>
      <c r="H69" s="45"/>
    </row>
    <row r="70" customHeight="1" spans="1:8">
      <c r="A70" s="42">
        <v>18</v>
      </c>
      <c r="B70" s="43" t="s">
        <v>55</v>
      </c>
      <c r="C70" s="48" t="s">
        <v>108</v>
      </c>
      <c r="D70" s="44" t="s">
        <v>109</v>
      </c>
      <c r="E70" s="10" t="s">
        <v>90</v>
      </c>
      <c r="F70" s="39">
        <f>计点汇总简版!O70</f>
        <v>172.916666666667</v>
      </c>
      <c r="G70" s="15">
        <v>290</v>
      </c>
      <c r="H70" s="45"/>
    </row>
    <row r="71" customHeight="1" spans="1:8">
      <c r="A71" s="42">
        <v>99</v>
      </c>
      <c r="B71" s="43" t="s">
        <v>34</v>
      </c>
      <c r="C71" s="43">
        <v>3528</v>
      </c>
      <c r="D71" s="43" t="s">
        <v>110</v>
      </c>
      <c r="E71" s="10" t="s">
        <v>90</v>
      </c>
      <c r="F71" s="39">
        <f>计点汇总简版!O71</f>
        <v>92.9166666666667</v>
      </c>
      <c r="G71" s="15">
        <v>290</v>
      </c>
      <c r="H71" s="45"/>
    </row>
    <row r="72" customHeight="1" spans="1:8">
      <c r="A72" s="42">
        <v>36</v>
      </c>
      <c r="B72" s="43" t="s">
        <v>38</v>
      </c>
      <c r="C72" s="43">
        <v>5576</v>
      </c>
      <c r="D72" s="43" t="s">
        <v>111</v>
      </c>
      <c r="E72" s="10" t="s">
        <v>90</v>
      </c>
      <c r="F72" s="39">
        <f>计点汇总简版!O72</f>
        <v>654.166666666667</v>
      </c>
      <c r="G72" s="15">
        <v>290</v>
      </c>
      <c r="H72" s="45"/>
    </row>
    <row r="73" customHeight="1" spans="1:8">
      <c r="A73" s="42">
        <v>113</v>
      </c>
      <c r="B73" s="43" t="s">
        <v>64</v>
      </c>
      <c r="C73" s="43">
        <v>2161</v>
      </c>
      <c r="D73" s="43" t="s">
        <v>112</v>
      </c>
      <c r="E73" s="44" t="s">
        <v>31</v>
      </c>
      <c r="F73" s="39">
        <f>计点汇总简版!O73</f>
        <v>60</v>
      </c>
      <c r="G73" s="15"/>
      <c r="H73" s="45"/>
    </row>
    <row r="74" customHeight="1" spans="1:8">
      <c r="A74" s="42">
        <v>21</v>
      </c>
      <c r="B74" s="43" t="s">
        <v>55</v>
      </c>
      <c r="C74" s="43">
        <v>5061</v>
      </c>
      <c r="D74" s="43" t="s">
        <v>113</v>
      </c>
      <c r="E74" s="10" t="s">
        <v>90</v>
      </c>
      <c r="F74" s="39">
        <f>计点汇总简版!O74</f>
        <v>313.083333333333</v>
      </c>
      <c r="G74" s="15">
        <v>290</v>
      </c>
      <c r="H74" s="47"/>
    </row>
    <row r="75" customHeight="1" spans="1:8">
      <c r="A75" s="42">
        <v>28</v>
      </c>
      <c r="B75" s="43" t="s">
        <v>38</v>
      </c>
      <c r="C75" s="43">
        <v>2377</v>
      </c>
      <c r="D75" s="43" t="s">
        <v>114</v>
      </c>
      <c r="E75" s="10" t="s">
        <v>90</v>
      </c>
      <c r="F75" s="39">
        <f>计点汇总简版!O75</f>
        <v>88.75</v>
      </c>
      <c r="G75" s="15">
        <v>290</v>
      </c>
      <c r="H75" s="45"/>
    </row>
    <row r="76" customHeight="1" spans="1:8">
      <c r="A76" s="42">
        <v>47</v>
      </c>
      <c r="B76" s="43" t="s">
        <v>43</v>
      </c>
      <c r="C76" s="43">
        <v>5631</v>
      </c>
      <c r="D76" s="44" t="s">
        <v>115</v>
      </c>
      <c r="E76" s="10" t="s">
        <v>90</v>
      </c>
      <c r="F76" s="39">
        <f>计点汇总简版!O76</f>
        <v>172.833333333333</v>
      </c>
      <c r="G76" s="15">
        <v>290</v>
      </c>
      <c r="H76" s="45"/>
    </row>
    <row r="77" customHeight="1" spans="1:8">
      <c r="A77" s="42">
        <v>71</v>
      </c>
      <c r="B77" s="43" t="s">
        <v>40</v>
      </c>
      <c r="C77" s="43">
        <v>1882</v>
      </c>
      <c r="D77" s="44" t="s">
        <v>116</v>
      </c>
      <c r="E77" s="10" t="s">
        <v>90</v>
      </c>
      <c r="F77" s="39">
        <f>计点汇总简版!O77</f>
        <v>90.8333333333333</v>
      </c>
      <c r="G77" s="15">
        <v>290</v>
      </c>
      <c r="H77" s="45"/>
    </row>
    <row r="78" customHeight="1" spans="1:8">
      <c r="A78" s="42">
        <v>75</v>
      </c>
      <c r="B78" s="43" t="s">
        <v>40</v>
      </c>
      <c r="C78" s="43">
        <v>5637</v>
      </c>
      <c r="D78" s="43" t="s">
        <v>117</v>
      </c>
      <c r="E78" s="10" t="s">
        <v>90</v>
      </c>
      <c r="F78" s="39">
        <f>计点汇总简版!O78</f>
        <v>215</v>
      </c>
      <c r="G78" s="15">
        <v>290</v>
      </c>
      <c r="H78" s="47"/>
    </row>
    <row r="79" customHeight="1" spans="1:8">
      <c r="A79" s="42">
        <v>9</v>
      </c>
      <c r="B79" s="43" t="s">
        <v>32</v>
      </c>
      <c r="C79" s="43">
        <v>2193</v>
      </c>
      <c r="D79" s="43" t="s">
        <v>118</v>
      </c>
      <c r="E79" s="10" t="s">
        <v>90</v>
      </c>
      <c r="F79" s="39">
        <f>计点汇总简版!O79</f>
        <v>375</v>
      </c>
      <c r="G79" s="15">
        <v>290</v>
      </c>
      <c r="H79" s="45"/>
    </row>
    <row r="80" customHeight="1" spans="1:8">
      <c r="A80" s="42">
        <v>118</v>
      </c>
      <c r="B80" s="43" t="s">
        <v>64</v>
      </c>
      <c r="C80" s="43">
        <v>6021</v>
      </c>
      <c r="D80" s="43" t="s">
        <v>119</v>
      </c>
      <c r="E80" s="44" t="s">
        <v>90</v>
      </c>
      <c r="F80" s="39">
        <f>计点汇总简版!O80</f>
        <v>120</v>
      </c>
      <c r="G80" s="15"/>
      <c r="H80" s="45"/>
    </row>
    <row r="81" customHeight="1" spans="1:8">
      <c r="A81" s="42">
        <v>45</v>
      </c>
      <c r="B81" s="43" t="s">
        <v>43</v>
      </c>
      <c r="C81" s="43">
        <v>2672</v>
      </c>
      <c r="D81" s="43" t="s">
        <v>120</v>
      </c>
      <c r="E81" s="10" t="s">
        <v>90</v>
      </c>
      <c r="F81" s="39">
        <f>计点汇总简版!O81</f>
        <v>226</v>
      </c>
      <c r="G81" s="15">
        <v>290</v>
      </c>
      <c r="H81" s="45"/>
    </row>
    <row r="82" customHeight="1" spans="1:8">
      <c r="A82" s="42">
        <v>81</v>
      </c>
      <c r="B82" s="43" t="s">
        <v>29</v>
      </c>
      <c r="C82" s="43">
        <v>5001</v>
      </c>
      <c r="D82" s="43" t="s">
        <v>121</v>
      </c>
      <c r="E82" s="10" t="s">
        <v>90</v>
      </c>
      <c r="F82" s="39">
        <f>计点汇总简版!O82</f>
        <v>252.916666666667</v>
      </c>
      <c r="G82" s="15">
        <v>290</v>
      </c>
      <c r="H82" s="47"/>
    </row>
    <row r="83" customHeight="1" spans="1:8">
      <c r="A83" s="42">
        <v>74</v>
      </c>
      <c r="B83" s="43" t="s">
        <v>40</v>
      </c>
      <c r="C83" s="43">
        <v>5203</v>
      </c>
      <c r="D83" s="43" t="s">
        <v>122</v>
      </c>
      <c r="E83" s="10" t="s">
        <v>90</v>
      </c>
      <c r="F83" s="39">
        <f>计点汇总简版!O83</f>
        <v>161.166666666667</v>
      </c>
      <c r="G83" s="15">
        <v>290</v>
      </c>
      <c r="H83" s="45"/>
    </row>
    <row r="84" customHeight="1" spans="1:8">
      <c r="A84" s="42">
        <v>42</v>
      </c>
      <c r="B84" s="43" t="s">
        <v>43</v>
      </c>
      <c r="C84" s="43">
        <v>2323</v>
      </c>
      <c r="D84" s="43" t="s">
        <v>123</v>
      </c>
      <c r="E84" s="10" t="s">
        <v>90</v>
      </c>
      <c r="F84" s="39">
        <f>计点汇总简版!O84</f>
        <v>128.916666666667</v>
      </c>
      <c r="G84" s="15">
        <v>290</v>
      </c>
      <c r="H84" s="45"/>
    </row>
    <row r="85" customHeight="1" spans="1:8">
      <c r="A85" s="42">
        <v>84</v>
      </c>
      <c r="B85" s="43" t="s">
        <v>29</v>
      </c>
      <c r="C85" s="43">
        <v>6232</v>
      </c>
      <c r="D85" s="43" t="s">
        <v>124</v>
      </c>
      <c r="E85" s="10" t="s">
        <v>90</v>
      </c>
      <c r="F85" s="39">
        <f>计点汇总简版!O85</f>
        <v>169.166666666667</v>
      </c>
      <c r="G85" s="15">
        <v>290</v>
      </c>
      <c r="H85" s="45"/>
    </row>
    <row r="86" customHeight="1" spans="1:8">
      <c r="A86" s="42">
        <v>112</v>
      </c>
      <c r="B86" s="43" t="s">
        <v>64</v>
      </c>
      <c r="C86" s="43">
        <v>2103</v>
      </c>
      <c r="D86" s="43" t="s">
        <v>125</v>
      </c>
      <c r="E86" s="44" t="s">
        <v>31</v>
      </c>
      <c r="F86" s="39">
        <f>计点汇总简版!O86</f>
        <v>60</v>
      </c>
      <c r="G86" s="15"/>
      <c r="H86" s="47"/>
    </row>
    <row r="87" customHeight="1" spans="1:8">
      <c r="A87" s="42">
        <v>69</v>
      </c>
      <c r="B87" s="43" t="s">
        <v>40</v>
      </c>
      <c r="C87" s="48" t="s">
        <v>126</v>
      </c>
      <c r="D87" s="44" t="s">
        <v>127</v>
      </c>
      <c r="E87" s="10" t="s">
        <v>90</v>
      </c>
      <c r="F87" s="39">
        <f>计点汇总简版!O87</f>
        <v>80.8333333333333</v>
      </c>
      <c r="G87" s="15">
        <v>290</v>
      </c>
      <c r="H87" s="45"/>
    </row>
    <row r="88" customHeight="1" spans="1:8">
      <c r="A88" s="42">
        <v>56</v>
      </c>
      <c r="B88" s="43" t="s">
        <v>58</v>
      </c>
      <c r="C88" s="43">
        <v>5008</v>
      </c>
      <c r="D88" s="43" t="s">
        <v>128</v>
      </c>
      <c r="E88" s="10" t="s">
        <v>90</v>
      </c>
      <c r="F88" s="39">
        <f>计点汇总简版!O88</f>
        <v>98.75</v>
      </c>
      <c r="G88" s="15">
        <v>290</v>
      </c>
      <c r="H88" s="45"/>
    </row>
    <row r="89" customHeight="1" spans="1:8">
      <c r="A89" s="42">
        <v>44</v>
      </c>
      <c r="B89" s="43" t="s">
        <v>43</v>
      </c>
      <c r="C89" s="43">
        <v>2600</v>
      </c>
      <c r="D89" s="43" t="s">
        <v>129</v>
      </c>
      <c r="E89" s="10" t="s">
        <v>90</v>
      </c>
      <c r="F89" s="39">
        <f>计点汇总简版!O89</f>
        <v>155</v>
      </c>
      <c r="G89" s="15">
        <v>290</v>
      </c>
      <c r="H89" s="45"/>
    </row>
    <row r="90" customHeight="1" spans="1:8">
      <c r="A90" s="42">
        <v>120</v>
      </c>
      <c r="B90" s="43" t="s">
        <v>64</v>
      </c>
      <c r="C90" s="43">
        <v>5850</v>
      </c>
      <c r="D90" s="43" t="s">
        <v>130</v>
      </c>
      <c r="E90" s="44" t="s">
        <v>90</v>
      </c>
      <c r="F90" s="39">
        <f>计点汇总简版!O90</f>
        <v>60</v>
      </c>
      <c r="G90" s="15"/>
      <c r="H90" s="47"/>
    </row>
    <row r="91" customHeight="1" spans="1:8">
      <c r="A91" s="42">
        <v>76</v>
      </c>
      <c r="B91" s="43" t="s">
        <v>29</v>
      </c>
      <c r="C91" s="48" t="s">
        <v>131</v>
      </c>
      <c r="D91" s="43" t="s">
        <v>132</v>
      </c>
      <c r="E91" s="10" t="s">
        <v>90</v>
      </c>
      <c r="F91" s="39">
        <f>计点汇总简版!O91</f>
        <v>80.8333333333333</v>
      </c>
      <c r="G91" s="15">
        <v>290</v>
      </c>
      <c r="H91" s="45"/>
    </row>
    <row r="92" customHeight="1" spans="1:8">
      <c r="A92" s="42">
        <v>119</v>
      </c>
      <c r="B92" s="43" t="s">
        <v>64</v>
      </c>
      <c r="C92" s="43">
        <v>6015</v>
      </c>
      <c r="D92" s="43" t="s">
        <v>133</v>
      </c>
      <c r="E92" s="44" t="s">
        <v>90</v>
      </c>
      <c r="F92" s="39">
        <f>计点汇总简版!O92</f>
        <v>66</v>
      </c>
      <c r="G92" s="15"/>
      <c r="H92" s="47"/>
    </row>
    <row r="93" customHeight="1" spans="1:8">
      <c r="A93" s="42">
        <v>19</v>
      </c>
      <c r="B93" s="43" t="s">
        <v>55</v>
      </c>
      <c r="C93" s="43">
        <v>1902</v>
      </c>
      <c r="D93" s="44" t="s">
        <v>134</v>
      </c>
      <c r="E93" s="10" t="s">
        <v>90</v>
      </c>
      <c r="F93" s="39">
        <f>计点汇总简版!O93</f>
        <v>152.916666666667</v>
      </c>
      <c r="G93" s="15">
        <v>290</v>
      </c>
      <c r="H93" s="45"/>
    </row>
    <row r="94" customHeight="1" spans="1:8">
      <c r="A94" s="42">
        <v>116</v>
      </c>
      <c r="B94" s="43" t="s">
        <v>64</v>
      </c>
      <c r="C94" s="43">
        <v>5411</v>
      </c>
      <c r="D94" s="43" t="s">
        <v>135</v>
      </c>
      <c r="E94" s="44" t="s">
        <v>90</v>
      </c>
      <c r="F94" s="39">
        <f>计点汇总简版!O94</f>
        <v>60</v>
      </c>
      <c r="G94" s="15"/>
      <c r="H94" s="47"/>
    </row>
    <row r="95" customHeight="1" spans="1:8">
      <c r="A95" s="42">
        <v>12</v>
      </c>
      <c r="B95" s="43" t="s">
        <v>32</v>
      </c>
      <c r="C95" s="43">
        <v>5802</v>
      </c>
      <c r="D95" s="43" t="s">
        <v>136</v>
      </c>
      <c r="E95" s="10" t="s">
        <v>90</v>
      </c>
      <c r="F95" s="39">
        <f>计点汇总简版!O95</f>
        <v>1126.08333333333</v>
      </c>
      <c r="G95" s="15">
        <v>290</v>
      </c>
      <c r="H95" s="45"/>
    </row>
    <row r="96" customHeight="1" spans="1:8">
      <c r="A96" s="42">
        <v>109</v>
      </c>
      <c r="B96" s="44" t="s">
        <v>137</v>
      </c>
      <c r="C96" s="43">
        <v>6223</v>
      </c>
      <c r="D96" s="43" t="s">
        <v>138</v>
      </c>
      <c r="E96" s="44" t="s">
        <v>90</v>
      </c>
      <c r="F96" s="39">
        <f>计点汇总简版!O96</f>
        <v>495</v>
      </c>
      <c r="G96" s="15">
        <v>290</v>
      </c>
      <c r="H96" s="47"/>
    </row>
    <row r="97" customHeight="1" spans="1:8">
      <c r="A97" s="42">
        <v>107</v>
      </c>
      <c r="B97" s="43" t="s">
        <v>34</v>
      </c>
      <c r="C97" s="43">
        <v>2575</v>
      </c>
      <c r="D97" s="43" t="s">
        <v>139</v>
      </c>
      <c r="E97" s="10" t="s">
        <v>90</v>
      </c>
      <c r="F97" s="39">
        <f>计点汇总简版!O97</f>
        <v>95</v>
      </c>
      <c r="G97" s="15">
        <v>290</v>
      </c>
      <c r="H97" s="45"/>
    </row>
    <row r="98" customHeight="1" spans="1:8">
      <c r="A98" s="42">
        <v>63</v>
      </c>
      <c r="B98" s="43" t="s">
        <v>49</v>
      </c>
      <c r="C98" s="43">
        <v>2644</v>
      </c>
      <c r="D98" s="43" t="s">
        <v>140</v>
      </c>
      <c r="E98" s="10" t="s">
        <v>90</v>
      </c>
      <c r="F98" s="39">
        <f>计点汇总简版!O98</f>
        <v>502.916666666667</v>
      </c>
      <c r="G98" s="15">
        <v>290</v>
      </c>
      <c r="H98" s="47"/>
    </row>
    <row r="99" customHeight="1" spans="1:8">
      <c r="A99" s="42">
        <v>52</v>
      </c>
      <c r="B99" s="43" t="s">
        <v>58</v>
      </c>
      <c r="C99" s="43">
        <v>1753</v>
      </c>
      <c r="D99" s="44" t="s">
        <v>141</v>
      </c>
      <c r="E99" s="10" t="s">
        <v>90</v>
      </c>
      <c r="F99" s="39">
        <f>计点汇总简版!O99</f>
        <v>92.9166666666667</v>
      </c>
      <c r="G99" s="15">
        <v>290</v>
      </c>
      <c r="H99" s="45"/>
    </row>
    <row r="100" customHeight="1" spans="1:8">
      <c r="A100" s="42">
        <v>67</v>
      </c>
      <c r="B100" s="43" t="s">
        <v>49</v>
      </c>
      <c r="C100" s="43">
        <v>6233</v>
      </c>
      <c r="D100" s="43" t="s">
        <v>142</v>
      </c>
      <c r="E100" s="10" t="s">
        <v>90</v>
      </c>
      <c r="F100" s="39">
        <f>计点汇总简版!O100</f>
        <v>933</v>
      </c>
      <c r="G100" s="15">
        <v>290</v>
      </c>
      <c r="H100" s="47"/>
    </row>
    <row r="101" customHeight="1" spans="1:8">
      <c r="A101" s="42">
        <v>66</v>
      </c>
      <c r="B101" s="43" t="s">
        <v>49</v>
      </c>
      <c r="C101" s="43">
        <v>5764</v>
      </c>
      <c r="D101" s="43" t="s">
        <v>143</v>
      </c>
      <c r="E101" s="10" t="s">
        <v>144</v>
      </c>
      <c r="F101" s="39">
        <f>计点汇总简版!O101</f>
        <v>2147.08333333333</v>
      </c>
      <c r="G101" s="8">
        <v>735</v>
      </c>
      <c r="H101" s="49"/>
    </row>
    <row r="102" customHeight="1" spans="1:8">
      <c r="A102" s="42">
        <v>77</v>
      </c>
      <c r="B102" s="43" t="s">
        <v>29</v>
      </c>
      <c r="C102" s="43">
        <v>1905</v>
      </c>
      <c r="D102" s="44" t="s">
        <v>145</v>
      </c>
      <c r="E102" s="10" t="s">
        <v>144</v>
      </c>
      <c r="F102" s="39">
        <f>计点汇总简版!O102</f>
        <v>579.916666666667</v>
      </c>
      <c r="G102" s="8">
        <v>735</v>
      </c>
      <c r="H102" s="49"/>
    </row>
    <row r="103" customHeight="1" spans="1:8">
      <c r="A103" s="42">
        <v>33</v>
      </c>
      <c r="B103" s="43" t="s">
        <v>38</v>
      </c>
      <c r="C103" s="43">
        <v>5114</v>
      </c>
      <c r="D103" s="43" t="s">
        <v>146</v>
      </c>
      <c r="E103" s="10" t="s">
        <v>144</v>
      </c>
      <c r="F103" s="39">
        <f>计点汇总简版!O103</f>
        <v>987.083333333333</v>
      </c>
      <c r="G103" s="8">
        <v>735</v>
      </c>
      <c r="H103" s="49"/>
    </row>
    <row r="104" customHeight="1" spans="1:8">
      <c r="A104" s="42">
        <v>100</v>
      </c>
      <c r="B104" s="43" t="s">
        <v>34</v>
      </c>
      <c r="C104" s="43"/>
      <c r="D104" s="43" t="s">
        <v>147</v>
      </c>
      <c r="E104" s="10" t="s">
        <v>144</v>
      </c>
      <c r="F104" s="39">
        <f>计点汇总简版!O104</f>
        <v>150</v>
      </c>
      <c r="G104" s="8"/>
      <c r="H104" s="49"/>
    </row>
    <row r="105" customHeight="1" spans="1:8">
      <c r="A105" s="42">
        <v>85</v>
      </c>
      <c r="B105" s="43" t="s">
        <v>36</v>
      </c>
      <c r="C105" s="48" t="s">
        <v>148</v>
      </c>
      <c r="D105" s="44" t="s">
        <v>149</v>
      </c>
      <c r="E105" s="10" t="s">
        <v>144</v>
      </c>
      <c r="F105" s="39">
        <f>计点汇总简版!O105</f>
        <v>383.75</v>
      </c>
      <c r="G105" s="8">
        <v>735</v>
      </c>
      <c r="H105" s="49"/>
    </row>
    <row r="106" customHeight="1" spans="1:8">
      <c r="A106" s="42">
        <v>25</v>
      </c>
      <c r="B106" s="43" t="s">
        <v>38</v>
      </c>
      <c r="C106" s="48" t="s">
        <v>150</v>
      </c>
      <c r="D106" s="43" t="s">
        <v>151</v>
      </c>
      <c r="E106" s="10" t="s">
        <v>144</v>
      </c>
      <c r="F106" s="39">
        <f>计点汇总简版!O106</f>
        <v>20</v>
      </c>
      <c r="G106" s="8"/>
      <c r="H106" s="49"/>
    </row>
    <row r="107" customHeight="1" spans="1:8">
      <c r="A107" s="42">
        <v>70</v>
      </c>
      <c r="B107" s="43" t="s">
        <v>40</v>
      </c>
      <c r="C107" s="43"/>
      <c r="D107" s="44" t="s">
        <v>152</v>
      </c>
      <c r="E107" s="10" t="s">
        <v>144</v>
      </c>
      <c r="F107" s="39">
        <f>计点汇总简版!O107</f>
        <v>40</v>
      </c>
      <c r="G107" s="8">
        <v>735</v>
      </c>
      <c r="H107" s="49"/>
    </row>
    <row r="108" customHeight="1" spans="1:8">
      <c r="A108" s="42">
        <v>16</v>
      </c>
      <c r="B108" s="43" t="s">
        <v>55</v>
      </c>
      <c r="C108" s="43">
        <v>2464</v>
      </c>
      <c r="D108" s="43" t="s">
        <v>153</v>
      </c>
      <c r="E108" s="10" t="s">
        <v>144</v>
      </c>
      <c r="F108" s="39">
        <f>计点汇总简版!O108</f>
        <v>593</v>
      </c>
      <c r="G108" s="8">
        <v>735</v>
      </c>
      <c r="H108" s="49"/>
    </row>
    <row r="109" customHeight="1" spans="1:8">
      <c r="A109" s="42">
        <v>4</v>
      </c>
      <c r="B109" s="43" t="s">
        <v>32</v>
      </c>
      <c r="C109" s="43">
        <v>1699</v>
      </c>
      <c r="D109" s="43" t="s">
        <v>154</v>
      </c>
      <c r="E109" s="10" t="s">
        <v>144</v>
      </c>
      <c r="F109" s="39">
        <f>计点汇总简版!O109</f>
        <v>786.833333333333</v>
      </c>
      <c r="G109" s="8">
        <v>735</v>
      </c>
      <c r="H109" s="49"/>
    </row>
    <row r="110" customHeight="1" spans="1:8">
      <c r="A110" s="42">
        <v>1</v>
      </c>
      <c r="B110" s="43" t="s">
        <v>32</v>
      </c>
      <c r="C110" s="43"/>
      <c r="D110" s="43" t="s">
        <v>155</v>
      </c>
      <c r="E110" s="10" t="s">
        <v>144</v>
      </c>
      <c r="F110" s="39">
        <f>计点汇总简版!O110</f>
        <v>60</v>
      </c>
      <c r="G110" s="8"/>
      <c r="H110" s="49"/>
    </row>
    <row r="111" customHeight="1" spans="1:8">
      <c r="A111" s="42">
        <v>26</v>
      </c>
      <c r="B111" s="43" t="s">
        <v>38</v>
      </c>
      <c r="C111" s="43">
        <v>2304</v>
      </c>
      <c r="D111" s="43" t="s">
        <v>156</v>
      </c>
      <c r="E111" s="10" t="s">
        <v>144</v>
      </c>
      <c r="F111" s="39">
        <f>计点汇总简版!O111</f>
        <v>791.916666666667</v>
      </c>
      <c r="G111" s="8">
        <v>735</v>
      </c>
      <c r="H111" s="49"/>
    </row>
    <row r="112" customHeight="1" spans="1:8">
      <c r="A112" s="42">
        <v>95</v>
      </c>
      <c r="B112" s="43" t="s">
        <v>34</v>
      </c>
      <c r="C112" s="43">
        <v>3535</v>
      </c>
      <c r="D112" s="43" t="s">
        <v>157</v>
      </c>
      <c r="E112" s="10" t="s">
        <v>144</v>
      </c>
      <c r="F112" s="39">
        <f>计点汇总简版!O112</f>
        <v>234.833333333333</v>
      </c>
      <c r="G112" s="8">
        <v>735</v>
      </c>
      <c r="H112" s="49"/>
    </row>
    <row r="113" customHeight="1" spans="1:8">
      <c r="A113" s="42">
        <v>38</v>
      </c>
      <c r="B113" s="43" t="s">
        <v>43</v>
      </c>
      <c r="C113" s="48" t="s">
        <v>158</v>
      </c>
      <c r="D113" s="44" t="s">
        <v>159</v>
      </c>
      <c r="E113" s="10" t="s">
        <v>144</v>
      </c>
      <c r="F113" s="39">
        <f>计点汇总简版!O113</f>
        <v>230.916666666667</v>
      </c>
      <c r="G113" s="8">
        <v>735</v>
      </c>
      <c r="H113" s="49"/>
    </row>
    <row r="114" customHeight="1" spans="1:8">
      <c r="A114" s="42">
        <v>64</v>
      </c>
      <c r="B114" s="43" t="s">
        <v>49</v>
      </c>
      <c r="C114" s="43">
        <v>5323</v>
      </c>
      <c r="D114" s="44" t="s">
        <v>160</v>
      </c>
      <c r="E114" s="10" t="s">
        <v>144</v>
      </c>
      <c r="F114" s="39">
        <f>计点汇总简版!O114</f>
        <v>1768</v>
      </c>
      <c r="G114" s="8">
        <v>735</v>
      </c>
      <c r="H114" s="49"/>
    </row>
    <row r="115" customHeight="1" spans="1:8">
      <c r="A115" s="42">
        <v>73</v>
      </c>
      <c r="B115" s="43" t="s">
        <v>40</v>
      </c>
      <c r="C115" s="43">
        <v>5148</v>
      </c>
      <c r="D115" s="44" t="s">
        <v>161</v>
      </c>
      <c r="E115" s="10" t="s">
        <v>144</v>
      </c>
      <c r="F115" s="39">
        <f>计点汇总简版!O115</f>
        <v>396.583333333333</v>
      </c>
      <c r="G115" s="8">
        <v>735</v>
      </c>
      <c r="H115" s="49"/>
    </row>
    <row r="116" customHeight="1" spans="1:8">
      <c r="A116" s="42">
        <v>58</v>
      </c>
      <c r="B116" s="43" t="s">
        <v>58</v>
      </c>
      <c r="C116" s="43">
        <v>6296</v>
      </c>
      <c r="D116" s="43" t="s">
        <v>162</v>
      </c>
      <c r="E116" s="10" t="s">
        <v>144</v>
      </c>
      <c r="F116" s="39">
        <f>计点汇总简版!O116</f>
        <v>30</v>
      </c>
      <c r="G116" s="8">
        <v>735</v>
      </c>
      <c r="H116" s="49"/>
    </row>
    <row r="117" customHeight="1" spans="1:8">
      <c r="A117" s="42">
        <v>15</v>
      </c>
      <c r="B117" s="43" t="s">
        <v>55</v>
      </c>
      <c r="C117" s="43">
        <v>3583</v>
      </c>
      <c r="D117" s="44" t="s">
        <v>163</v>
      </c>
      <c r="E117" s="10" t="s">
        <v>144</v>
      </c>
      <c r="F117" s="39">
        <f>计点汇总简版!O117</f>
        <v>351.833333333333</v>
      </c>
      <c r="G117" s="8">
        <v>735</v>
      </c>
      <c r="H117" s="49"/>
    </row>
    <row r="118" customHeight="1" spans="1:8">
      <c r="A118" s="42">
        <v>17</v>
      </c>
      <c r="B118" s="43" t="s">
        <v>55</v>
      </c>
      <c r="C118" s="43">
        <v>2514</v>
      </c>
      <c r="D118" s="43" t="s">
        <v>164</v>
      </c>
      <c r="E118" s="10" t="s">
        <v>144</v>
      </c>
      <c r="F118" s="39">
        <f>计点汇总简版!O118</f>
        <v>1292</v>
      </c>
      <c r="G118" s="8">
        <v>735</v>
      </c>
      <c r="H118" s="49"/>
    </row>
    <row r="119" customHeight="1" spans="1:8">
      <c r="A119" s="42">
        <v>39</v>
      </c>
      <c r="B119" s="43" t="s">
        <v>43</v>
      </c>
      <c r="C119" s="43"/>
      <c r="D119" s="44" t="s">
        <v>165</v>
      </c>
      <c r="E119" s="10" t="s">
        <v>144</v>
      </c>
      <c r="F119" s="39">
        <f>计点汇总简版!O119</f>
        <v>20</v>
      </c>
      <c r="G119" s="8"/>
      <c r="H119" s="49"/>
    </row>
    <row r="120" customHeight="1" spans="1:8">
      <c r="A120" s="42">
        <v>96</v>
      </c>
      <c r="B120" s="43" t="s">
        <v>34</v>
      </c>
      <c r="C120" s="43">
        <v>274</v>
      </c>
      <c r="D120" s="43" t="s">
        <v>166</v>
      </c>
      <c r="E120" s="10" t="s">
        <v>144</v>
      </c>
      <c r="F120" s="39">
        <f>计点汇总简版!O120</f>
        <v>312.916666666667</v>
      </c>
      <c r="G120" s="8">
        <v>735</v>
      </c>
      <c r="H120" s="49"/>
    </row>
    <row r="121" customHeight="1" spans="1:8">
      <c r="A121" s="42">
        <v>50</v>
      </c>
      <c r="B121" s="43" t="s">
        <v>58</v>
      </c>
      <c r="C121" s="43"/>
      <c r="D121" s="44" t="s">
        <v>167</v>
      </c>
      <c r="E121" s="10" t="s">
        <v>144</v>
      </c>
      <c r="F121" s="39">
        <f>计点汇总简版!O121</f>
        <v>272</v>
      </c>
      <c r="G121" s="8"/>
      <c r="H121" s="49"/>
    </row>
    <row r="122" customHeight="1" spans="1:8">
      <c r="A122" s="42">
        <v>86</v>
      </c>
      <c r="B122" s="43" t="s">
        <v>36</v>
      </c>
      <c r="C122" s="48" t="s">
        <v>168</v>
      </c>
      <c r="D122" s="44" t="s">
        <v>169</v>
      </c>
      <c r="E122" s="10" t="s">
        <v>144</v>
      </c>
      <c r="F122" s="39">
        <f>计点汇总简版!O122</f>
        <v>48.75</v>
      </c>
      <c r="G122" s="8">
        <v>735</v>
      </c>
      <c r="H122" s="49"/>
    </row>
    <row r="123" customHeight="1" spans="1:8">
      <c r="A123" s="42">
        <v>2</v>
      </c>
      <c r="B123" s="43" t="s">
        <v>32</v>
      </c>
      <c r="C123" s="43">
        <v>3516</v>
      </c>
      <c r="D123" s="43" t="s">
        <v>170</v>
      </c>
      <c r="E123" s="10" t="s">
        <v>144</v>
      </c>
      <c r="F123" s="39">
        <f>计点汇总简版!O123</f>
        <v>668.083333333333</v>
      </c>
      <c r="G123" s="8">
        <v>735</v>
      </c>
      <c r="H123" s="49"/>
    </row>
    <row r="124" customHeight="1" spans="1:8">
      <c r="A124" s="42">
        <v>13</v>
      </c>
      <c r="B124" s="43" t="s">
        <v>55</v>
      </c>
      <c r="C124" s="48" t="s">
        <v>171</v>
      </c>
      <c r="D124" s="44" t="s">
        <v>172</v>
      </c>
      <c r="E124" s="10" t="s">
        <v>144</v>
      </c>
      <c r="F124" s="39">
        <f>计点汇总简版!O124</f>
        <v>1073.75</v>
      </c>
      <c r="G124" s="8">
        <v>735</v>
      </c>
      <c r="H124" s="49"/>
    </row>
    <row r="125" customHeight="1" spans="1:8">
      <c r="A125" s="42">
        <v>3</v>
      </c>
      <c r="B125" s="43" t="s">
        <v>32</v>
      </c>
      <c r="C125" s="43">
        <v>2671</v>
      </c>
      <c r="D125" s="43" t="s">
        <v>173</v>
      </c>
      <c r="E125" s="10" t="s">
        <v>144</v>
      </c>
      <c r="F125" s="39">
        <f>计点汇总简版!O125</f>
        <v>1606</v>
      </c>
      <c r="G125" s="8">
        <v>735</v>
      </c>
      <c r="H125" s="49"/>
    </row>
    <row r="126" customHeight="1" spans="1:8">
      <c r="A126" s="42">
        <v>125</v>
      </c>
      <c r="B126" s="43" t="s">
        <v>24</v>
      </c>
      <c r="C126" s="43">
        <v>5874</v>
      </c>
      <c r="D126" s="43" t="s">
        <v>174</v>
      </c>
      <c r="E126" s="44" t="s">
        <v>175</v>
      </c>
      <c r="F126" s="39">
        <f>计点汇总简版!O126</f>
        <v>0</v>
      </c>
      <c r="G126" s="8"/>
      <c r="H126" s="49"/>
    </row>
    <row r="127" customHeight="1" spans="1:8">
      <c r="A127" s="42">
        <v>110</v>
      </c>
      <c r="B127" s="44" t="s">
        <v>176</v>
      </c>
      <c r="C127" s="43">
        <v>2632</v>
      </c>
      <c r="D127" s="43" t="s">
        <v>177</v>
      </c>
      <c r="E127" s="44" t="s">
        <v>178</v>
      </c>
      <c r="F127" s="39">
        <f>计点汇总简版!O127</f>
        <v>0</v>
      </c>
      <c r="G127" s="8"/>
      <c r="H127" s="49"/>
    </row>
    <row r="128" customHeight="1" spans="1:8">
      <c r="A128" s="42">
        <v>122</v>
      </c>
      <c r="B128" s="43" t="s">
        <v>24</v>
      </c>
      <c r="C128" s="43">
        <v>5365</v>
      </c>
      <c r="D128" s="43" t="s">
        <v>179</v>
      </c>
      <c r="E128" s="44" t="s">
        <v>178</v>
      </c>
      <c r="F128" s="39">
        <f>计点汇总简版!O128</f>
        <v>0</v>
      </c>
      <c r="G128" s="8"/>
      <c r="H128" s="49"/>
    </row>
    <row r="129" customHeight="1" spans="1:8">
      <c r="A129" s="42">
        <v>94</v>
      </c>
      <c r="B129" s="43" t="s">
        <v>36</v>
      </c>
      <c r="C129" s="43">
        <v>5888</v>
      </c>
      <c r="D129" s="43" t="s">
        <v>180</v>
      </c>
      <c r="E129" s="10" t="s">
        <v>90</v>
      </c>
      <c r="F129" s="39">
        <f>计点汇总简版!O129</f>
        <v>108.916666666667</v>
      </c>
      <c r="G129" s="15">
        <v>290</v>
      </c>
      <c r="H129" s="49"/>
    </row>
    <row r="130" customHeight="1" spans="1:8">
      <c r="A130" s="42">
        <v>124</v>
      </c>
      <c r="B130" s="43" t="s">
        <v>24</v>
      </c>
      <c r="C130" s="43">
        <v>5788</v>
      </c>
      <c r="D130" s="43" t="s">
        <v>182</v>
      </c>
      <c r="E130" s="44" t="s">
        <v>183</v>
      </c>
      <c r="F130" s="39">
        <f>计点汇总简版!O130</f>
        <v>0</v>
      </c>
      <c r="G130" s="8"/>
      <c r="H130" s="49"/>
    </row>
    <row r="131" customHeight="1" spans="1:8">
      <c r="A131" s="50">
        <v>121</v>
      </c>
      <c r="B131" s="51" t="s">
        <v>24</v>
      </c>
      <c r="C131" s="51">
        <v>1807</v>
      </c>
      <c r="D131" s="51" t="s">
        <v>184</v>
      </c>
      <c r="E131" s="52" t="s">
        <v>242</v>
      </c>
      <c r="F131" s="39">
        <f>计点汇总简版!O131</f>
        <v>0</v>
      </c>
      <c r="G131" s="53"/>
      <c r="H131" s="54"/>
    </row>
  </sheetData>
  <autoFilter ref="A2:H131"/>
  <sortState ref="A2:M99">
    <sortCondition ref="A2:A99"/>
  </sortState>
  <mergeCells count="1">
    <mergeCell ref="A1:H1"/>
  </mergeCells>
  <pageMargins left="0.699305555555556" right="0.699305555555556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91"/>
  <sheetViews>
    <sheetView zoomScale="96" zoomScaleNormal="96" workbookViewId="0">
      <selection activeCell="M6" sqref="M6"/>
    </sheetView>
  </sheetViews>
  <sheetFormatPr defaultColWidth="9" defaultRowHeight="24.95" customHeight="1"/>
  <cols>
    <col min="1" max="1" width="6.875" customWidth="1"/>
    <col min="6" max="6" width="9.125" customWidth="1"/>
    <col min="7" max="7" width="20.875" style="1" customWidth="1"/>
  </cols>
  <sheetData>
    <row r="1" ht="24.75" customHeight="1" spans="1:7">
      <c r="A1" s="2" t="s">
        <v>318</v>
      </c>
      <c r="B1" s="2"/>
      <c r="C1" s="2"/>
      <c r="D1" s="2"/>
      <c r="E1" s="2"/>
      <c r="F1" s="2"/>
      <c r="G1" s="2"/>
    </row>
    <row r="2" ht="24.75" customHeight="1" spans="1:7">
      <c r="A2" s="3" t="s">
        <v>1</v>
      </c>
      <c r="B2" s="4" t="s">
        <v>2</v>
      </c>
      <c r="C2" s="4" t="s">
        <v>3</v>
      </c>
      <c r="D2" s="5" t="s">
        <v>4</v>
      </c>
      <c r="E2" s="5" t="s">
        <v>5</v>
      </c>
      <c r="F2" s="6" t="s">
        <v>241</v>
      </c>
      <c r="G2" s="7" t="s">
        <v>317</v>
      </c>
    </row>
    <row r="3" ht="30" customHeight="1" spans="1:8">
      <c r="A3" s="8">
        <v>1</v>
      </c>
      <c r="B3" s="9" t="s">
        <v>49</v>
      </c>
      <c r="C3" s="9"/>
      <c r="D3" s="10" t="s">
        <v>160</v>
      </c>
      <c r="E3" s="10" t="s">
        <v>144</v>
      </c>
      <c r="F3" s="8">
        <v>1421</v>
      </c>
      <c r="G3" s="11">
        <v>419</v>
      </c>
      <c r="H3" s="12"/>
    </row>
    <row r="4" ht="30" customHeight="1" spans="1:7">
      <c r="A4" s="13"/>
      <c r="B4" s="13"/>
      <c r="C4" s="13"/>
      <c r="D4" s="13"/>
      <c r="E4" s="13"/>
      <c r="F4" s="13"/>
      <c r="G4" s="14"/>
    </row>
    <row r="5" ht="30" customHeight="1" spans="1:7">
      <c r="A5" s="2" t="s">
        <v>318</v>
      </c>
      <c r="B5" s="2"/>
      <c r="C5" s="2"/>
      <c r="D5" s="2"/>
      <c r="E5" s="2"/>
      <c r="F5" s="2"/>
      <c r="G5" s="2"/>
    </row>
    <row r="6" ht="30" customHeight="1" spans="1:7">
      <c r="A6" s="3" t="s">
        <v>1</v>
      </c>
      <c r="B6" s="4" t="s">
        <v>2</v>
      </c>
      <c r="C6" s="4" t="s">
        <v>3</v>
      </c>
      <c r="D6" s="5" t="s">
        <v>4</v>
      </c>
      <c r="E6" s="5" t="s">
        <v>5</v>
      </c>
      <c r="F6" s="6" t="s">
        <v>241</v>
      </c>
      <c r="G6" s="7" t="s">
        <v>317</v>
      </c>
    </row>
    <row r="7" ht="30" customHeight="1" spans="1:7">
      <c r="A7" s="8">
        <v>1</v>
      </c>
      <c r="B7" s="9" t="s">
        <v>38</v>
      </c>
      <c r="C7" s="9"/>
      <c r="D7" s="9" t="s">
        <v>69</v>
      </c>
      <c r="E7" s="10" t="s">
        <v>31</v>
      </c>
      <c r="F7" s="8">
        <v>670</v>
      </c>
      <c r="G7" s="15">
        <v>207</v>
      </c>
    </row>
    <row r="8" ht="30" customHeight="1" spans="1:7">
      <c r="A8" s="13"/>
      <c r="B8" s="13"/>
      <c r="C8" s="13"/>
      <c r="D8" s="13"/>
      <c r="E8" s="13"/>
      <c r="F8" s="13"/>
      <c r="G8" s="14"/>
    </row>
    <row r="9" ht="30" customHeight="1" spans="1:7">
      <c r="A9" s="2" t="s">
        <v>318</v>
      </c>
      <c r="B9" s="2"/>
      <c r="C9" s="2"/>
      <c r="D9" s="2"/>
      <c r="E9" s="2"/>
      <c r="F9" s="2"/>
      <c r="G9" s="2"/>
    </row>
    <row r="10" ht="30" customHeight="1" spans="1:7">
      <c r="A10" s="3" t="s">
        <v>1</v>
      </c>
      <c r="B10" s="4" t="s">
        <v>2</v>
      </c>
      <c r="C10" s="4" t="s">
        <v>3</v>
      </c>
      <c r="D10" s="5" t="s">
        <v>4</v>
      </c>
      <c r="E10" s="5" t="s">
        <v>5</v>
      </c>
      <c r="F10" s="6" t="s">
        <v>241</v>
      </c>
      <c r="G10" s="7" t="s">
        <v>317</v>
      </c>
    </row>
    <row r="11" ht="30" customHeight="1" spans="1:7">
      <c r="A11" s="8">
        <v>1</v>
      </c>
      <c r="B11" s="9" t="s">
        <v>49</v>
      </c>
      <c r="C11" s="9"/>
      <c r="D11" s="9" t="s">
        <v>143</v>
      </c>
      <c r="E11" s="10" t="s">
        <v>90</v>
      </c>
      <c r="F11" s="8">
        <v>1428</v>
      </c>
      <c r="G11" s="15">
        <v>199</v>
      </c>
    </row>
    <row r="12" ht="30" customHeight="1" spans="1:7">
      <c r="A12" s="13"/>
      <c r="B12" s="13"/>
      <c r="C12" s="13"/>
      <c r="D12" s="13"/>
      <c r="E12" s="13"/>
      <c r="F12" s="13"/>
      <c r="G12" s="14"/>
    </row>
    <row r="13" ht="30" customHeight="1" spans="1:7">
      <c r="A13" s="2" t="s">
        <v>318</v>
      </c>
      <c r="B13" s="2"/>
      <c r="C13" s="2"/>
      <c r="D13" s="2"/>
      <c r="E13" s="2"/>
      <c r="F13" s="2"/>
      <c r="G13" s="2"/>
    </row>
    <row r="14" ht="30" customHeight="1" spans="1:7">
      <c r="A14" s="3" t="s">
        <v>1</v>
      </c>
      <c r="B14" s="4" t="s">
        <v>2</v>
      </c>
      <c r="C14" s="4" t="s">
        <v>3</v>
      </c>
      <c r="D14" s="5" t="s">
        <v>4</v>
      </c>
      <c r="E14" s="5" t="s">
        <v>5</v>
      </c>
      <c r="F14" s="6" t="s">
        <v>241</v>
      </c>
      <c r="G14" s="7" t="s">
        <v>317</v>
      </c>
    </row>
    <row r="15" ht="30" customHeight="1" spans="1:7">
      <c r="A15" s="16">
        <v>2</v>
      </c>
      <c r="B15" s="17" t="s">
        <v>38</v>
      </c>
      <c r="C15" s="17"/>
      <c r="D15" s="17" t="s">
        <v>146</v>
      </c>
      <c r="E15" s="18" t="s">
        <v>144</v>
      </c>
      <c r="F15" s="16">
        <v>876</v>
      </c>
      <c r="G15" s="19">
        <v>419</v>
      </c>
    </row>
    <row r="16" ht="30" customHeight="1" spans="1:7">
      <c r="A16" s="13"/>
      <c r="B16" s="13"/>
      <c r="C16" s="13"/>
      <c r="D16" s="13"/>
      <c r="E16" s="13"/>
      <c r="F16" s="13"/>
      <c r="G16" s="14"/>
    </row>
    <row r="17" ht="30" customHeight="1" spans="1:7">
      <c r="A17" s="2" t="s">
        <v>318</v>
      </c>
      <c r="B17" s="2"/>
      <c r="C17" s="2"/>
      <c r="D17" s="2"/>
      <c r="E17" s="2"/>
      <c r="F17" s="2"/>
      <c r="G17" s="2"/>
    </row>
    <row r="18" ht="30" customHeight="1" spans="1:7">
      <c r="A18" s="3" t="s">
        <v>1</v>
      </c>
      <c r="B18" s="4" t="s">
        <v>2</v>
      </c>
      <c r="C18" s="4" t="s">
        <v>3</v>
      </c>
      <c r="D18" s="5" t="s">
        <v>4</v>
      </c>
      <c r="E18" s="5" t="s">
        <v>5</v>
      </c>
      <c r="F18" s="6" t="s">
        <v>241</v>
      </c>
      <c r="G18" s="7" t="s">
        <v>317</v>
      </c>
    </row>
    <row r="19" ht="30" customHeight="1" spans="1:7">
      <c r="A19" s="16">
        <v>2</v>
      </c>
      <c r="B19" s="17" t="s">
        <v>43</v>
      </c>
      <c r="C19" s="17"/>
      <c r="D19" s="17" t="s">
        <v>44</v>
      </c>
      <c r="E19" s="18" t="s">
        <v>31</v>
      </c>
      <c r="F19" s="16">
        <v>593</v>
      </c>
      <c r="G19" s="20">
        <v>207</v>
      </c>
    </row>
    <row r="20" ht="30" customHeight="1" spans="1:7">
      <c r="A20" s="13"/>
      <c r="B20" s="13"/>
      <c r="C20" s="13"/>
      <c r="D20" s="13"/>
      <c r="E20" s="13"/>
      <c r="F20" s="13"/>
      <c r="G20" s="14"/>
    </row>
    <row r="21" ht="30" customHeight="1" spans="1:7">
      <c r="A21" s="2" t="s">
        <v>318</v>
      </c>
      <c r="B21" s="2"/>
      <c r="C21" s="2"/>
      <c r="D21" s="2"/>
      <c r="E21" s="2"/>
      <c r="F21" s="2"/>
      <c r="G21" s="2"/>
    </row>
    <row r="22" ht="30" customHeight="1" spans="1:7">
      <c r="A22" s="3" t="s">
        <v>1</v>
      </c>
      <c r="B22" s="4" t="s">
        <v>2</v>
      </c>
      <c r="C22" s="4" t="s">
        <v>3</v>
      </c>
      <c r="D22" s="5" t="s">
        <v>4</v>
      </c>
      <c r="E22" s="5" t="s">
        <v>5</v>
      </c>
      <c r="F22" s="6" t="s">
        <v>241</v>
      </c>
      <c r="G22" s="7" t="s">
        <v>317</v>
      </c>
    </row>
    <row r="23" ht="30" customHeight="1" spans="1:7">
      <c r="A23" s="8">
        <v>2</v>
      </c>
      <c r="B23" s="9" t="s">
        <v>38</v>
      </c>
      <c r="C23" s="9"/>
      <c r="D23" s="9" t="s">
        <v>102</v>
      </c>
      <c r="E23" s="10" t="s">
        <v>90</v>
      </c>
      <c r="F23" s="8">
        <v>499</v>
      </c>
      <c r="G23" s="15">
        <v>199</v>
      </c>
    </row>
    <row r="24" ht="30" customHeight="1" spans="1:7">
      <c r="A24" s="13"/>
      <c r="B24" s="13"/>
      <c r="C24" s="13"/>
      <c r="D24" s="13"/>
      <c r="E24" s="13"/>
      <c r="F24" s="13"/>
      <c r="G24" s="14"/>
    </row>
    <row r="25" ht="30" customHeight="1" spans="1:7">
      <c r="A25" s="2" t="s">
        <v>318</v>
      </c>
      <c r="B25" s="2"/>
      <c r="C25" s="2"/>
      <c r="D25" s="2"/>
      <c r="E25" s="2"/>
      <c r="F25" s="2"/>
      <c r="G25" s="2"/>
    </row>
    <row r="26" ht="30" customHeight="1" spans="1:7">
      <c r="A26" s="3" t="s">
        <v>1</v>
      </c>
      <c r="B26" s="4" t="s">
        <v>2</v>
      </c>
      <c r="C26" s="4" t="s">
        <v>3</v>
      </c>
      <c r="D26" s="5" t="s">
        <v>4</v>
      </c>
      <c r="E26" s="5" t="s">
        <v>5</v>
      </c>
      <c r="F26" s="6" t="s">
        <v>241</v>
      </c>
      <c r="G26" s="7" t="s">
        <v>317</v>
      </c>
    </row>
    <row r="27" ht="30" customHeight="1" spans="1:7">
      <c r="A27" s="8">
        <v>3</v>
      </c>
      <c r="B27" s="9" t="s">
        <v>32</v>
      </c>
      <c r="C27" s="9"/>
      <c r="D27" s="9" t="s">
        <v>173</v>
      </c>
      <c r="E27" s="10" t="s">
        <v>144</v>
      </c>
      <c r="F27" s="8">
        <v>817</v>
      </c>
      <c r="G27" s="11">
        <v>419</v>
      </c>
    </row>
    <row r="28" ht="30" customHeight="1" spans="1:7">
      <c r="A28" s="13"/>
      <c r="B28" s="13"/>
      <c r="C28" s="13"/>
      <c r="D28" s="13"/>
      <c r="E28" s="13"/>
      <c r="F28" s="13"/>
      <c r="G28" s="14"/>
    </row>
    <row r="29" ht="30" customHeight="1" spans="1:7">
      <c r="A29" s="2" t="s">
        <v>318</v>
      </c>
      <c r="B29" s="2"/>
      <c r="C29" s="2"/>
      <c r="D29" s="2"/>
      <c r="E29" s="2"/>
      <c r="F29" s="2"/>
      <c r="G29" s="2"/>
    </row>
    <row r="30" ht="30" customHeight="1" spans="1:7">
      <c r="A30" s="3" t="s">
        <v>1</v>
      </c>
      <c r="B30" s="4" t="s">
        <v>2</v>
      </c>
      <c r="C30" s="4" t="s">
        <v>3</v>
      </c>
      <c r="D30" s="5" t="s">
        <v>4</v>
      </c>
      <c r="E30" s="5" t="s">
        <v>5</v>
      </c>
      <c r="F30" s="6" t="s">
        <v>241</v>
      </c>
      <c r="G30" s="7" t="s">
        <v>317</v>
      </c>
    </row>
    <row r="31" ht="30" customHeight="1" spans="1:7">
      <c r="A31" s="8">
        <v>3</v>
      </c>
      <c r="B31" s="9" t="s">
        <v>32</v>
      </c>
      <c r="C31" s="9"/>
      <c r="D31" s="9" t="s">
        <v>66</v>
      </c>
      <c r="E31" s="10" t="s">
        <v>31</v>
      </c>
      <c r="F31" s="8">
        <v>546</v>
      </c>
      <c r="G31" s="15">
        <v>207</v>
      </c>
    </row>
    <row r="32" ht="30" customHeight="1" spans="1:7">
      <c r="A32" s="13"/>
      <c r="B32" s="13"/>
      <c r="C32" s="13"/>
      <c r="D32" s="13"/>
      <c r="E32" s="13"/>
      <c r="F32" s="13"/>
      <c r="G32" s="14"/>
    </row>
    <row r="33" ht="30" customHeight="1" spans="1:7">
      <c r="A33" s="2" t="s">
        <v>318</v>
      </c>
      <c r="B33" s="2"/>
      <c r="C33" s="2"/>
      <c r="D33" s="2"/>
      <c r="E33" s="2"/>
      <c r="F33" s="2"/>
      <c r="G33" s="2"/>
    </row>
    <row r="34" ht="30" customHeight="1" spans="1:7">
      <c r="A34" s="3" t="s">
        <v>1</v>
      </c>
      <c r="B34" s="4" t="s">
        <v>2</v>
      </c>
      <c r="C34" s="4" t="s">
        <v>3</v>
      </c>
      <c r="D34" s="5" t="s">
        <v>4</v>
      </c>
      <c r="E34" s="5" t="s">
        <v>5</v>
      </c>
      <c r="F34" s="6" t="s">
        <v>241</v>
      </c>
      <c r="G34" s="7" t="s">
        <v>317</v>
      </c>
    </row>
    <row r="35" ht="30" customHeight="1" spans="1:7">
      <c r="A35" s="8">
        <v>3</v>
      </c>
      <c r="B35" s="9" t="s">
        <v>32</v>
      </c>
      <c r="C35" s="9"/>
      <c r="D35" s="9" t="s">
        <v>136</v>
      </c>
      <c r="E35" s="10" t="s">
        <v>90</v>
      </c>
      <c r="F35" s="8">
        <v>377</v>
      </c>
      <c r="G35" s="15">
        <v>199</v>
      </c>
    </row>
    <row r="36" ht="30" customHeight="1" spans="1:7">
      <c r="A36" s="13"/>
      <c r="B36" s="13"/>
      <c r="C36" s="13"/>
      <c r="D36" s="13"/>
      <c r="E36" s="13"/>
      <c r="F36" s="13"/>
      <c r="G36" s="14"/>
    </row>
    <row r="37" ht="30" customHeight="1" spans="1:7">
      <c r="A37" s="2" t="s">
        <v>318</v>
      </c>
      <c r="B37" s="2"/>
      <c r="C37" s="2"/>
      <c r="D37" s="2"/>
      <c r="E37" s="2"/>
      <c r="F37" s="2"/>
      <c r="G37" s="2"/>
    </row>
    <row r="38" ht="30" customHeight="1" spans="1:7">
      <c r="A38" s="3" t="s">
        <v>1</v>
      </c>
      <c r="B38" s="4" t="s">
        <v>2</v>
      </c>
      <c r="C38" s="4" t="s">
        <v>3</v>
      </c>
      <c r="D38" s="5" t="s">
        <v>4</v>
      </c>
      <c r="E38" s="5" t="s">
        <v>5</v>
      </c>
      <c r="F38" s="6" t="s">
        <v>241</v>
      </c>
      <c r="G38" s="7" t="s">
        <v>317</v>
      </c>
    </row>
    <row r="39" ht="30" customHeight="1" spans="1:7">
      <c r="A39" s="8">
        <v>4</v>
      </c>
      <c r="B39" s="9" t="s">
        <v>55</v>
      </c>
      <c r="C39" s="9"/>
      <c r="D39" s="9" t="s">
        <v>153</v>
      </c>
      <c r="E39" s="10" t="s">
        <v>144</v>
      </c>
      <c r="F39" s="8">
        <v>626</v>
      </c>
      <c r="G39" s="11">
        <v>419</v>
      </c>
    </row>
    <row r="40" ht="30" customHeight="1" spans="1:7">
      <c r="A40" s="13"/>
      <c r="B40" s="13"/>
      <c r="C40" s="13"/>
      <c r="D40" s="13"/>
      <c r="E40" s="13"/>
      <c r="F40" s="13"/>
      <c r="G40" s="14"/>
    </row>
    <row r="41" ht="30" customHeight="1" spans="1:7">
      <c r="A41" s="2" t="s">
        <v>318</v>
      </c>
      <c r="B41" s="2"/>
      <c r="C41" s="2"/>
      <c r="D41" s="2"/>
      <c r="E41" s="2"/>
      <c r="F41" s="2"/>
      <c r="G41" s="2"/>
    </row>
    <row r="42" ht="30" customHeight="1" spans="1:7">
      <c r="A42" s="3" t="s">
        <v>1</v>
      </c>
      <c r="B42" s="4" t="s">
        <v>2</v>
      </c>
      <c r="C42" s="4" t="s">
        <v>3</v>
      </c>
      <c r="D42" s="5" t="s">
        <v>4</v>
      </c>
      <c r="E42" s="5" t="s">
        <v>5</v>
      </c>
      <c r="F42" s="6" t="s">
        <v>241</v>
      </c>
      <c r="G42" s="7" t="s">
        <v>317</v>
      </c>
    </row>
    <row r="43" ht="30" customHeight="1" spans="1:7">
      <c r="A43" s="8">
        <v>4</v>
      </c>
      <c r="B43" s="9" t="s">
        <v>49</v>
      </c>
      <c r="C43" s="9"/>
      <c r="D43" s="9" t="s">
        <v>86</v>
      </c>
      <c r="E43" s="10" t="s">
        <v>31</v>
      </c>
      <c r="F43" s="8">
        <v>766</v>
      </c>
      <c r="G43" s="15">
        <v>207</v>
      </c>
    </row>
    <row r="44" ht="30" customHeight="1" spans="1:7">
      <c r="A44" s="13"/>
      <c r="B44" s="13"/>
      <c r="C44" s="13"/>
      <c r="D44" s="13"/>
      <c r="E44" s="13"/>
      <c r="F44" s="13"/>
      <c r="G44" s="14"/>
    </row>
    <row r="45" ht="30" customHeight="1" spans="1:7">
      <c r="A45" s="2" t="s">
        <v>318</v>
      </c>
      <c r="B45" s="2"/>
      <c r="C45" s="2"/>
      <c r="D45" s="2"/>
      <c r="E45" s="2"/>
      <c r="F45" s="2"/>
      <c r="G45" s="2"/>
    </row>
    <row r="46" ht="30" customHeight="1" spans="1:12">
      <c r="A46" s="3" t="s">
        <v>1</v>
      </c>
      <c r="B46" s="4" t="s">
        <v>2</v>
      </c>
      <c r="C46" s="4" t="s">
        <v>3</v>
      </c>
      <c r="D46" s="5" t="s">
        <v>4</v>
      </c>
      <c r="E46" s="5" t="s">
        <v>5</v>
      </c>
      <c r="F46" s="6" t="s">
        <v>241</v>
      </c>
      <c r="G46" s="7" t="s">
        <v>317</v>
      </c>
      <c r="L46" s="21"/>
    </row>
    <row r="47" ht="30" customHeight="1" spans="1:7">
      <c r="A47" s="8">
        <v>4</v>
      </c>
      <c r="B47" s="9" t="s">
        <v>38</v>
      </c>
      <c r="C47" s="9"/>
      <c r="D47" s="9" t="s">
        <v>111</v>
      </c>
      <c r="E47" s="10" t="s">
        <v>90</v>
      </c>
      <c r="F47" s="8">
        <v>344</v>
      </c>
      <c r="G47" s="15">
        <v>199</v>
      </c>
    </row>
    <row r="48" ht="30" customHeight="1" spans="1:8">
      <c r="A48" s="13"/>
      <c r="B48" s="13"/>
      <c r="C48" s="13"/>
      <c r="D48" s="13"/>
      <c r="E48" s="13"/>
      <c r="F48" s="13"/>
      <c r="G48" s="14"/>
      <c r="H48" s="12"/>
    </row>
    <row r="49" ht="30" customHeight="1" spans="1:12">
      <c r="A49" s="2" t="s">
        <v>318</v>
      </c>
      <c r="B49" s="2"/>
      <c r="C49" s="2"/>
      <c r="D49" s="2"/>
      <c r="E49" s="2"/>
      <c r="F49" s="2"/>
      <c r="G49" s="2"/>
      <c r="L49" s="21"/>
    </row>
    <row r="50" ht="30" customHeight="1" spans="1:7">
      <c r="A50" s="3" t="s">
        <v>1</v>
      </c>
      <c r="B50" s="4" t="s">
        <v>2</v>
      </c>
      <c r="C50" s="4" t="s">
        <v>3</v>
      </c>
      <c r="D50" s="5" t="s">
        <v>4</v>
      </c>
      <c r="E50" s="5" t="s">
        <v>5</v>
      </c>
      <c r="F50" s="6" t="s">
        <v>241</v>
      </c>
      <c r="G50" s="7" t="s">
        <v>317</v>
      </c>
    </row>
    <row r="51" ht="30" customHeight="1" spans="1:7">
      <c r="A51" s="8">
        <v>5</v>
      </c>
      <c r="B51" s="9" t="s">
        <v>32</v>
      </c>
      <c r="C51" s="9"/>
      <c r="D51" s="9" t="s">
        <v>170</v>
      </c>
      <c r="E51" s="10" t="s">
        <v>144</v>
      </c>
      <c r="F51" s="8">
        <v>611</v>
      </c>
      <c r="G51" s="11">
        <v>419</v>
      </c>
    </row>
    <row r="52" ht="30" customHeight="1" spans="1:12">
      <c r="A52" s="13"/>
      <c r="B52" s="13"/>
      <c r="C52" s="13"/>
      <c r="D52" s="13"/>
      <c r="E52" s="13"/>
      <c r="F52" s="13"/>
      <c r="G52" s="14"/>
      <c r="L52" s="21"/>
    </row>
    <row r="53" ht="30" customHeight="1" spans="1:7">
      <c r="A53" s="2" t="s">
        <v>318</v>
      </c>
      <c r="B53" s="2"/>
      <c r="C53" s="2"/>
      <c r="D53" s="2"/>
      <c r="E53" s="2"/>
      <c r="F53" s="2"/>
      <c r="G53" s="2"/>
    </row>
    <row r="54" ht="30" customHeight="1" spans="1:7">
      <c r="A54" s="3" t="s">
        <v>1</v>
      </c>
      <c r="B54" s="4" t="s">
        <v>2</v>
      </c>
      <c r="C54" s="4" t="s">
        <v>3</v>
      </c>
      <c r="D54" s="5" t="s">
        <v>4</v>
      </c>
      <c r="E54" s="5" t="s">
        <v>5</v>
      </c>
      <c r="F54" s="6" t="s">
        <v>241</v>
      </c>
      <c r="G54" s="7" t="s">
        <v>317</v>
      </c>
    </row>
    <row r="55" ht="30" customHeight="1" spans="1:7">
      <c r="A55" s="8">
        <v>5</v>
      </c>
      <c r="B55" s="9" t="s">
        <v>36</v>
      </c>
      <c r="C55" s="9"/>
      <c r="D55" s="9" t="s">
        <v>78</v>
      </c>
      <c r="E55" s="10" t="s">
        <v>31</v>
      </c>
      <c r="F55" s="8">
        <v>468</v>
      </c>
      <c r="G55" s="15">
        <v>207</v>
      </c>
    </row>
    <row r="56" ht="30" customHeight="1" spans="1:7">
      <c r="A56" s="13"/>
      <c r="B56" s="13"/>
      <c r="C56" s="13"/>
      <c r="D56" s="13"/>
      <c r="E56" s="13"/>
      <c r="F56" s="13"/>
      <c r="G56" s="14"/>
    </row>
    <row r="57" ht="30" customHeight="1" spans="1:7">
      <c r="A57" s="2" t="s">
        <v>318</v>
      </c>
      <c r="B57" s="2"/>
      <c r="C57" s="2"/>
      <c r="D57" s="2"/>
      <c r="E57" s="2"/>
      <c r="F57" s="2"/>
      <c r="G57" s="2"/>
    </row>
    <row r="58" ht="30" customHeight="1" spans="1:7">
      <c r="A58" s="3" t="s">
        <v>1</v>
      </c>
      <c r="B58" s="4" t="s">
        <v>2</v>
      </c>
      <c r="C58" s="4" t="s">
        <v>3</v>
      </c>
      <c r="D58" s="5" t="s">
        <v>4</v>
      </c>
      <c r="E58" s="5" t="s">
        <v>5</v>
      </c>
      <c r="F58" s="6" t="s">
        <v>241</v>
      </c>
      <c r="G58" s="7" t="s">
        <v>317</v>
      </c>
    </row>
    <row r="59" ht="30" customHeight="1" spans="1:7">
      <c r="A59" s="8">
        <v>5</v>
      </c>
      <c r="B59" s="9" t="s">
        <v>55</v>
      </c>
      <c r="C59" s="9"/>
      <c r="D59" s="9" t="s">
        <v>101</v>
      </c>
      <c r="E59" s="10" t="s">
        <v>90</v>
      </c>
      <c r="F59" s="8">
        <v>330</v>
      </c>
      <c r="G59" s="15">
        <v>199</v>
      </c>
    </row>
    <row r="60" ht="30" customHeight="1" spans="1:7">
      <c r="A60" s="13"/>
      <c r="B60" s="13"/>
      <c r="C60" s="13"/>
      <c r="D60" s="13"/>
      <c r="E60" s="13"/>
      <c r="F60" s="13"/>
      <c r="G60" s="14"/>
    </row>
    <row r="61" ht="30" customHeight="1" spans="1:7">
      <c r="A61" s="2" t="s">
        <v>318</v>
      </c>
      <c r="B61" s="2"/>
      <c r="C61" s="2"/>
      <c r="D61" s="2"/>
      <c r="E61" s="2"/>
      <c r="F61" s="2"/>
      <c r="G61" s="2"/>
    </row>
    <row r="62" ht="30" customHeight="1" spans="1:7">
      <c r="A62" s="3" t="s">
        <v>1</v>
      </c>
      <c r="B62" s="4" t="s">
        <v>2</v>
      </c>
      <c r="C62" s="4" t="s">
        <v>3</v>
      </c>
      <c r="D62" s="5" t="s">
        <v>4</v>
      </c>
      <c r="E62" s="5" t="s">
        <v>5</v>
      </c>
      <c r="F62" s="6" t="s">
        <v>241</v>
      </c>
      <c r="G62" s="7" t="s">
        <v>317</v>
      </c>
    </row>
    <row r="63" ht="30" customHeight="1" spans="1:7">
      <c r="A63" s="8">
        <v>6</v>
      </c>
      <c r="B63" s="9" t="s">
        <v>38</v>
      </c>
      <c r="C63" s="9"/>
      <c r="D63" s="9" t="s">
        <v>156</v>
      </c>
      <c r="E63" s="10" t="s">
        <v>144</v>
      </c>
      <c r="F63" s="8">
        <v>550</v>
      </c>
      <c r="G63" s="11">
        <v>419</v>
      </c>
    </row>
    <row r="64" ht="30" customHeight="1" spans="1:7">
      <c r="A64" s="13"/>
      <c r="B64" s="13"/>
      <c r="C64" s="13"/>
      <c r="D64" s="13"/>
      <c r="E64" s="13"/>
      <c r="F64" s="13"/>
      <c r="G64" s="14"/>
    </row>
    <row r="65" ht="30" customHeight="1" spans="1:7">
      <c r="A65" s="2" t="s">
        <v>318</v>
      </c>
      <c r="B65" s="2"/>
      <c r="C65" s="2"/>
      <c r="D65" s="2"/>
      <c r="E65" s="2"/>
      <c r="F65" s="2"/>
      <c r="G65" s="2"/>
    </row>
    <row r="66" ht="30" customHeight="1" spans="1:7">
      <c r="A66" s="3" t="s">
        <v>1</v>
      </c>
      <c r="B66" s="4" t="s">
        <v>2</v>
      </c>
      <c r="C66" s="4" t="s">
        <v>3</v>
      </c>
      <c r="D66" s="5" t="s">
        <v>4</v>
      </c>
      <c r="E66" s="5" t="s">
        <v>5</v>
      </c>
      <c r="F66" s="6" t="s">
        <v>241</v>
      </c>
      <c r="G66" s="7" t="s">
        <v>317</v>
      </c>
    </row>
    <row r="67" ht="30" customHeight="1" spans="1:7">
      <c r="A67" s="8">
        <v>6</v>
      </c>
      <c r="B67" s="9" t="s">
        <v>58</v>
      </c>
      <c r="C67" s="9"/>
      <c r="D67" s="10" t="s">
        <v>85</v>
      </c>
      <c r="E67" s="10" t="s">
        <v>31</v>
      </c>
      <c r="F67" s="8">
        <v>451</v>
      </c>
      <c r="G67" s="15">
        <v>207</v>
      </c>
    </row>
    <row r="68" ht="30" customHeight="1" spans="1:7">
      <c r="A68" s="13"/>
      <c r="B68" s="13"/>
      <c r="C68" s="13"/>
      <c r="D68" s="13"/>
      <c r="E68" s="13"/>
      <c r="F68" s="13"/>
      <c r="G68" s="14"/>
    </row>
    <row r="69" ht="30" customHeight="1" spans="1:7">
      <c r="A69" s="2" t="s">
        <v>318</v>
      </c>
      <c r="B69" s="2"/>
      <c r="C69" s="2"/>
      <c r="D69" s="2"/>
      <c r="E69" s="2"/>
      <c r="F69" s="2"/>
      <c r="G69" s="2"/>
    </row>
    <row r="70" ht="30" customHeight="1" spans="1:7">
      <c r="A70" s="3" t="s">
        <v>1</v>
      </c>
      <c r="B70" s="4" t="s">
        <v>2</v>
      </c>
      <c r="C70" s="4" t="s">
        <v>3</v>
      </c>
      <c r="D70" s="5" t="s">
        <v>4</v>
      </c>
      <c r="E70" s="5" t="s">
        <v>5</v>
      </c>
      <c r="F70" s="6" t="s">
        <v>241</v>
      </c>
      <c r="G70" s="7" t="s">
        <v>317</v>
      </c>
    </row>
    <row r="71" ht="30" customHeight="1" spans="1:7">
      <c r="A71" s="8">
        <v>6</v>
      </c>
      <c r="B71" s="9" t="s">
        <v>38</v>
      </c>
      <c r="C71" s="9"/>
      <c r="D71" s="9" t="s">
        <v>98</v>
      </c>
      <c r="E71" s="10" t="s">
        <v>90</v>
      </c>
      <c r="F71" s="8">
        <v>292</v>
      </c>
      <c r="G71" s="15">
        <v>199</v>
      </c>
    </row>
    <row r="72" ht="30" customHeight="1" spans="1:7">
      <c r="A72" s="13"/>
      <c r="B72" s="13"/>
      <c r="C72" s="13"/>
      <c r="D72" s="13"/>
      <c r="E72" s="13"/>
      <c r="F72" s="13"/>
      <c r="G72" s="14"/>
    </row>
    <row r="73" ht="30" customHeight="1" spans="1:7">
      <c r="A73" s="2" t="s">
        <v>318</v>
      </c>
      <c r="B73" s="2"/>
      <c r="C73" s="2"/>
      <c r="D73" s="2"/>
      <c r="E73" s="2"/>
      <c r="F73" s="2"/>
      <c r="G73" s="2"/>
    </row>
    <row r="74" ht="30" customHeight="1" spans="1:7">
      <c r="A74" s="3" t="s">
        <v>1</v>
      </c>
      <c r="B74" s="4" t="s">
        <v>2</v>
      </c>
      <c r="C74" s="4" t="s">
        <v>3</v>
      </c>
      <c r="D74" s="5" t="s">
        <v>4</v>
      </c>
      <c r="E74" s="5" t="s">
        <v>5</v>
      </c>
      <c r="F74" s="6" t="s">
        <v>241</v>
      </c>
      <c r="G74" s="7" t="s">
        <v>317</v>
      </c>
    </row>
    <row r="75" ht="30" customHeight="1" spans="1:7">
      <c r="A75" s="8">
        <v>7</v>
      </c>
      <c r="B75" s="9" t="s">
        <v>32</v>
      </c>
      <c r="C75" s="9"/>
      <c r="D75" s="9" t="s">
        <v>154</v>
      </c>
      <c r="E75" s="10" t="s">
        <v>144</v>
      </c>
      <c r="F75" s="8">
        <v>535</v>
      </c>
      <c r="G75" s="11">
        <v>419</v>
      </c>
    </row>
    <row r="76" ht="30" customHeight="1" spans="1:7">
      <c r="A76" s="13"/>
      <c r="B76" s="13"/>
      <c r="C76" s="13"/>
      <c r="D76" s="13"/>
      <c r="E76" s="13"/>
      <c r="F76" s="13"/>
      <c r="G76" s="14"/>
    </row>
    <row r="77" ht="30" customHeight="1" spans="1:7">
      <c r="A77" s="2" t="s">
        <v>318</v>
      </c>
      <c r="B77" s="2"/>
      <c r="C77" s="2"/>
      <c r="D77" s="2"/>
      <c r="E77" s="2"/>
      <c r="F77" s="2"/>
      <c r="G77" s="2"/>
    </row>
    <row r="78" ht="30" customHeight="1" spans="1:7">
      <c r="A78" s="3" t="s">
        <v>1</v>
      </c>
      <c r="B78" s="4" t="s">
        <v>2</v>
      </c>
      <c r="C78" s="4" t="s">
        <v>3</v>
      </c>
      <c r="D78" s="5" t="s">
        <v>4</v>
      </c>
      <c r="E78" s="5" t="s">
        <v>5</v>
      </c>
      <c r="F78" s="6" t="s">
        <v>241</v>
      </c>
      <c r="G78" s="7" t="s">
        <v>317</v>
      </c>
    </row>
    <row r="79" ht="30" customHeight="1" spans="1:7">
      <c r="A79" s="8">
        <v>7</v>
      </c>
      <c r="B79" s="9" t="s">
        <v>38</v>
      </c>
      <c r="C79" s="9"/>
      <c r="D79" s="9" t="s">
        <v>60</v>
      </c>
      <c r="E79" s="10" t="s">
        <v>31</v>
      </c>
      <c r="F79" s="8">
        <v>390</v>
      </c>
      <c r="G79" s="15">
        <v>207</v>
      </c>
    </row>
    <row r="80" ht="30" customHeight="1" spans="1:7">
      <c r="A80" s="13"/>
      <c r="B80" s="13"/>
      <c r="C80" s="13"/>
      <c r="D80" s="13"/>
      <c r="E80" s="13"/>
      <c r="F80" s="13"/>
      <c r="G80" s="14"/>
    </row>
    <row r="81" ht="30" customHeight="1" spans="1:7">
      <c r="A81" s="2" t="s">
        <v>318</v>
      </c>
      <c r="B81" s="2"/>
      <c r="C81" s="2"/>
      <c r="D81" s="2"/>
      <c r="E81" s="2"/>
      <c r="F81" s="2"/>
      <c r="G81" s="2"/>
    </row>
    <row r="82" ht="30" customHeight="1" spans="1:7">
      <c r="A82" s="3" t="s">
        <v>1</v>
      </c>
      <c r="B82" s="4" t="s">
        <v>2</v>
      </c>
      <c r="C82" s="4" t="s">
        <v>3</v>
      </c>
      <c r="D82" s="5" t="s">
        <v>4</v>
      </c>
      <c r="E82" s="5" t="s">
        <v>5</v>
      </c>
      <c r="F82" s="6" t="s">
        <v>241</v>
      </c>
      <c r="G82" s="7" t="s">
        <v>317</v>
      </c>
    </row>
    <row r="83" ht="30" customHeight="1" spans="1:7">
      <c r="A83" s="8">
        <v>7</v>
      </c>
      <c r="B83" s="9" t="s">
        <v>49</v>
      </c>
      <c r="C83" s="9"/>
      <c r="D83" s="9" t="s">
        <v>140</v>
      </c>
      <c r="E83" s="10" t="s">
        <v>90</v>
      </c>
      <c r="F83" s="8">
        <v>260</v>
      </c>
      <c r="G83" s="15">
        <v>199</v>
      </c>
    </row>
    <row r="84" ht="30" customHeight="1" spans="1:7">
      <c r="A84" s="13"/>
      <c r="B84" s="13"/>
      <c r="C84" s="13"/>
      <c r="D84" s="13"/>
      <c r="E84" s="13"/>
      <c r="F84" s="13"/>
      <c r="G84" s="14"/>
    </row>
    <row r="85" ht="30" customHeight="1" spans="1:7">
      <c r="A85" s="2" t="s">
        <v>318</v>
      </c>
      <c r="B85" s="2"/>
      <c r="C85" s="2"/>
      <c r="D85" s="2"/>
      <c r="E85" s="2"/>
      <c r="F85" s="2"/>
      <c r="G85" s="2"/>
    </row>
    <row r="86" ht="30" customHeight="1" spans="1:7">
      <c r="A86" s="3" t="s">
        <v>1</v>
      </c>
      <c r="B86" s="4" t="s">
        <v>2</v>
      </c>
      <c r="C86" s="4" t="s">
        <v>3</v>
      </c>
      <c r="D86" s="5" t="s">
        <v>4</v>
      </c>
      <c r="E86" s="5" t="s">
        <v>5</v>
      </c>
      <c r="F86" s="6" t="s">
        <v>241</v>
      </c>
      <c r="G86" s="7" t="s">
        <v>317</v>
      </c>
    </row>
    <row r="87" ht="30" customHeight="1" spans="1:7">
      <c r="A87" s="8">
        <v>8</v>
      </c>
      <c r="B87" s="9" t="s">
        <v>55</v>
      </c>
      <c r="C87" s="9"/>
      <c r="D87" s="9" t="s">
        <v>164</v>
      </c>
      <c r="E87" s="10" t="s">
        <v>144</v>
      </c>
      <c r="F87" s="8">
        <v>494</v>
      </c>
      <c r="G87" s="11">
        <v>419</v>
      </c>
    </row>
    <row r="88" ht="30" customHeight="1" spans="1:7">
      <c r="A88" s="13"/>
      <c r="B88" s="13"/>
      <c r="C88" s="13"/>
      <c r="D88" s="13"/>
      <c r="E88" s="13"/>
      <c r="F88" s="13"/>
      <c r="G88" s="14"/>
    </row>
    <row r="89" ht="30" customHeight="1" spans="1:7">
      <c r="A89" s="2" t="s">
        <v>318</v>
      </c>
      <c r="B89" s="2"/>
      <c r="C89" s="2"/>
      <c r="D89" s="2"/>
      <c r="E89" s="2"/>
      <c r="F89" s="2"/>
      <c r="G89" s="2"/>
    </row>
    <row r="90" ht="30" customHeight="1" spans="1:7">
      <c r="A90" s="3" t="s">
        <v>1</v>
      </c>
      <c r="B90" s="4" t="s">
        <v>2</v>
      </c>
      <c r="C90" s="4" t="s">
        <v>3</v>
      </c>
      <c r="D90" s="5" t="s">
        <v>4</v>
      </c>
      <c r="E90" s="5" t="s">
        <v>5</v>
      </c>
      <c r="F90" s="6" t="s">
        <v>241</v>
      </c>
      <c r="G90" s="7" t="s">
        <v>317</v>
      </c>
    </row>
    <row r="91" ht="30" customHeight="1" spans="1:7">
      <c r="A91" s="8">
        <v>8</v>
      </c>
      <c r="B91" s="9" t="s">
        <v>32</v>
      </c>
      <c r="C91" s="9"/>
      <c r="D91" s="9" t="s">
        <v>48</v>
      </c>
      <c r="E91" s="10" t="s">
        <v>31</v>
      </c>
      <c r="F91" s="8">
        <v>360</v>
      </c>
      <c r="G91" s="15">
        <v>207</v>
      </c>
    </row>
    <row r="92" ht="30" customHeight="1" spans="1:7">
      <c r="A92" s="13"/>
      <c r="B92" s="13"/>
      <c r="C92" s="13"/>
      <c r="D92" s="13"/>
      <c r="E92" s="13"/>
      <c r="F92" s="13"/>
      <c r="G92" s="14"/>
    </row>
    <row r="93" ht="30" customHeight="1" spans="1:7">
      <c r="A93" s="2" t="s">
        <v>318</v>
      </c>
      <c r="B93" s="2"/>
      <c r="C93" s="2"/>
      <c r="D93" s="2"/>
      <c r="E93" s="2"/>
      <c r="F93" s="2"/>
      <c r="G93" s="2"/>
    </row>
    <row r="94" ht="30" customHeight="1" spans="1:7">
      <c r="A94" s="3" t="s">
        <v>1</v>
      </c>
      <c r="B94" s="4" t="s">
        <v>2</v>
      </c>
      <c r="C94" s="4" t="s">
        <v>3</v>
      </c>
      <c r="D94" s="5" t="s">
        <v>4</v>
      </c>
      <c r="E94" s="5" t="s">
        <v>5</v>
      </c>
      <c r="F94" s="6" t="s">
        <v>241</v>
      </c>
      <c r="G94" s="7" t="s">
        <v>317</v>
      </c>
    </row>
    <row r="95" ht="30" customHeight="1" spans="1:7">
      <c r="A95" s="8">
        <v>8</v>
      </c>
      <c r="B95" s="9" t="s">
        <v>38</v>
      </c>
      <c r="C95" s="9"/>
      <c r="D95" s="9" t="s">
        <v>91</v>
      </c>
      <c r="E95" s="10" t="s">
        <v>90</v>
      </c>
      <c r="F95" s="8">
        <v>244</v>
      </c>
      <c r="G95" s="15">
        <v>199</v>
      </c>
    </row>
    <row r="96" ht="30" customHeight="1" spans="1:7">
      <c r="A96" s="13"/>
      <c r="B96" s="13"/>
      <c r="C96" s="13"/>
      <c r="D96" s="13"/>
      <c r="E96" s="13"/>
      <c r="F96" s="13"/>
      <c r="G96" s="14"/>
    </row>
    <row r="97" ht="30" customHeight="1" spans="1:7">
      <c r="A97" s="2" t="s">
        <v>318</v>
      </c>
      <c r="B97" s="2"/>
      <c r="C97" s="2"/>
      <c r="D97" s="2"/>
      <c r="E97" s="2"/>
      <c r="F97" s="2"/>
      <c r="G97" s="2"/>
    </row>
    <row r="98" ht="30" customHeight="1" spans="1:7">
      <c r="A98" s="3" t="s">
        <v>1</v>
      </c>
      <c r="B98" s="4" t="s">
        <v>2</v>
      </c>
      <c r="C98" s="4" t="s">
        <v>3</v>
      </c>
      <c r="D98" s="5" t="s">
        <v>4</v>
      </c>
      <c r="E98" s="5" t="s">
        <v>5</v>
      </c>
      <c r="F98" s="6" t="s">
        <v>241</v>
      </c>
      <c r="G98" s="7" t="s">
        <v>317</v>
      </c>
    </row>
    <row r="99" ht="30" customHeight="1" spans="1:7">
      <c r="A99" s="8">
        <v>9</v>
      </c>
      <c r="B99" s="9" t="s">
        <v>55</v>
      </c>
      <c r="C99" s="9"/>
      <c r="D99" s="10" t="s">
        <v>172</v>
      </c>
      <c r="E99" s="10" t="s">
        <v>144</v>
      </c>
      <c r="F99" s="8">
        <v>389</v>
      </c>
      <c r="G99" s="11">
        <v>419</v>
      </c>
    </row>
    <row r="100" ht="30" customHeight="1" spans="1:7">
      <c r="A100" s="13"/>
      <c r="B100" s="13"/>
      <c r="C100" s="13"/>
      <c r="D100" s="13"/>
      <c r="E100" s="13"/>
      <c r="F100" s="13"/>
      <c r="G100" s="14"/>
    </row>
    <row r="101" customHeight="1" spans="1:7">
      <c r="A101" s="2" t="s">
        <v>318</v>
      </c>
      <c r="B101" s="2"/>
      <c r="C101" s="2"/>
      <c r="D101" s="2"/>
      <c r="E101" s="2"/>
      <c r="F101" s="2"/>
      <c r="G101" s="2"/>
    </row>
    <row r="102" customHeight="1" spans="1:7">
      <c r="A102" s="3" t="s">
        <v>1</v>
      </c>
      <c r="B102" s="4" t="s">
        <v>2</v>
      </c>
      <c r="C102" s="4" t="s">
        <v>3</v>
      </c>
      <c r="D102" s="5" t="s">
        <v>4</v>
      </c>
      <c r="E102" s="5" t="s">
        <v>5</v>
      </c>
      <c r="F102" s="6" t="s">
        <v>241</v>
      </c>
      <c r="G102" s="7" t="s">
        <v>317</v>
      </c>
    </row>
    <row r="103" customHeight="1" spans="1:7">
      <c r="A103" s="8">
        <v>9</v>
      </c>
      <c r="B103" s="9" t="s">
        <v>38</v>
      </c>
      <c r="C103" s="9"/>
      <c r="D103" s="9" t="s">
        <v>42</v>
      </c>
      <c r="E103" s="10" t="s">
        <v>31</v>
      </c>
      <c r="F103" s="8">
        <v>349</v>
      </c>
      <c r="G103" s="15">
        <v>207</v>
      </c>
    </row>
    <row r="105" customHeight="1" spans="1:7">
      <c r="A105" s="2" t="s">
        <v>318</v>
      </c>
      <c r="B105" s="2"/>
      <c r="C105" s="2"/>
      <c r="D105" s="2"/>
      <c r="E105" s="2"/>
      <c r="F105" s="2"/>
      <c r="G105" s="2"/>
    </row>
    <row r="106" customHeight="1" spans="1:7">
      <c r="A106" s="3" t="s">
        <v>1</v>
      </c>
      <c r="B106" s="4" t="s">
        <v>2</v>
      </c>
      <c r="C106" s="4" t="s">
        <v>3</v>
      </c>
      <c r="D106" s="5" t="s">
        <v>4</v>
      </c>
      <c r="E106" s="5" t="s">
        <v>5</v>
      </c>
      <c r="F106" s="6" t="s">
        <v>241</v>
      </c>
      <c r="G106" s="7" t="s">
        <v>317</v>
      </c>
    </row>
    <row r="107" customHeight="1" spans="1:7">
      <c r="A107" s="8">
        <v>9</v>
      </c>
      <c r="B107" s="9" t="s">
        <v>319</v>
      </c>
      <c r="C107" s="9"/>
      <c r="D107" s="9" t="s">
        <v>95</v>
      </c>
      <c r="E107" s="10" t="s">
        <v>90</v>
      </c>
      <c r="F107" s="8">
        <v>235</v>
      </c>
      <c r="G107" s="15">
        <v>199</v>
      </c>
    </row>
    <row r="109" customHeight="1" spans="1:7">
      <c r="A109" s="2" t="s">
        <v>318</v>
      </c>
      <c r="B109" s="2"/>
      <c r="C109" s="2"/>
      <c r="D109" s="2"/>
      <c r="E109" s="2"/>
      <c r="F109" s="2"/>
      <c r="G109" s="2"/>
    </row>
    <row r="110" customHeight="1" spans="1:7">
      <c r="A110" s="3" t="s">
        <v>1</v>
      </c>
      <c r="B110" s="4" t="s">
        <v>2</v>
      </c>
      <c r="C110" s="4" t="s">
        <v>3</v>
      </c>
      <c r="D110" s="5" t="s">
        <v>4</v>
      </c>
      <c r="E110" s="5" t="s">
        <v>5</v>
      </c>
      <c r="F110" s="6" t="s">
        <v>241</v>
      </c>
      <c r="G110" s="7" t="s">
        <v>317</v>
      </c>
    </row>
    <row r="111" customHeight="1" spans="1:7">
      <c r="A111" s="8">
        <v>10</v>
      </c>
      <c r="B111" s="9" t="s">
        <v>40</v>
      </c>
      <c r="C111" s="9"/>
      <c r="D111" s="10" t="s">
        <v>161</v>
      </c>
      <c r="E111" s="10" t="s">
        <v>144</v>
      </c>
      <c r="F111" s="8">
        <v>381</v>
      </c>
      <c r="G111" s="11">
        <v>419</v>
      </c>
    </row>
    <row r="113" customHeight="1" spans="1:7">
      <c r="A113" s="2" t="s">
        <v>318</v>
      </c>
      <c r="B113" s="2"/>
      <c r="C113" s="2"/>
      <c r="D113" s="2"/>
      <c r="E113" s="2"/>
      <c r="F113" s="2"/>
      <c r="G113" s="2"/>
    </row>
    <row r="114" customHeight="1" spans="1:7">
      <c r="A114" s="3" t="s">
        <v>1</v>
      </c>
      <c r="B114" s="4" t="s">
        <v>2</v>
      </c>
      <c r="C114" s="4" t="s">
        <v>3</v>
      </c>
      <c r="D114" s="5" t="s">
        <v>4</v>
      </c>
      <c r="E114" s="5" t="s">
        <v>5</v>
      </c>
      <c r="F114" s="6" t="s">
        <v>241</v>
      </c>
      <c r="G114" s="7" t="s">
        <v>317</v>
      </c>
    </row>
    <row r="115" customHeight="1" spans="1:7">
      <c r="A115" s="8">
        <v>10</v>
      </c>
      <c r="B115" s="9" t="s">
        <v>34</v>
      </c>
      <c r="C115" s="9"/>
      <c r="D115" s="9" t="s">
        <v>45</v>
      </c>
      <c r="E115" s="10" t="s">
        <v>31</v>
      </c>
      <c r="F115" s="8">
        <v>305</v>
      </c>
      <c r="G115" s="15">
        <v>207</v>
      </c>
    </row>
    <row r="117" customHeight="1" spans="1:7">
      <c r="A117" s="2" t="s">
        <v>318</v>
      </c>
      <c r="B117" s="2"/>
      <c r="C117" s="2"/>
      <c r="D117" s="2"/>
      <c r="E117" s="2"/>
      <c r="F117" s="2"/>
      <c r="G117" s="2"/>
    </row>
    <row r="118" customHeight="1" spans="1:7">
      <c r="A118" s="3" t="s">
        <v>1</v>
      </c>
      <c r="B118" s="4" t="s">
        <v>2</v>
      </c>
      <c r="C118" s="4" t="s">
        <v>3</v>
      </c>
      <c r="D118" s="5" t="s">
        <v>4</v>
      </c>
      <c r="E118" s="5" t="s">
        <v>5</v>
      </c>
      <c r="F118" s="6" t="s">
        <v>241</v>
      </c>
      <c r="G118" s="7" t="s">
        <v>317</v>
      </c>
    </row>
    <row r="119" customHeight="1" spans="1:7">
      <c r="A119" s="8">
        <v>10</v>
      </c>
      <c r="B119" s="9" t="s">
        <v>55</v>
      </c>
      <c r="C119" s="9"/>
      <c r="D119" s="9" t="s">
        <v>113</v>
      </c>
      <c r="E119" s="10" t="s">
        <v>90</v>
      </c>
      <c r="F119" s="8">
        <v>228</v>
      </c>
      <c r="G119" s="15">
        <v>199</v>
      </c>
    </row>
    <row r="121" customHeight="1" spans="1:7">
      <c r="A121" s="2" t="s">
        <v>318</v>
      </c>
      <c r="B121" s="2"/>
      <c r="C121" s="2"/>
      <c r="D121" s="2"/>
      <c r="E121" s="2"/>
      <c r="F121" s="2"/>
      <c r="G121" s="2"/>
    </row>
    <row r="122" customHeight="1" spans="1:7">
      <c r="A122" s="3" t="s">
        <v>1</v>
      </c>
      <c r="B122" s="4" t="s">
        <v>2</v>
      </c>
      <c r="C122" s="4" t="s">
        <v>3</v>
      </c>
      <c r="D122" s="5" t="s">
        <v>4</v>
      </c>
      <c r="E122" s="5" t="s">
        <v>5</v>
      </c>
      <c r="F122" s="6" t="s">
        <v>241</v>
      </c>
      <c r="G122" s="7" t="s">
        <v>317</v>
      </c>
    </row>
    <row r="123" customHeight="1" spans="1:7">
      <c r="A123" s="8">
        <v>11</v>
      </c>
      <c r="B123" s="9" t="s">
        <v>55</v>
      </c>
      <c r="C123" s="9"/>
      <c r="D123" s="10" t="s">
        <v>163</v>
      </c>
      <c r="E123" s="10" t="s">
        <v>144</v>
      </c>
      <c r="F123" s="8">
        <v>334</v>
      </c>
      <c r="G123" s="11">
        <v>419</v>
      </c>
    </row>
    <row r="125" customHeight="1" spans="1:7">
      <c r="A125" s="2" t="s">
        <v>318</v>
      </c>
      <c r="B125" s="2"/>
      <c r="C125" s="2"/>
      <c r="D125" s="2"/>
      <c r="E125" s="2"/>
      <c r="F125" s="2"/>
      <c r="G125" s="2"/>
    </row>
    <row r="126" customHeight="1" spans="1:7">
      <c r="A126" s="3" t="s">
        <v>1</v>
      </c>
      <c r="B126" s="4" t="s">
        <v>2</v>
      </c>
      <c r="C126" s="4" t="s">
        <v>3</v>
      </c>
      <c r="D126" s="5" t="s">
        <v>4</v>
      </c>
      <c r="E126" s="5" t="s">
        <v>5</v>
      </c>
      <c r="F126" s="6" t="s">
        <v>241</v>
      </c>
      <c r="G126" s="7" t="s">
        <v>317</v>
      </c>
    </row>
    <row r="127" customHeight="1" spans="1:7">
      <c r="A127" s="8">
        <v>11</v>
      </c>
      <c r="B127" s="9" t="s">
        <v>58</v>
      </c>
      <c r="C127" s="9"/>
      <c r="D127" s="10" t="s">
        <v>67</v>
      </c>
      <c r="E127" s="10" t="s">
        <v>31</v>
      </c>
      <c r="F127" s="8">
        <v>260</v>
      </c>
      <c r="G127" s="15">
        <v>207</v>
      </c>
    </row>
    <row r="129" customHeight="1" spans="1:7">
      <c r="A129" s="2" t="s">
        <v>318</v>
      </c>
      <c r="B129" s="2"/>
      <c r="C129" s="2"/>
      <c r="D129" s="2"/>
      <c r="E129" s="2"/>
      <c r="F129" s="2"/>
      <c r="G129" s="2"/>
    </row>
    <row r="130" customHeight="1" spans="1:7">
      <c r="A130" s="3" t="s">
        <v>1</v>
      </c>
      <c r="B130" s="4" t="s">
        <v>2</v>
      </c>
      <c r="C130" s="4" t="s">
        <v>3</v>
      </c>
      <c r="D130" s="5" t="s">
        <v>4</v>
      </c>
      <c r="E130" s="5" t="s">
        <v>5</v>
      </c>
      <c r="F130" s="6" t="s">
        <v>241</v>
      </c>
      <c r="G130" s="7" t="s">
        <v>317</v>
      </c>
    </row>
    <row r="131" customHeight="1" spans="1:7">
      <c r="A131" s="8">
        <v>11</v>
      </c>
      <c r="B131" s="9" t="s">
        <v>49</v>
      </c>
      <c r="C131" s="9"/>
      <c r="D131" s="9" t="s">
        <v>92</v>
      </c>
      <c r="E131" s="10" t="s">
        <v>90</v>
      </c>
      <c r="F131" s="8">
        <v>223</v>
      </c>
      <c r="G131" s="15">
        <v>199</v>
      </c>
    </row>
    <row r="133" customHeight="1" spans="1:7">
      <c r="A133" s="2" t="s">
        <v>318</v>
      </c>
      <c r="B133" s="2"/>
      <c r="C133" s="2"/>
      <c r="D133" s="2"/>
      <c r="E133" s="2"/>
      <c r="F133" s="2"/>
      <c r="G133" s="2"/>
    </row>
    <row r="134" customHeight="1" spans="1:7">
      <c r="A134" s="3" t="s">
        <v>1</v>
      </c>
      <c r="B134" s="4" t="s">
        <v>2</v>
      </c>
      <c r="C134" s="4" t="s">
        <v>3</v>
      </c>
      <c r="D134" s="5" t="s">
        <v>4</v>
      </c>
      <c r="E134" s="5" t="s">
        <v>5</v>
      </c>
      <c r="F134" s="6" t="s">
        <v>241</v>
      </c>
      <c r="G134" s="7" t="s">
        <v>317</v>
      </c>
    </row>
    <row r="135" customHeight="1" spans="1:7">
      <c r="A135" s="8">
        <v>12</v>
      </c>
      <c r="B135" s="9" t="s">
        <v>29</v>
      </c>
      <c r="C135" s="9"/>
      <c r="D135" s="10" t="s">
        <v>145</v>
      </c>
      <c r="E135" s="10" t="s">
        <v>144</v>
      </c>
      <c r="F135" s="8">
        <v>272</v>
      </c>
      <c r="G135" s="11">
        <v>419</v>
      </c>
    </row>
    <row r="137" customHeight="1" spans="1:7">
      <c r="A137" s="2" t="s">
        <v>318</v>
      </c>
      <c r="B137" s="2"/>
      <c r="C137" s="2"/>
      <c r="D137" s="2"/>
      <c r="E137" s="2"/>
      <c r="F137" s="2"/>
      <c r="G137" s="2"/>
    </row>
    <row r="138" customHeight="1" spans="1:7">
      <c r="A138" s="3" t="s">
        <v>1</v>
      </c>
      <c r="B138" s="4" t="s">
        <v>2</v>
      </c>
      <c r="C138" s="4" t="s">
        <v>3</v>
      </c>
      <c r="D138" s="5" t="s">
        <v>4</v>
      </c>
      <c r="E138" s="5" t="s">
        <v>5</v>
      </c>
      <c r="F138" s="6" t="s">
        <v>241</v>
      </c>
      <c r="G138" s="7" t="s">
        <v>317</v>
      </c>
    </row>
    <row r="139" customHeight="1" spans="1:7">
      <c r="A139" s="8">
        <v>12</v>
      </c>
      <c r="B139" s="9" t="s">
        <v>34</v>
      </c>
      <c r="C139" s="9"/>
      <c r="D139" s="9" t="s">
        <v>70</v>
      </c>
      <c r="E139" s="10" t="s">
        <v>31</v>
      </c>
      <c r="F139" s="8">
        <v>237</v>
      </c>
      <c r="G139" s="15">
        <v>207</v>
      </c>
    </row>
    <row r="141" customHeight="1" spans="1:7">
      <c r="A141" s="2" t="s">
        <v>318</v>
      </c>
      <c r="B141" s="2"/>
      <c r="C141" s="2"/>
      <c r="D141" s="2"/>
      <c r="E141" s="2"/>
      <c r="F141" s="2"/>
      <c r="G141" s="2"/>
    </row>
    <row r="142" customHeight="1" spans="1:7">
      <c r="A142" s="3" t="s">
        <v>1</v>
      </c>
      <c r="B142" s="4" t="s">
        <v>2</v>
      </c>
      <c r="C142" s="4" t="s">
        <v>3</v>
      </c>
      <c r="D142" s="5" t="s">
        <v>4</v>
      </c>
      <c r="E142" s="5" t="s">
        <v>5</v>
      </c>
      <c r="F142" s="6" t="s">
        <v>241</v>
      </c>
      <c r="G142" s="7" t="s">
        <v>317</v>
      </c>
    </row>
    <row r="143" customHeight="1" spans="1:7">
      <c r="A143" s="8">
        <v>12</v>
      </c>
      <c r="B143" s="9" t="s">
        <v>29</v>
      </c>
      <c r="C143" s="9"/>
      <c r="D143" s="10" t="s">
        <v>103</v>
      </c>
      <c r="E143" s="10" t="s">
        <v>90</v>
      </c>
      <c r="F143" s="8">
        <v>212</v>
      </c>
      <c r="G143" s="15">
        <v>199</v>
      </c>
    </row>
    <row r="145" customHeight="1" spans="1:7">
      <c r="A145" s="2" t="s">
        <v>318</v>
      </c>
      <c r="B145" s="2"/>
      <c r="C145" s="2"/>
      <c r="D145" s="2"/>
      <c r="E145" s="2"/>
      <c r="F145" s="2"/>
      <c r="G145" s="2"/>
    </row>
    <row r="146" customHeight="1" spans="1:7">
      <c r="A146" s="3" t="s">
        <v>1</v>
      </c>
      <c r="B146" s="4" t="s">
        <v>2</v>
      </c>
      <c r="C146" s="4" t="s">
        <v>3</v>
      </c>
      <c r="D146" s="5" t="s">
        <v>4</v>
      </c>
      <c r="E146" s="5" t="s">
        <v>5</v>
      </c>
      <c r="F146" s="6" t="s">
        <v>241</v>
      </c>
      <c r="G146" s="7" t="s">
        <v>317</v>
      </c>
    </row>
    <row r="147" customHeight="1" spans="1:7">
      <c r="A147" s="8">
        <v>13</v>
      </c>
      <c r="B147" s="9" t="s">
        <v>36</v>
      </c>
      <c r="C147" s="9"/>
      <c r="D147" s="10" t="s">
        <v>149</v>
      </c>
      <c r="E147" s="10" t="s">
        <v>144</v>
      </c>
      <c r="F147" s="8">
        <v>197</v>
      </c>
      <c r="G147" s="11">
        <v>419</v>
      </c>
    </row>
    <row r="149" customHeight="1" spans="1:7">
      <c r="A149" s="2" t="s">
        <v>318</v>
      </c>
      <c r="B149" s="2"/>
      <c r="C149" s="2"/>
      <c r="D149" s="2"/>
      <c r="E149" s="2"/>
      <c r="F149" s="2"/>
      <c r="G149" s="2"/>
    </row>
    <row r="150" customHeight="1" spans="1:7">
      <c r="A150" s="3" t="s">
        <v>1</v>
      </c>
      <c r="B150" s="4" t="s">
        <v>2</v>
      </c>
      <c r="C150" s="4" t="s">
        <v>3</v>
      </c>
      <c r="D150" s="5" t="s">
        <v>4</v>
      </c>
      <c r="E150" s="5" t="s">
        <v>5</v>
      </c>
      <c r="F150" s="6" t="s">
        <v>241</v>
      </c>
      <c r="G150" s="7" t="s">
        <v>317</v>
      </c>
    </row>
    <row r="151" customHeight="1" spans="1:7">
      <c r="A151" s="8">
        <v>13</v>
      </c>
      <c r="B151" s="9" t="s">
        <v>36</v>
      </c>
      <c r="C151" s="9"/>
      <c r="D151" s="9" t="s">
        <v>68</v>
      </c>
      <c r="E151" s="10" t="s">
        <v>31</v>
      </c>
      <c r="F151" s="8">
        <v>230</v>
      </c>
      <c r="G151" s="15">
        <v>207</v>
      </c>
    </row>
    <row r="153" customHeight="1" spans="1:7">
      <c r="A153" s="2" t="s">
        <v>318</v>
      </c>
      <c r="B153" s="2"/>
      <c r="C153" s="2"/>
      <c r="D153" s="2"/>
      <c r="E153" s="2"/>
      <c r="F153" s="2"/>
      <c r="G153" s="2"/>
    </row>
    <row r="154" customHeight="1" spans="1:7">
      <c r="A154" s="3" t="s">
        <v>1</v>
      </c>
      <c r="B154" s="4" t="s">
        <v>2</v>
      </c>
      <c r="C154" s="4" t="s">
        <v>3</v>
      </c>
      <c r="D154" s="5" t="s">
        <v>4</v>
      </c>
      <c r="E154" s="5" t="s">
        <v>5</v>
      </c>
      <c r="F154" s="6" t="s">
        <v>241</v>
      </c>
      <c r="G154" s="7" t="s">
        <v>317</v>
      </c>
    </row>
    <row r="155" customHeight="1" spans="1:7">
      <c r="A155" s="8">
        <v>13</v>
      </c>
      <c r="B155" s="9" t="s">
        <v>43</v>
      </c>
      <c r="C155" s="9"/>
      <c r="D155" s="10" t="s">
        <v>115</v>
      </c>
      <c r="E155" s="10" t="s">
        <v>90</v>
      </c>
      <c r="F155" s="8">
        <v>190</v>
      </c>
      <c r="G155" s="15">
        <v>199</v>
      </c>
    </row>
    <row r="157" customHeight="1" spans="1:7">
      <c r="A157" s="2" t="s">
        <v>318</v>
      </c>
      <c r="B157" s="2"/>
      <c r="C157" s="2"/>
      <c r="D157" s="2"/>
      <c r="E157" s="2"/>
      <c r="F157" s="2"/>
      <c r="G157" s="2"/>
    </row>
    <row r="158" customHeight="1" spans="1:7">
      <c r="A158" s="3" t="s">
        <v>1</v>
      </c>
      <c r="B158" s="4" t="s">
        <v>2</v>
      </c>
      <c r="C158" s="4" t="s">
        <v>3</v>
      </c>
      <c r="D158" s="5" t="s">
        <v>4</v>
      </c>
      <c r="E158" s="5" t="s">
        <v>5</v>
      </c>
      <c r="F158" s="6" t="s">
        <v>241</v>
      </c>
      <c r="G158" s="7" t="s">
        <v>317</v>
      </c>
    </row>
    <row r="159" customHeight="1" spans="1:7">
      <c r="A159" s="8">
        <v>14</v>
      </c>
      <c r="B159" s="9" t="s">
        <v>34</v>
      </c>
      <c r="C159" s="9"/>
      <c r="D159" s="9" t="s">
        <v>166</v>
      </c>
      <c r="E159" s="10" t="s">
        <v>144</v>
      </c>
      <c r="F159" s="8">
        <v>118</v>
      </c>
      <c r="G159" s="11">
        <v>419</v>
      </c>
    </row>
    <row r="161" customHeight="1" spans="1:7">
      <c r="A161" s="2" t="s">
        <v>318</v>
      </c>
      <c r="B161" s="2"/>
      <c r="C161" s="2"/>
      <c r="D161" s="2"/>
      <c r="E161" s="2"/>
      <c r="F161" s="2"/>
      <c r="G161" s="2"/>
    </row>
    <row r="162" customHeight="1" spans="1:7">
      <c r="A162" s="3" t="s">
        <v>1</v>
      </c>
      <c r="B162" s="4" t="s">
        <v>2</v>
      </c>
      <c r="C162" s="4" t="s">
        <v>3</v>
      </c>
      <c r="D162" s="5" t="s">
        <v>4</v>
      </c>
      <c r="E162" s="5" t="s">
        <v>5</v>
      </c>
      <c r="F162" s="6" t="s">
        <v>241</v>
      </c>
      <c r="G162" s="7" t="s">
        <v>317</v>
      </c>
    </row>
    <row r="163" customHeight="1" spans="1:7">
      <c r="A163" s="8">
        <v>14</v>
      </c>
      <c r="B163" s="9" t="s">
        <v>58</v>
      </c>
      <c r="C163" s="9"/>
      <c r="D163" s="10" t="s">
        <v>73</v>
      </c>
      <c r="E163" s="10" t="s">
        <v>31</v>
      </c>
      <c r="F163" s="8">
        <v>219</v>
      </c>
      <c r="G163" s="15">
        <v>207</v>
      </c>
    </row>
    <row r="165" customHeight="1" spans="1:7">
      <c r="A165" s="2" t="s">
        <v>318</v>
      </c>
      <c r="B165" s="2"/>
      <c r="C165" s="2"/>
      <c r="D165" s="2"/>
      <c r="E165" s="2"/>
      <c r="F165" s="2"/>
      <c r="G165" s="2"/>
    </row>
    <row r="166" customHeight="1" spans="1:7">
      <c r="A166" s="3" t="s">
        <v>1</v>
      </c>
      <c r="B166" s="4" t="s">
        <v>2</v>
      </c>
      <c r="C166" s="4" t="s">
        <v>3</v>
      </c>
      <c r="D166" s="5" t="s">
        <v>4</v>
      </c>
      <c r="E166" s="5" t="s">
        <v>5</v>
      </c>
      <c r="F166" s="6" t="s">
        <v>241</v>
      </c>
      <c r="G166" s="7" t="s">
        <v>317</v>
      </c>
    </row>
    <row r="167" customHeight="1" spans="1:7">
      <c r="A167" s="8">
        <v>14</v>
      </c>
      <c r="B167" s="9" t="s">
        <v>40</v>
      </c>
      <c r="C167" s="9"/>
      <c r="D167" s="9" t="s">
        <v>117</v>
      </c>
      <c r="E167" s="10" t="s">
        <v>90</v>
      </c>
      <c r="F167" s="8">
        <v>182</v>
      </c>
      <c r="G167" s="15">
        <v>199</v>
      </c>
    </row>
    <row r="169" customHeight="1" spans="1:7">
      <c r="A169" s="2" t="s">
        <v>318</v>
      </c>
      <c r="B169" s="2"/>
      <c r="C169" s="2"/>
      <c r="D169" s="2"/>
      <c r="E169" s="2"/>
      <c r="F169" s="2"/>
      <c r="G169" s="2"/>
    </row>
    <row r="170" customHeight="1" spans="1:7">
      <c r="A170" s="3" t="s">
        <v>1</v>
      </c>
      <c r="B170" s="4" t="s">
        <v>2</v>
      </c>
      <c r="C170" s="4" t="s">
        <v>3</v>
      </c>
      <c r="D170" s="5" t="s">
        <v>4</v>
      </c>
      <c r="E170" s="5" t="s">
        <v>5</v>
      </c>
      <c r="F170" s="6" t="s">
        <v>241</v>
      </c>
      <c r="G170" s="7" t="s">
        <v>317</v>
      </c>
    </row>
    <row r="171" customHeight="1" spans="1:7">
      <c r="A171" s="8">
        <v>15</v>
      </c>
      <c r="B171" s="9" t="s">
        <v>43</v>
      </c>
      <c r="C171" s="9"/>
      <c r="D171" s="10" t="s">
        <v>159</v>
      </c>
      <c r="E171" s="10" t="s">
        <v>144</v>
      </c>
      <c r="F171" s="8">
        <v>108</v>
      </c>
      <c r="G171" s="11">
        <v>419</v>
      </c>
    </row>
    <row r="173" customHeight="1" spans="1:7">
      <c r="A173" s="2" t="s">
        <v>318</v>
      </c>
      <c r="B173" s="2"/>
      <c r="C173" s="2"/>
      <c r="D173" s="2"/>
      <c r="E173" s="2"/>
      <c r="F173" s="2"/>
      <c r="G173" s="2"/>
    </row>
    <row r="174" customHeight="1" spans="1:7">
      <c r="A174" s="3" t="s">
        <v>1</v>
      </c>
      <c r="B174" s="4" t="s">
        <v>2</v>
      </c>
      <c r="C174" s="4" t="s">
        <v>3</v>
      </c>
      <c r="D174" s="5" t="s">
        <v>4</v>
      </c>
      <c r="E174" s="5" t="s">
        <v>5</v>
      </c>
      <c r="F174" s="6" t="s">
        <v>241</v>
      </c>
      <c r="G174" s="7" t="s">
        <v>317</v>
      </c>
    </row>
    <row r="175" customHeight="1" spans="1:7">
      <c r="A175" s="8">
        <v>15</v>
      </c>
      <c r="B175" s="9" t="s">
        <v>55</v>
      </c>
      <c r="C175" s="9"/>
      <c r="D175" s="9" t="s">
        <v>56</v>
      </c>
      <c r="E175" s="10" t="s">
        <v>31</v>
      </c>
      <c r="F175" s="8">
        <v>218</v>
      </c>
      <c r="G175" s="15">
        <v>207</v>
      </c>
    </row>
    <row r="177" customHeight="1" spans="1:7">
      <c r="A177" s="2" t="s">
        <v>318</v>
      </c>
      <c r="B177" s="2"/>
      <c r="C177" s="2"/>
      <c r="D177" s="2"/>
      <c r="E177" s="2"/>
      <c r="F177" s="2"/>
      <c r="G177" s="2"/>
    </row>
    <row r="178" customHeight="1" spans="1:7">
      <c r="A178" s="3" t="s">
        <v>1</v>
      </c>
      <c r="B178" s="4" t="s">
        <v>2</v>
      </c>
      <c r="C178" s="4" t="s">
        <v>3</v>
      </c>
      <c r="D178" s="5" t="s">
        <v>4</v>
      </c>
      <c r="E178" s="5" t="s">
        <v>5</v>
      </c>
      <c r="F178" s="6" t="s">
        <v>241</v>
      </c>
      <c r="G178" s="7" t="s">
        <v>317</v>
      </c>
    </row>
    <row r="179" customHeight="1" spans="1:7">
      <c r="A179" s="8">
        <v>15</v>
      </c>
      <c r="B179" s="9" t="s">
        <v>32</v>
      </c>
      <c r="C179" s="9"/>
      <c r="D179" s="9" t="s">
        <v>118</v>
      </c>
      <c r="E179" s="10" t="s">
        <v>90</v>
      </c>
      <c r="F179" s="8">
        <v>151</v>
      </c>
      <c r="G179" s="15">
        <v>199</v>
      </c>
    </row>
    <row r="181" customHeight="1" spans="1:7">
      <c r="A181" s="2" t="s">
        <v>318</v>
      </c>
      <c r="B181" s="2"/>
      <c r="C181" s="2"/>
      <c r="D181" s="2"/>
      <c r="E181" s="2"/>
      <c r="F181" s="2"/>
      <c r="G181" s="2"/>
    </row>
    <row r="182" customHeight="1" spans="1:7">
      <c r="A182" s="3" t="s">
        <v>1</v>
      </c>
      <c r="B182" s="4" t="s">
        <v>2</v>
      </c>
      <c r="C182" s="4" t="s">
        <v>3</v>
      </c>
      <c r="D182" s="5" t="s">
        <v>4</v>
      </c>
      <c r="E182" s="5" t="s">
        <v>5</v>
      </c>
      <c r="F182" s="6" t="s">
        <v>241</v>
      </c>
      <c r="G182" s="7" t="s">
        <v>317</v>
      </c>
    </row>
    <row r="183" customHeight="1" spans="1:7">
      <c r="A183" s="8">
        <v>16</v>
      </c>
      <c r="B183" s="9" t="s">
        <v>34</v>
      </c>
      <c r="C183" s="9"/>
      <c r="D183" s="9" t="s">
        <v>166</v>
      </c>
      <c r="E183" s="10" t="s">
        <v>144</v>
      </c>
      <c r="F183" s="8">
        <v>118</v>
      </c>
      <c r="G183" s="11">
        <v>419</v>
      </c>
    </row>
    <row r="185" customHeight="1" spans="1:7">
      <c r="A185" s="2" t="s">
        <v>318</v>
      </c>
      <c r="B185" s="2"/>
      <c r="C185" s="2"/>
      <c r="D185" s="2"/>
      <c r="E185" s="2"/>
      <c r="F185" s="2"/>
      <c r="G185" s="2"/>
    </row>
    <row r="186" customHeight="1" spans="1:7">
      <c r="A186" s="3" t="s">
        <v>1</v>
      </c>
      <c r="B186" s="4" t="s">
        <v>2</v>
      </c>
      <c r="C186" s="4" t="s">
        <v>3</v>
      </c>
      <c r="D186" s="5" t="s">
        <v>4</v>
      </c>
      <c r="E186" s="5" t="s">
        <v>5</v>
      </c>
      <c r="F186" s="6" t="s">
        <v>241</v>
      </c>
      <c r="G186" s="7" t="s">
        <v>317</v>
      </c>
    </row>
    <row r="187" customHeight="1" spans="1:7">
      <c r="A187" s="8">
        <v>16</v>
      </c>
      <c r="B187" s="9" t="s">
        <v>43</v>
      </c>
      <c r="C187" s="9"/>
      <c r="D187" s="10" t="s">
        <v>80</v>
      </c>
      <c r="E187" s="10" t="s">
        <v>31</v>
      </c>
      <c r="F187" s="8">
        <v>216</v>
      </c>
      <c r="G187" s="15">
        <v>207</v>
      </c>
    </row>
    <row r="189" customHeight="1" spans="1:7">
      <c r="A189" s="2" t="s">
        <v>318</v>
      </c>
      <c r="B189" s="2"/>
      <c r="C189" s="2"/>
      <c r="D189" s="2"/>
      <c r="E189" s="2"/>
      <c r="F189" s="2"/>
      <c r="G189" s="2"/>
    </row>
    <row r="190" customHeight="1" spans="1:7">
      <c r="A190" s="3" t="s">
        <v>1</v>
      </c>
      <c r="B190" s="4" t="s">
        <v>2</v>
      </c>
      <c r="C190" s="4" t="s">
        <v>3</v>
      </c>
      <c r="D190" s="5" t="s">
        <v>4</v>
      </c>
      <c r="E190" s="5" t="s">
        <v>5</v>
      </c>
      <c r="F190" s="6" t="s">
        <v>241</v>
      </c>
      <c r="G190" s="7" t="s">
        <v>317</v>
      </c>
    </row>
    <row r="191" customHeight="1" spans="1:7">
      <c r="A191" s="8">
        <v>16</v>
      </c>
      <c r="B191" s="9" t="s">
        <v>29</v>
      </c>
      <c r="C191" s="9"/>
      <c r="D191" s="9" t="s">
        <v>121</v>
      </c>
      <c r="E191" s="10" t="s">
        <v>90</v>
      </c>
      <c r="F191" s="8">
        <v>133</v>
      </c>
      <c r="G191" s="15">
        <v>199</v>
      </c>
    </row>
    <row r="193" customHeight="1" spans="1:7">
      <c r="A193" s="2" t="s">
        <v>318</v>
      </c>
      <c r="B193" s="2"/>
      <c r="C193" s="2"/>
      <c r="D193" s="2"/>
      <c r="E193" s="2"/>
      <c r="F193" s="2"/>
      <c r="G193" s="2"/>
    </row>
    <row r="194" customHeight="1" spans="1:7">
      <c r="A194" s="3" t="s">
        <v>1</v>
      </c>
      <c r="B194" s="4" t="s">
        <v>2</v>
      </c>
      <c r="C194" s="4" t="s">
        <v>3</v>
      </c>
      <c r="D194" s="5" t="s">
        <v>4</v>
      </c>
      <c r="E194" s="5" t="s">
        <v>5</v>
      </c>
      <c r="F194" s="6" t="s">
        <v>241</v>
      </c>
      <c r="G194" s="7" t="s">
        <v>317</v>
      </c>
    </row>
    <row r="195" customHeight="1" spans="1:7">
      <c r="A195" s="8">
        <v>17</v>
      </c>
      <c r="B195" s="9" t="s">
        <v>34</v>
      </c>
      <c r="C195" s="9"/>
      <c r="D195" s="9" t="s">
        <v>157</v>
      </c>
      <c r="E195" s="10" t="s">
        <v>144</v>
      </c>
      <c r="F195" s="8">
        <v>64</v>
      </c>
      <c r="G195" s="11">
        <v>419</v>
      </c>
    </row>
    <row r="197" customHeight="1" spans="1:7">
      <c r="A197" s="2" t="s">
        <v>318</v>
      </c>
      <c r="B197" s="2"/>
      <c r="C197" s="2"/>
      <c r="D197" s="2"/>
      <c r="E197" s="2"/>
      <c r="F197" s="2"/>
      <c r="G197" s="2"/>
    </row>
    <row r="198" customHeight="1" spans="1:7">
      <c r="A198" s="3" t="s">
        <v>1</v>
      </c>
      <c r="B198" s="4" t="s">
        <v>2</v>
      </c>
      <c r="C198" s="4" t="s">
        <v>3</v>
      </c>
      <c r="D198" s="5" t="s">
        <v>4</v>
      </c>
      <c r="E198" s="5" t="s">
        <v>5</v>
      </c>
      <c r="F198" s="6" t="s">
        <v>241</v>
      </c>
      <c r="G198" s="7" t="s">
        <v>317</v>
      </c>
    </row>
    <row r="199" customHeight="1" spans="1:7">
      <c r="A199" s="8">
        <v>17</v>
      </c>
      <c r="B199" s="9" t="s">
        <v>38</v>
      </c>
      <c r="C199" s="9"/>
      <c r="D199" s="9" t="s">
        <v>71</v>
      </c>
      <c r="E199" s="10" t="s">
        <v>31</v>
      </c>
      <c r="F199" s="8">
        <v>198</v>
      </c>
      <c r="G199" s="15">
        <v>207</v>
      </c>
    </row>
    <row r="201" customHeight="1" spans="1:7">
      <c r="A201" s="2" t="s">
        <v>318</v>
      </c>
      <c r="B201" s="2"/>
      <c r="C201" s="2"/>
      <c r="D201" s="2"/>
      <c r="E201" s="2"/>
      <c r="F201" s="2"/>
      <c r="G201" s="2"/>
    </row>
    <row r="202" customHeight="1" spans="1:7">
      <c r="A202" s="3" t="s">
        <v>1</v>
      </c>
      <c r="B202" s="4" t="s">
        <v>2</v>
      </c>
      <c r="C202" s="4" t="s">
        <v>3</v>
      </c>
      <c r="D202" s="5" t="s">
        <v>4</v>
      </c>
      <c r="E202" s="5" t="s">
        <v>5</v>
      </c>
      <c r="F202" s="6" t="s">
        <v>241</v>
      </c>
      <c r="G202" s="7" t="s">
        <v>317</v>
      </c>
    </row>
    <row r="203" customHeight="1" spans="1:7">
      <c r="A203" s="8">
        <v>17</v>
      </c>
      <c r="B203" s="9" t="s">
        <v>55</v>
      </c>
      <c r="C203" s="9"/>
      <c r="D203" s="10" t="s">
        <v>109</v>
      </c>
      <c r="E203" s="10" t="s">
        <v>90</v>
      </c>
      <c r="F203" s="8">
        <v>131</v>
      </c>
      <c r="G203" s="15">
        <v>199</v>
      </c>
    </row>
    <row r="205" customHeight="1" spans="1:7">
      <c r="A205" s="2" t="s">
        <v>318</v>
      </c>
      <c r="B205" s="2"/>
      <c r="C205" s="2"/>
      <c r="D205" s="2"/>
      <c r="E205" s="2"/>
      <c r="F205" s="2"/>
      <c r="G205" s="2"/>
    </row>
    <row r="206" customHeight="1" spans="1:7">
      <c r="A206" s="3" t="s">
        <v>1</v>
      </c>
      <c r="B206" s="4" t="s">
        <v>2</v>
      </c>
      <c r="C206" s="4" t="s">
        <v>3</v>
      </c>
      <c r="D206" s="5" t="s">
        <v>4</v>
      </c>
      <c r="E206" s="5" t="s">
        <v>5</v>
      </c>
      <c r="F206" s="6" t="s">
        <v>241</v>
      </c>
      <c r="G206" s="7" t="s">
        <v>317</v>
      </c>
    </row>
    <row r="207" customHeight="1" spans="1:7">
      <c r="A207" s="8">
        <v>18</v>
      </c>
      <c r="B207" s="9" t="s">
        <v>36</v>
      </c>
      <c r="C207" s="9"/>
      <c r="D207" s="10" t="s">
        <v>169</v>
      </c>
      <c r="E207" s="10" t="s">
        <v>144</v>
      </c>
      <c r="F207" s="8">
        <v>43</v>
      </c>
      <c r="G207" s="11">
        <v>419</v>
      </c>
    </row>
    <row r="209" customHeight="1" spans="1:7">
      <c r="A209" s="2" t="s">
        <v>318</v>
      </c>
      <c r="B209" s="2"/>
      <c r="C209" s="2"/>
      <c r="D209" s="2"/>
      <c r="E209" s="2"/>
      <c r="F209" s="2"/>
      <c r="G209" s="2"/>
    </row>
    <row r="210" customHeight="1" spans="1:7">
      <c r="A210" s="3" t="s">
        <v>1</v>
      </c>
      <c r="B210" s="4" t="s">
        <v>2</v>
      </c>
      <c r="C210" s="4" t="s">
        <v>3</v>
      </c>
      <c r="D210" s="5" t="s">
        <v>4</v>
      </c>
      <c r="E210" s="5" t="s">
        <v>5</v>
      </c>
      <c r="F210" s="6" t="s">
        <v>241</v>
      </c>
      <c r="G210" s="7" t="s">
        <v>317</v>
      </c>
    </row>
    <row r="211" customHeight="1" spans="1:7">
      <c r="A211" s="8">
        <v>18</v>
      </c>
      <c r="B211" s="9" t="s">
        <v>32</v>
      </c>
      <c r="C211" s="9"/>
      <c r="D211" s="9" t="s">
        <v>33</v>
      </c>
      <c r="E211" s="10" t="s">
        <v>31</v>
      </c>
      <c r="F211" s="8">
        <v>180</v>
      </c>
      <c r="G211" s="15">
        <v>207</v>
      </c>
    </row>
    <row r="213" customHeight="1" spans="1:7">
      <c r="A213" s="2" t="s">
        <v>318</v>
      </c>
      <c r="B213" s="2"/>
      <c r="C213" s="2"/>
      <c r="D213" s="2"/>
      <c r="E213" s="2"/>
      <c r="F213" s="2"/>
      <c r="G213" s="2"/>
    </row>
    <row r="214" customHeight="1" spans="1:7">
      <c r="A214" s="3" t="s">
        <v>1</v>
      </c>
      <c r="B214" s="4" t="s">
        <v>2</v>
      </c>
      <c r="C214" s="4" t="s">
        <v>3</v>
      </c>
      <c r="D214" s="5" t="s">
        <v>4</v>
      </c>
      <c r="E214" s="5" t="s">
        <v>5</v>
      </c>
      <c r="F214" s="6" t="s">
        <v>241</v>
      </c>
      <c r="G214" s="7" t="s">
        <v>317</v>
      </c>
    </row>
    <row r="215" customHeight="1" spans="1:7">
      <c r="A215" s="8">
        <v>18</v>
      </c>
      <c r="B215" s="9" t="s">
        <v>55</v>
      </c>
      <c r="C215" s="9"/>
      <c r="D215" s="10" t="s">
        <v>134</v>
      </c>
      <c r="E215" s="10" t="s">
        <v>90</v>
      </c>
      <c r="F215" s="8">
        <v>122</v>
      </c>
      <c r="G215" s="15">
        <v>199</v>
      </c>
    </row>
    <row r="217" customHeight="1" spans="1:7">
      <c r="A217" s="2" t="s">
        <v>318</v>
      </c>
      <c r="B217" s="2"/>
      <c r="C217" s="2"/>
      <c r="D217" s="2"/>
      <c r="E217" s="2"/>
      <c r="F217" s="2"/>
      <c r="G217" s="2"/>
    </row>
    <row r="218" customHeight="1" spans="1:7">
      <c r="A218" s="3" t="s">
        <v>1</v>
      </c>
      <c r="B218" s="4" t="s">
        <v>2</v>
      </c>
      <c r="C218" s="4" t="s">
        <v>3</v>
      </c>
      <c r="D218" s="5" t="s">
        <v>4</v>
      </c>
      <c r="E218" s="5" t="s">
        <v>5</v>
      </c>
      <c r="F218" s="6" t="s">
        <v>241</v>
      </c>
      <c r="G218" s="7" t="s">
        <v>317</v>
      </c>
    </row>
    <row r="219" customHeight="1" spans="1:7">
      <c r="A219" s="8">
        <v>18</v>
      </c>
      <c r="B219" s="9" t="s">
        <v>58</v>
      </c>
      <c r="C219" s="9"/>
      <c r="D219" s="9" t="s">
        <v>93</v>
      </c>
      <c r="E219" s="10" t="s">
        <v>90</v>
      </c>
      <c r="F219" s="8">
        <v>122</v>
      </c>
      <c r="G219" s="15">
        <v>199</v>
      </c>
    </row>
    <row r="221" customHeight="1" spans="1:7">
      <c r="A221" s="2" t="s">
        <v>318</v>
      </c>
      <c r="B221" s="2"/>
      <c r="C221" s="2"/>
      <c r="D221" s="2"/>
      <c r="E221" s="2"/>
      <c r="F221" s="2"/>
      <c r="G221" s="2"/>
    </row>
    <row r="222" customHeight="1" spans="1:7">
      <c r="A222" s="3" t="s">
        <v>1</v>
      </c>
      <c r="B222" s="4" t="s">
        <v>2</v>
      </c>
      <c r="C222" s="4" t="s">
        <v>3</v>
      </c>
      <c r="D222" s="5" t="s">
        <v>4</v>
      </c>
      <c r="E222" s="5" t="s">
        <v>5</v>
      </c>
      <c r="F222" s="6" t="s">
        <v>241</v>
      </c>
      <c r="G222" s="7" t="s">
        <v>317</v>
      </c>
    </row>
    <row r="223" customHeight="1" spans="1:7">
      <c r="A223" s="8">
        <v>19</v>
      </c>
      <c r="B223" s="9" t="s">
        <v>38</v>
      </c>
      <c r="C223" s="9"/>
      <c r="D223" s="9" t="s">
        <v>151</v>
      </c>
      <c r="E223" s="10" t="s">
        <v>144</v>
      </c>
      <c r="F223" s="8">
        <v>25</v>
      </c>
      <c r="G223" s="11">
        <v>419</v>
      </c>
    </row>
    <row r="225" customHeight="1" spans="1:7">
      <c r="A225" s="2" t="s">
        <v>318</v>
      </c>
      <c r="B225" s="2"/>
      <c r="C225" s="2"/>
      <c r="D225" s="2"/>
      <c r="E225" s="2"/>
      <c r="F225" s="2"/>
      <c r="G225" s="2"/>
    </row>
    <row r="226" customHeight="1" spans="1:7">
      <c r="A226" s="3" t="s">
        <v>1</v>
      </c>
      <c r="B226" s="4" t="s">
        <v>2</v>
      </c>
      <c r="C226" s="4" t="s">
        <v>3</v>
      </c>
      <c r="D226" s="5" t="s">
        <v>4</v>
      </c>
      <c r="E226" s="5" t="s">
        <v>5</v>
      </c>
      <c r="F226" s="6" t="s">
        <v>241</v>
      </c>
      <c r="G226" s="7" t="s">
        <v>317</v>
      </c>
    </row>
    <row r="227" customHeight="1" spans="1:7">
      <c r="A227" s="8">
        <v>19</v>
      </c>
      <c r="B227" s="9" t="s">
        <v>49</v>
      </c>
      <c r="C227" s="9"/>
      <c r="D227" s="10" t="s">
        <v>50</v>
      </c>
      <c r="E227" s="10" t="s">
        <v>31</v>
      </c>
      <c r="F227" s="8">
        <v>179</v>
      </c>
      <c r="G227" s="15">
        <v>207</v>
      </c>
    </row>
    <row r="229" customHeight="1" spans="1:7">
      <c r="A229" s="2" t="s">
        <v>318</v>
      </c>
      <c r="B229" s="2"/>
      <c r="C229" s="2"/>
      <c r="D229" s="2"/>
      <c r="E229" s="2"/>
      <c r="F229" s="2"/>
      <c r="G229" s="2"/>
    </row>
    <row r="230" customHeight="1" spans="1:7">
      <c r="A230" s="3" t="s">
        <v>1</v>
      </c>
      <c r="B230" s="4" t="s">
        <v>2</v>
      </c>
      <c r="C230" s="4" t="s">
        <v>3</v>
      </c>
      <c r="D230" s="5" t="s">
        <v>4</v>
      </c>
      <c r="E230" s="5" t="s">
        <v>5</v>
      </c>
      <c r="F230" s="6" t="s">
        <v>241</v>
      </c>
      <c r="G230" s="7" t="s">
        <v>317</v>
      </c>
    </row>
    <row r="231" customHeight="1" spans="1:7">
      <c r="A231" s="8">
        <v>19</v>
      </c>
      <c r="B231" s="9" t="s">
        <v>58</v>
      </c>
      <c r="C231" s="9"/>
      <c r="D231" s="9" t="s">
        <v>128</v>
      </c>
      <c r="E231" s="10" t="s">
        <v>90</v>
      </c>
      <c r="F231" s="8">
        <v>120</v>
      </c>
      <c r="G231" s="15">
        <v>199</v>
      </c>
    </row>
    <row r="233" customHeight="1" spans="1:7">
      <c r="A233" s="2" t="s">
        <v>318</v>
      </c>
      <c r="B233" s="2"/>
      <c r="C233" s="2"/>
      <c r="D233" s="2"/>
      <c r="E233" s="2"/>
      <c r="F233" s="2"/>
      <c r="G233" s="2"/>
    </row>
    <row r="234" customHeight="1" spans="1:7">
      <c r="A234" s="3" t="s">
        <v>1</v>
      </c>
      <c r="B234" s="4" t="s">
        <v>2</v>
      </c>
      <c r="C234" s="4" t="s">
        <v>3</v>
      </c>
      <c r="D234" s="5" t="s">
        <v>4</v>
      </c>
      <c r="E234" s="5" t="s">
        <v>5</v>
      </c>
      <c r="F234" s="6" t="s">
        <v>241</v>
      </c>
      <c r="G234" s="7" t="s">
        <v>317</v>
      </c>
    </row>
    <row r="235" customHeight="1" spans="1:7">
      <c r="A235" s="8">
        <v>20</v>
      </c>
      <c r="B235" s="9" t="s">
        <v>36</v>
      </c>
      <c r="C235" s="9"/>
      <c r="D235" s="9" t="s">
        <v>72</v>
      </c>
      <c r="E235" s="10" t="s">
        <v>31</v>
      </c>
      <c r="F235" s="8">
        <v>163</v>
      </c>
      <c r="G235" s="15">
        <v>207</v>
      </c>
    </row>
    <row r="237" customHeight="1" spans="1:7">
      <c r="A237" s="2" t="s">
        <v>318</v>
      </c>
      <c r="B237" s="2"/>
      <c r="C237" s="2"/>
      <c r="D237" s="2"/>
      <c r="E237" s="2"/>
      <c r="F237" s="2"/>
      <c r="G237" s="2"/>
    </row>
    <row r="238" customHeight="1" spans="1:7">
      <c r="A238" s="3" t="s">
        <v>1</v>
      </c>
      <c r="B238" s="4" t="s">
        <v>2</v>
      </c>
      <c r="C238" s="4" t="s">
        <v>3</v>
      </c>
      <c r="D238" s="5" t="s">
        <v>4</v>
      </c>
      <c r="E238" s="5" t="s">
        <v>5</v>
      </c>
      <c r="F238" s="6" t="s">
        <v>241</v>
      </c>
      <c r="G238" s="7" t="s">
        <v>317</v>
      </c>
    </row>
    <row r="239" customHeight="1" spans="1:7">
      <c r="A239" s="8">
        <v>20</v>
      </c>
      <c r="B239" s="9" t="s">
        <v>58</v>
      </c>
      <c r="C239" s="9"/>
      <c r="D239" s="9" t="s">
        <v>100</v>
      </c>
      <c r="E239" s="10" t="s">
        <v>90</v>
      </c>
      <c r="F239" s="8">
        <v>118</v>
      </c>
      <c r="G239" s="15">
        <v>199</v>
      </c>
    </row>
    <row r="241" customHeight="1" spans="1:7">
      <c r="A241" s="2" t="s">
        <v>318</v>
      </c>
      <c r="B241" s="2"/>
      <c r="C241" s="2"/>
      <c r="D241" s="2"/>
      <c r="E241" s="2"/>
      <c r="F241" s="2"/>
      <c r="G241" s="2"/>
    </row>
    <row r="242" customHeight="1" spans="1:7">
      <c r="A242" s="3" t="s">
        <v>1</v>
      </c>
      <c r="B242" s="4" t="s">
        <v>2</v>
      </c>
      <c r="C242" s="4" t="s">
        <v>3</v>
      </c>
      <c r="D242" s="5" t="s">
        <v>4</v>
      </c>
      <c r="E242" s="5" t="s">
        <v>5</v>
      </c>
      <c r="F242" s="6" t="s">
        <v>241</v>
      </c>
      <c r="G242" s="7" t="s">
        <v>317</v>
      </c>
    </row>
    <row r="243" customHeight="1" spans="1:7">
      <c r="A243" s="8">
        <v>21</v>
      </c>
      <c r="B243" s="9" t="s">
        <v>32</v>
      </c>
      <c r="C243" s="9"/>
      <c r="D243" s="9" t="s">
        <v>54</v>
      </c>
      <c r="E243" s="10" t="s">
        <v>31</v>
      </c>
      <c r="F243" s="8">
        <v>160</v>
      </c>
      <c r="G243" s="15">
        <v>207</v>
      </c>
    </row>
    <row r="245" customHeight="1" spans="1:7">
      <c r="A245" s="2" t="s">
        <v>318</v>
      </c>
      <c r="B245" s="2"/>
      <c r="C245" s="2"/>
      <c r="D245" s="2"/>
      <c r="E245" s="2"/>
      <c r="F245" s="2"/>
      <c r="G245" s="2"/>
    </row>
    <row r="246" customHeight="1" spans="1:7">
      <c r="A246" s="3" t="s">
        <v>1</v>
      </c>
      <c r="B246" s="4" t="s">
        <v>2</v>
      </c>
      <c r="C246" s="4" t="s">
        <v>3</v>
      </c>
      <c r="D246" s="5" t="s">
        <v>4</v>
      </c>
      <c r="E246" s="5" t="s">
        <v>5</v>
      </c>
      <c r="F246" s="6" t="s">
        <v>241</v>
      </c>
      <c r="G246" s="7" t="s">
        <v>317</v>
      </c>
    </row>
    <row r="247" customHeight="1" spans="1:7">
      <c r="A247" s="22">
        <v>21</v>
      </c>
      <c r="B247" s="23" t="s">
        <v>58</v>
      </c>
      <c r="C247" s="23"/>
      <c r="D247" s="24" t="s">
        <v>141</v>
      </c>
      <c r="E247" s="24" t="s">
        <v>90</v>
      </c>
      <c r="F247" s="22">
        <v>116</v>
      </c>
      <c r="G247" s="25">
        <v>199</v>
      </c>
    </row>
    <row r="249" customHeight="1" spans="1:7">
      <c r="A249" s="2" t="s">
        <v>318</v>
      </c>
      <c r="B249" s="2"/>
      <c r="C249" s="2"/>
      <c r="D249" s="2"/>
      <c r="E249" s="2"/>
      <c r="F249" s="2"/>
      <c r="G249" s="2"/>
    </row>
    <row r="250" customHeight="1" spans="1:7">
      <c r="A250" s="3" t="s">
        <v>1</v>
      </c>
      <c r="B250" s="4" t="s">
        <v>2</v>
      </c>
      <c r="C250" s="4" t="s">
        <v>3</v>
      </c>
      <c r="D250" s="5" t="s">
        <v>4</v>
      </c>
      <c r="E250" s="5" t="s">
        <v>5</v>
      </c>
      <c r="F250" s="6" t="s">
        <v>241</v>
      </c>
      <c r="G250" s="7" t="s">
        <v>317</v>
      </c>
    </row>
    <row r="251" customHeight="1" spans="1:7">
      <c r="A251" s="8">
        <v>22</v>
      </c>
      <c r="B251" s="9" t="s">
        <v>58</v>
      </c>
      <c r="C251" s="9"/>
      <c r="D251" s="10" t="s">
        <v>59</v>
      </c>
      <c r="E251" s="10" t="s">
        <v>31</v>
      </c>
      <c r="F251" s="8">
        <v>159</v>
      </c>
      <c r="G251" s="15">
        <v>207</v>
      </c>
    </row>
    <row r="253" customHeight="1" spans="1:7">
      <c r="A253" s="2" t="s">
        <v>318</v>
      </c>
      <c r="B253" s="2"/>
      <c r="C253" s="2"/>
      <c r="D253" s="2"/>
      <c r="E253" s="2"/>
      <c r="F253" s="2"/>
      <c r="G253" s="2"/>
    </row>
    <row r="254" customHeight="1" spans="1:7">
      <c r="A254" s="3" t="s">
        <v>1</v>
      </c>
      <c r="B254" s="4" t="s">
        <v>2</v>
      </c>
      <c r="C254" s="4" t="s">
        <v>3</v>
      </c>
      <c r="D254" s="5" t="s">
        <v>4</v>
      </c>
      <c r="E254" s="5" t="s">
        <v>5</v>
      </c>
      <c r="F254" s="6" t="s">
        <v>241</v>
      </c>
      <c r="G254" s="7" t="s">
        <v>317</v>
      </c>
    </row>
    <row r="255" customHeight="1" spans="1:7">
      <c r="A255" s="8">
        <v>22</v>
      </c>
      <c r="B255" s="9" t="s">
        <v>40</v>
      </c>
      <c r="C255" s="9"/>
      <c r="D255" s="9" t="s">
        <v>122</v>
      </c>
      <c r="E255" s="10" t="s">
        <v>90</v>
      </c>
      <c r="F255" s="8">
        <v>113</v>
      </c>
      <c r="G255" s="15">
        <v>199</v>
      </c>
    </row>
    <row r="257" customHeight="1" spans="1:7">
      <c r="A257" s="2" t="s">
        <v>318</v>
      </c>
      <c r="B257" s="2"/>
      <c r="C257" s="2"/>
      <c r="D257" s="2"/>
      <c r="E257" s="2"/>
      <c r="F257" s="2"/>
      <c r="G257" s="2"/>
    </row>
    <row r="258" customHeight="1" spans="1:7">
      <c r="A258" s="3" t="s">
        <v>1</v>
      </c>
      <c r="B258" s="4" t="s">
        <v>2</v>
      </c>
      <c r="C258" s="4" t="s">
        <v>3</v>
      </c>
      <c r="D258" s="5" t="s">
        <v>4</v>
      </c>
      <c r="E258" s="5" t="s">
        <v>5</v>
      </c>
      <c r="F258" s="6" t="s">
        <v>241</v>
      </c>
      <c r="G258" s="7" t="s">
        <v>317</v>
      </c>
    </row>
    <row r="259" customHeight="1" spans="1:7">
      <c r="A259" s="8">
        <v>23</v>
      </c>
      <c r="B259" s="9" t="s">
        <v>38</v>
      </c>
      <c r="C259" s="9"/>
      <c r="D259" s="9" t="s">
        <v>39</v>
      </c>
      <c r="E259" s="10" t="s">
        <v>31</v>
      </c>
      <c r="F259" s="8">
        <v>143</v>
      </c>
      <c r="G259" s="15">
        <v>207</v>
      </c>
    </row>
    <row r="261" customHeight="1" spans="1:7">
      <c r="A261" s="2" t="s">
        <v>318</v>
      </c>
      <c r="B261" s="2"/>
      <c r="C261" s="2"/>
      <c r="D261" s="2"/>
      <c r="E261" s="2"/>
      <c r="F261" s="2"/>
      <c r="G261" s="2"/>
    </row>
    <row r="262" customHeight="1" spans="1:7">
      <c r="A262" s="3" t="s">
        <v>1</v>
      </c>
      <c r="B262" s="4" t="s">
        <v>2</v>
      </c>
      <c r="C262" s="4" t="s">
        <v>3</v>
      </c>
      <c r="D262" s="5" t="s">
        <v>4</v>
      </c>
      <c r="E262" s="5" t="s">
        <v>5</v>
      </c>
      <c r="F262" s="6" t="s">
        <v>241</v>
      </c>
      <c r="G262" s="7" t="s">
        <v>317</v>
      </c>
    </row>
    <row r="263" customHeight="1" spans="1:7">
      <c r="A263" s="8">
        <v>23</v>
      </c>
      <c r="B263" s="9" t="s">
        <v>43</v>
      </c>
      <c r="C263" s="9"/>
      <c r="D263" s="9" t="s">
        <v>129</v>
      </c>
      <c r="E263" s="10" t="s">
        <v>90</v>
      </c>
      <c r="F263" s="8">
        <v>100</v>
      </c>
      <c r="G263" s="15">
        <v>199</v>
      </c>
    </row>
    <row r="265" customHeight="1" spans="1:7">
      <c r="A265" s="2" t="s">
        <v>318</v>
      </c>
      <c r="B265" s="2"/>
      <c r="C265" s="2"/>
      <c r="D265" s="2"/>
      <c r="E265" s="2"/>
      <c r="F265" s="2"/>
      <c r="G265" s="2"/>
    </row>
    <row r="266" customHeight="1" spans="1:7">
      <c r="A266" s="3" t="s">
        <v>1</v>
      </c>
      <c r="B266" s="4" t="s">
        <v>2</v>
      </c>
      <c r="C266" s="4" t="s">
        <v>3</v>
      </c>
      <c r="D266" s="5" t="s">
        <v>4</v>
      </c>
      <c r="E266" s="5" t="s">
        <v>5</v>
      </c>
      <c r="F266" s="6" t="s">
        <v>241</v>
      </c>
      <c r="G266" s="7" t="s">
        <v>317</v>
      </c>
    </row>
    <row r="267" customHeight="1" spans="1:7">
      <c r="A267" s="8">
        <v>24</v>
      </c>
      <c r="B267" s="9" t="s">
        <v>49</v>
      </c>
      <c r="C267" s="9"/>
      <c r="D267" s="9" t="s">
        <v>79</v>
      </c>
      <c r="E267" s="10" t="s">
        <v>31</v>
      </c>
      <c r="F267" s="8">
        <v>133</v>
      </c>
      <c r="G267" s="15">
        <v>207</v>
      </c>
    </row>
    <row r="269" customHeight="1" spans="1:7">
      <c r="A269" s="2" t="s">
        <v>318</v>
      </c>
      <c r="B269" s="2"/>
      <c r="C269" s="2"/>
      <c r="D269" s="2"/>
      <c r="E269" s="2"/>
      <c r="F269" s="2"/>
      <c r="G269" s="2"/>
    </row>
    <row r="270" customHeight="1" spans="1:7">
      <c r="A270" s="3" t="s">
        <v>1</v>
      </c>
      <c r="B270" s="4" t="s">
        <v>2</v>
      </c>
      <c r="C270" s="4" t="s">
        <v>3</v>
      </c>
      <c r="D270" s="5" t="s">
        <v>4</v>
      </c>
      <c r="E270" s="5" t="s">
        <v>5</v>
      </c>
      <c r="F270" s="6" t="s">
        <v>241</v>
      </c>
      <c r="G270" s="7" t="s">
        <v>317</v>
      </c>
    </row>
    <row r="271" customHeight="1" spans="1:7">
      <c r="A271" s="8">
        <v>24</v>
      </c>
      <c r="B271" s="9" t="s">
        <v>38</v>
      </c>
      <c r="C271" s="9"/>
      <c r="D271" s="9" t="s">
        <v>114</v>
      </c>
      <c r="E271" s="10" t="s">
        <v>90</v>
      </c>
      <c r="F271" s="8">
        <v>87</v>
      </c>
      <c r="G271" s="15">
        <v>199</v>
      </c>
    </row>
    <row r="273" customHeight="1" spans="1:7">
      <c r="A273" s="2" t="s">
        <v>318</v>
      </c>
      <c r="B273" s="2"/>
      <c r="C273" s="2"/>
      <c r="D273" s="2"/>
      <c r="E273" s="2"/>
      <c r="F273" s="2"/>
      <c r="G273" s="2"/>
    </row>
    <row r="274" customHeight="1" spans="1:7">
      <c r="A274" s="3" t="s">
        <v>1</v>
      </c>
      <c r="B274" s="4" t="s">
        <v>2</v>
      </c>
      <c r="C274" s="4" t="s">
        <v>3</v>
      </c>
      <c r="D274" s="5" t="s">
        <v>4</v>
      </c>
      <c r="E274" s="5" t="s">
        <v>5</v>
      </c>
      <c r="F274" s="6" t="s">
        <v>241</v>
      </c>
      <c r="G274" s="7" t="s">
        <v>317</v>
      </c>
    </row>
    <row r="275" customHeight="1" spans="1:7">
      <c r="A275" s="8">
        <v>25</v>
      </c>
      <c r="B275" s="9" t="s">
        <v>40</v>
      </c>
      <c r="C275" s="9"/>
      <c r="D275" s="10" t="s">
        <v>77</v>
      </c>
      <c r="E275" s="10" t="s">
        <v>31</v>
      </c>
      <c r="F275" s="8">
        <v>133</v>
      </c>
      <c r="G275" s="15">
        <v>207</v>
      </c>
    </row>
    <row r="277" customHeight="1" spans="1:7">
      <c r="A277" s="2" t="s">
        <v>318</v>
      </c>
      <c r="B277" s="2"/>
      <c r="C277" s="2"/>
      <c r="D277" s="2"/>
      <c r="E277" s="2"/>
      <c r="F277" s="2"/>
      <c r="G277" s="2"/>
    </row>
    <row r="278" customHeight="1" spans="1:7">
      <c r="A278" s="3" t="s">
        <v>1</v>
      </c>
      <c r="B278" s="4" t="s">
        <v>2</v>
      </c>
      <c r="C278" s="4" t="s">
        <v>3</v>
      </c>
      <c r="D278" s="5" t="s">
        <v>4</v>
      </c>
      <c r="E278" s="5" t="s">
        <v>5</v>
      </c>
      <c r="F278" s="6" t="s">
        <v>241</v>
      </c>
      <c r="G278" s="7" t="s">
        <v>317</v>
      </c>
    </row>
    <row r="279" customHeight="1" spans="1:7">
      <c r="A279" s="8">
        <v>25</v>
      </c>
      <c r="B279" s="9" t="s">
        <v>32</v>
      </c>
      <c r="C279" s="9"/>
      <c r="D279" s="9" t="s">
        <v>104</v>
      </c>
      <c r="E279" s="10" t="s">
        <v>90</v>
      </c>
      <c r="F279" s="8">
        <v>80</v>
      </c>
      <c r="G279" s="15">
        <v>199</v>
      </c>
    </row>
    <row r="281" customHeight="1" spans="1:7">
      <c r="A281" s="2" t="s">
        <v>318</v>
      </c>
      <c r="B281" s="2"/>
      <c r="C281" s="2"/>
      <c r="D281" s="2"/>
      <c r="E281" s="2"/>
      <c r="F281" s="2"/>
      <c r="G281" s="2"/>
    </row>
    <row r="282" customHeight="1" spans="1:7">
      <c r="A282" s="3" t="s">
        <v>1</v>
      </c>
      <c r="B282" s="4" t="s">
        <v>2</v>
      </c>
      <c r="C282" s="4" t="s">
        <v>3</v>
      </c>
      <c r="D282" s="5" t="s">
        <v>4</v>
      </c>
      <c r="E282" s="5" t="s">
        <v>5</v>
      </c>
      <c r="F282" s="6" t="s">
        <v>241</v>
      </c>
      <c r="G282" s="7" t="s">
        <v>317</v>
      </c>
    </row>
    <row r="283" customHeight="1" spans="1:7">
      <c r="A283" s="8">
        <v>25</v>
      </c>
      <c r="B283" s="9" t="s">
        <v>43</v>
      </c>
      <c r="C283" s="9"/>
      <c r="D283" s="9" t="s">
        <v>123</v>
      </c>
      <c r="E283" s="10" t="s">
        <v>90</v>
      </c>
      <c r="F283" s="8">
        <v>80</v>
      </c>
      <c r="G283" s="15">
        <v>199</v>
      </c>
    </row>
    <row r="285" customHeight="1" spans="1:7">
      <c r="A285" s="2" t="s">
        <v>318</v>
      </c>
      <c r="B285" s="2"/>
      <c r="C285" s="2"/>
      <c r="D285" s="2"/>
      <c r="E285" s="2"/>
      <c r="F285" s="2"/>
      <c r="G285" s="2"/>
    </row>
    <row r="286" customHeight="1" spans="1:7">
      <c r="A286" s="3" t="s">
        <v>1</v>
      </c>
      <c r="B286" s="4" t="s">
        <v>2</v>
      </c>
      <c r="C286" s="4" t="s">
        <v>3</v>
      </c>
      <c r="D286" s="5" t="s">
        <v>4</v>
      </c>
      <c r="E286" s="5" t="s">
        <v>5</v>
      </c>
      <c r="F286" s="6" t="s">
        <v>241</v>
      </c>
      <c r="G286" s="7" t="s">
        <v>317</v>
      </c>
    </row>
    <row r="287" customHeight="1" spans="1:7">
      <c r="A287" s="8">
        <v>26</v>
      </c>
      <c r="B287" s="9" t="s">
        <v>29</v>
      </c>
      <c r="C287" s="9"/>
      <c r="D287" s="9" t="s">
        <v>74</v>
      </c>
      <c r="E287" s="10" t="s">
        <v>31</v>
      </c>
      <c r="F287" s="8">
        <v>125</v>
      </c>
      <c r="G287" s="15">
        <v>207</v>
      </c>
    </row>
    <row r="289" customHeight="1" spans="1:7">
      <c r="A289" s="2" t="s">
        <v>318</v>
      </c>
      <c r="B289" s="2"/>
      <c r="C289" s="2"/>
      <c r="D289" s="2"/>
      <c r="E289" s="2"/>
      <c r="F289" s="2"/>
      <c r="G289" s="2"/>
    </row>
    <row r="290" customHeight="1" spans="1:7">
      <c r="A290" s="3" t="s">
        <v>1</v>
      </c>
      <c r="B290" s="4" t="s">
        <v>2</v>
      </c>
      <c r="C290" s="4" t="s">
        <v>3</v>
      </c>
      <c r="D290" s="5" t="s">
        <v>4</v>
      </c>
      <c r="E290" s="5" t="s">
        <v>5</v>
      </c>
      <c r="F290" s="6" t="s">
        <v>241</v>
      </c>
      <c r="G290" s="7" t="s">
        <v>317</v>
      </c>
    </row>
    <row r="291" customHeight="1" spans="1:7">
      <c r="A291" s="8">
        <v>26</v>
      </c>
      <c r="B291" s="9" t="s">
        <v>49</v>
      </c>
      <c r="C291" s="9"/>
      <c r="D291" s="9" t="s">
        <v>99</v>
      </c>
      <c r="E291" s="10" t="s">
        <v>90</v>
      </c>
      <c r="F291" s="8">
        <v>78</v>
      </c>
      <c r="G291" s="15">
        <v>199</v>
      </c>
    </row>
    <row r="293" customHeight="1" spans="1:7">
      <c r="A293" s="2" t="s">
        <v>318</v>
      </c>
      <c r="B293" s="2"/>
      <c r="C293" s="2"/>
      <c r="D293" s="2"/>
      <c r="E293" s="2"/>
      <c r="F293" s="2"/>
      <c r="G293" s="2"/>
    </row>
    <row r="294" customHeight="1" spans="1:7">
      <c r="A294" s="3" t="s">
        <v>1</v>
      </c>
      <c r="B294" s="4" t="s">
        <v>2</v>
      </c>
      <c r="C294" s="4" t="s">
        <v>3</v>
      </c>
      <c r="D294" s="5" t="s">
        <v>4</v>
      </c>
      <c r="E294" s="5" t="s">
        <v>5</v>
      </c>
      <c r="F294" s="6" t="s">
        <v>241</v>
      </c>
      <c r="G294" s="7" t="s">
        <v>317</v>
      </c>
    </row>
    <row r="295" customHeight="1" spans="1:7">
      <c r="A295" s="8">
        <v>27</v>
      </c>
      <c r="B295" s="9" t="s">
        <v>58</v>
      </c>
      <c r="C295" s="9"/>
      <c r="D295" s="10" t="s">
        <v>84</v>
      </c>
      <c r="E295" s="10" t="s">
        <v>31</v>
      </c>
      <c r="F295" s="8">
        <v>116</v>
      </c>
      <c r="G295" s="15">
        <v>207</v>
      </c>
    </row>
    <row r="297" customHeight="1" spans="1:7">
      <c r="A297" s="2" t="s">
        <v>318</v>
      </c>
      <c r="B297" s="2"/>
      <c r="C297" s="2"/>
      <c r="D297" s="2"/>
      <c r="E297" s="2"/>
      <c r="F297" s="2"/>
      <c r="G297" s="2"/>
    </row>
    <row r="298" customHeight="1" spans="1:7">
      <c r="A298" s="3" t="s">
        <v>1</v>
      </c>
      <c r="B298" s="4" t="s">
        <v>2</v>
      </c>
      <c r="C298" s="4" t="s">
        <v>3</v>
      </c>
      <c r="D298" s="5" t="s">
        <v>4</v>
      </c>
      <c r="E298" s="5" t="s">
        <v>5</v>
      </c>
      <c r="F298" s="6" t="s">
        <v>241</v>
      </c>
      <c r="G298" s="7" t="s">
        <v>317</v>
      </c>
    </row>
    <row r="299" customHeight="1" spans="1:7">
      <c r="A299" s="8">
        <v>27</v>
      </c>
      <c r="B299" s="9" t="s">
        <v>64</v>
      </c>
      <c r="C299" s="9"/>
      <c r="D299" s="9" t="s">
        <v>89</v>
      </c>
      <c r="E299" s="10" t="s">
        <v>90</v>
      </c>
      <c r="F299" s="8">
        <v>66</v>
      </c>
      <c r="G299" s="15">
        <v>199</v>
      </c>
    </row>
    <row r="301" customHeight="1" spans="1:7">
      <c r="A301" s="2" t="s">
        <v>318</v>
      </c>
      <c r="B301" s="2"/>
      <c r="C301" s="2"/>
      <c r="D301" s="2"/>
      <c r="E301" s="2"/>
      <c r="F301" s="2"/>
      <c r="G301" s="2"/>
    </row>
    <row r="302" customHeight="1" spans="1:7">
      <c r="A302" s="3" t="s">
        <v>1</v>
      </c>
      <c r="B302" s="4" t="s">
        <v>2</v>
      </c>
      <c r="C302" s="4" t="s">
        <v>3</v>
      </c>
      <c r="D302" s="5" t="s">
        <v>4</v>
      </c>
      <c r="E302" s="5" t="s">
        <v>5</v>
      </c>
      <c r="F302" s="6" t="s">
        <v>241</v>
      </c>
      <c r="G302" s="7" t="s">
        <v>317</v>
      </c>
    </row>
    <row r="303" customHeight="1" spans="1:7">
      <c r="A303" s="8">
        <v>28</v>
      </c>
      <c r="B303" s="9" t="s">
        <v>40</v>
      </c>
      <c r="C303" s="9"/>
      <c r="D303" s="9" t="s">
        <v>41</v>
      </c>
      <c r="E303" s="10" t="s">
        <v>31</v>
      </c>
      <c r="F303" s="8">
        <v>115</v>
      </c>
      <c r="G303" s="15">
        <v>207</v>
      </c>
    </row>
    <row r="305" customHeight="1" spans="1:7">
      <c r="A305" s="2" t="s">
        <v>318</v>
      </c>
      <c r="B305" s="2"/>
      <c r="C305" s="2"/>
      <c r="D305" s="2"/>
      <c r="E305" s="2"/>
      <c r="F305" s="2"/>
      <c r="G305" s="2"/>
    </row>
    <row r="306" customHeight="1" spans="1:7">
      <c r="A306" s="3" t="s">
        <v>1</v>
      </c>
      <c r="B306" s="4" t="s">
        <v>2</v>
      </c>
      <c r="C306" s="4" t="s">
        <v>3</v>
      </c>
      <c r="D306" s="5" t="s">
        <v>4</v>
      </c>
      <c r="E306" s="5" t="s">
        <v>5</v>
      </c>
      <c r="F306" s="6" t="s">
        <v>241</v>
      </c>
      <c r="G306" s="7" t="s">
        <v>317</v>
      </c>
    </row>
    <row r="307" customHeight="1" spans="1:7">
      <c r="A307" s="8">
        <v>28</v>
      </c>
      <c r="B307" s="9" t="s">
        <v>40</v>
      </c>
      <c r="C307" s="9"/>
      <c r="D307" s="10" t="s">
        <v>116</v>
      </c>
      <c r="E307" s="10" t="s">
        <v>90</v>
      </c>
      <c r="F307" s="8">
        <v>63</v>
      </c>
      <c r="G307" s="15">
        <v>199</v>
      </c>
    </row>
    <row r="309" customHeight="1" spans="1:7">
      <c r="A309" s="2" t="s">
        <v>318</v>
      </c>
      <c r="B309" s="2"/>
      <c r="C309" s="2"/>
      <c r="D309" s="2"/>
      <c r="E309" s="2"/>
      <c r="F309" s="2"/>
      <c r="G309" s="2"/>
    </row>
    <row r="310" customHeight="1" spans="1:7">
      <c r="A310" s="3" t="s">
        <v>1</v>
      </c>
      <c r="B310" s="4" t="s">
        <v>2</v>
      </c>
      <c r="C310" s="4" t="s">
        <v>3</v>
      </c>
      <c r="D310" s="5" t="s">
        <v>4</v>
      </c>
      <c r="E310" s="5" t="s">
        <v>5</v>
      </c>
      <c r="F310" s="6" t="s">
        <v>241</v>
      </c>
      <c r="G310" s="7" t="s">
        <v>317</v>
      </c>
    </row>
    <row r="311" customHeight="1" spans="1:7">
      <c r="A311" s="8">
        <v>29</v>
      </c>
      <c r="B311" s="9" t="s">
        <v>29</v>
      </c>
      <c r="C311" s="9"/>
      <c r="D311" s="9" t="s">
        <v>30</v>
      </c>
      <c r="E311" s="10" t="s">
        <v>31</v>
      </c>
      <c r="F311" s="8">
        <v>105</v>
      </c>
      <c r="G311" s="15">
        <v>207</v>
      </c>
    </row>
    <row r="313" customHeight="1" spans="1:7">
      <c r="A313" s="2" t="s">
        <v>318</v>
      </c>
      <c r="B313" s="2"/>
      <c r="C313" s="2"/>
      <c r="D313" s="2"/>
      <c r="E313" s="2"/>
      <c r="F313" s="2"/>
      <c r="G313" s="2"/>
    </row>
    <row r="314" customHeight="1" spans="1:7">
      <c r="A314" s="3" t="s">
        <v>1</v>
      </c>
      <c r="B314" s="4" t="s">
        <v>2</v>
      </c>
      <c r="C314" s="4" t="s">
        <v>3</v>
      </c>
      <c r="D314" s="5" t="s">
        <v>4</v>
      </c>
      <c r="E314" s="5" t="s">
        <v>5</v>
      </c>
      <c r="F314" s="6" t="s">
        <v>241</v>
      </c>
      <c r="G314" s="7" t="s">
        <v>317</v>
      </c>
    </row>
    <row r="315" customHeight="1" spans="1:7">
      <c r="A315" s="8">
        <v>29</v>
      </c>
      <c r="B315" s="9" t="s">
        <v>55</v>
      </c>
      <c r="C315" s="9"/>
      <c r="D315" s="9" t="s">
        <v>107</v>
      </c>
      <c r="E315" s="10" t="s">
        <v>90</v>
      </c>
      <c r="F315" s="8">
        <v>60</v>
      </c>
      <c r="G315" s="15">
        <v>199</v>
      </c>
    </row>
    <row r="317" customHeight="1" spans="1:7">
      <c r="A317" s="2" t="s">
        <v>318</v>
      </c>
      <c r="B317" s="2"/>
      <c r="C317" s="2"/>
      <c r="D317" s="2"/>
      <c r="E317" s="2"/>
      <c r="F317" s="2"/>
      <c r="G317" s="2"/>
    </row>
    <row r="318" customHeight="1" spans="1:7">
      <c r="A318" s="3" t="s">
        <v>1</v>
      </c>
      <c r="B318" s="4" t="s">
        <v>2</v>
      </c>
      <c r="C318" s="4" t="s">
        <v>3</v>
      </c>
      <c r="D318" s="5" t="s">
        <v>4</v>
      </c>
      <c r="E318" s="5" t="s">
        <v>5</v>
      </c>
      <c r="F318" s="6" t="s">
        <v>241</v>
      </c>
      <c r="G318" s="7" t="s">
        <v>317</v>
      </c>
    </row>
    <row r="319" customHeight="1" spans="1:7">
      <c r="A319" s="8">
        <v>30</v>
      </c>
      <c r="B319" s="9" t="s">
        <v>34</v>
      </c>
      <c r="C319" s="9"/>
      <c r="D319" s="9" t="s">
        <v>61</v>
      </c>
      <c r="E319" s="10" t="s">
        <v>31</v>
      </c>
      <c r="F319" s="8">
        <v>105</v>
      </c>
      <c r="G319" s="15">
        <v>207</v>
      </c>
    </row>
    <row r="321" customHeight="1" spans="1:7">
      <c r="A321" s="2" t="s">
        <v>318</v>
      </c>
      <c r="B321" s="2"/>
      <c r="C321" s="2"/>
      <c r="D321" s="2"/>
      <c r="E321" s="2"/>
      <c r="F321" s="2"/>
      <c r="G321" s="2"/>
    </row>
    <row r="322" customHeight="1" spans="1:7">
      <c r="A322" s="3" t="s">
        <v>1</v>
      </c>
      <c r="B322" s="4" t="s">
        <v>2</v>
      </c>
      <c r="C322" s="4" t="s">
        <v>3</v>
      </c>
      <c r="D322" s="5" t="s">
        <v>4</v>
      </c>
      <c r="E322" s="5" t="s">
        <v>5</v>
      </c>
      <c r="F322" s="6" t="s">
        <v>241</v>
      </c>
      <c r="G322" s="7" t="s">
        <v>317</v>
      </c>
    </row>
    <row r="323" customHeight="1" spans="1:7">
      <c r="A323" s="8">
        <v>30</v>
      </c>
      <c r="B323" s="9" t="s">
        <v>43</v>
      </c>
      <c r="C323" s="9"/>
      <c r="D323" s="9" t="s">
        <v>120</v>
      </c>
      <c r="E323" s="10" t="s">
        <v>90</v>
      </c>
      <c r="F323" s="8">
        <v>58</v>
      </c>
      <c r="G323" s="15">
        <v>199</v>
      </c>
    </row>
    <row r="325" customHeight="1" spans="1:7">
      <c r="A325" s="2" t="s">
        <v>318</v>
      </c>
      <c r="B325" s="2"/>
      <c r="C325" s="2"/>
      <c r="D325" s="2"/>
      <c r="E325" s="2"/>
      <c r="F325" s="2"/>
      <c r="G325" s="2"/>
    </row>
    <row r="326" customHeight="1" spans="1:7">
      <c r="A326" s="3" t="s">
        <v>1</v>
      </c>
      <c r="B326" s="4" t="s">
        <v>2</v>
      </c>
      <c r="C326" s="4" t="s">
        <v>3</v>
      </c>
      <c r="D326" s="5" t="s">
        <v>4</v>
      </c>
      <c r="E326" s="5" t="s">
        <v>5</v>
      </c>
      <c r="F326" s="6" t="s">
        <v>241</v>
      </c>
      <c r="G326" s="7" t="s">
        <v>317</v>
      </c>
    </row>
    <row r="327" customHeight="1" spans="1:7">
      <c r="A327" s="8">
        <v>31</v>
      </c>
      <c r="B327" s="9" t="s">
        <v>43</v>
      </c>
      <c r="C327" s="9"/>
      <c r="D327" s="10" t="s">
        <v>88</v>
      </c>
      <c r="E327" s="10" t="s">
        <v>31</v>
      </c>
      <c r="F327" s="8">
        <v>95</v>
      </c>
      <c r="G327" s="15">
        <v>207</v>
      </c>
    </row>
    <row r="329" customHeight="1" spans="1:7">
      <c r="A329" s="2" t="s">
        <v>318</v>
      </c>
      <c r="B329" s="2"/>
      <c r="C329" s="2"/>
      <c r="D329" s="2"/>
      <c r="E329" s="2"/>
      <c r="F329" s="2"/>
      <c r="G329" s="2"/>
    </row>
    <row r="330" customHeight="1" spans="1:7">
      <c r="A330" s="3" t="s">
        <v>1</v>
      </c>
      <c r="B330" s="4" t="s">
        <v>2</v>
      </c>
      <c r="C330" s="4" t="s">
        <v>3</v>
      </c>
      <c r="D330" s="5" t="s">
        <v>4</v>
      </c>
      <c r="E330" s="5" t="s">
        <v>5</v>
      </c>
      <c r="F330" s="6" t="s">
        <v>241</v>
      </c>
      <c r="G330" s="7" t="s">
        <v>317</v>
      </c>
    </row>
    <row r="331" customHeight="1" spans="1:7">
      <c r="A331" s="8">
        <v>31</v>
      </c>
      <c r="B331" s="9" t="s">
        <v>34</v>
      </c>
      <c r="C331" s="9"/>
      <c r="D331" s="9" t="s">
        <v>139</v>
      </c>
      <c r="E331" s="10" t="s">
        <v>90</v>
      </c>
      <c r="F331" s="8">
        <v>54</v>
      </c>
      <c r="G331" s="15">
        <v>199</v>
      </c>
    </row>
    <row r="333" customHeight="1" spans="1:7">
      <c r="A333" s="2" t="s">
        <v>318</v>
      </c>
      <c r="B333" s="2"/>
      <c r="C333" s="2"/>
      <c r="D333" s="2"/>
      <c r="E333" s="2"/>
      <c r="F333" s="2"/>
      <c r="G333" s="2"/>
    </row>
    <row r="334" customHeight="1" spans="1:7">
      <c r="A334" s="3" t="s">
        <v>1</v>
      </c>
      <c r="B334" s="4" t="s">
        <v>2</v>
      </c>
      <c r="C334" s="4" t="s">
        <v>3</v>
      </c>
      <c r="D334" s="5" t="s">
        <v>4</v>
      </c>
      <c r="E334" s="5" t="s">
        <v>5</v>
      </c>
      <c r="F334" s="6" t="s">
        <v>241</v>
      </c>
      <c r="G334" s="7" t="s">
        <v>317</v>
      </c>
    </row>
    <row r="335" customHeight="1" spans="1:7">
      <c r="A335" s="8">
        <v>32</v>
      </c>
      <c r="B335" s="9" t="s">
        <v>29</v>
      </c>
      <c r="C335" s="9"/>
      <c r="D335" s="9" t="s">
        <v>53</v>
      </c>
      <c r="E335" s="10" t="s">
        <v>31</v>
      </c>
      <c r="F335" s="8">
        <v>77</v>
      </c>
      <c r="G335" s="15">
        <v>207</v>
      </c>
    </row>
    <row r="337" customHeight="1" spans="1:7">
      <c r="A337" s="2" t="s">
        <v>318</v>
      </c>
      <c r="B337" s="2"/>
      <c r="C337" s="2"/>
      <c r="D337" s="2"/>
      <c r="E337" s="2"/>
      <c r="F337" s="2"/>
      <c r="G337" s="2"/>
    </row>
    <row r="338" customHeight="1" spans="1:7">
      <c r="A338" s="3" t="s">
        <v>1</v>
      </c>
      <c r="B338" s="4" t="s">
        <v>2</v>
      </c>
      <c r="C338" s="4" t="s">
        <v>3</v>
      </c>
      <c r="D338" s="5" t="s">
        <v>4</v>
      </c>
      <c r="E338" s="5" t="s">
        <v>5</v>
      </c>
      <c r="F338" s="6" t="s">
        <v>241</v>
      </c>
      <c r="G338" s="7" t="s">
        <v>317</v>
      </c>
    </row>
    <row r="339" customHeight="1" spans="1:7">
      <c r="A339" s="8">
        <v>32</v>
      </c>
      <c r="B339" s="9" t="s">
        <v>34</v>
      </c>
      <c r="C339" s="9"/>
      <c r="D339" s="9" t="s">
        <v>110</v>
      </c>
      <c r="E339" s="10" t="s">
        <v>90</v>
      </c>
      <c r="F339" s="8">
        <v>52</v>
      </c>
      <c r="G339" s="15">
        <v>199</v>
      </c>
    </row>
    <row r="341" customHeight="1" spans="1:7">
      <c r="A341" s="2" t="s">
        <v>318</v>
      </c>
      <c r="B341" s="2"/>
      <c r="C341" s="2"/>
      <c r="D341" s="2"/>
      <c r="E341" s="2"/>
      <c r="F341" s="2"/>
      <c r="G341" s="2"/>
    </row>
    <row r="342" customHeight="1" spans="1:7">
      <c r="A342" s="3" t="s">
        <v>1</v>
      </c>
      <c r="B342" s="4" t="s">
        <v>2</v>
      </c>
      <c r="C342" s="4" t="s">
        <v>3</v>
      </c>
      <c r="D342" s="5" t="s">
        <v>4</v>
      </c>
      <c r="E342" s="5" t="s">
        <v>5</v>
      </c>
      <c r="F342" s="6" t="s">
        <v>241</v>
      </c>
      <c r="G342" s="7" t="s">
        <v>317</v>
      </c>
    </row>
    <row r="343" customHeight="1" spans="1:7">
      <c r="A343" s="8">
        <v>33</v>
      </c>
      <c r="B343" s="9" t="s">
        <v>34</v>
      </c>
      <c r="C343" s="9"/>
      <c r="D343" s="9" t="s">
        <v>35</v>
      </c>
      <c r="E343" s="10" t="s">
        <v>31</v>
      </c>
      <c r="F343" s="8">
        <v>71</v>
      </c>
      <c r="G343" s="15">
        <v>207</v>
      </c>
    </row>
    <row r="345" customHeight="1" spans="1:7">
      <c r="A345" s="2" t="s">
        <v>318</v>
      </c>
      <c r="B345" s="2"/>
      <c r="C345" s="2"/>
      <c r="D345" s="2"/>
      <c r="E345" s="2"/>
      <c r="F345" s="2"/>
      <c r="G345" s="2"/>
    </row>
    <row r="346" customHeight="1" spans="1:7">
      <c r="A346" s="3" t="s">
        <v>1</v>
      </c>
      <c r="B346" s="4" t="s">
        <v>2</v>
      </c>
      <c r="C346" s="4" t="s">
        <v>3</v>
      </c>
      <c r="D346" s="5" t="s">
        <v>4</v>
      </c>
      <c r="E346" s="5" t="s">
        <v>5</v>
      </c>
      <c r="F346" s="6" t="s">
        <v>241</v>
      </c>
      <c r="G346" s="7" t="s">
        <v>317</v>
      </c>
    </row>
    <row r="347" customHeight="1" spans="1:7">
      <c r="A347" s="8">
        <v>33</v>
      </c>
      <c r="B347" s="9" t="s">
        <v>40</v>
      </c>
      <c r="C347" s="9"/>
      <c r="D347" s="10" t="s">
        <v>127</v>
      </c>
      <c r="E347" s="10" t="s">
        <v>90</v>
      </c>
      <c r="F347" s="8">
        <v>47</v>
      </c>
      <c r="G347" s="15">
        <v>199</v>
      </c>
    </row>
    <row r="349" customHeight="1" spans="1:7">
      <c r="A349" s="2" t="s">
        <v>318</v>
      </c>
      <c r="B349" s="2"/>
      <c r="C349" s="2"/>
      <c r="D349" s="2"/>
      <c r="E349" s="2"/>
      <c r="F349" s="2"/>
      <c r="G349" s="2"/>
    </row>
    <row r="350" customHeight="1" spans="1:7">
      <c r="A350" s="3" t="s">
        <v>1</v>
      </c>
      <c r="B350" s="4" t="s">
        <v>2</v>
      </c>
      <c r="C350" s="4" t="s">
        <v>3</v>
      </c>
      <c r="D350" s="5" t="s">
        <v>4</v>
      </c>
      <c r="E350" s="5" t="s">
        <v>5</v>
      </c>
      <c r="F350" s="6" t="s">
        <v>241</v>
      </c>
      <c r="G350" s="7" t="s">
        <v>317</v>
      </c>
    </row>
    <row r="351" customHeight="1" spans="1:7">
      <c r="A351" s="8">
        <v>34</v>
      </c>
      <c r="B351" s="9" t="s">
        <v>36</v>
      </c>
      <c r="C351" s="9"/>
      <c r="D351" s="9" t="s">
        <v>52</v>
      </c>
      <c r="E351" s="10" t="s">
        <v>31</v>
      </c>
      <c r="F351" s="8">
        <v>70</v>
      </c>
      <c r="G351" s="15">
        <v>207</v>
      </c>
    </row>
    <row r="353" customHeight="1" spans="1:7">
      <c r="A353" s="2" t="s">
        <v>318</v>
      </c>
      <c r="B353" s="2"/>
      <c r="C353" s="2"/>
      <c r="D353" s="2"/>
      <c r="E353" s="2"/>
      <c r="F353" s="2"/>
      <c r="G353" s="2"/>
    </row>
    <row r="354" customHeight="1" spans="1:7">
      <c r="A354" s="3" t="s">
        <v>1</v>
      </c>
      <c r="B354" s="4" t="s">
        <v>2</v>
      </c>
      <c r="C354" s="4" t="s">
        <v>3</v>
      </c>
      <c r="D354" s="5" t="s">
        <v>4</v>
      </c>
      <c r="E354" s="5" t="s">
        <v>5</v>
      </c>
      <c r="F354" s="6" t="s">
        <v>241</v>
      </c>
      <c r="G354" s="7" t="s">
        <v>317</v>
      </c>
    </row>
    <row r="355" customHeight="1" spans="1:7">
      <c r="A355" s="8">
        <v>35</v>
      </c>
      <c r="B355" s="9" t="s">
        <v>29</v>
      </c>
      <c r="C355" s="9"/>
      <c r="D355" s="10" t="s">
        <v>57</v>
      </c>
      <c r="E355" s="10" t="s">
        <v>31</v>
      </c>
      <c r="F355" s="8">
        <v>58</v>
      </c>
      <c r="G355" s="15">
        <v>207</v>
      </c>
    </row>
    <row r="357" customHeight="1" spans="1:7">
      <c r="A357" s="2" t="s">
        <v>318</v>
      </c>
      <c r="B357" s="2"/>
      <c r="C357" s="2"/>
      <c r="D357" s="2"/>
      <c r="E357" s="2"/>
      <c r="F357" s="2"/>
      <c r="G357" s="2"/>
    </row>
    <row r="358" customHeight="1" spans="1:7">
      <c r="A358" s="3" t="s">
        <v>1</v>
      </c>
      <c r="B358" s="4" t="s">
        <v>2</v>
      </c>
      <c r="C358" s="4" t="s">
        <v>3</v>
      </c>
      <c r="D358" s="5" t="s">
        <v>4</v>
      </c>
      <c r="E358" s="5" t="s">
        <v>5</v>
      </c>
      <c r="F358" s="6" t="s">
        <v>241</v>
      </c>
      <c r="G358" s="7" t="s">
        <v>317</v>
      </c>
    </row>
    <row r="359" customHeight="1" spans="1:7">
      <c r="A359" s="8">
        <v>36</v>
      </c>
      <c r="B359" s="9" t="s">
        <v>36</v>
      </c>
      <c r="C359" s="9"/>
      <c r="D359" s="10" t="s">
        <v>46</v>
      </c>
      <c r="E359" s="10" t="s">
        <v>31</v>
      </c>
      <c r="F359" s="8">
        <v>56</v>
      </c>
      <c r="G359" s="15">
        <v>207</v>
      </c>
    </row>
    <row r="361" customHeight="1" spans="1:7">
      <c r="A361" s="2" t="s">
        <v>318</v>
      </c>
      <c r="B361" s="2"/>
      <c r="C361" s="2"/>
      <c r="D361" s="2"/>
      <c r="E361" s="2"/>
      <c r="F361" s="2"/>
      <c r="G361" s="2"/>
    </row>
    <row r="362" customHeight="1" spans="1:7">
      <c r="A362" s="3" t="s">
        <v>1</v>
      </c>
      <c r="B362" s="4" t="s">
        <v>2</v>
      </c>
      <c r="C362" s="4" t="s">
        <v>3</v>
      </c>
      <c r="D362" s="5" t="s">
        <v>4</v>
      </c>
      <c r="E362" s="5" t="s">
        <v>5</v>
      </c>
      <c r="F362" s="6" t="s">
        <v>241</v>
      </c>
      <c r="G362" s="7" t="s">
        <v>317</v>
      </c>
    </row>
    <row r="363" customHeight="1" spans="1:7">
      <c r="A363" s="8">
        <v>37</v>
      </c>
      <c r="B363" s="9" t="s">
        <v>34</v>
      </c>
      <c r="C363" s="9"/>
      <c r="D363" s="9" t="s">
        <v>62</v>
      </c>
      <c r="E363" s="10" t="s">
        <v>31</v>
      </c>
      <c r="F363" s="8">
        <v>56</v>
      </c>
      <c r="G363" s="15">
        <v>207</v>
      </c>
    </row>
    <row r="365" customHeight="1" spans="1:7">
      <c r="A365" s="2" t="s">
        <v>318</v>
      </c>
      <c r="B365" s="2"/>
      <c r="C365" s="2"/>
      <c r="D365" s="2"/>
      <c r="E365" s="2"/>
      <c r="F365" s="2"/>
      <c r="G365" s="2"/>
    </row>
    <row r="366" customHeight="1" spans="1:7">
      <c r="A366" s="3" t="s">
        <v>1</v>
      </c>
      <c r="B366" s="4" t="s">
        <v>2</v>
      </c>
      <c r="C366" s="4" t="s">
        <v>3</v>
      </c>
      <c r="D366" s="5" t="s">
        <v>4</v>
      </c>
      <c r="E366" s="5" t="s">
        <v>5</v>
      </c>
      <c r="F366" s="6" t="s">
        <v>241</v>
      </c>
      <c r="G366" s="7" t="s">
        <v>317</v>
      </c>
    </row>
    <row r="367" customHeight="1" spans="1:7">
      <c r="A367" s="8">
        <v>38</v>
      </c>
      <c r="B367" s="9" t="s">
        <v>34</v>
      </c>
      <c r="C367" s="9"/>
      <c r="D367" s="9" t="s">
        <v>51</v>
      </c>
      <c r="E367" s="10" t="s">
        <v>31</v>
      </c>
      <c r="F367" s="8">
        <v>56</v>
      </c>
      <c r="G367" s="15">
        <v>207</v>
      </c>
    </row>
    <row r="369" customHeight="1" spans="1:7">
      <c r="A369" s="2" t="s">
        <v>318</v>
      </c>
      <c r="B369" s="2"/>
      <c r="C369" s="2"/>
      <c r="D369" s="2"/>
      <c r="E369" s="2"/>
      <c r="F369" s="2"/>
      <c r="G369" s="2"/>
    </row>
    <row r="370" customHeight="1" spans="1:7">
      <c r="A370" s="3" t="s">
        <v>1</v>
      </c>
      <c r="B370" s="4" t="s">
        <v>2</v>
      </c>
      <c r="C370" s="4" t="s">
        <v>3</v>
      </c>
      <c r="D370" s="5" t="s">
        <v>4</v>
      </c>
      <c r="E370" s="5" t="s">
        <v>5</v>
      </c>
      <c r="F370" s="6" t="s">
        <v>241</v>
      </c>
      <c r="G370" s="7" t="s">
        <v>317</v>
      </c>
    </row>
    <row r="371" customHeight="1" spans="1:7">
      <c r="A371" s="8">
        <v>39</v>
      </c>
      <c r="B371" s="9" t="s">
        <v>34</v>
      </c>
      <c r="C371" s="9"/>
      <c r="D371" s="9" t="s">
        <v>47</v>
      </c>
      <c r="E371" s="10" t="s">
        <v>31</v>
      </c>
      <c r="F371" s="8">
        <v>55</v>
      </c>
      <c r="G371" s="15">
        <v>207</v>
      </c>
    </row>
    <row r="373" customHeight="1" spans="1:7">
      <c r="A373" s="2" t="s">
        <v>318</v>
      </c>
      <c r="B373" s="2"/>
      <c r="C373" s="2"/>
      <c r="D373" s="2"/>
      <c r="E373" s="2"/>
      <c r="F373" s="2"/>
      <c r="G373" s="2"/>
    </row>
    <row r="374" customHeight="1" spans="1:7">
      <c r="A374" s="3" t="s">
        <v>1</v>
      </c>
      <c r="B374" s="4" t="s">
        <v>2</v>
      </c>
      <c r="C374" s="4" t="s">
        <v>3</v>
      </c>
      <c r="D374" s="5" t="s">
        <v>4</v>
      </c>
      <c r="E374" s="5" t="s">
        <v>5</v>
      </c>
      <c r="F374" s="6" t="s">
        <v>241</v>
      </c>
      <c r="G374" s="7" t="s">
        <v>317</v>
      </c>
    </row>
    <row r="375" customHeight="1" spans="1:7">
      <c r="A375" s="8">
        <v>40</v>
      </c>
      <c r="B375" s="9" t="s">
        <v>36</v>
      </c>
      <c r="C375" s="9"/>
      <c r="D375" s="9" t="s">
        <v>87</v>
      </c>
      <c r="E375" s="10" t="s">
        <v>31</v>
      </c>
      <c r="F375" s="8">
        <v>51</v>
      </c>
      <c r="G375" s="15">
        <v>207</v>
      </c>
    </row>
    <row r="377" customHeight="1" spans="1:7">
      <c r="A377" s="2" t="s">
        <v>318</v>
      </c>
      <c r="B377" s="2"/>
      <c r="C377" s="2"/>
      <c r="D377" s="2"/>
      <c r="E377" s="2"/>
      <c r="F377" s="2"/>
      <c r="G377" s="2"/>
    </row>
    <row r="378" customHeight="1" spans="1:7">
      <c r="A378" s="3" t="s">
        <v>1</v>
      </c>
      <c r="B378" s="4" t="s">
        <v>2</v>
      </c>
      <c r="C378" s="4" t="s">
        <v>3</v>
      </c>
      <c r="D378" s="5" t="s">
        <v>4</v>
      </c>
      <c r="E378" s="5" t="s">
        <v>5</v>
      </c>
      <c r="F378" s="6" t="s">
        <v>241</v>
      </c>
      <c r="G378" s="7" t="s">
        <v>317</v>
      </c>
    </row>
    <row r="379" customHeight="1" spans="1:7">
      <c r="A379" s="8">
        <v>41</v>
      </c>
      <c r="B379" s="9" t="s">
        <v>43</v>
      </c>
      <c r="C379" s="9"/>
      <c r="D379" s="10" t="s">
        <v>82</v>
      </c>
      <c r="E379" s="10" t="s">
        <v>31</v>
      </c>
      <c r="F379" s="8">
        <v>47</v>
      </c>
      <c r="G379" s="15">
        <v>207</v>
      </c>
    </row>
    <row r="381" customHeight="1" spans="1:7">
      <c r="A381" s="26" t="s">
        <v>318</v>
      </c>
      <c r="B381" s="26"/>
      <c r="C381" s="26"/>
      <c r="D381" s="26"/>
      <c r="E381" s="26"/>
      <c r="F381" s="26"/>
      <c r="G381" s="26"/>
    </row>
    <row r="382" customHeight="1" spans="1:7">
      <c r="A382" s="3" t="s">
        <v>1</v>
      </c>
      <c r="B382" s="4" t="s">
        <v>2</v>
      </c>
      <c r="C382" s="4" t="s">
        <v>3</v>
      </c>
      <c r="D382" s="5" t="s">
        <v>4</v>
      </c>
      <c r="E382" s="5" t="s">
        <v>5</v>
      </c>
      <c r="F382" s="6" t="s">
        <v>241</v>
      </c>
      <c r="G382" s="7" t="s">
        <v>317</v>
      </c>
    </row>
    <row r="383" customHeight="1" spans="1:7">
      <c r="A383" s="8">
        <v>42</v>
      </c>
      <c r="B383" s="9" t="s">
        <v>36</v>
      </c>
      <c r="C383" s="9"/>
      <c r="D383" s="10" t="s">
        <v>37</v>
      </c>
      <c r="E383" s="10" t="s">
        <v>31</v>
      </c>
      <c r="F383" s="8">
        <v>47</v>
      </c>
      <c r="G383" s="15">
        <v>207</v>
      </c>
    </row>
    <row r="385" customHeight="1" spans="1:7">
      <c r="A385" s="26" t="s">
        <v>318</v>
      </c>
      <c r="B385" s="26"/>
      <c r="C385" s="26"/>
      <c r="D385" s="26"/>
      <c r="E385" s="26"/>
      <c r="F385" s="26"/>
      <c r="G385" s="26"/>
    </row>
    <row r="386" customHeight="1" spans="1:7">
      <c r="A386" s="3" t="s">
        <v>1</v>
      </c>
      <c r="B386" s="4" t="s">
        <v>2</v>
      </c>
      <c r="C386" s="4" t="s">
        <v>3</v>
      </c>
      <c r="D386" s="5" t="s">
        <v>4</v>
      </c>
      <c r="E386" s="5" t="s">
        <v>5</v>
      </c>
      <c r="F386" s="6" t="s">
        <v>241</v>
      </c>
      <c r="G386" s="7" t="s">
        <v>317</v>
      </c>
    </row>
    <row r="387" customHeight="1" spans="1:7">
      <c r="A387" s="8">
        <v>43</v>
      </c>
      <c r="B387" s="9" t="s">
        <v>34</v>
      </c>
      <c r="C387" s="9"/>
      <c r="D387" s="9" t="s">
        <v>81</v>
      </c>
      <c r="E387" s="10" t="s">
        <v>31</v>
      </c>
      <c r="F387" s="8">
        <v>45</v>
      </c>
      <c r="G387" s="15">
        <v>207</v>
      </c>
    </row>
    <row r="389" customHeight="1" spans="1:7">
      <c r="A389" s="26" t="s">
        <v>318</v>
      </c>
      <c r="B389" s="26"/>
      <c r="C389" s="26"/>
      <c r="D389" s="26"/>
      <c r="E389" s="26"/>
      <c r="F389" s="26"/>
      <c r="G389" s="26"/>
    </row>
    <row r="390" customHeight="1" spans="1:7">
      <c r="A390" s="3" t="s">
        <v>1</v>
      </c>
      <c r="B390" s="4" t="s">
        <v>2</v>
      </c>
      <c r="C390" s="4" t="s">
        <v>3</v>
      </c>
      <c r="D390" s="5" t="s">
        <v>4</v>
      </c>
      <c r="E390" s="5" t="s">
        <v>5</v>
      </c>
      <c r="F390" s="6" t="s">
        <v>241</v>
      </c>
      <c r="G390" s="7" t="s">
        <v>317</v>
      </c>
    </row>
    <row r="391" customHeight="1" spans="1:7">
      <c r="A391" s="8">
        <v>44</v>
      </c>
      <c r="B391" s="9" t="s">
        <v>55</v>
      </c>
      <c r="C391" s="9"/>
      <c r="D391" s="10" t="s">
        <v>76</v>
      </c>
      <c r="E391" s="10" t="s">
        <v>31</v>
      </c>
      <c r="F391" s="8">
        <v>30</v>
      </c>
      <c r="G391" s="15">
        <v>207</v>
      </c>
    </row>
  </sheetData>
  <printOptions horizontalCentered="1"/>
  <pageMargins left="0.707638888888889" right="0.707638888888889" top="0.746527777777778" bottom="0.746527777777778" header="0.313888888888889" footer="0.313888888888889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47"/>
  <sheetViews>
    <sheetView workbookViewId="0">
      <pane xSplit="5" ySplit="4" topLeftCell="F5" activePane="bottomRight" state="frozen"/>
      <selection/>
      <selection pane="topRight"/>
      <selection pane="bottomLeft"/>
      <selection pane="bottomRight" activeCell="D131" sqref="D131"/>
    </sheetView>
  </sheetViews>
  <sheetFormatPr defaultColWidth="9" defaultRowHeight="14.25"/>
  <cols>
    <col min="1" max="1" width="3.5" style="1" customWidth="1"/>
    <col min="2" max="2" width="4.875" style="109" customWidth="1"/>
    <col min="3" max="4" width="7.375" style="109" customWidth="1"/>
    <col min="5" max="5" width="6.375" style="110" customWidth="1"/>
    <col min="6" max="35" width="4.625" customWidth="1"/>
    <col min="36" max="36" width="9" style="1"/>
  </cols>
  <sheetData>
    <row r="1" ht="36.75" customHeight="1" spans="1:35">
      <c r="A1" s="188" t="s">
        <v>186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="59" customFormat="1" customHeight="1" spans="1:36">
      <c r="A2" s="113" t="s">
        <v>1</v>
      </c>
      <c r="B2" s="114" t="s">
        <v>2</v>
      </c>
      <c r="C2" s="114" t="s">
        <v>3</v>
      </c>
      <c r="D2" s="115" t="s">
        <v>4</v>
      </c>
      <c r="E2" s="115" t="s">
        <v>5</v>
      </c>
      <c r="F2" s="63" t="s">
        <v>187</v>
      </c>
      <c r="G2" s="63"/>
      <c r="H2" s="63"/>
      <c r="I2" s="63"/>
      <c r="J2" s="63" t="s">
        <v>188</v>
      </c>
      <c r="K2" s="63"/>
      <c r="L2" s="63" t="s">
        <v>189</v>
      </c>
      <c r="M2" s="63"/>
      <c r="N2" s="63"/>
      <c r="O2" s="63"/>
      <c r="P2" s="63" t="s">
        <v>188</v>
      </c>
      <c r="Q2" s="63"/>
      <c r="R2" s="63" t="s">
        <v>190</v>
      </c>
      <c r="S2" s="63"/>
      <c r="T2" s="63"/>
      <c r="U2" s="63"/>
      <c r="V2" s="63" t="s">
        <v>188</v>
      </c>
      <c r="W2" s="63"/>
      <c r="X2" s="63" t="s">
        <v>191</v>
      </c>
      <c r="Y2" s="63"/>
      <c r="Z2" s="63"/>
      <c r="AA2" s="63"/>
      <c r="AB2" s="63" t="s">
        <v>192</v>
      </c>
      <c r="AC2" s="63"/>
      <c r="AD2" s="63"/>
      <c r="AE2" s="63"/>
      <c r="AF2" s="63" t="s">
        <v>193</v>
      </c>
      <c r="AG2" s="63"/>
      <c r="AH2" s="63"/>
      <c r="AI2" s="63"/>
      <c r="AJ2" s="125" t="s">
        <v>17</v>
      </c>
    </row>
    <row r="3" s="59" customFormat="1" ht="23.25" customHeight="1" spans="1:37">
      <c r="A3" s="159"/>
      <c r="B3" s="160"/>
      <c r="C3" s="160"/>
      <c r="D3" s="161"/>
      <c r="E3" s="161"/>
      <c r="F3" s="9" t="s">
        <v>194</v>
      </c>
      <c r="G3" s="9" t="s">
        <v>195</v>
      </c>
      <c r="H3" s="9" t="s">
        <v>196</v>
      </c>
      <c r="I3" s="10" t="s">
        <v>197</v>
      </c>
      <c r="J3" s="10" t="s">
        <v>195</v>
      </c>
      <c r="K3" s="10" t="s">
        <v>196</v>
      </c>
      <c r="L3" s="9" t="s">
        <v>194</v>
      </c>
      <c r="M3" s="9" t="s">
        <v>195</v>
      </c>
      <c r="N3" s="9" t="s">
        <v>196</v>
      </c>
      <c r="O3" s="10" t="s">
        <v>197</v>
      </c>
      <c r="P3" s="10" t="s">
        <v>195</v>
      </c>
      <c r="Q3" s="10" t="s">
        <v>196</v>
      </c>
      <c r="R3" s="9" t="s">
        <v>194</v>
      </c>
      <c r="S3" s="9" t="s">
        <v>195</v>
      </c>
      <c r="T3" s="9" t="s">
        <v>196</v>
      </c>
      <c r="U3" s="10" t="s">
        <v>197</v>
      </c>
      <c r="V3" s="10" t="s">
        <v>195</v>
      </c>
      <c r="W3" s="10" t="s">
        <v>196</v>
      </c>
      <c r="X3" s="9" t="s">
        <v>194</v>
      </c>
      <c r="Y3" s="9" t="s">
        <v>195</v>
      </c>
      <c r="Z3" s="9" t="s">
        <v>196</v>
      </c>
      <c r="AA3" s="10" t="s">
        <v>197</v>
      </c>
      <c r="AB3" s="9" t="s">
        <v>194</v>
      </c>
      <c r="AC3" s="9" t="s">
        <v>195</v>
      </c>
      <c r="AD3" s="9" t="s">
        <v>196</v>
      </c>
      <c r="AE3" s="10" t="s">
        <v>197</v>
      </c>
      <c r="AF3" s="9" t="s">
        <v>194</v>
      </c>
      <c r="AG3" s="9" t="s">
        <v>195</v>
      </c>
      <c r="AH3" s="9" t="s">
        <v>196</v>
      </c>
      <c r="AI3" s="10" t="s">
        <v>197</v>
      </c>
      <c r="AJ3" s="190"/>
      <c r="AK3" s="55"/>
    </row>
    <row r="4" s="59" customFormat="1" ht="12.75" customHeight="1" spans="1:37">
      <c r="A4" s="116"/>
      <c r="B4" s="117"/>
      <c r="C4" s="117"/>
      <c r="D4" s="118"/>
      <c r="E4" s="118"/>
      <c r="F4" s="51">
        <v>200</v>
      </c>
      <c r="G4" s="51">
        <v>100</v>
      </c>
      <c r="H4" s="51">
        <v>80</v>
      </c>
      <c r="I4" s="52">
        <v>60</v>
      </c>
      <c r="J4" s="52">
        <v>30</v>
      </c>
      <c r="K4" s="52">
        <v>15</v>
      </c>
      <c r="L4" s="51">
        <v>120</v>
      </c>
      <c r="M4" s="51">
        <v>60</v>
      </c>
      <c r="N4" s="51">
        <v>40</v>
      </c>
      <c r="O4" s="52">
        <v>20</v>
      </c>
      <c r="P4" s="52">
        <v>20</v>
      </c>
      <c r="Q4" s="52">
        <v>10</v>
      </c>
      <c r="R4" s="51">
        <v>60</v>
      </c>
      <c r="S4" s="51">
        <v>30</v>
      </c>
      <c r="T4" s="51">
        <v>20</v>
      </c>
      <c r="U4" s="52">
        <v>10</v>
      </c>
      <c r="V4" s="52">
        <v>5</v>
      </c>
      <c r="W4" s="52">
        <v>3</v>
      </c>
      <c r="X4" s="51">
        <v>40</v>
      </c>
      <c r="Y4" s="51">
        <v>5</v>
      </c>
      <c r="Z4" s="51">
        <v>3</v>
      </c>
      <c r="AA4" s="52">
        <v>2</v>
      </c>
      <c r="AB4" s="52">
        <v>10</v>
      </c>
      <c r="AC4" s="52">
        <v>5</v>
      </c>
      <c r="AD4" s="52">
        <v>3</v>
      </c>
      <c r="AE4" s="52">
        <v>2</v>
      </c>
      <c r="AF4" s="52">
        <v>600</v>
      </c>
      <c r="AG4" s="52">
        <v>300</v>
      </c>
      <c r="AH4" s="52">
        <v>240</v>
      </c>
      <c r="AI4" s="52">
        <v>180</v>
      </c>
      <c r="AJ4" s="127"/>
      <c r="AK4" s="55"/>
    </row>
    <row r="5" ht="15" spans="1:36">
      <c r="A5" s="119">
        <v>128</v>
      </c>
      <c r="B5" s="120" t="s">
        <v>24</v>
      </c>
      <c r="C5" s="120">
        <v>20093</v>
      </c>
      <c r="D5" s="120" t="s">
        <v>25</v>
      </c>
      <c r="E5" s="121" t="s">
        <v>26</v>
      </c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216"/>
      <c r="S5" s="216"/>
      <c r="T5" s="216"/>
      <c r="U5" s="216"/>
      <c r="V5" s="216"/>
      <c r="W5" s="216"/>
      <c r="X5" s="216"/>
      <c r="Y5" s="216"/>
      <c r="Z5" s="216"/>
      <c r="AA5" s="216"/>
      <c r="AB5" s="216"/>
      <c r="AC5" s="216"/>
      <c r="AD5" s="216"/>
      <c r="AE5" s="216"/>
      <c r="AF5" s="216"/>
      <c r="AG5" s="216"/>
      <c r="AH5" s="216"/>
      <c r="AI5" s="216"/>
      <c r="AJ5" s="219">
        <f>F5*$F$4+G5*$G$4+H5*$H$4+I5*$I$4+J5*$J$4+K5*$K$4+L5*$L$4+M5*$M$4+N5*$N$4+O5*$O$4+P5*$P$4+Q5*$Q$4+R5*$R$4+S5*$S$4+T5*$T$4+U5*$U$4+V5*$V$4+W5*$W$4+X5*$X$4+Y5*$Y$4+Z5*$Z$4+AA5*$AA$4+AB5*$AB$4+AC5*$AC$4+AD5*$AD$4+AE5*$AE$4+AF5*$AF$4+AG5*$AG$4+AH5*$AH$4+AI5*$AI$4</f>
        <v>0</v>
      </c>
    </row>
    <row r="6" ht="15" spans="1:38">
      <c r="A6" s="42">
        <v>126</v>
      </c>
      <c r="B6" s="43" t="s">
        <v>24</v>
      </c>
      <c r="C6" s="43">
        <v>5838</v>
      </c>
      <c r="D6" s="43" t="s">
        <v>27</v>
      </c>
      <c r="E6" s="44" t="s">
        <v>26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217"/>
      <c r="AC6" s="217"/>
      <c r="AD6" s="217"/>
      <c r="AE6" s="217"/>
      <c r="AF6" s="217"/>
      <c r="AG6" s="217"/>
      <c r="AH6" s="217"/>
      <c r="AI6" s="217"/>
      <c r="AJ6" s="219">
        <f t="shared" ref="AJ6:AJ69" si="0">F6*$F$4+G6*$G$4+H6*$H$4+I6*$I$4+J6*$J$4+K6*$K$4+L6*$L$4+M6*$M$4+N6*$N$4+O6*$O$4+P6*$P$4+Q6*$Q$4+R6*$R$4+S6*$S$4+T6*$T$4+U6*$U$4+V6*$V$4+W6*$W$4+X6*$X$4+Y6*$Y$4+Z6*$Z$4+AA6*$AA$4+AB6*$AB$4+AC6*$AC$4+AD6*$AD$4+AE6*$AE$4+AF6*$AF$4+AG6*$AG$4+AH6*$AH$4+AI6*$AI$4</f>
        <v>0</v>
      </c>
      <c r="AK6" s="55"/>
      <c r="AL6" s="1"/>
    </row>
    <row r="7" ht="15" spans="1:38">
      <c r="A7" s="42">
        <v>127</v>
      </c>
      <c r="B7" s="43" t="s">
        <v>24</v>
      </c>
      <c r="C7" s="43">
        <v>5596</v>
      </c>
      <c r="D7" s="43" t="s">
        <v>28</v>
      </c>
      <c r="E7" s="44" t="s">
        <v>26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217"/>
      <c r="AC7" s="217"/>
      <c r="AD7" s="217"/>
      <c r="AE7" s="217"/>
      <c r="AF7" s="217"/>
      <c r="AG7" s="217"/>
      <c r="AH7" s="217"/>
      <c r="AI7" s="217"/>
      <c r="AJ7" s="219">
        <f t="shared" si="0"/>
        <v>0</v>
      </c>
      <c r="AK7" s="55"/>
      <c r="AL7" s="1"/>
    </row>
    <row r="8" ht="15" spans="1:38">
      <c r="A8" s="42">
        <v>83</v>
      </c>
      <c r="B8" s="43" t="s">
        <v>29</v>
      </c>
      <c r="C8" s="43">
        <v>5156</v>
      </c>
      <c r="D8" s="43" t="s">
        <v>30</v>
      </c>
      <c r="E8" s="10" t="s">
        <v>31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217"/>
      <c r="AC8" s="217"/>
      <c r="AD8" s="217"/>
      <c r="AE8" s="217"/>
      <c r="AF8" s="217"/>
      <c r="AG8" s="217"/>
      <c r="AH8" s="217"/>
      <c r="AI8" s="217"/>
      <c r="AJ8" s="219">
        <f t="shared" si="0"/>
        <v>0</v>
      </c>
      <c r="AK8" s="55"/>
      <c r="AL8" s="1"/>
    </row>
    <row r="9" ht="15" spans="1:36">
      <c r="A9" s="42">
        <v>11</v>
      </c>
      <c r="B9" s="43" t="s">
        <v>32</v>
      </c>
      <c r="C9" s="43">
        <v>5174</v>
      </c>
      <c r="D9" s="43" t="s">
        <v>33</v>
      </c>
      <c r="E9" s="10" t="s">
        <v>31</v>
      </c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  <c r="AA9" s="123"/>
      <c r="AB9" s="123"/>
      <c r="AC9" s="123"/>
      <c r="AD9" s="123"/>
      <c r="AE9" s="123"/>
      <c r="AF9" s="123"/>
      <c r="AG9" s="123"/>
      <c r="AH9" s="123"/>
      <c r="AI9" s="123"/>
      <c r="AJ9" s="219">
        <f t="shared" si="0"/>
        <v>0</v>
      </c>
    </row>
    <row r="10" ht="15" spans="1:38">
      <c r="A10" s="42">
        <v>106</v>
      </c>
      <c r="B10" s="43" t="s">
        <v>34</v>
      </c>
      <c r="C10" s="43">
        <v>2666</v>
      </c>
      <c r="D10" s="43" t="s">
        <v>35</v>
      </c>
      <c r="E10" s="10" t="s">
        <v>31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217"/>
      <c r="AC10" s="217"/>
      <c r="AD10" s="217"/>
      <c r="AE10" s="217"/>
      <c r="AF10" s="217"/>
      <c r="AG10" s="217"/>
      <c r="AH10" s="217"/>
      <c r="AI10" s="217"/>
      <c r="AJ10" s="219">
        <f t="shared" si="0"/>
        <v>0</v>
      </c>
      <c r="AK10" s="55"/>
      <c r="AL10" s="1"/>
    </row>
    <row r="11" ht="15" spans="1:38">
      <c r="A11" s="42">
        <v>92</v>
      </c>
      <c r="B11" s="43" t="s">
        <v>36</v>
      </c>
      <c r="C11" s="43">
        <v>3514</v>
      </c>
      <c r="D11" s="44" t="s">
        <v>37</v>
      </c>
      <c r="E11" s="10" t="s">
        <v>31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217"/>
      <c r="AC11" s="217"/>
      <c r="AD11" s="217"/>
      <c r="AE11" s="217"/>
      <c r="AF11" s="217"/>
      <c r="AG11" s="217"/>
      <c r="AH11" s="217"/>
      <c r="AI11" s="217"/>
      <c r="AJ11" s="219">
        <f t="shared" si="0"/>
        <v>0</v>
      </c>
      <c r="AK11" s="55"/>
      <c r="AL11" s="1"/>
    </row>
    <row r="12" ht="15" spans="1:38">
      <c r="A12" s="42">
        <v>32</v>
      </c>
      <c r="B12" s="43" t="s">
        <v>38</v>
      </c>
      <c r="C12" s="43">
        <v>3534</v>
      </c>
      <c r="D12" s="43" t="s">
        <v>39</v>
      </c>
      <c r="E12" s="10" t="s">
        <v>31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217"/>
      <c r="AC12" s="217"/>
      <c r="AD12" s="217"/>
      <c r="AE12" s="217"/>
      <c r="AF12" s="217"/>
      <c r="AG12" s="217"/>
      <c r="AH12" s="217"/>
      <c r="AI12" s="217"/>
      <c r="AJ12" s="219">
        <f t="shared" si="0"/>
        <v>0</v>
      </c>
      <c r="AK12" s="55"/>
      <c r="AL12" s="1"/>
    </row>
    <row r="13" ht="15" spans="1:38">
      <c r="A13" s="42">
        <v>72</v>
      </c>
      <c r="B13" s="43" t="s">
        <v>40</v>
      </c>
      <c r="C13" s="43">
        <v>2345</v>
      </c>
      <c r="D13" s="43" t="s">
        <v>41</v>
      </c>
      <c r="E13" s="10" t="s">
        <v>31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217"/>
      <c r="AC13" s="217"/>
      <c r="AD13" s="217"/>
      <c r="AE13" s="217"/>
      <c r="AF13" s="217"/>
      <c r="AG13" s="217"/>
      <c r="AH13" s="217"/>
      <c r="AI13" s="217"/>
      <c r="AJ13" s="219">
        <f t="shared" si="0"/>
        <v>0</v>
      </c>
      <c r="AK13" s="55"/>
      <c r="AL13" s="1"/>
    </row>
    <row r="14" ht="15" spans="1:38">
      <c r="A14" s="42">
        <v>27</v>
      </c>
      <c r="B14" s="43" t="s">
        <v>38</v>
      </c>
      <c r="C14" s="43">
        <v>2334</v>
      </c>
      <c r="D14" s="43" t="s">
        <v>42</v>
      </c>
      <c r="E14" s="10" t="s">
        <v>31</v>
      </c>
      <c r="F14" s="9"/>
      <c r="G14" s="9"/>
      <c r="H14" s="9"/>
      <c r="I14" s="9"/>
      <c r="J14" s="9"/>
      <c r="K14" s="9"/>
      <c r="L14" s="9">
        <v>1</v>
      </c>
      <c r="M14" s="9"/>
      <c r="N14" s="9"/>
      <c r="O14" s="9"/>
      <c r="P14" s="9"/>
      <c r="Q14" s="9"/>
      <c r="R14" s="9"/>
      <c r="S14" s="9">
        <v>1</v>
      </c>
      <c r="T14" s="9"/>
      <c r="U14" s="9"/>
      <c r="V14" s="9"/>
      <c r="W14" s="9"/>
      <c r="X14" s="9"/>
      <c r="Y14" s="9"/>
      <c r="Z14" s="9"/>
      <c r="AA14" s="9"/>
      <c r="AB14" s="217">
        <v>1</v>
      </c>
      <c r="AC14" s="217"/>
      <c r="AD14" s="217">
        <v>2</v>
      </c>
      <c r="AE14" s="217"/>
      <c r="AF14" s="217"/>
      <c r="AG14" s="217"/>
      <c r="AH14" s="217"/>
      <c r="AI14" s="217"/>
      <c r="AJ14" s="219">
        <f t="shared" si="0"/>
        <v>166</v>
      </c>
      <c r="AK14" s="55"/>
      <c r="AL14" s="1"/>
    </row>
    <row r="15" ht="15" spans="1:36">
      <c r="A15" s="42">
        <v>43</v>
      </c>
      <c r="B15" s="43" t="s">
        <v>43</v>
      </c>
      <c r="C15" s="43">
        <v>2443</v>
      </c>
      <c r="D15" s="43" t="s">
        <v>44</v>
      </c>
      <c r="E15" s="10" t="s">
        <v>31</v>
      </c>
      <c r="F15" s="123"/>
      <c r="G15" s="123">
        <v>1</v>
      </c>
      <c r="H15" s="123"/>
      <c r="I15" s="123">
        <v>1</v>
      </c>
      <c r="J15" s="123"/>
      <c r="K15" s="123"/>
      <c r="L15" s="123"/>
      <c r="M15" s="123">
        <v>1</v>
      </c>
      <c r="N15" s="123"/>
      <c r="O15" s="123"/>
      <c r="P15" s="123"/>
      <c r="Q15" s="123"/>
      <c r="R15" s="123"/>
      <c r="S15" s="123">
        <v>1</v>
      </c>
      <c r="T15" s="123">
        <v>1</v>
      </c>
      <c r="U15" s="123"/>
      <c r="V15" s="123"/>
      <c r="W15" s="123"/>
      <c r="X15" s="123"/>
      <c r="Y15" s="123"/>
      <c r="Z15" s="123"/>
      <c r="AA15" s="123"/>
      <c r="AB15" s="123"/>
      <c r="AC15" s="123"/>
      <c r="AD15" s="123">
        <v>1</v>
      </c>
      <c r="AE15" s="123"/>
      <c r="AF15" s="123"/>
      <c r="AG15" s="123"/>
      <c r="AH15" s="123"/>
      <c r="AI15" s="123"/>
      <c r="AJ15" s="219">
        <f t="shared" si="0"/>
        <v>273</v>
      </c>
    </row>
    <row r="16" ht="15" spans="1:36">
      <c r="A16" s="42">
        <v>105</v>
      </c>
      <c r="B16" s="43" t="s">
        <v>34</v>
      </c>
      <c r="C16" s="43">
        <v>5167</v>
      </c>
      <c r="D16" s="43" t="s">
        <v>45</v>
      </c>
      <c r="E16" s="10" t="s">
        <v>31</v>
      </c>
      <c r="F16" s="123"/>
      <c r="G16" s="123"/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  <c r="AI16" s="123"/>
      <c r="AJ16" s="219">
        <f t="shared" si="0"/>
        <v>0</v>
      </c>
    </row>
    <row r="17" ht="15" spans="1:38">
      <c r="A17" s="42">
        <v>87</v>
      </c>
      <c r="B17" s="43" t="s">
        <v>36</v>
      </c>
      <c r="C17" s="43">
        <v>1774</v>
      </c>
      <c r="D17" s="44" t="s">
        <v>46</v>
      </c>
      <c r="E17" s="10" t="s">
        <v>31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217"/>
      <c r="AC17" s="217"/>
      <c r="AD17" s="217"/>
      <c r="AE17" s="217"/>
      <c r="AF17" s="217"/>
      <c r="AG17" s="217"/>
      <c r="AH17" s="217"/>
      <c r="AI17" s="217"/>
      <c r="AJ17" s="219">
        <f t="shared" si="0"/>
        <v>0</v>
      </c>
      <c r="AK17" s="55"/>
      <c r="AL17" s="1"/>
    </row>
    <row r="18" ht="15" spans="1:36">
      <c r="A18" s="42">
        <v>98</v>
      </c>
      <c r="B18" s="43" t="s">
        <v>34</v>
      </c>
      <c r="C18" s="43">
        <v>2626</v>
      </c>
      <c r="D18" s="43" t="s">
        <v>47</v>
      </c>
      <c r="E18" s="10" t="s">
        <v>31</v>
      </c>
      <c r="F18" s="123"/>
      <c r="G18" s="123"/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3"/>
      <c r="U18" s="123"/>
      <c r="V18" s="123"/>
      <c r="W18" s="123"/>
      <c r="X18" s="123"/>
      <c r="Y18" s="123"/>
      <c r="Z18" s="123"/>
      <c r="AA18" s="123"/>
      <c r="AB18" s="123"/>
      <c r="AC18" s="123"/>
      <c r="AD18" s="123"/>
      <c r="AE18" s="123"/>
      <c r="AF18" s="123"/>
      <c r="AG18" s="123"/>
      <c r="AH18" s="123"/>
      <c r="AI18" s="123"/>
      <c r="AJ18" s="219">
        <f t="shared" si="0"/>
        <v>0</v>
      </c>
    </row>
    <row r="19" customHeight="1" spans="1:36">
      <c r="A19" s="42">
        <v>5</v>
      </c>
      <c r="B19" s="43" t="s">
        <v>32</v>
      </c>
      <c r="C19" s="43">
        <v>2215</v>
      </c>
      <c r="D19" s="43" t="s">
        <v>48</v>
      </c>
      <c r="E19" s="10" t="s">
        <v>31</v>
      </c>
      <c r="F19" s="123"/>
      <c r="G19" s="123"/>
      <c r="H19" s="123"/>
      <c r="I19" s="123">
        <v>1</v>
      </c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3"/>
      <c r="U19" s="123"/>
      <c r="V19" s="123"/>
      <c r="W19" s="123"/>
      <c r="X19" s="123"/>
      <c r="Y19" s="123"/>
      <c r="Z19" s="123"/>
      <c r="AA19" s="123"/>
      <c r="AB19" s="123"/>
      <c r="AC19" s="123"/>
      <c r="AD19" s="123"/>
      <c r="AE19" s="123"/>
      <c r="AF19" s="123"/>
      <c r="AG19" s="123"/>
      <c r="AH19" s="123"/>
      <c r="AI19" s="123"/>
      <c r="AJ19" s="219">
        <f t="shared" si="0"/>
        <v>60</v>
      </c>
    </row>
    <row r="20" ht="15" spans="1:38">
      <c r="A20" s="42">
        <v>61</v>
      </c>
      <c r="B20" s="43" t="s">
        <v>49</v>
      </c>
      <c r="C20" s="43">
        <v>1761</v>
      </c>
      <c r="D20" s="44" t="s">
        <v>50</v>
      </c>
      <c r="E20" s="10" t="s">
        <v>31</v>
      </c>
      <c r="F20" s="9"/>
      <c r="G20" s="9"/>
      <c r="H20" s="9"/>
      <c r="I20" s="9">
        <v>1</v>
      </c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217"/>
      <c r="AC20" s="217"/>
      <c r="AD20" s="217"/>
      <c r="AE20" s="217"/>
      <c r="AF20" s="217"/>
      <c r="AG20" s="217"/>
      <c r="AH20" s="217"/>
      <c r="AI20" s="217"/>
      <c r="AJ20" s="219">
        <f t="shared" si="0"/>
        <v>60</v>
      </c>
      <c r="AK20" s="55"/>
      <c r="AL20" s="1"/>
    </row>
    <row r="21" ht="15" spans="1:38">
      <c r="A21" s="42">
        <v>103</v>
      </c>
      <c r="B21" s="43" t="s">
        <v>34</v>
      </c>
      <c r="C21" s="43">
        <v>3527</v>
      </c>
      <c r="D21" s="43" t="s">
        <v>51</v>
      </c>
      <c r="E21" s="10" t="s">
        <v>31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217"/>
      <c r="AC21" s="217"/>
      <c r="AD21" s="217"/>
      <c r="AE21" s="217"/>
      <c r="AF21" s="217"/>
      <c r="AG21" s="217"/>
      <c r="AH21" s="217"/>
      <c r="AI21" s="217"/>
      <c r="AJ21" s="219">
        <f t="shared" si="0"/>
        <v>0</v>
      </c>
      <c r="AK21" s="55"/>
      <c r="AL21" s="1"/>
    </row>
    <row r="22" ht="15" spans="1:38">
      <c r="A22" s="42">
        <v>89</v>
      </c>
      <c r="B22" s="43" t="s">
        <v>36</v>
      </c>
      <c r="C22" s="43">
        <v>2495</v>
      </c>
      <c r="D22" s="43" t="s">
        <v>52</v>
      </c>
      <c r="E22" s="10" t="s">
        <v>31</v>
      </c>
      <c r="F22" s="9"/>
      <c r="G22" s="9"/>
      <c r="H22" s="9"/>
      <c r="I22" s="9"/>
      <c r="J22" s="9"/>
      <c r="K22" s="9"/>
      <c r="L22" s="9"/>
      <c r="M22" s="9"/>
      <c r="N22" s="9"/>
      <c r="O22" s="9">
        <v>1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217"/>
      <c r="AC22" s="217"/>
      <c r="AD22" s="217"/>
      <c r="AE22" s="217"/>
      <c r="AF22" s="217"/>
      <c r="AG22" s="217"/>
      <c r="AH22" s="217"/>
      <c r="AI22" s="217"/>
      <c r="AJ22" s="219">
        <f t="shared" si="0"/>
        <v>20</v>
      </c>
      <c r="AK22" s="55"/>
      <c r="AL22" s="1"/>
    </row>
    <row r="23" ht="15" spans="1:38">
      <c r="A23" s="42">
        <v>79</v>
      </c>
      <c r="B23" s="43" t="s">
        <v>29</v>
      </c>
      <c r="C23" s="43">
        <v>2397</v>
      </c>
      <c r="D23" s="43" t="s">
        <v>53</v>
      </c>
      <c r="E23" s="10" t="s">
        <v>31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217"/>
      <c r="AC23" s="217"/>
      <c r="AD23" s="217"/>
      <c r="AE23" s="217"/>
      <c r="AF23" s="217"/>
      <c r="AG23" s="217"/>
      <c r="AH23" s="217"/>
      <c r="AI23" s="217"/>
      <c r="AJ23" s="219">
        <f t="shared" si="0"/>
        <v>0</v>
      </c>
      <c r="AK23" s="55"/>
      <c r="AL23" s="1"/>
    </row>
    <row r="24" ht="15" spans="1:38">
      <c r="A24" s="42">
        <v>8</v>
      </c>
      <c r="B24" s="43" t="s">
        <v>32</v>
      </c>
      <c r="C24" s="43">
        <v>2178</v>
      </c>
      <c r="D24" s="43" t="s">
        <v>54</v>
      </c>
      <c r="E24" s="10" t="s">
        <v>31</v>
      </c>
      <c r="F24" s="9"/>
      <c r="G24" s="9"/>
      <c r="H24" s="9"/>
      <c r="I24" s="9">
        <v>1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217"/>
      <c r="AC24" s="217"/>
      <c r="AD24" s="217"/>
      <c r="AE24" s="217"/>
      <c r="AF24" s="217"/>
      <c r="AG24" s="217"/>
      <c r="AH24" s="217"/>
      <c r="AI24" s="217"/>
      <c r="AJ24" s="219">
        <f t="shared" si="0"/>
        <v>60</v>
      </c>
      <c r="AK24" s="55"/>
      <c r="AL24" s="1"/>
    </row>
    <row r="25" ht="15" spans="1:36">
      <c r="A25" s="42">
        <v>20</v>
      </c>
      <c r="B25" s="43" t="s">
        <v>55</v>
      </c>
      <c r="C25" s="43">
        <v>2481</v>
      </c>
      <c r="D25" s="43" t="s">
        <v>56</v>
      </c>
      <c r="E25" s="10" t="s">
        <v>31</v>
      </c>
      <c r="F25" s="123"/>
      <c r="G25" s="123"/>
      <c r="H25" s="123">
        <v>1</v>
      </c>
      <c r="I25" s="123"/>
      <c r="J25" s="123"/>
      <c r="K25" s="123"/>
      <c r="L25" s="123"/>
      <c r="M25" s="123"/>
      <c r="N25" s="123"/>
      <c r="O25" s="123">
        <v>1</v>
      </c>
      <c r="P25" s="123"/>
      <c r="Q25" s="123"/>
      <c r="R25" s="123"/>
      <c r="S25" s="123"/>
      <c r="T25" s="123"/>
      <c r="U25" s="123">
        <v>1</v>
      </c>
      <c r="V25" s="123"/>
      <c r="W25" s="123"/>
      <c r="X25" s="123"/>
      <c r="Y25" s="123"/>
      <c r="Z25" s="123"/>
      <c r="AA25" s="123"/>
      <c r="AB25" s="123"/>
      <c r="AC25" s="123"/>
      <c r="AD25" s="123"/>
      <c r="AE25" s="123"/>
      <c r="AF25" s="123"/>
      <c r="AG25" s="123"/>
      <c r="AH25" s="123"/>
      <c r="AI25" s="123"/>
      <c r="AJ25" s="219">
        <f t="shared" si="0"/>
        <v>110</v>
      </c>
    </row>
    <row r="26" ht="15" spans="1:38">
      <c r="A26" s="42">
        <v>80</v>
      </c>
      <c r="B26" s="43" t="s">
        <v>29</v>
      </c>
      <c r="C26" s="43">
        <v>3153</v>
      </c>
      <c r="D26" s="44" t="s">
        <v>57</v>
      </c>
      <c r="E26" s="10" t="s">
        <v>31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217"/>
      <c r="AC26" s="217"/>
      <c r="AD26" s="217"/>
      <c r="AE26" s="217"/>
      <c r="AF26" s="217"/>
      <c r="AG26" s="217"/>
      <c r="AH26" s="217"/>
      <c r="AI26" s="217"/>
      <c r="AJ26" s="219">
        <f t="shared" si="0"/>
        <v>0</v>
      </c>
      <c r="AK26" s="55"/>
      <c r="AL26" s="1"/>
    </row>
    <row r="27" ht="15" spans="1:38">
      <c r="A27" s="42">
        <v>55</v>
      </c>
      <c r="B27" s="43" t="s">
        <v>58</v>
      </c>
      <c r="C27" s="43">
        <v>3511</v>
      </c>
      <c r="D27" s="44" t="s">
        <v>59</v>
      </c>
      <c r="E27" s="10" t="s">
        <v>31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218"/>
      <c r="AC27" s="9"/>
      <c r="AD27" s="9"/>
      <c r="AE27" s="9"/>
      <c r="AF27" s="9"/>
      <c r="AG27" s="9"/>
      <c r="AH27" s="9"/>
      <c r="AI27" s="9"/>
      <c r="AJ27" s="219">
        <f t="shared" si="0"/>
        <v>0</v>
      </c>
      <c r="AK27" s="55"/>
      <c r="AL27" s="1"/>
    </row>
    <row r="28" ht="15" spans="1:38">
      <c r="A28" s="42">
        <v>30</v>
      </c>
      <c r="B28" s="43" t="s">
        <v>38</v>
      </c>
      <c r="C28" s="43">
        <v>3515</v>
      </c>
      <c r="D28" s="43" t="s">
        <v>60</v>
      </c>
      <c r="E28" s="10" t="s">
        <v>31</v>
      </c>
      <c r="F28" s="9"/>
      <c r="G28" s="9"/>
      <c r="H28" s="9">
        <v>1</v>
      </c>
      <c r="I28" s="9"/>
      <c r="J28" s="9"/>
      <c r="K28" s="9"/>
      <c r="L28" s="9"/>
      <c r="M28" s="9"/>
      <c r="N28" s="9"/>
      <c r="O28" s="9"/>
      <c r="P28" s="9"/>
      <c r="Q28" s="9"/>
      <c r="R28" s="9">
        <v>1</v>
      </c>
      <c r="S28" s="9"/>
      <c r="T28" s="9"/>
      <c r="U28" s="9"/>
      <c r="V28" s="9"/>
      <c r="W28" s="9"/>
      <c r="X28" s="9"/>
      <c r="Y28" s="9"/>
      <c r="Z28" s="9"/>
      <c r="AA28" s="9"/>
      <c r="AB28" s="218"/>
      <c r="AC28" s="9"/>
      <c r="AD28" s="9"/>
      <c r="AE28" s="9"/>
      <c r="AF28" s="9"/>
      <c r="AG28" s="9"/>
      <c r="AH28" s="9"/>
      <c r="AI28" s="9"/>
      <c r="AJ28" s="219">
        <f t="shared" si="0"/>
        <v>140</v>
      </c>
      <c r="AK28" s="55"/>
      <c r="AL28" s="1"/>
    </row>
    <row r="29" ht="15" spans="1:36">
      <c r="A29" s="42">
        <v>97</v>
      </c>
      <c r="B29" s="43" t="s">
        <v>34</v>
      </c>
      <c r="C29" s="43">
        <v>3518</v>
      </c>
      <c r="D29" s="43" t="s">
        <v>61</v>
      </c>
      <c r="E29" s="10" t="s">
        <v>31</v>
      </c>
      <c r="F29" s="123"/>
      <c r="G29" s="123"/>
      <c r="H29" s="123"/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23"/>
      <c r="V29" s="123"/>
      <c r="W29" s="123"/>
      <c r="X29" s="123"/>
      <c r="Y29" s="123"/>
      <c r="Z29" s="123"/>
      <c r="AA29" s="123"/>
      <c r="AB29" s="123"/>
      <c r="AC29" s="123"/>
      <c r="AD29" s="123"/>
      <c r="AE29" s="123"/>
      <c r="AF29" s="123"/>
      <c r="AG29" s="123"/>
      <c r="AH29" s="123"/>
      <c r="AI29" s="123"/>
      <c r="AJ29" s="219">
        <f t="shared" si="0"/>
        <v>0</v>
      </c>
    </row>
    <row r="30" ht="15" spans="1:36">
      <c r="A30" s="42">
        <v>101</v>
      </c>
      <c r="B30" s="43" t="s">
        <v>34</v>
      </c>
      <c r="C30" s="43">
        <v>3519</v>
      </c>
      <c r="D30" s="43" t="s">
        <v>62</v>
      </c>
      <c r="E30" s="10" t="s">
        <v>31</v>
      </c>
      <c r="F30" s="123"/>
      <c r="G30" s="123"/>
      <c r="H30" s="123"/>
      <c r="I30" s="123"/>
      <c r="J30" s="123"/>
      <c r="K30" s="123"/>
      <c r="L30" s="123"/>
      <c r="M30" s="123"/>
      <c r="N30" s="123"/>
      <c r="O30" s="123"/>
      <c r="P30" s="123"/>
      <c r="Q30" s="123"/>
      <c r="R30" s="123"/>
      <c r="S30" s="123"/>
      <c r="T30" s="123"/>
      <c r="U30" s="123"/>
      <c r="V30" s="123"/>
      <c r="W30" s="123"/>
      <c r="X30" s="123"/>
      <c r="Y30" s="123"/>
      <c r="Z30" s="123"/>
      <c r="AA30" s="123"/>
      <c r="AB30" s="123"/>
      <c r="AC30" s="123"/>
      <c r="AD30" s="123"/>
      <c r="AE30" s="123"/>
      <c r="AF30" s="123"/>
      <c r="AG30" s="123"/>
      <c r="AH30" s="123"/>
      <c r="AI30" s="123"/>
      <c r="AJ30" s="219">
        <f t="shared" si="0"/>
        <v>0</v>
      </c>
    </row>
    <row r="31" ht="15" spans="1:38">
      <c r="A31" s="42">
        <v>24</v>
      </c>
      <c r="B31" s="43" t="s">
        <v>55</v>
      </c>
      <c r="C31" s="43"/>
      <c r="D31" s="43" t="s">
        <v>63</v>
      </c>
      <c r="E31" s="10" t="s">
        <v>31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217"/>
      <c r="AC31" s="217"/>
      <c r="AD31" s="217"/>
      <c r="AE31" s="217"/>
      <c r="AF31" s="217"/>
      <c r="AG31" s="217"/>
      <c r="AH31" s="217"/>
      <c r="AI31" s="217"/>
      <c r="AJ31" s="219">
        <f t="shared" si="0"/>
        <v>0</v>
      </c>
      <c r="AK31" s="55"/>
      <c r="AL31" s="1"/>
    </row>
    <row r="32" ht="15" spans="1:38">
      <c r="A32" s="42">
        <v>111</v>
      </c>
      <c r="B32" s="43" t="s">
        <v>64</v>
      </c>
      <c r="C32" s="43">
        <v>1102</v>
      </c>
      <c r="D32" s="43" t="s">
        <v>65</v>
      </c>
      <c r="E32" s="44" t="s">
        <v>31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217"/>
      <c r="AC32" s="217"/>
      <c r="AD32" s="217"/>
      <c r="AE32" s="217"/>
      <c r="AF32" s="217"/>
      <c r="AG32" s="217"/>
      <c r="AH32" s="217"/>
      <c r="AI32" s="217"/>
      <c r="AJ32" s="219">
        <f t="shared" si="0"/>
        <v>0</v>
      </c>
      <c r="AK32" s="55"/>
      <c r="AL32" s="1"/>
    </row>
    <row r="33" ht="15" spans="1:38">
      <c r="A33" s="42">
        <v>6</v>
      </c>
      <c r="B33" s="43" t="s">
        <v>32</v>
      </c>
      <c r="C33" s="43">
        <v>2216</v>
      </c>
      <c r="D33" s="43" t="s">
        <v>66</v>
      </c>
      <c r="E33" s="10" t="s">
        <v>31</v>
      </c>
      <c r="F33" s="9"/>
      <c r="G33" s="9">
        <v>1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217"/>
      <c r="AC33" s="217"/>
      <c r="AD33" s="217"/>
      <c r="AE33" s="217"/>
      <c r="AF33" s="217"/>
      <c r="AG33" s="217"/>
      <c r="AH33" s="217"/>
      <c r="AI33" s="217"/>
      <c r="AJ33" s="219">
        <f t="shared" si="0"/>
        <v>100</v>
      </c>
      <c r="AK33" s="55"/>
      <c r="AL33" s="1"/>
    </row>
    <row r="34" customHeight="1" spans="1:38">
      <c r="A34" s="42">
        <v>54</v>
      </c>
      <c r="B34" s="43" t="s">
        <v>58</v>
      </c>
      <c r="C34" s="43">
        <v>3510</v>
      </c>
      <c r="D34" s="44" t="s">
        <v>67</v>
      </c>
      <c r="E34" s="10" t="s">
        <v>31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217"/>
      <c r="AC34" s="217"/>
      <c r="AD34" s="217"/>
      <c r="AE34" s="217"/>
      <c r="AF34" s="217"/>
      <c r="AG34" s="217"/>
      <c r="AH34" s="217"/>
      <c r="AI34" s="217"/>
      <c r="AJ34" s="219">
        <f t="shared" si="0"/>
        <v>0</v>
      </c>
      <c r="AK34" s="55"/>
      <c r="AL34" s="1"/>
    </row>
    <row r="35" ht="15" spans="1:36">
      <c r="A35" s="42">
        <v>91</v>
      </c>
      <c r="B35" s="43" t="s">
        <v>36</v>
      </c>
      <c r="C35" s="43">
        <v>2664</v>
      </c>
      <c r="D35" s="43" t="s">
        <v>68</v>
      </c>
      <c r="E35" s="10" t="s">
        <v>31</v>
      </c>
      <c r="F35" s="123"/>
      <c r="G35" s="123"/>
      <c r="H35" s="123"/>
      <c r="I35" s="123"/>
      <c r="J35" s="123"/>
      <c r="K35" s="123"/>
      <c r="L35" s="123"/>
      <c r="M35" s="123"/>
      <c r="N35" s="123"/>
      <c r="O35" s="123">
        <v>2</v>
      </c>
      <c r="P35" s="123"/>
      <c r="Q35" s="123"/>
      <c r="R35" s="123"/>
      <c r="S35" s="123"/>
      <c r="T35" s="123"/>
      <c r="U35" s="123"/>
      <c r="V35" s="123"/>
      <c r="W35" s="123"/>
      <c r="X35" s="123"/>
      <c r="Y35" s="123"/>
      <c r="Z35" s="123"/>
      <c r="AA35" s="123"/>
      <c r="AB35" s="123"/>
      <c r="AC35" s="123"/>
      <c r="AD35" s="123"/>
      <c r="AE35" s="123"/>
      <c r="AF35" s="123"/>
      <c r="AG35" s="123"/>
      <c r="AH35" s="123"/>
      <c r="AI35" s="123"/>
      <c r="AJ35" s="219">
        <f t="shared" si="0"/>
        <v>40</v>
      </c>
    </row>
    <row r="36" ht="15" spans="1:38">
      <c r="A36" s="42">
        <v>34</v>
      </c>
      <c r="B36" s="43" t="s">
        <v>38</v>
      </c>
      <c r="C36" s="43">
        <v>5244</v>
      </c>
      <c r="D36" s="43" t="s">
        <v>69</v>
      </c>
      <c r="E36" s="10" t="s">
        <v>31</v>
      </c>
      <c r="F36" s="9"/>
      <c r="G36" s="9"/>
      <c r="H36" s="9">
        <v>1</v>
      </c>
      <c r="I36" s="9">
        <v>1</v>
      </c>
      <c r="J36" s="9"/>
      <c r="K36" s="9"/>
      <c r="L36" s="9"/>
      <c r="M36" s="9"/>
      <c r="N36" s="9"/>
      <c r="O36" s="9"/>
      <c r="P36" s="9"/>
      <c r="Q36" s="9"/>
      <c r="R36" s="9"/>
      <c r="S36" s="9">
        <v>1</v>
      </c>
      <c r="T36" s="9"/>
      <c r="U36" s="9"/>
      <c r="V36" s="9"/>
      <c r="W36" s="9"/>
      <c r="X36" s="9"/>
      <c r="Y36" s="9"/>
      <c r="Z36" s="9"/>
      <c r="AA36" s="9"/>
      <c r="AB36" s="217">
        <v>1</v>
      </c>
      <c r="AC36" s="217"/>
      <c r="AD36" s="217"/>
      <c r="AE36" s="217"/>
      <c r="AF36" s="217"/>
      <c r="AG36" s="217"/>
      <c r="AH36" s="217"/>
      <c r="AI36" s="217"/>
      <c r="AJ36" s="219">
        <f t="shared" si="0"/>
        <v>180</v>
      </c>
      <c r="AK36" s="55"/>
      <c r="AL36" s="1"/>
    </row>
    <row r="37" ht="15" spans="1:38">
      <c r="A37" s="42">
        <v>102</v>
      </c>
      <c r="B37" s="43" t="s">
        <v>34</v>
      </c>
      <c r="C37" s="43">
        <v>3525</v>
      </c>
      <c r="D37" s="43" t="s">
        <v>70</v>
      </c>
      <c r="E37" s="10" t="s">
        <v>31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217"/>
      <c r="AC37" s="217"/>
      <c r="AD37" s="217"/>
      <c r="AE37" s="217"/>
      <c r="AF37" s="217"/>
      <c r="AG37" s="217"/>
      <c r="AH37" s="217"/>
      <c r="AI37" s="217"/>
      <c r="AJ37" s="219">
        <f t="shared" si="0"/>
        <v>0</v>
      </c>
      <c r="AK37" s="55"/>
      <c r="AL37" s="1"/>
    </row>
    <row r="38" ht="15" spans="1:36">
      <c r="A38" s="42">
        <v>31</v>
      </c>
      <c r="B38" s="43" t="s">
        <v>38</v>
      </c>
      <c r="C38" s="43">
        <v>3526</v>
      </c>
      <c r="D38" s="43" t="s">
        <v>71</v>
      </c>
      <c r="E38" s="10" t="s">
        <v>31</v>
      </c>
      <c r="F38" s="123"/>
      <c r="G38" s="123"/>
      <c r="H38" s="123"/>
      <c r="I38" s="123">
        <v>1</v>
      </c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  <c r="AA38" s="123"/>
      <c r="AB38" s="123"/>
      <c r="AC38" s="123"/>
      <c r="AD38" s="123"/>
      <c r="AE38" s="123"/>
      <c r="AF38" s="123"/>
      <c r="AG38" s="123"/>
      <c r="AH38" s="123"/>
      <c r="AI38" s="123"/>
      <c r="AJ38" s="219">
        <f t="shared" si="0"/>
        <v>60</v>
      </c>
    </row>
    <row r="39" customHeight="1" spans="1:38">
      <c r="A39" s="42">
        <v>88</v>
      </c>
      <c r="B39" s="43" t="s">
        <v>36</v>
      </c>
      <c r="C39" s="43">
        <v>2471</v>
      </c>
      <c r="D39" s="43" t="s">
        <v>72</v>
      </c>
      <c r="E39" s="10" t="s">
        <v>31</v>
      </c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>
        <v>1</v>
      </c>
      <c r="V39" s="9"/>
      <c r="W39" s="9"/>
      <c r="X39" s="9"/>
      <c r="Y39" s="9"/>
      <c r="Z39" s="9"/>
      <c r="AA39" s="9"/>
      <c r="AB39" s="217"/>
      <c r="AC39" s="217">
        <v>1</v>
      </c>
      <c r="AD39" s="217"/>
      <c r="AE39" s="217"/>
      <c r="AF39" s="217"/>
      <c r="AG39" s="217"/>
      <c r="AH39" s="217"/>
      <c r="AI39" s="217"/>
      <c r="AJ39" s="219">
        <f t="shared" si="0"/>
        <v>15</v>
      </c>
      <c r="AK39" s="55"/>
      <c r="AL39" s="1"/>
    </row>
    <row r="40" ht="15" spans="1:38">
      <c r="A40" s="42">
        <v>51</v>
      </c>
      <c r="B40" s="43" t="s">
        <v>58</v>
      </c>
      <c r="C40" s="43">
        <v>1657</v>
      </c>
      <c r="D40" s="44" t="s">
        <v>73</v>
      </c>
      <c r="E40" s="10" t="s">
        <v>31</v>
      </c>
      <c r="F40" s="9"/>
      <c r="G40" s="9"/>
      <c r="H40" s="9"/>
      <c r="I40" s="9">
        <v>1</v>
      </c>
      <c r="J40" s="9"/>
      <c r="K40" s="9"/>
      <c r="L40" s="9"/>
      <c r="M40" s="9"/>
      <c r="N40" s="9"/>
      <c r="O40" s="9"/>
      <c r="P40" s="9"/>
      <c r="Q40" s="9"/>
      <c r="R40" s="9"/>
      <c r="S40" s="9">
        <v>1</v>
      </c>
      <c r="T40" s="9"/>
      <c r="U40" s="9"/>
      <c r="V40" s="9"/>
      <c r="W40" s="9"/>
      <c r="X40" s="9"/>
      <c r="Y40" s="9"/>
      <c r="Z40" s="9"/>
      <c r="AA40" s="9"/>
      <c r="AB40" s="217"/>
      <c r="AC40" s="217"/>
      <c r="AD40" s="217"/>
      <c r="AE40" s="217"/>
      <c r="AF40" s="217"/>
      <c r="AG40" s="217"/>
      <c r="AH40" s="217"/>
      <c r="AI40" s="217"/>
      <c r="AJ40" s="219">
        <f t="shared" si="0"/>
        <v>90</v>
      </c>
      <c r="AK40" s="55"/>
      <c r="AL40" s="1"/>
    </row>
    <row r="41" ht="15" spans="1:38">
      <c r="A41" s="42">
        <v>78</v>
      </c>
      <c r="B41" s="43" t="s">
        <v>29</v>
      </c>
      <c r="C41" s="43">
        <v>2367</v>
      </c>
      <c r="D41" s="43" t="s">
        <v>74</v>
      </c>
      <c r="E41" s="10" t="s">
        <v>31</v>
      </c>
      <c r="F41" s="9"/>
      <c r="G41" s="9"/>
      <c r="H41" s="9"/>
      <c r="I41" s="9">
        <v>1</v>
      </c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217"/>
      <c r="AC41" s="217"/>
      <c r="AD41" s="217"/>
      <c r="AE41" s="217"/>
      <c r="AF41" s="217"/>
      <c r="AG41" s="217"/>
      <c r="AH41" s="217"/>
      <c r="AI41" s="217"/>
      <c r="AJ41" s="219">
        <f t="shared" si="0"/>
        <v>60</v>
      </c>
      <c r="AK41" s="55"/>
      <c r="AL41" s="1"/>
    </row>
    <row r="42" ht="15" spans="1:38">
      <c r="A42" s="42">
        <v>14</v>
      </c>
      <c r="B42" s="43" t="s">
        <v>55</v>
      </c>
      <c r="C42" s="48" t="s">
        <v>75</v>
      </c>
      <c r="D42" s="44" t="s">
        <v>76</v>
      </c>
      <c r="E42" s="10" t="s">
        <v>31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217"/>
      <c r="AC42" s="217"/>
      <c r="AD42" s="217"/>
      <c r="AE42" s="217"/>
      <c r="AF42" s="217"/>
      <c r="AG42" s="217"/>
      <c r="AH42" s="217"/>
      <c r="AI42" s="217"/>
      <c r="AJ42" s="219">
        <f t="shared" si="0"/>
        <v>0</v>
      </c>
      <c r="AK42" s="55"/>
      <c r="AL42" s="1"/>
    </row>
    <row r="43" ht="15" spans="1:38">
      <c r="A43" s="42">
        <v>68</v>
      </c>
      <c r="B43" s="43" t="s">
        <v>40</v>
      </c>
      <c r="C43" s="43">
        <v>6015</v>
      </c>
      <c r="D43" s="44" t="s">
        <v>77</v>
      </c>
      <c r="E43" s="10" t="s">
        <v>31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217"/>
      <c r="AC43" s="217"/>
      <c r="AD43" s="217"/>
      <c r="AE43" s="217"/>
      <c r="AF43" s="217"/>
      <c r="AG43" s="217"/>
      <c r="AH43" s="217"/>
      <c r="AI43" s="217"/>
      <c r="AJ43" s="219">
        <f t="shared" si="0"/>
        <v>0</v>
      </c>
      <c r="AK43" s="55"/>
      <c r="AL43" s="1"/>
    </row>
    <row r="44" ht="15" spans="1:38">
      <c r="A44" s="42">
        <v>93</v>
      </c>
      <c r="B44" s="43" t="s">
        <v>36</v>
      </c>
      <c r="C44" s="43">
        <v>5039</v>
      </c>
      <c r="D44" s="43" t="s">
        <v>78</v>
      </c>
      <c r="E44" s="10" t="s">
        <v>31</v>
      </c>
      <c r="F44" s="9"/>
      <c r="G44" s="9"/>
      <c r="H44" s="9"/>
      <c r="I44" s="9"/>
      <c r="J44" s="9"/>
      <c r="K44" s="9"/>
      <c r="L44" s="9">
        <v>2</v>
      </c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217"/>
      <c r="AC44" s="217"/>
      <c r="AD44" s="217"/>
      <c r="AE44" s="217"/>
      <c r="AF44" s="217"/>
      <c r="AG44" s="217"/>
      <c r="AH44" s="217"/>
      <c r="AI44" s="217"/>
      <c r="AJ44" s="219">
        <f t="shared" si="0"/>
        <v>240</v>
      </c>
      <c r="AK44" s="55"/>
      <c r="AL44" s="1"/>
    </row>
    <row r="45" ht="15" spans="1:38">
      <c r="A45" s="42">
        <v>65</v>
      </c>
      <c r="B45" s="43" t="s">
        <v>49</v>
      </c>
      <c r="C45" s="43">
        <v>2400</v>
      </c>
      <c r="D45" s="43" t="s">
        <v>79</v>
      </c>
      <c r="E45" s="10" t="s">
        <v>31</v>
      </c>
      <c r="F45" s="9"/>
      <c r="G45" s="9"/>
      <c r="H45" s="9"/>
      <c r="I45" s="9">
        <v>1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217">
        <v>1</v>
      </c>
      <c r="AC45" s="217"/>
      <c r="AD45" s="217"/>
      <c r="AE45" s="217"/>
      <c r="AF45" s="217"/>
      <c r="AG45" s="217"/>
      <c r="AH45" s="217"/>
      <c r="AI45" s="217"/>
      <c r="AJ45" s="219">
        <f t="shared" si="0"/>
        <v>70</v>
      </c>
      <c r="AK45" s="55"/>
      <c r="AL45" s="1"/>
    </row>
    <row r="46" ht="15" spans="1:38">
      <c r="A46" s="42">
        <v>41</v>
      </c>
      <c r="B46" s="43" t="s">
        <v>43</v>
      </c>
      <c r="C46" s="43">
        <v>1645</v>
      </c>
      <c r="D46" s="44" t="s">
        <v>80</v>
      </c>
      <c r="E46" s="10" t="s">
        <v>31</v>
      </c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217"/>
      <c r="AC46" s="217"/>
      <c r="AD46" s="217"/>
      <c r="AE46" s="217"/>
      <c r="AF46" s="217"/>
      <c r="AG46" s="217"/>
      <c r="AH46" s="217"/>
      <c r="AI46" s="217"/>
      <c r="AJ46" s="219">
        <f t="shared" si="0"/>
        <v>0</v>
      </c>
      <c r="AK46" s="55"/>
      <c r="AL46" s="1"/>
    </row>
    <row r="47" ht="15" spans="1:38">
      <c r="A47" s="42">
        <v>104</v>
      </c>
      <c r="B47" s="43" t="s">
        <v>34</v>
      </c>
      <c r="C47" s="43">
        <v>3521</v>
      </c>
      <c r="D47" s="43" t="s">
        <v>81</v>
      </c>
      <c r="E47" s="10" t="s">
        <v>31</v>
      </c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217"/>
      <c r="AC47" s="217"/>
      <c r="AD47" s="217"/>
      <c r="AE47" s="217"/>
      <c r="AF47" s="217"/>
      <c r="AG47" s="217"/>
      <c r="AH47" s="217"/>
      <c r="AI47" s="217"/>
      <c r="AJ47" s="219">
        <f t="shared" si="0"/>
        <v>0</v>
      </c>
      <c r="AK47" s="55"/>
      <c r="AL47" s="1"/>
    </row>
    <row r="48" ht="15" spans="1:38">
      <c r="A48" s="42">
        <v>40</v>
      </c>
      <c r="B48" s="43" t="s">
        <v>43</v>
      </c>
      <c r="C48" s="43">
        <v>1630</v>
      </c>
      <c r="D48" s="44" t="s">
        <v>82</v>
      </c>
      <c r="E48" s="10" t="s">
        <v>31</v>
      </c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217"/>
      <c r="AC48" s="217"/>
      <c r="AD48" s="217"/>
      <c r="AE48" s="217"/>
      <c r="AF48" s="217"/>
      <c r="AG48" s="217"/>
      <c r="AH48" s="217"/>
      <c r="AI48" s="217"/>
      <c r="AJ48" s="219">
        <f t="shared" si="0"/>
        <v>0</v>
      </c>
      <c r="AK48" s="55"/>
      <c r="AL48" s="1"/>
    </row>
    <row r="49" ht="15" spans="1:38">
      <c r="A49" s="42">
        <v>49</v>
      </c>
      <c r="B49" s="43" t="s">
        <v>58</v>
      </c>
      <c r="C49" s="48" t="s">
        <v>83</v>
      </c>
      <c r="D49" s="44" t="s">
        <v>84</v>
      </c>
      <c r="E49" s="10" t="s">
        <v>31</v>
      </c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217"/>
      <c r="AC49" s="217"/>
      <c r="AD49" s="217"/>
      <c r="AE49" s="217"/>
      <c r="AF49" s="217"/>
      <c r="AG49" s="217"/>
      <c r="AH49" s="217"/>
      <c r="AI49" s="217"/>
      <c r="AJ49" s="219">
        <f t="shared" si="0"/>
        <v>0</v>
      </c>
      <c r="AK49" s="55"/>
      <c r="AL49" s="1"/>
    </row>
    <row r="50" ht="15" spans="1:38">
      <c r="A50" s="42">
        <v>48</v>
      </c>
      <c r="B50" s="43" t="s">
        <v>58</v>
      </c>
      <c r="C50" s="43">
        <v>5334</v>
      </c>
      <c r="D50" s="44" t="s">
        <v>85</v>
      </c>
      <c r="E50" s="10" t="s">
        <v>31</v>
      </c>
      <c r="F50" s="9"/>
      <c r="G50" s="9"/>
      <c r="H50" s="9"/>
      <c r="I50" s="9"/>
      <c r="J50" s="9"/>
      <c r="K50" s="9"/>
      <c r="L50" s="9"/>
      <c r="M50" s="9"/>
      <c r="N50" s="9">
        <v>2</v>
      </c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217"/>
      <c r="AC50" s="217"/>
      <c r="AD50" s="217"/>
      <c r="AE50" s="217"/>
      <c r="AF50" s="217"/>
      <c r="AG50" s="217"/>
      <c r="AH50" s="217"/>
      <c r="AI50" s="217"/>
      <c r="AJ50" s="219">
        <f t="shared" si="0"/>
        <v>80</v>
      </c>
      <c r="AK50" s="55"/>
      <c r="AL50" s="1"/>
    </row>
    <row r="51" ht="15" spans="1:38">
      <c r="A51" s="42">
        <v>60</v>
      </c>
      <c r="B51" s="43" t="s">
        <v>49</v>
      </c>
      <c r="C51" s="43">
        <v>5348</v>
      </c>
      <c r="D51" s="43" t="s">
        <v>86</v>
      </c>
      <c r="E51" s="10" t="s">
        <v>31</v>
      </c>
      <c r="F51" s="9">
        <v>1</v>
      </c>
      <c r="G51" s="9"/>
      <c r="H51" s="9">
        <v>1</v>
      </c>
      <c r="I51" s="9"/>
      <c r="J51" s="9"/>
      <c r="K51" s="9"/>
      <c r="L51" s="9"/>
      <c r="M51" s="9"/>
      <c r="N51" s="9">
        <v>1</v>
      </c>
      <c r="O51" s="9"/>
      <c r="P51" s="9"/>
      <c r="Q51" s="9"/>
      <c r="R51" s="9">
        <v>1</v>
      </c>
      <c r="S51" s="9"/>
      <c r="T51" s="9">
        <v>1</v>
      </c>
      <c r="U51" s="9"/>
      <c r="V51" s="9"/>
      <c r="W51" s="9"/>
      <c r="X51" s="9"/>
      <c r="Y51" s="9"/>
      <c r="Z51" s="9"/>
      <c r="AA51" s="9"/>
      <c r="AB51" s="217"/>
      <c r="AC51" s="217">
        <v>1</v>
      </c>
      <c r="AD51" s="217"/>
      <c r="AE51" s="217"/>
      <c r="AF51" s="217"/>
      <c r="AG51" s="217"/>
      <c r="AH51" s="217"/>
      <c r="AI51" s="217"/>
      <c r="AJ51" s="219">
        <f t="shared" si="0"/>
        <v>405</v>
      </c>
      <c r="AK51" s="55"/>
      <c r="AL51" s="1"/>
    </row>
    <row r="52" ht="15" spans="1:36">
      <c r="A52" s="42">
        <v>90</v>
      </c>
      <c r="B52" s="43" t="s">
        <v>36</v>
      </c>
      <c r="C52" s="43">
        <v>2557</v>
      </c>
      <c r="D52" s="43" t="s">
        <v>87</v>
      </c>
      <c r="E52" s="10" t="s">
        <v>31</v>
      </c>
      <c r="F52" s="123"/>
      <c r="G52" s="123"/>
      <c r="H52" s="123"/>
      <c r="I52" s="123"/>
      <c r="J52" s="123"/>
      <c r="K52" s="123"/>
      <c r="L52" s="123"/>
      <c r="M52" s="123"/>
      <c r="N52" s="123"/>
      <c r="O52" s="123"/>
      <c r="P52" s="123"/>
      <c r="Q52" s="123"/>
      <c r="R52" s="123"/>
      <c r="S52" s="123"/>
      <c r="T52" s="123"/>
      <c r="U52" s="123"/>
      <c r="V52" s="123"/>
      <c r="W52" s="123"/>
      <c r="X52" s="123"/>
      <c r="Y52" s="123"/>
      <c r="Z52" s="123"/>
      <c r="AA52" s="123"/>
      <c r="AB52" s="123"/>
      <c r="AC52" s="123"/>
      <c r="AD52" s="123"/>
      <c r="AE52" s="123"/>
      <c r="AF52" s="123"/>
      <c r="AG52" s="123"/>
      <c r="AH52" s="123"/>
      <c r="AI52" s="123"/>
      <c r="AJ52" s="219">
        <f t="shared" si="0"/>
        <v>0</v>
      </c>
    </row>
    <row r="53" ht="15" spans="1:36">
      <c r="A53" s="42">
        <v>46</v>
      </c>
      <c r="B53" s="43" t="s">
        <v>43</v>
      </c>
      <c r="C53" s="43">
        <v>3581</v>
      </c>
      <c r="D53" s="44" t="s">
        <v>88</v>
      </c>
      <c r="E53" s="10" t="s">
        <v>31</v>
      </c>
      <c r="F53" s="123"/>
      <c r="G53" s="123"/>
      <c r="H53" s="123"/>
      <c r="I53" s="123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23"/>
      <c r="V53" s="123"/>
      <c r="W53" s="123"/>
      <c r="X53" s="123"/>
      <c r="Y53" s="123"/>
      <c r="Z53" s="123"/>
      <c r="AA53" s="123"/>
      <c r="AB53" s="123"/>
      <c r="AC53" s="123"/>
      <c r="AD53" s="123"/>
      <c r="AE53" s="123"/>
      <c r="AF53" s="123"/>
      <c r="AG53" s="123"/>
      <c r="AH53" s="123"/>
      <c r="AI53" s="123"/>
      <c r="AJ53" s="219">
        <f t="shared" si="0"/>
        <v>0</v>
      </c>
    </row>
    <row r="54" ht="15" spans="1:38">
      <c r="A54" s="42">
        <v>115</v>
      </c>
      <c r="B54" s="43" t="s">
        <v>64</v>
      </c>
      <c r="C54" s="43">
        <v>5076</v>
      </c>
      <c r="D54" s="43" t="s">
        <v>89</v>
      </c>
      <c r="E54" s="44" t="s">
        <v>90</v>
      </c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217"/>
      <c r="AC54" s="217"/>
      <c r="AD54" s="217"/>
      <c r="AE54" s="217"/>
      <c r="AF54" s="217"/>
      <c r="AG54" s="217"/>
      <c r="AH54" s="217"/>
      <c r="AI54" s="217"/>
      <c r="AJ54" s="219">
        <f t="shared" si="0"/>
        <v>0</v>
      </c>
      <c r="AK54" s="55"/>
      <c r="AL54" s="1"/>
    </row>
    <row r="55" ht="15" spans="1:38">
      <c r="A55" s="42">
        <v>29</v>
      </c>
      <c r="B55" s="43" t="s">
        <v>38</v>
      </c>
      <c r="C55" s="43">
        <v>2681</v>
      </c>
      <c r="D55" s="43" t="s">
        <v>91</v>
      </c>
      <c r="E55" s="10" t="s">
        <v>90</v>
      </c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>
        <v>1</v>
      </c>
      <c r="S55" s="9"/>
      <c r="T55" s="9"/>
      <c r="U55" s="9"/>
      <c r="V55" s="9"/>
      <c r="W55" s="9"/>
      <c r="X55" s="9"/>
      <c r="Y55" s="9"/>
      <c r="Z55" s="9"/>
      <c r="AA55" s="9"/>
      <c r="AB55" s="217">
        <v>2</v>
      </c>
      <c r="AC55" s="217"/>
      <c r="AD55" s="217"/>
      <c r="AE55" s="217"/>
      <c r="AF55" s="217"/>
      <c r="AG55" s="217"/>
      <c r="AH55" s="217"/>
      <c r="AI55" s="217"/>
      <c r="AJ55" s="219">
        <f t="shared" si="0"/>
        <v>80</v>
      </c>
      <c r="AK55" s="55"/>
      <c r="AL55" s="1"/>
    </row>
    <row r="56" ht="15" spans="1:38">
      <c r="A56" s="42">
        <v>59</v>
      </c>
      <c r="B56" s="43" t="s">
        <v>49</v>
      </c>
      <c r="C56" s="43">
        <v>5327</v>
      </c>
      <c r="D56" s="43" t="s">
        <v>92</v>
      </c>
      <c r="E56" s="10" t="s">
        <v>90</v>
      </c>
      <c r="F56" s="9"/>
      <c r="G56" s="9"/>
      <c r="H56" s="9"/>
      <c r="I56" s="9">
        <v>2</v>
      </c>
      <c r="J56" s="9"/>
      <c r="K56" s="9"/>
      <c r="L56" s="9"/>
      <c r="M56" s="9"/>
      <c r="N56" s="9"/>
      <c r="O56" s="9">
        <v>1</v>
      </c>
      <c r="P56" s="9"/>
      <c r="Q56" s="9"/>
      <c r="R56" s="9"/>
      <c r="S56" s="9"/>
      <c r="T56" s="9"/>
      <c r="U56" s="9">
        <v>1</v>
      </c>
      <c r="V56" s="9"/>
      <c r="W56" s="9"/>
      <c r="X56" s="9"/>
      <c r="Y56" s="9"/>
      <c r="Z56" s="9"/>
      <c r="AA56" s="9"/>
      <c r="AB56" s="217"/>
      <c r="AC56" s="217"/>
      <c r="AD56" s="217"/>
      <c r="AE56" s="217"/>
      <c r="AF56" s="217"/>
      <c r="AG56" s="217"/>
      <c r="AH56" s="217"/>
      <c r="AI56" s="217"/>
      <c r="AJ56" s="219">
        <f t="shared" si="0"/>
        <v>150</v>
      </c>
      <c r="AK56" s="55"/>
      <c r="AL56" s="1"/>
    </row>
    <row r="57" ht="15" spans="1:38">
      <c r="A57" s="42">
        <v>57</v>
      </c>
      <c r="B57" s="43" t="s">
        <v>58</v>
      </c>
      <c r="C57" s="43">
        <v>5801</v>
      </c>
      <c r="D57" s="43" t="s">
        <v>93</v>
      </c>
      <c r="E57" s="10" t="s">
        <v>90</v>
      </c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>
        <v>1</v>
      </c>
      <c r="S57" s="9"/>
      <c r="T57" s="9"/>
      <c r="U57" s="9"/>
      <c r="V57" s="9"/>
      <c r="W57" s="9"/>
      <c r="X57" s="9"/>
      <c r="Y57" s="9"/>
      <c r="Z57" s="9"/>
      <c r="AA57" s="9"/>
      <c r="AB57" s="217"/>
      <c r="AC57" s="217"/>
      <c r="AD57" s="217"/>
      <c r="AE57" s="217"/>
      <c r="AF57" s="217"/>
      <c r="AG57" s="217"/>
      <c r="AH57" s="217"/>
      <c r="AI57" s="217"/>
      <c r="AJ57" s="219">
        <f t="shared" si="0"/>
        <v>60</v>
      </c>
      <c r="AK57" s="55"/>
      <c r="AL57" s="1"/>
    </row>
    <row r="58" ht="15" spans="1:38">
      <c r="A58" s="42">
        <v>108</v>
      </c>
      <c r="B58" s="43" t="s">
        <v>34</v>
      </c>
      <c r="C58" s="43">
        <v>6222</v>
      </c>
      <c r="D58" s="43" t="s">
        <v>94</v>
      </c>
      <c r="E58" s="10" t="s">
        <v>90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217"/>
      <c r="AC58" s="217"/>
      <c r="AD58" s="217"/>
      <c r="AE58" s="217"/>
      <c r="AF58" s="217"/>
      <c r="AG58" s="217"/>
      <c r="AH58" s="217"/>
      <c r="AI58" s="217"/>
      <c r="AJ58" s="219">
        <f t="shared" si="0"/>
        <v>0</v>
      </c>
      <c r="AK58" s="55"/>
      <c r="AL58" s="1"/>
    </row>
    <row r="59" ht="15" spans="1:38">
      <c r="A59" s="42">
        <v>7</v>
      </c>
      <c r="B59" s="43" t="s">
        <v>32</v>
      </c>
      <c r="C59" s="43">
        <v>3517</v>
      </c>
      <c r="D59" s="43" t="s">
        <v>95</v>
      </c>
      <c r="E59" s="10" t="s">
        <v>90</v>
      </c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218"/>
      <c r="AC59" s="9"/>
      <c r="AD59" s="9"/>
      <c r="AE59" s="9"/>
      <c r="AF59" s="9"/>
      <c r="AG59" s="9"/>
      <c r="AH59" s="9"/>
      <c r="AI59" s="9"/>
      <c r="AJ59" s="219">
        <f t="shared" si="0"/>
        <v>0</v>
      </c>
      <c r="AK59" s="55"/>
      <c r="AL59" s="1"/>
    </row>
    <row r="60" ht="15" spans="1:38">
      <c r="A60" s="42">
        <v>114</v>
      </c>
      <c r="B60" s="43" t="s">
        <v>64</v>
      </c>
      <c r="C60" s="43">
        <v>5551</v>
      </c>
      <c r="D60" s="43" t="s">
        <v>96</v>
      </c>
      <c r="E60" s="44" t="s">
        <v>90</v>
      </c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217"/>
      <c r="AC60" s="217"/>
      <c r="AD60" s="217"/>
      <c r="AE60" s="217"/>
      <c r="AF60" s="217"/>
      <c r="AG60" s="217"/>
      <c r="AH60" s="217"/>
      <c r="AI60" s="217"/>
      <c r="AJ60" s="219">
        <f t="shared" si="0"/>
        <v>0</v>
      </c>
      <c r="AK60" s="55"/>
      <c r="AL60" s="1"/>
    </row>
    <row r="61" ht="15" spans="1:38">
      <c r="A61" s="42">
        <v>123</v>
      </c>
      <c r="B61" s="43" t="s">
        <v>24</v>
      </c>
      <c r="C61" s="43">
        <v>1642</v>
      </c>
      <c r="D61" s="43" t="s">
        <v>97</v>
      </c>
      <c r="E61" s="44" t="s">
        <v>90</v>
      </c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217"/>
      <c r="AC61" s="217"/>
      <c r="AD61" s="217"/>
      <c r="AE61" s="217"/>
      <c r="AF61" s="217"/>
      <c r="AG61" s="217"/>
      <c r="AH61" s="217"/>
      <c r="AI61" s="217"/>
      <c r="AJ61" s="219">
        <f t="shared" si="0"/>
        <v>0</v>
      </c>
      <c r="AK61" s="55"/>
      <c r="AL61" s="1"/>
    </row>
    <row r="62" ht="15" spans="1:38">
      <c r="A62" s="42">
        <v>37</v>
      </c>
      <c r="B62" s="43" t="s">
        <v>38</v>
      </c>
      <c r="C62" s="43">
        <v>5657</v>
      </c>
      <c r="D62" s="43" t="s">
        <v>98</v>
      </c>
      <c r="E62" s="10" t="s">
        <v>90</v>
      </c>
      <c r="F62" s="9"/>
      <c r="G62" s="9"/>
      <c r="H62" s="9">
        <v>1</v>
      </c>
      <c r="I62" s="9">
        <v>2</v>
      </c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217">
        <v>1</v>
      </c>
      <c r="AC62" s="9"/>
      <c r="AD62" s="9"/>
      <c r="AE62" s="9">
        <v>1</v>
      </c>
      <c r="AF62" s="9"/>
      <c r="AG62" s="9"/>
      <c r="AH62" s="9"/>
      <c r="AI62" s="9"/>
      <c r="AJ62" s="219">
        <f t="shared" si="0"/>
        <v>212</v>
      </c>
      <c r="AK62" s="55"/>
      <c r="AL62" s="1"/>
    </row>
    <row r="63" ht="15" spans="1:36">
      <c r="A63" s="42">
        <v>62</v>
      </c>
      <c r="B63" s="43" t="s">
        <v>49</v>
      </c>
      <c r="C63" s="43">
        <v>1798</v>
      </c>
      <c r="D63" s="43" t="s">
        <v>99</v>
      </c>
      <c r="E63" s="10" t="s">
        <v>90</v>
      </c>
      <c r="F63" s="123"/>
      <c r="G63" s="123"/>
      <c r="H63" s="123"/>
      <c r="I63" s="123">
        <v>1</v>
      </c>
      <c r="J63" s="123"/>
      <c r="K63" s="123"/>
      <c r="L63" s="123"/>
      <c r="M63" s="123"/>
      <c r="N63" s="123"/>
      <c r="O63" s="123"/>
      <c r="P63" s="123"/>
      <c r="Q63" s="123"/>
      <c r="R63" s="123"/>
      <c r="S63" s="123"/>
      <c r="T63" s="123"/>
      <c r="U63" s="123"/>
      <c r="V63" s="123"/>
      <c r="W63" s="123"/>
      <c r="X63" s="123"/>
      <c r="Y63" s="123"/>
      <c r="Z63" s="123"/>
      <c r="AA63" s="123"/>
      <c r="AB63" s="123"/>
      <c r="AC63" s="123"/>
      <c r="AD63" s="123"/>
      <c r="AE63" s="123"/>
      <c r="AF63" s="123"/>
      <c r="AG63" s="123"/>
      <c r="AH63" s="123"/>
      <c r="AI63" s="123"/>
      <c r="AJ63" s="219">
        <f t="shared" si="0"/>
        <v>60</v>
      </c>
    </row>
    <row r="64" ht="15" spans="1:38">
      <c r="A64" s="42">
        <v>53</v>
      </c>
      <c r="B64" s="43" t="s">
        <v>58</v>
      </c>
      <c r="C64" s="43">
        <v>2336</v>
      </c>
      <c r="D64" s="43" t="s">
        <v>100</v>
      </c>
      <c r="E64" s="10" t="s">
        <v>90</v>
      </c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217"/>
      <c r="AC64" s="217"/>
      <c r="AD64" s="217"/>
      <c r="AE64" s="217"/>
      <c r="AF64" s="217"/>
      <c r="AG64" s="217"/>
      <c r="AH64" s="217"/>
      <c r="AI64" s="217"/>
      <c r="AJ64" s="219">
        <f t="shared" si="0"/>
        <v>0</v>
      </c>
      <c r="AK64" s="55"/>
      <c r="AL64" s="1"/>
    </row>
    <row r="65" ht="15" spans="1:38">
      <c r="A65" s="42">
        <v>23</v>
      </c>
      <c r="B65" s="43" t="s">
        <v>55</v>
      </c>
      <c r="C65" s="43">
        <v>5777</v>
      </c>
      <c r="D65" s="43" t="s">
        <v>101</v>
      </c>
      <c r="E65" s="10" t="s">
        <v>90</v>
      </c>
      <c r="F65" s="9"/>
      <c r="G65" s="9"/>
      <c r="H65" s="9"/>
      <c r="I65" s="9">
        <v>1</v>
      </c>
      <c r="J65" s="9"/>
      <c r="K65" s="9"/>
      <c r="L65" s="9"/>
      <c r="M65" s="9"/>
      <c r="N65" s="9">
        <v>1</v>
      </c>
      <c r="O65" s="9"/>
      <c r="P65" s="9"/>
      <c r="Q65" s="9"/>
      <c r="R65" s="9">
        <v>1</v>
      </c>
      <c r="S65" s="9"/>
      <c r="T65" s="9"/>
      <c r="U65" s="9"/>
      <c r="V65" s="9"/>
      <c r="W65" s="9"/>
      <c r="X65" s="9"/>
      <c r="Y65" s="9"/>
      <c r="Z65" s="9"/>
      <c r="AA65" s="9"/>
      <c r="AB65" s="217">
        <v>1</v>
      </c>
      <c r="AC65" s="9"/>
      <c r="AD65" s="9"/>
      <c r="AE65" s="9"/>
      <c r="AF65" s="9"/>
      <c r="AG65" s="9"/>
      <c r="AH65" s="9"/>
      <c r="AI65" s="9"/>
      <c r="AJ65" s="219">
        <f t="shared" si="0"/>
        <v>170</v>
      </c>
      <c r="AK65" s="55"/>
      <c r="AL65" s="1"/>
    </row>
    <row r="66" ht="15" spans="1:38">
      <c r="A66" s="42">
        <v>35</v>
      </c>
      <c r="B66" s="43" t="s">
        <v>38</v>
      </c>
      <c r="C66" s="43">
        <v>5155</v>
      </c>
      <c r="D66" s="43" t="s">
        <v>102</v>
      </c>
      <c r="E66" s="10" t="s">
        <v>90</v>
      </c>
      <c r="F66" s="9"/>
      <c r="G66" s="9"/>
      <c r="H66" s="9"/>
      <c r="I66" s="9">
        <v>1</v>
      </c>
      <c r="J66" s="9"/>
      <c r="K66" s="9"/>
      <c r="L66" s="9"/>
      <c r="M66" s="9"/>
      <c r="N66" s="9"/>
      <c r="O66" s="9">
        <v>1</v>
      </c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217"/>
      <c r="AC66" s="217"/>
      <c r="AD66" s="217"/>
      <c r="AE66" s="217"/>
      <c r="AF66" s="217"/>
      <c r="AG66" s="217"/>
      <c r="AH66" s="217"/>
      <c r="AI66" s="217"/>
      <c r="AJ66" s="219">
        <f t="shared" si="0"/>
        <v>80</v>
      </c>
      <c r="AK66" s="55"/>
      <c r="AL66" s="1"/>
    </row>
    <row r="67" ht="15" spans="1:38">
      <c r="A67" s="42">
        <v>82</v>
      </c>
      <c r="B67" s="43" t="s">
        <v>29</v>
      </c>
      <c r="C67" s="43">
        <v>5545</v>
      </c>
      <c r="D67" s="44" t="s">
        <v>103</v>
      </c>
      <c r="E67" s="10" t="s">
        <v>90</v>
      </c>
      <c r="F67" s="9"/>
      <c r="G67" s="9"/>
      <c r="H67" s="9"/>
      <c r="I67" s="9">
        <v>1</v>
      </c>
      <c r="J67" s="9"/>
      <c r="K67" s="9"/>
      <c r="L67" s="9"/>
      <c r="M67" s="9"/>
      <c r="N67" s="9"/>
      <c r="O67" s="9">
        <v>1</v>
      </c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217"/>
      <c r="AC67" s="9"/>
      <c r="AD67" s="9"/>
      <c r="AE67" s="9"/>
      <c r="AF67" s="9"/>
      <c r="AG67" s="9"/>
      <c r="AH67" s="9"/>
      <c r="AI67" s="9"/>
      <c r="AJ67" s="219">
        <f t="shared" si="0"/>
        <v>80</v>
      </c>
      <c r="AK67" s="55"/>
      <c r="AL67" s="1"/>
    </row>
    <row r="68" ht="15" spans="1:38">
      <c r="A68" s="42">
        <v>10</v>
      </c>
      <c r="B68" s="43" t="s">
        <v>32</v>
      </c>
      <c r="C68" s="43">
        <v>2400</v>
      </c>
      <c r="D68" s="43" t="s">
        <v>104</v>
      </c>
      <c r="E68" s="10" t="s">
        <v>90</v>
      </c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217"/>
      <c r="AC68" s="217"/>
      <c r="AD68" s="217"/>
      <c r="AE68" s="217"/>
      <c r="AF68" s="217"/>
      <c r="AG68" s="217"/>
      <c r="AH68" s="217"/>
      <c r="AI68" s="217"/>
      <c r="AJ68" s="219">
        <f t="shared" si="0"/>
        <v>0</v>
      </c>
      <c r="AK68" s="55"/>
      <c r="AL68" s="1"/>
    </row>
    <row r="69" ht="15" spans="1:38">
      <c r="A69" s="42">
        <v>117</v>
      </c>
      <c r="B69" s="43" t="s">
        <v>64</v>
      </c>
      <c r="C69" s="43">
        <v>5804</v>
      </c>
      <c r="D69" s="43" t="s">
        <v>105</v>
      </c>
      <c r="E69" s="44" t="s">
        <v>90</v>
      </c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217"/>
      <c r="AC69" s="217"/>
      <c r="AD69" s="217"/>
      <c r="AE69" s="217"/>
      <c r="AF69" s="217"/>
      <c r="AG69" s="217"/>
      <c r="AH69" s="217"/>
      <c r="AI69" s="217"/>
      <c r="AJ69" s="219">
        <f t="shared" si="0"/>
        <v>0</v>
      </c>
      <c r="AK69" s="55"/>
      <c r="AL69" s="1"/>
    </row>
    <row r="70" ht="15" spans="1:36">
      <c r="A70" s="42">
        <v>127</v>
      </c>
      <c r="B70" s="43" t="s">
        <v>24</v>
      </c>
      <c r="C70" s="43">
        <v>2567</v>
      </c>
      <c r="D70" s="43" t="s">
        <v>106</v>
      </c>
      <c r="E70" s="44" t="s">
        <v>90</v>
      </c>
      <c r="F70" s="123"/>
      <c r="G70" s="123"/>
      <c r="H70" s="123"/>
      <c r="I70" s="123"/>
      <c r="J70" s="123"/>
      <c r="K70" s="123"/>
      <c r="L70" s="123"/>
      <c r="M70" s="123"/>
      <c r="N70" s="123"/>
      <c r="O70" s="123"/>
      <c r="P70" s="123"/>
      <c r="Q70" s="123"/>
      <c r="R70" s="123"/>
      <c r="S70" s="123"/>
      <c r="T70" s="123"/>
      <c r="U70" s="123"/>
      <c r="V70" s="123"/>
      <c r="W70" s="123"/>
      <c r="X70" s="123"/>
      <c r="Y70" s="123"/>
      <c r="Z70" s="123"/>
      <c r="AA70" s="123"/>
      <c r="AB70" s="220"/>
      <c r="AC70" s="123"/>
      <c r="AD70" s="123"/>
      <c r="AE70" s="123"/>
      <c r="AF70" s="123"/>
      <c r="AG70" s="123"/>
      <c r="AH70" s="123"/>
      <c r="AI70" s="123"/>
      <c r="AJ70" s="219">
        <f t="shared" ref="AJ70:AJ133" si="1">F70*$F$4+G70*$G$4+H70*$H$4+I70*$I$4+J70*$J$4+K70*$K$4+L70*$L$4+M70*$M$4+N70*$N$4+O70*$O$4+P70*$P$4+Q70*$Q$4+R70*$R$4+S70*$S$4+T70*$T$4+U70*$U$4+V70*$V$4+W70*$W$4+X70*$X$4+Y70*$Y$4+Z70*$Z$4+AA70*$AA$4+AB70*$AB$4+AC70*$AC$4+AD70*$AD$4+AE70*$AE$4+AF70*$AF$4+AG70*$AG$4+AH70*$AH$4+AI70*$AI$4</f>
        <v>0</v>
      </c>
    </row>
    <row r="71" customHeight="1" spans="1:38">
      <c r="A71" s="42">
        <v>22</v>
      </c>
      <c r="B71" s="43" t="s">
        <v>55</v>
      </c>
      <c r="C71" s="43">
        <v>5497</v>
      </c>
      <c r="D71" s="43" t="s">
        <v>107</v>
      </c>
      <c r="E71" s="10" t="s">
        <v>90</v>
      </c>
      <c r="F71" s="9"/>
      <c r="G71" s="9"/>
      <c r="H71" s="9"/>
      <c r="I71" s="9"/>
      <c r="J71" s="9"/>
      <c r="K71" s="9"/>
      <c r="L71" s="9"/>
      <c r="M71" s="9"/>
      <c r="N71" s="9"/>
      <c r="O71" s="9">
        <v>1</v>
      </c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217"/>
      <c r="AC71" s="217"/>
      <c r="AD71" s="217"/>
      <c r="AE71" s="217"/>
      <c r="AF71" s="217"/>
      <c r="AG71" s="217"/>
      <c r="AH71" s="217"/>
      <c r="AI71" s="217"/>
      <c r="AJ71" s="219">
        <f t="shared" si="1"/>
        <v>20</v>
      </c>
      <c r="AK71" s="55"/>
      <c r="AL71" s="1"/>
    </row>
    <row r="72" ht="15" spans="1:38">
      <c r="A72" s="42">
        <v>18</v>
      </c>
      <c r="B72" s="43" t="s">
        <v>55</v>
      </c>
      <c r="C72" s="48" t="s">
        <v>108</v>
      </c>
      <c r="D72" s="44" t="s">
        <v>109</v>
      </c>
      <c r="E72" s="10" t="s">
        <v>90</v>
      </c>
      <c r="F72" s="9"/>
      <c r="G72" s="9"/>
      <c r="H72" s="9"/>
      <c r="I72" s="9">
        <v>1</v>
      </c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217"/>
      <c r="AC72" s="217"/>
      <c r="AD72" s="217"/>
      <c r="AE72" s="217"/>
      <c r="AF72" s="217"/>
      <c r="AG72" s="217"/>
      <c r="AH72" s="217"/>
      <c r="AI72" s="217"/>
      <c r="AJ72" s="219">
        <f t="shared" si="1"/>
        <v>60</v>
      </c>
      <c r="AK72" s="55"/>
      <c r="AL72" s="1"/>
    </row>
    <row r="73" ht="15" spans="1:38">
      <c r="A73" s="42">
        <v>99</v>
      </c>
      <c r="B73" s="43" t="s">
        <v>34</v>
      </c>
      <c r="C73" s="43">
        <v>3528</v>
      </c>
      <c r="D73" s="43" t="s">
        <v>110</v>
      </c>
      <c r="E73" s="10" t="s">
        <v>90</v>
      </c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217"/>
      <c r="AC73" s="217"/>
      <c r="AD73" s="217"/>
      <c r="AE73" s="217"/>
      <c r="AF73" s="217"/>
      <c r="AG73" s="217"/>
      <c r="AH73" s="217"/>
      <c r="AI73" s="217"/>
      <c r="AJ73" s="219">
        <f t="shared" si="1"/>
        <v>0</v>
      </c>
      <c r="AK73" s="55"/>
      <c r="AL73" s="1"/>
    </row>
    <row r="74" ht="15" spans="1:38">
      <c r="A74" s="42">
        <v>36</v>
      </c>
      <c r="B74" s="43" t="s">
        <v>38</v>
      </c>
      <c r="C74" s="43">
        <v>5576</v>
      </c>
      <c r="D74" s="43" t="s">
        <v>111</v>
      </c>
      <c r="E74" s="10" t="s">
        <v>90</v>
      </c>
      <c r="F74" s="9"/>
      <c r="G74" s="9"/>
      <c r="H74" s="9"/>
      <c r="I74" s="9"/>
      <c r="J74" s="9"/>
      <c r="K74" s="9"/>
      <c r="L74" s="9"/>
      <c r="M74" s="9"/>
      <c r="N74" s="9"/>
      <c r="O74" s="9">
        <v>2</v>
      </c>
      <c r="P74" s="9"/>
      <c r="Q74" s="9"/>
      <c r="R74" s="9"/>
      <c r="S74" s="9"/>
      <c r="T74" s="9">
        <v>1</v>
      </c>
      <c r="U74" s="9"/>
      <c r="V74" s="9"/>
      <c r="W74" s="9"/>
      <c r="X74" s="9"/>
      <c r="Y74" s="9"/>
      <c r="Z74" s="9"/>
      <c r="AA74" s="9"/>
      <c r="AB74" s="217">
        <v>2</v>
      </c>
      <c r="AC74" s="217"/>
      <c r="AD74" s="217"/>
      <c r="AE74" s="217">
        <v>2</v>
      </c>
      <c r="AF74" s="217"/>
      <c r="AG74" s="217"/>
      <c r="AH74" s="217"/>
      <c r="AI74" s="217"/>
      <c r="AJ74" s="219">
        <f t="shared" si="1"/>
        <v>84</v>
      </c>
      <c r="AK74" s="55"/>
      <c r="AL74" s="1"/>
    </row>
    <row r="75" ht="15" spans="1:38">
      <c r="A75" s="42">
        <v>113</v>
      </c>
      <c r="B75" s="43" t="s">
        <v>64</v>
      </c>
      <c r="C75" s="43">
        <v>2161</v>
      </c>
      <c r="D75" s="43" t="s">
        <v>112</v>
      </c>
      <c r="E75" s="44" t="s">
        <v>90</v>
      </c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217"/>
      <c r="AC75" s="217"/>
      <c r="AD75" s="217"/>
      <c r="AE75" s="217"/>
      <c r="AF75" s="217"/>
      <c r="AG75" s="217"/>
      <c r="AH75" s="217"/>
      <c r="AI75" s="217"/>
      <c r="AJ75" s="219">
        <f t="shared" si="1"/>
        <v>0</v>
      </c>
      <c r="AK75" s="55"/>
      <c r="AL75" s="1"/>
    </row>
    <row r="76" ht="15" spans="1:38">
      <c r="A76" s="42">
        <v>21</v>
      </c>
      <c r="B76" s="43" t="s">
        <v>55</v>
      </c>
      <c r="C76" s="43">
        <v>5061</v>
      </c>
      <c r="D76" s="43" t="s">
        <v>113</v>
      </c>
      <c r="E76" s="10" t="s">
        <v>90</v>
      </c>
      <c r="F76" s="9"/>
      <c r="G76" s="9"/>
      <c r="H76" s="9"/>
      <c r="I76" s="9"/>
      <c r="J76" s="9"/>
      <c r="K76" s="9"/>
      <c r="L76" s="9"/>
      <c r="M76" s="9"/>
      <c r="N76" s="9"/>
      <c r="O76" s="9">
        <v>1</v>
      </c>
      <c r="P76" s="9"/>
      <c r="Q76" s="9"/>
      <c r="R76" s="9"/>
      <c r="S76" s="9"/>
      <c r="T76" s="9"/>
      <c r="U76" s="9">
        <v>1</v>
      </c>
      <c r="V76" s="9"/>
      <c r="W76" s="9"/>
      <c r="X76" s="9"/>
      <c r="Y76" s="9"/>
      <c r="Z76" s="9"/>
      <c r="AA76" s="9"/>
      <c r="AB76" s="217"/>
      <c r="AC76" s="217"/>
      <c r="AD76" s="217"/>
      <c r="AE76" s="217"/>
      <c r="AF76" s="217"/>
      <c r="AG76" s="217"/>
      <c r="AH76" s="217"/>
      <c r="AI76" s="217"/>
      <c r="AJ76" s="219">
        <f t="shared" si="1"/>
        <v>30</v>
      </c>
      <c r="AK76" s="55"/>
      <c r="AL76" s="1"/>
    </row>
    <row r="77" ht="15" spans="1:38">
      <c r="A77" s="42">
        <v>28</v>
      </c>
      <c r="B77" s="43" t="s">
        <v>38</v>
      </c>
      <c r="C77" s="43">
        <v>2377</v>
      </c>
      <c r="D77" s="43" t="s">
        <v>114</v>
      </c>
      <c r="E77" s="10" t="s">
        <v>90</v>
      </c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217"/>
      <c r="AC77" s="217"/>
      <c r="AD77" s="217"/>
      <c r="AE77" s="217"/>
      <c r="AF77" s="217"/>
      <c r="AG77" s="217"/>
      <c r="AH77" s="217"/>
      <c r="AI77" s="217"/>
      <c r="AJ77" s="219">
        <f t="shared" si="1"/>
        <v>0</v>
      </c>
      <c r="AK77" s="55"/>
      <c r="AL77" s="1"/>
    </row>
    <row r="78" ht="15" spans="1:36">
      <c r="A78" s="42">
        <v>47</v>
      </c>
      <c r="B78" s="43" t="s">
        <v>43</v>
      </c>
      <c r="C78" s="43">
        <v>5631</v>
      </c>
      <c r="D78" s="44" t="s">
        <v>115</v>
      </c>
      <c r="E78" s="10" t="s">
        <v>90</v>
      </c>
      <c r="F78" s="123"/>
      <c r="G78" s="123"/>
      <c r="H78" s="123"/>
      <c r="I78" s="123"/>
      <c r="J78" s="123"/>
      <c r="K78" s="123"/>
      <c r="L78" s="123"/>
      <c r="M78" s="123"/>
      <c r="N78" s="123"/>
      <c r="O78" s="123">
        <v>1</v>
      </c>
      <c r="P78" s="123"/>
      <c r="Q78" s="123"/>
      <c r="R78" s="123"/>
      <c r="S78" s="123"/>
      <c r="T78" s="123">
        <v>1</v>
      </c>
      <c r="U78" s="123"/>
      <c r="V78" s="123"/>
      <c r="W78" s="123"/>
      <c r="X78" s="123"/>
      <c r="Y78" s="123"/>
      <c r="Z78" s="123"/>
      <c r="AA78" s="123"/>
      <c r="AB78" s="220"/>
      <c r="AC78" s="123"/>
      <c r="AD78" s="123"/>
      <c r="AE78" s="123">
        <v>1</v>
      </c>
      <c r="AF78" s="123"/>
      <c r="AG78" s="123"/>
      <c r="AH78" s="123"/>
      <c r="AI78" s="123"/>
      <c r="AJ78" s="219">
        <f t="shared" si="1"/>
        <v>42</v>
      </c>
    </row>
    <row r="79" ht="15" spans="1:38">
      <c r="A79" s="42">
        <v>71</v>
      </c>
      <c r="B79" s="43" t="s">
        <v>40</v>
      </c>
      <c r="C79" s="43">
        <v>1882</v>
      </c>
      <c r="D79" s="44" t="s">
        <v>116</v>
      </c>
      <c r="E79" s="10" t="s">
        <v>90</v>
      </c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217"/>
      <c r="AC79" s="217"/>
      <c r="AD79" s="217"/>
      <c r="AE79" s="217"/>
      <c r="AF79" s="217"/>
      <c r="AG79" s="217"/>
      <c r="AH79" s="217"/>
      <c r="AI79" s="217"/>
      <c r="AJ79" s="219">
        <f t="shared" si="1"/>
        <v>0</v>
      </c>
      <c r="AK79" s="55"/>
      <c r="AL79" s="1"/>
    </row>
    <row r="80" ht="15" spans="1:38">
      <c r="A80" s="42">
        <v>75</v>
      </c>
      <c r="B80" s="43" t="s">
        <v>40</v>
      </c>
      <c r="C80" s="43">
        <v>5637</v>
      </c>
      <c r="D80" s="43" t="s">
        <v>117</v>
      </c>
      <c r="E80" s="10" t="s">
        <v>90</v>
      </c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217"/>
      <c r="AC80" s="217"/>
      <c r="AD80" s="217"/>
      <c r="AE80" s="217"/>
      <c r="AF80" s="217"/>
      <c r="AG80" s="217"/>
      <c r="AH80" s="217"/>
      <c r="AI80" s="217"/>
      <c r="AJ80" s="219">
        <f t="shared" si="1"/>
        <v>0</v>
      </c>
      <c r="AK80" s="55"/>
      <c r="AL80" s="1"/>
    </row>
    <row r="81" ht="15" spans="1:38">
      <c r="A81" s="42">
        <v>9</v>
      </c>
      <c r="B81" s="43" t="s">
        <v>32</v>
      </c>
      <c r="C81" s="43">
        <v>2193</v>
      </c>
      <c r="D81" s="43" t="s">
        <v>118</v>
      </c>
      <c r="E81" s="10" t="s">
        <v>90</v>
      </c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217"/>
      <c r="AC81" s="217"/>
      <c r="AD81" s="217"/>
      <c r="AE81" s="217"/>
      <c r="AF81" s="217"/>
      <c r="AG81" s="217"/>
      <c r="AH81" s="217"/>
      <c r="AI81" s="217"/>
      <c r="AJ81" s="219">
        <f t="shared" si="1"/>
        <v>0</v>
      </c>
      <c r="AK81" s="55"/>
      <c r="AL81" s="1"/>
    </row>
    <row r="82" ht="15" spans="1:38">
      <c r="A82" s="42">
        <v>118</v>
      </c>
      <c r="B82" s="43" t="s">
        <v>64</v>
      </c>
      <c r="C82" s="43">
        <v>6021</v>
      </c>
      <c r="D82" s="43" t="s">
        <v>119</v>
      </c>
      <c r="E82" s="44" t="s">
        <v>90</v>
      </c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>
        <v>1</v>
      </c>
      <c r="S82" s="9"/>
      <c r="T82" s="9"/>
      <c r="U82" s="9"/>
      <c r="V82" s="9"/>
      <c r="W82" s="9"/>
      <c r="X82" s="9"/>
      <c r="Y82" s="9"/>
      <c r="Z82" s="9"/>
      <c r="AA82" s="9"/>
      <c r="AB82" s="217"/>
      <c r="AC82" s="217"/>
      <c r="AD82" s="217"/>
      <c r="AE82" s="217"/>
      <c r="AF82" s="217"/>
      <c r="AG82" s="217"/>
      <c r="AH82" s="217"/>
      <c r="AI82" s="217"/>
      <c r="AJ82" s="219">
        <f t="shared" si="1"/>
        <v>60</v>
      </c>
      <c r="AK82" s="55"/>
      <c r="AL82" s="1"/>
    </row>
    <row r="83" ht="15" spans="1:36">
      <c r="A83" s="42">
        <v>45</v>
      </c>
      <c r="B83" s="43" t="s">
        <v>43</v>
      </c>
      <c r="C83" s="43">
        <v>2672</v>
      </c>
      <c r="D83" s="43" t="s">
        <v>120</v>
      </c>
      <c r="E83" s="10" t="s">
        <v>90</v>
      </c>
      <c r="F83" s="123"/>
      <c r="G83" s="123"/>
      <c r="H83" s="123"/>
      <c r="I83" s="123"/>
      <c r="J83" s="123"/>
      <c r="K83" s="123"/>
      <c r="L83" s="123"/>
      <c r="M83" s="123"/>
      <c r="N83" s="123"/>
      <c r="O83" s="123"/>
      <c r="P83" s="123"/>
      <c r="Q83" s="123"/>
      <c r="R83" s="123"/>
      <c r="S83" s="123"/>
      <c r="T83" s="123"/>
      <c r="U83" s="123"/>
      <c r="V83" s="123"/>
      <c r="W83" s="123"/>
      <c r="X83" s="123"/>
      <c r="Y83" s="123"/>
      <c r="Z83" s="123"/>
      <c r="AA83" s="123"/>
      <c r="AB83" s="123"/>
      <c r="AC83" s="123"/>
      <c r="AD83" s="123"/>
      <c r="AE83" s="123"/>
      <c r="AF83" s="123"/>
      <c r="AG83" s="123"/>
      <c r="AH83" s="123"/>
      <c r="AI83" s="123"/>
      <c r="AJ83" s="219">
        <f t="shared" si="1"/>
        <v>0</v>
      </c>
    </row>
    <row r="84" ht="15" spans="1:38">
      <c r="A84" s="42">
        <v>81</v>
      </c>
      <c r="B84" s="43" t="s">
        <v>29</v>
      </c>
      <c r="C84" s="43">
        <v>5001</v>
      </c>
      <c r="D84" s="43" t="s">
        <v>121</v>
      </c>
      <c r="E84" s="10" t="s">
        <v>90</v>
      </c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>
        <v>1</v>
      </c>
      <c r="S84" s="9"/>
      <c r="T84" s="9"/>
      <c r="U84" s="9"/>
      <c r="V84" s="9"/>
      <c r="W84" s="9"/>
      <c r="X84" s="9"/>
      <c r="Y84" s="9"/>
      <c r="Z84" s="9"/>
      <c r="AA84" s="9"/>
      <c r="AB84" s="217"/>
      <c r="AC84" s="217"/>
      <c r="AD84" s="217"/>
      <c r="AE84" s="217"/>
      <c r="AF84" s="217"/>
      <c r="AG84" s="217"/>
      <c r="AH84" s="217"/>
      <c r="AI84" s="217"/>
      <c r="AJ84" s="219">
        <f t="shared" si="1"/>
        <v>60</v>
      </c>
      <c r="AK84" s="55"/>
      <c r="AL84" s="1"/>
    </row>
    <row r="85" ht="15" spans="1:38">
      <c r="A85" s="42">
        <v>74</v>
      </c>
      <c r="B85" s="43" t="s">
        <v>40</v>
      </c>
      <c r="C85" s="43">
        <v>5203</v>
      </c>
      <c r="D85" s="43" t="s">
        <v>122</v>
      </c>
      <c r="E85" s="10" t="s">
        <v>90</v>
      </c>
      <c r="F85" s="9"/>
      <c r="G85" s="9"/>
      <c r="H85" s="9"/>
      <c r="I85" s="9">
        <v>1</v>
      </c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217"/>
      <c r="AC85" s="217"/>
      <c r="AD85" s="217"/>
      <c r="AE85" s="217"/>
      <c r="AF85" s="217"/>
      <c r="AG85" s="217"/>
      <c r="AH85" s="217"/>
      <c r="AI85" s="217"/>
      <c r="AJ85" s="219">
        <f t="shared" si="1"/>
        <v>60</v>
      </c>
      <c r="AK85" s="55"/>
      <c r="AL85" s="1"/>
    </row>
    <row r="86" ht="15" spans="1:38">
      <c r="A86" s="42">
        <v>42</v>
      </c>
      <c r="B86" s="43" t="s">
        <v>43</v>
      </c>
      <c r="C86" s="43">
        <v>2323</v>
      </c>
      <c r="D86" s="43" t="s">
        <v>123</v>
      </c>
      <c r="E86" s="10" t="s">
        <v>90</v>
      </c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217"/>
      <c r="AC86" s="217"/>
      <c r="AD86" s="217"/>
      <c r="AE86" s="217"/>
      <c r="AF86" s="217"/>
      <c r="AG86" s="217"/>
      <c r="AH86" s="217"/>
      <c r="AI86" s="217"/>
      <c r="AJ86" s="219">
        <f t="shared" si="1"/>
        <v>0</v>
      </c>
      <c r="AK86" s="55"/>
      <c r="AL86" s="1"/>
    </row>
    <row r="87" ht="15" spans="1:38">
      <c r="A87" s="42">
        <v>84</v>
      </c>
      <c r="B87" s="43" t="s">
        <v>29</v>
      </c>
      <c r="C87" s="43">
        <v>6232</v>
      </c>
      <c r="D87" s="43" t="s">
        <v>124</v>
      </c>
      <c r="E87" s="10" t="s">
        <v>90</v>
      </c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217"/>
      <c r="AC87" s="217"/>
      <c r="AD87" s="217"/>
      <c r="AE87" s="217"/>
      <c r="AF87" s="217"/>
      <c r="AG87" s="217"/>
      <c r="AH87" s="217"/>
      <c r="AI87" s="217"/>
      <c r="AJ87" s="219">
        <f t="shared" si="1"/>
        <v>0</v>
      </c>
      <c r="AK87" s="55"/>
      <c r="AL87" s="1"/>
    </row>
    <row r="88" ht="15" spans="1:38">
      <c r="A88" s="42">
        <v>112</v>
      </c>
      <c r="B88" s="43" t="s">
        <v>64</v>
      </c>
      <c r="C88" s="43">
        <v>2103</v>
      </c>
      <c r="D88" s="43" t="s">
        <v>125</v>
      </c>
      <c r="E88" s="44" t="s">
        <v>90</v>
      </c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217"/>
      <c r="AC88" s="217"/>
      <c r="AD88" s="217"/>
      <c r="AE88" s="217"/>
      <c r="AF88" s="217"/>
      <c r="AG88" s="217"/>
      <c r="AH88" s="217"/>
      <c r="AI88" s="217"/>
      <c r="AJ88" s="219">
        <f t="shared" si="1"/>
        <v>0</v>
      </c>
      <c r="AK88" s="55"/>
      <c r="AL88" s="1"/>
    </row>
    <row r="89" ht="15" spans="1:38">
      <c r="A89" s="42">
        <v>69</v>
      </c>
      <c r="B89" s="43" t="s">
        <v>40</v>
      </c>
      <c r="C89" s="48" t="s">
        <v>126</v>
      </c>
      <c r="D89" s="44" t="s">
        <v>127</v>
      </c>
      <c r="E89" s="10" t="s">
        <v>90</v>
      </c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219">
        <f t="shared" si="1"/>
        <v>0</v>
      </c>
      <c r="AK89" s="1"/>
      <c r="AL89" s="1"/>
    </row>
    <row r="90" ht="15" spans="1:38">
      <c r="A90" s="42">
        <v>56</v>
      </c>
      <c r="B90" s="43" t="s">
        <v>58</v>
      </c>
      <c r="C90" s="43">
        <v>5008</v>
      </c>
      <c r="D90" s="43" t="s">
        <v>128</v>
      </c>
      <c r="E90" s="10" t="s">
        <v>90</v>
      </c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217"/>
      <c r="AC90" s="217"/>
      <c r="AD90" s="217"/>
      <c r="AE90" s="217"/>
      <c r="AF90" s="217"/>
      <c r="AG90" s="217"/>
      <c r="AH90" s="217"/>
      <c r="AI90" s="217"/>
      <c r="AJ90" s="219">
        <f t="shared" si="1"/>
        <v>0</v>
      </c>
      <c r="AK90" s="55"/>
      <c r="AL90" s="1"/>
    </row>
    <row r="91" ht="15" spans="1:38">
      <c r="A91" s="42">
        <v>44</v>
      </c>
      <c r="B91" s="43" t="s">
        <v>43</v>
      </c>
      <c r="C91" s="43">
        <v>2600</v>
      </c>
      <c r="D91" s="43" t="s">
        <v>129</v>
      </c>
      <c r="E91" s="10" t="s">
        <v>90</v>
      </c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217"/>
      <c r="AC91" s="217"/>
      <c r="AD91" s="217"/>
      <c r="AE91" s="217"/>
      <c r="AF91" s="217"/>
      <c r="AG91" s="217"/>
      <c r="AH91" s="217"/>
      <c r="AI91" s="217"/>
      <c r="AJ91" s="219">
        <f t="shared" si="1"/>
        <v>0</v>
      </c>
      <c r="AK91" s="55"/>
      <c r="AL91" s="1"/>
    </row>
    <row r="92" ht="15" spans="1:38">
      <c r="A92" s="42">
        <v>120</v>
      </c>
      <c r="B92" s="43" t="s">
        <v>64</v>
      </c>
      <c r="C92" s="43">
        <v>5850</v>
      </c>
      <c r="D92" s="43" t="s">
        <v>130</v>
      </c>
      <c r="E92" s="44" t="s">
        <v>90</v>
      </c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217"/>
      <c r="AC92" s="217"/>
      <c r="AD92" s="217"/>
      <c r="AE92" s="217"/>
      <c r="AF92" s="217"/>
      <c r="AG92" s="217"/>
      <c r="AH92" s="217"/>
      <c r="AI92" s="217"/>
      <c r="AJ92" s="219">
        <f t="shared" si="1"/>
        <v>0</v>
      </c>
      <c r="AK92" s="55"/>
      <c r="AL92" s="1"/>
    </row>
    <row r="93" ht="15" customHeight="1" spans="1:38">
      <c r="A93" s="42">
        <v>76</v>
      </c>
      <c r="B93" s="43" t="s">
        <v>29</v>
      </c>
      <c r="C93" s="48" t="s">
        <v>131</v>
      </c>
      <c r="D93" s="43" t="s">
        <v>132</v>
      </c>
      <c r="E93" s="10" t="s">
        <v>90</v>
      </c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217"/>
      <c r="AC93" s="217"/>
      <c r="AD93" s="217"/>
      <c r="AE93" s="217"/>
      <c r="AF93" s="217"/>
      <c r="AG93" s="217"/>
      <c r="AH93" s="217"/>
      <c r="AI93" s="217"/>
      <c r="AJ93" s="219">
        <f t="shared" si="1"/>
        <v>0</v>
      </c>
      <c r="AK93" s="55"/>
      <c r="AL93" s="1"/>
    </row>
    <row r="94" ht="15" spans="1:38">
      <c r="A94" s="42">
        <v>119</v>
      </c>
      <c r="B94" s="43" t="s">
        <v>64</v>
      </c>
      <c r="C94" s="43">
        <v>6015</v>
      </c>
      <c r="D94" s="43" t="s">
        <v>133</v>
      </c>
      <c r="E94" s="44" t="s">
        <v>90</v>
      </c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218"/>
      <c r="AC94" s="9"/>
      <c r="AD94" s="9"/>
      <c r="AE94" s="9"/>
      <c r="AF94" s="9"/>
      <c r="AG94" s="9"/>
      <c r="AH94" s="9"/>
      <c r="AI94" s="9"/>
      <c r="AJ94" s="219">
        <f t="shared" si="1"/>
        <v>0</v>
      </c>
      <c r="AK94" s="55"/>
      <c r="AL94" s="1"/>
    </row>
    <row r="95" ht="15" spans="1:36">
      <c r="A95" s="42">
        <v>19</v>
      </c>
      <c r="B95" s="43" t="s">
        <v>55</v>
      </c>
      <c r="C95" s="43">
        <v>1902</v>
      </c>
      <c r="D95" s="44" t="s">
        <v>134</v>
      </c>
      <c r="E95" s="10" t="s">
        <v>90</v>
      </c>
      <c r="F95" s="123"/>
      <c r="G95" s="123"/>
      <c r="H95" s="123"/>
      <c r="I95" s="123">
        <v>1</v>
      </c>
      <c r="J95" s="123"/>
      <c r="K95" s="123"/>
      <c r="L95" s="123"/>
      <c r="M95" s="123"/>
      <c r="N95" s="123"/>
      <c r="O95" s="123"/>
      <c r="P95" s="123"/>
      <c r="Q95" s="123"/>
      <c r="R95" s="123"/>
      <c r="S95" s="123"/>
      <c r="T95" s="123"/>
      <c r="U95" s="123"/>
      <c r="V95" s="123"/>
      <c r="W95" s="123"/>
      <c r="X95" s="123"/>
      <c r="Y95" s="123"/>
      <c r="Z95" s="123"/>
      <c r="AA95" s="123"/>
      <c r="AB95" s="123"/>
      <c r="AC95" s="123"/>
      <c r="AD95" s="123"/>
      <c r="AE95" s="123"/>
      <c r="AF95" s="123"/>
      <c r="AG95" s="123"/>
      <c r="AH95" s="123"/>
      <c r="AI95" s="123"/>
      <c r="AJ95" s="219">
        <f t="shared" si="1"/>
        <v>60</v>
      </c>
    </row>
    <row r="96" ht="15" spans="1:38">
      <c r="A96" s="42">
        <v>116</v>
      </c>
      <c r="B96" s="43" t="s">
        <v>64</v>
      </c>
      <c r="C96" s="43">
        <v>5411</v>
      </c>
      <c r="D96" s="43" t="s">
        <v>135</v>
      </c>
      <c r="E96" s="44" t="s">
        <v>90</v>
      </c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217"/>
      <c r="AC96" s="217"/>
      <c r="AD96" s="217"/>
      <c r="AE96" s="217"/>
      <c r="AF96" s="217"/>
      <c r="AG96" s="217"/>
      <c r="AH96" s="217"/>
      <c r="AI96" s="217"/>
      <c r="AJ96" s="219">
        <f t="shared" si="1"/>
        <v>0</v>
      </c>
      <c r="AK96" s="55"/>
      <c r="AL96" s="1"/>
    </row>
    <row r="97" ht="15" spans="1:38">
      <c r="A97" s="42">
        <v>12</v>
      </c>
      <c r="B97" s="43" t="s">
        <v>32</v>
      </c>
      <c r="C97" s="43">
        <v>5802</v>
      </c>
      <c r="D97" s="43" t="s">
        <v>136</v>
      </c>
      <c r="E97" s="10" t="s">
        <v>90</v>
      </c>
      <c r="F97" s="9"/>
      <c r="G97" s="9"/>
      <c r="H97" s="9"/>
      <c r="I97" s="9">
        <v>1</v>
      </c>
      <c r="J97" s="9"/>
      <c r="K97" s="9"/>
      <c r="L97" s="9"/>
      <c r="M97" s="9"/>
      <c r="N97" s="9"/>
      <c r="O97" s="9">
        <v>1</v>
      </c>
      <c r="P97" s="9"/>
      <c r="Q97" s="9"/>
      <c r="R97" s="9">
        <v>1</v>
      </c>
      <c r="S97" s="9"/>
      <c r="T97" s="9"/>
      <c r="U97" s="9">
        <v>1</v>
      </c>
      <c r="V97" s="9"/>
      <c r="W97" s="9"/>
      <c r="X97" s="9"/>
      <c r="Y97" s="9"/>
      <c r="Z97" s="9"/>
      <c r="AA97" s="9"/>
      <c r="AB97" s="217">
        <v>2</v>
      </c>
      <c r="AC97" s="217"/>
      <c r="AD97" s="217"/>
      <c r="AE97" s="217">
        <v>1</v>
      </c>
      <c r="AF97" s="217"/>
      <c r="AG97" s="217"/>
      <c r="AH97" s="217"/>
      <c r="AI97" s="217"/>
      <c r="AJ97" s="219">
        <f t="shared" si="1"/>
        <v>172</v>
      </c>
      <c r="AK97" s="55"/>
      <c r="AL97" s="1"/>
    </row>
    <row r="98" ht="48.75" spans="1:38">
      <c r="A98" s="42">
        <v>109</v>
      </c>
      <c r="B98" s="44" t="s">
        <v>137</v>
      </c>
      <c r="C98" s="43">
        <v>6223</v>
      </c>
      <c r="D98" s="43" t="s">
        <v>138</v>
      </c>
      <c r="E98" s="44" t="s">
        <v>90</v>
      </c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217"/>
      <c r="AC98" s="217"/>
      <c r="AD98" s="217"/>
      <c r="AE98" s="217"/>
      <c r="AF98" s="217"/>
      <c r="AG98" s="217"/>
      <c r="AH98" s="217"/>
      <c r="AI98" s="217"/>
      <c r="AJ98" s="219">
        <f t="shared" si="1"/>
        <v>0</v>
      </c>
      <c r="AK98" s="55"/>
      <c r="AL98" s="1"/>
    </row>
    <row r="99" ht="15" spans="1:38">
      <c r="A99" s="42">
        <v>107</v>
      </c>
      <c r="B99" s="43" t="s">
        <v>34</v>
      </c>
      <c r="C99" s="43">
        <v>2575</v>
      </c>
      <c r="D99" s="43" t="s">
        <v>139</v>
      </c>
      <c r="E99" s="10" t="s">
        <v>90</v>
      </c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217"/>
      <c r="AC99" s="217"/>
      <c r="AD99" s="217"/>
      <c r="AE99" s="217"/>
      <c r="AF99" s="217"/>
      <c r="AG99" s="217"/>
      <c r="AH99" s="217"/>
      <c r="AI99" s="217"/>
      <c r="AJ99" s="219">
        <f t="shared" si="1"/>
        <v>0</v>
      </c>
      <c r="AK99" s="55"/>
      <c r="AL99" s="1"/>
    </row>
    <row r="100" ht="15" spans="1:38">
      <c r="A100" s="42">
        <v>63</v>
      </c>
      <c r="B100" s="43" t="s">
        <v>49</v>
      </c>
      <c r="C100" s="43">
        <v>2644</v>
      </c>
      <c r="D100" s="43" t="s">
        <v>140</v>
      </c>
      <c r="E100" s="10" t="s">
        <v>90</v>
      </c>
      <c r="F100" s="9"/>
      <c r="G100" s="9"/>
      <c r="H100" s="9"/>
      <c r="I100" s="9">
        <v>2</v>
      </c>
      <c r="J100" s="9"/>
      <c r="K100" s="9"/>
      <c r="L100" s="9"/>
      <c r="M100" s="9"/>
      <c r="N100" s="9"/>
      <c r="O100" s="9">
        <v>1</v>
      </c>
      <c r="P100" s="9"/>
      <c r="Q100" s="9"/>
      <c r="R100" s="9"/>
      <c r="S100" s="9">
        <v>1</v>
      </c>
      <c r="T100" s="9"/>
      <c r="U100" s="9">
        <v>1</v>
      </c>
      <c r="V100" s="9"/>
      <c r="W100" s="9"/>
      <c r="X100" s="9"/>
      <c r="Y100" s="9"/>
      <c r="Z100" s="9"/>
      <c r="AA100" s="9"/>
      <c r="AB100" s="217"/>
      <c r="AC100" s="217"/>
      <c r="AD100" s="217"/>
      <c r="AE100" s="217"/>
      <c r="AF100" s="217"/>
      <c r="AG100" s="217"/>
      <c r="AH100" s="217"/>
      <c r="AI100" s="217"/>
      <c r="AJ100" s="219">
        <f t="shared" si="1"/>
        <v>180</v>
      </c>
      <c r="AK100" s="55"/>
      <c r="AL100" s="1"/>
    </row>
    <row r="101" ht="15" spans="1:38">
      <c r="A101" s="42">
        <v>52</v>
      </c>
      <c r="B101" s="43" t="s">
        <v>58</v>
      </c>
      <c r="C101" s="43">
        <v>1753</v>
      </c>
      <c r="D101" s="44" t="s">
        <v>141</v>
      </c>
      <c r="E101" s="10" t="s">
        <v>90</v>
      </c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217"/>
      <c r="AC101" s="217"/>
      <c r="AD101" s="217"/>
      <c r="AE101" s="217"/>
      <c r="AF101" s="217"/>
      <c r="AG101" s="217"/>
      <c r="AH101" s="217"/>
      <c r="AI101" s="217"/>
      <c r="AJ101" s="219">
        <f t="shared" si="1"/>
        <v>0</v>
      </c>
      <c r="AK101" s="55"/>
      <c r="AL101" s="1"/>
    </row>
    <row r="102" ht="15" spans="1:38">
      <c r="A102" s="42">
        <v>67</v>
      </c>
      <c r="B102" s="43" t="s">
        <v>49</v>
      </c>
      <c r="C102" s="43">
        <v>6233</v>
      </c>
      <c r="D102" s="43" t="s">
        <v>142</v>
      </c>
      <c r="E102" s="10" t="s">
        <v>90</v>
      </c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217"/>
      <c r="AC102" s="217"/>
      <c r="AD102" s="217"/>
      <c r="AE102" s="217"/>
      <c r="AF102" s="217"/>
      <c r="AG102" s="217"/>
      <c r="AH102" s="217"/>
      <c r="AI102" s="217"/>
      <c r="AJ102" s="219">
        <f t="shared" si="1"/>
        <v>0</v>
      </c>
      <c r="AK102" s="55"/>
      <c r="AL102" s="1"/>
    </row>
    <row r="103" ht="15" spans="1:38">
      <c r="A103" s="42">
        <v>66</v>
      </c>
      <c r="B103" s="43" t="s">
        <v>49</v>
      </c>
      <c r="C103" s="43">
        <v>5764</v>
      </c>
      <c r="D103" s="43" t="s">
        <v>143</v>
      </c>
      <c r="E103" s="10" t="s">
        <v>144</v>
      </c>
      <c r="F103" s="9">
        <v>1</v>
      </c>
      <c r="G103" s="9"/>
      <c r="H103" s="9">
        <v>1</v>
      </c>
      <c r="I103" s="9">
        <v>1</v>
      </c>
      <c r="J103" s="9"/>
      <c r="K103" s="9"/>
      <c r="L103" s="9">
        <v>1</v>
      </c>
      <c r="M103" s="9"/>
      <c r="N103" s="9"/>
      <c r="O103" s="9"/>
      <c r="P103" s="9"/>
      <c r="Q103" s="9"/>
      <c r="R103" s="9">
        <v>1</v>
      </c>
      <c r="S103" s="9"/>
      <c r="T103" s="9">
        <v>1</v>
      </c>
      <c r="U103" s="9"/>
      <c r="V103" s="9"/>
      <c r="W103" s="9"/>
      <c r="X103" s="9"/>
      <c r="Y103" s="9"/>
      <c r="Z103" s="9"/>
      <c r="AA103" s="9"/>
      <c r="AB103" s="217">
        <v>1</v>
      </c>
      <c r="AC103" s="217"/>
      <c r="AD103" s="217">
        <v>1</v>
      </c>
      <c r="AE103" s="217"/>
      <c r="AF103" s="217"/>
      <c r="AG103" s="217"/>
      <c r="AH103" s="217"/>
      <c r="AI103" s="217"/>
      <c r="AJ103" s="219">
        <f t="shared" si="1"/>
        <v>553</v>
      </c>
      <c r="AK103" s="55"/>
      <c r="AL103" s="1"/>
    </row>
    <row r="104" ht="15" spans="1:36">
      <c r="A104" s="42">
        <v>77</v>
      </c>
      <c r="B104" s="43" t="s">
        <v>29</v>
      </c>
      <c r="C104" s="43">
        <v>1905</v>
      </c>
      <c r="D104" s="44" t="s">
        <v>145</v>
      </c>
      <c r="E104" s="10" t="s">
        <v>144</v>
      </c>
      <c r="F104" s="123">
        <v>1</v>
      </c>
      <c r="G104" s="123"/>
      <c r="H104" s="123"/>
      <c r="I104" s="123"/>
      <c r="J104" s="123"/>
      <c r="K104" s="123"/>
      <c r="L104" s="123"/>
      <c r="M104" s="123"/>
      <c r="N104" s="123"/>
      <c r="O104" s="123"/>
      <c r="P104" s="123"/>
      <c r="Q104" s="123"/>
      <c r="R104" s="123"/>
      <c r="S104" s="123"/>
      <c r="T104" s="123"/>
      <c r="U104" s="123"/>
      <c r="V104" s="123"/>
      <c r="W104" s="123"/>
      <c r="X104" s="123"/>
      <c r="Y104" s="123"/>
      <c r="Z104" s="123"/>
      <c r="AA104" s="123"/>
      <c r="AB104" s="123"/>
      <c r="AC104" s="123"/>
      <c r="AD104" s="123"/>
      <c r="AE104" s="123"/>
      <c r="AF104" s="123"/>
      <c r="AG104" s="123"/>
      <c r="AH104" s="123"/>
      <c r="AI104" s="123"/>
      <c r="AJ104" s="219">
        <f t="shared" si="1"/>
        <v>200</v>
      </c>
    </row>
    <row r="105" ht="15" customHeight="1" spans="1:38">
      <c r="A105" s="42">
        <v>33</v>
      </c>
      <c r="B105" s="43" t="s">
        <v>38</v>
      </c>
      <c r="C105" s="43">
        <v>5114</v>
      </c>
      <c r="D105" s="43" t="s">
        <v>146</v>
      </c>
      <c r="E105" s="10" t="s">
        <v>144</v>
      </c>
      <c r="F105" s="9">
        <v>1</v>
      </c>
      <c r="G105" s="9">
        <v>1</v>
      </c>
      <c r="H105" s="9"/>
      <c r="I105" s="9"/>
      <c r="J105" s="9"/>
      <c r="K105" s="9"/>
      <c r="L105" s="9"/>
      <c r="M105" s="9">
        <v>1</v>
      </c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217"/>
      <c r="AC105" s="217">
        <v>1</v>
      </c>
      <c r="AD105" s="217"/>
      <c r="AE105" s="217"/>
      <c r="AF105" s="217"/>
      <c r="AG105" s="217"/>
      <c r="AH105" s="217"/>
      <c r="AI105" s="217"/>
      <c r="AJ105" s="219">
        <f t="shared" si="1"/>
        <v>365</v>
      </c>
      <c r="AK105" s="55"/>
      <c r="AL105" s="1"/>
    </row>
    <row r="106" ht="15" spans="1:38">
      <c r="A106" s="42">
        <v>100</v>
      </c>
      <c r="B106" s="43" t="s">
        <v>34</v>
      </c>
      <c r="C106" s="43"/>
      <c r="D106" s="43" t="s">
        <v>147</v>
      </c>
      <c r="E106" s="10" t="s">
        <v>144</v>
      </c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217"/>
      <c r="AC106" s="217"/>
      <c r="AD106" s="217"/>
      <c r="AE106" s="217"/>
      <c r="AF106" s="217"/>
      <c r="AG106" s="217"/>
      <c r="AH106" s="217"/>
      <c r="AI106" s="217"/>
      <c r="AJ106" s="219">
        <f t="shared" si="1"/>
        <v>0</v>
      </c>
      <c r="AK106" s="55"/>
      <c r="AL106" s="1"/>
    </row>
    <row r="107" ht="15" spans="1:38">
      <c r="A107" s="42">
        <v>85</v>
      </c>
      <c r="B107" s="43" t="s">
        <v>36</v>
      </c>
      <c r="C107" s="48" t="s">
        <v>148</v>
      </c>
      <c r="D107" s="44" t="s">
        <v>149</v>
      </c>
      <c r="E107" s="10" t="s">
        <v>144</v>
      </c>
      <c r="F107" s="9"/>
      <c r="G107" s="9"/>
      <c r="H107" s="9"/>
      <c r="I107" s="9"/>
      <c r="J107" s="9"/>
      <c r="K107" s="9"/>
      <c r="L107" s="9"/>
      <c r="M107" s="9">
        <v>2</v>
      </c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217"/>
      <c r="AC107" s="217"/>
      <c r="AD107" s="217"/>
      <c r="AE107" s="217"/>
      <c r="AF107" s="217"/>
      <c r="AG107" s="217"/>
      <c r="AH107" s="217"/>
      <c r="AI107" s="217"/>
      <c r="AJ107" s="219">
        <f t="shared" si="1"/>
        <v>120</v>
      </c>
      <c r="AK107" s="55"/>
      <c r="AL107" s="1"/>
    </row>
    <row r="108" ht="15" spans="1:38">
      <c r="A108" s="42">
        <v>25</v>
      </c>
      <c r="B108" s="43" t="s">
        <v>38</v>
      </c>
      <c r="C108" s="48" t="s">
        <v>150</v>
      </c>
      <c r="D108" s="43" t="s">
        <v>151</v>
      </c>
      <c r="E108" s="10" t="s">
        <v>144</v>
      </c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217"/>
      <c r="AC108" s="217"/>
      <c r="AD108" s="217"/>
      <c r="AE108" s="217"/>
      <c r="AF108" s="217"/>
      <c r="AG108" s="217"/>
      <c r="AH108" s="217"/>
      <c r="AI108" s="217"/>
      <c r="AJ108" s="219">
        <f t="shared" si="1"/>
        <v>0</v>
      </c>
      <c r="AK108" s="55"/>
      <c r="AL108" s="1"/>
    </row>
    <row r="109" ht="15" spans="1:38">
      <c r="A109" s="42">
        <v>70</v>
      </c>
      <c r="B109" s="43" t="s">
        <v>40</v>
      </c>
      <c r="C109" s="43"/>
      <c r="D109" s="44" t="s">
        <v>152</v>
      </c>
      <c r="E109" s="10" t="s">
        <v>144</v>
      </c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217"/>
      <c r="AC109" s="217"/>
      <c r="AD109" s="217"/>
      <c r="AE109" s="217"/>
      <c r="AF109" s="217"/>
      <c r="AG109" s="217"/>
      <c r="AH109" s="217"/>
      <c r="AI109" s="217"/>
      <c r="AJ109" s="219">
        <f t="shared" si="1"/>
        <v>0</v>
      </c>
      <c r="AK109" s="55"/>
      <c r="AL109" s="1"/>
    </row>
    <row r="110" ht="15" spans="1:38">
      <c r="A110" s="42">
        <v>16</v>
      </c>
      <c r="B110" s="43" t="s">
        <v>55</v>
      </c>
      <c r="C110" s="43">
        <v>2464</v>
      </c>
      <c r="D110" s="43" t="s">
        <v>153</v>
      </c>
      <c r="E110" s="10" t="s">
        <v>144</v>
      </c>
      <c r="F110" s="9">
        <v>1</v>
      </c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>
        <v>1</v>
      </c>
      <c r="S110" s="9"/>
      <c r="T110" s="9"/>
      <c r="U110" s="9"/>
      <c r="V110" s="9"/>
      <c r="W110" s="9"/>
      <c r="X110" s="9"/>
      <c r="Y110" s="9"/>
      <c r="Z110" s="9"/>
      <c r="AA110" s="9"/>
      <c r="AB110" s="218"/>
      <c r="AC110" s="9"/>
      <c r="AD110" s="9"/>
      <c r="AE110" s="9"/>
      <c r="AF110" s="9"/>
      <c r="AG110" s="9"/>
      <c r="AH110" s="9"/>
      <c r="AI110" s="9"/>
      <c r="AJ110" s="219">
        <f t="shared" si="1"/>
        <v>260</v>
      </c>
      <c r="AK110" s="55"/>
      <c r="AL110" s="1"/>
    </row>
    <row r="111" ht="15" spans="1:38">
      <c r="A111" s="42">
        <v>4</v>
      </c>
      <c r="B111" s="43" t="s">
        <v>32</v>
      </c>
      <c r="C111" s="43">
        <v>1699</v>
      </c>
      <c r="D111" s="43" t="s">
        <v>154</v>
      </c>
      <c r="E111" s="10" t="s">
        <v>144</v>
      </c>
      <c r="F111" s="9"/>
      <c r="G111" s="9"/>
      <c r="H111" s="9">
        <v>1</v>
      </c>
      <c r="I111" s="9">
        <v>1</v>
      </c>
      <c r="J111" s="9"/>
      <c r="K111" s="9"/>
      <c r="L111" s="9"/>
      <c r="M111" s="9"/>
      <c r="N111" s="9"/>
      <c r="O111" s="9"/>
      <c r="P111" s="9"/>
      <c r="Q111" s="9"/>
      <c r="R111" s="9"/>
      <c r="S111" s="9">
        <v>1</v>
      </c>
      <c r="T111" s="9"/>
      <c r="U111" s="9"/>
      <c r="V111" s="9"/>
      <c r="W111" s="9"/>
      <c r="X111" s="9"/>
      <c r="Y111" s="9"/>
      <c r="Z111" s="9"/>
      <c r="AA111" s="9"/>
      <c r="AB111" s="217"/>
      <c r="AC111" s="217">
        <v>1</v>
      </c>
      <c r="AD111" s="217"/>
      <c r="AE111" s="217"/>
      <c r="AF111" s="217"/>
      <c r="AG111" s="217"/>
      <c r="AH111" s="217"/>
      <c r="AI111" s="217"/>
      <c r="AJ111" s="219">
        <f t="shared" si="1"/>
        <v>175</v>
      </c>
      <c r="AK111" s="55"/>
      <c r="AL111" s="1"/>
    </row>
    <row r="112" ht="15" spans="1:38">
      <c r="A112" s="42">
        <v>1</v>
      </c>
      <c r="B112" s="43" t="s">
        <v>32</v>
      </c>
      <c r="C112" s="43"/>
      <c r="D112" s="43" t="s">
        <v>155</v>
      </c>
      <c r="E112" s="10" t="s">
        <v>144</v>
      </c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217"/>
      <c r="AC112" s="217"/>
      <c r="AD112" s="217"/>
      <c r="AE112" s="217"/>
      <c r="AF112" s="217"/>
      <c r="AG112" s="217"/>
      <c r="AH112" s="217"/>
      <c r="AI112" s="217"/>
      <c r="AJ112" s="219">
        <f t="shared" si="1"/>
        <v>0</v>
      </c>
      <c r="AK112" s="55"/>
      <c r="AL112" s="1"/>
    </row>
    <row r="113" ht="15" spans="1:36">
      <c r="A113" s="42">
        <v>26</v>
      </c>
      <c r="B113" s="43" t="s">
        <v>38</v>
      </c>
      <c r="C113" s="43">
        <v>2304</v>
      </c>
      <c r="D113" s="43" t="s">
        <v>156</v>
      </c>
      <c r="E113" s="10" t="s">
        <v>144</v>
      </c>
      <c r="F113" s="123">
        <v>1</v>
      </c>
      <c r="G113" s="123">
        <v>1</v>
      </c>
      <c r="H113" s="123"/>
      <c r="I113" s="123"/>
      <c r="J113" s="123"/>
      <c r="K113" s="123"/>
      <c r="L113" s="123"/>
      <c r="M113" s="123"/>
      <c r="N113" s="123"/>
      <c r="O113" s="123"/>
      <c r="P113" s="123"/>
      <c r="Q113" s="123"/>
      <c r="R113" s="123"/>
      <c r="S113" s="123"/>
      <c r="T113" s="123"/>
      <c r="U113" s="123"/>
      <c r="V113" s="123"/>
      <c r="W113" s="123"/>
      <c r="X113" s="123"/>
      <c r="Y113" s="123"/>
      <c r="Z113" s="123"/>
      <c r="AA113" s="123"/>
      <c r="AB113" s="123"/>
      <c r="AC113" s="123"/>
      <c r="AD113" s="123"/>
      <c r="AE113" s="123"/>
      <c r="AF113" s="123"/>
      <c r="AG113" s="123"/>
      <c r="AH113" s="123"/>
      <c r="AI113" s="123"/>
      <c r="AJ113" s="219">
        <f t="shared" si="1"/>
        <v>300</v>
      </c>
    </row>
    <row r="114" ht="15" spans="1:36">
      <c r="A114" s="42">
        <v>95</v>
      </c>
      <c r="B114" s="43" t="s">
        <v>34</v>
      </c>
      <c r="C114" s="43">
        <v>3535</v>
      </c>
      <c r="D114" s="43" t="s">
        <v>157</v>
      </c>
      <c r="E114" s="10" t="s">
        <v>144</v>
      </c>
      <c r="F114" s="123"/>
      <c r="G114" s="123"/>
      <c r="H114" s="123"/>
      <c r="I114" s="123"/>
      <c r="J114" s="123"/>
      <c r="K114" s="123"/>
      <c r="L114" s="123"/>
      <c r="M114" s="123"/>
      <c r="N114" s="123"/>
      <c r="O114" s="123"/>
      <c r="P114" s="123"/>
      <c r="Q114" s="123"/>
      <c r="R114" s="123"/>
      <c r="S114" s="123"/>
      <c r="T114" s="123"/>
      <c r="U114" s="123"/>
      <c r="V114" s="123"/>
      <c r="W114" s="123"/>
      <c r="X114" s="123"/>
      <c r="Y114" s="123"/>
      <c r="Z114" s="123"/>
      <c r="AA114" s="123"/>
      <c r="AB114" s="123"/>
      <c r="AC114" s="123"/>
      <c r="AD114" s="123"/>
      <c r="AE114" s="123"/>
      <c r="AF114" s="123"/>
      <c r="AG114" s="123"/>
      <c r="AH114" s="123"/>
      <c r="AI114" s="123"/>
      <c r="AJ114" s="219">
        <f t="shared" si="1"/>
        <v>0</v>
      </c>
    </row>
    <row r="115" ht="15" spans="1:36">
      <c r="A115" s="42">
        <v>38</v>
      </c>
      <c r="B115" s="43" t="s">
        <v>43</v>
      </c>
      <c r="C115" s="48" t="s">
        <v>158</v>
      </c>
      <c r="D115" s="44" t="s">
        <v>159</v>
      </c>
      <c r="E115" s="10" t="s">
        <v>144</v>
      </c>
      <c r="F115" s="123"/>
      <c r="G115" s="123"/>
      <c r="H115" s="123"/>
      <c r="I115" s="123"/>
      <c r="J115" s="123"/>
      <c r="K115" s="123"/>
      <c r="L115" s="123"/>
      <c r="M115" s="123"/>
      <c r="N115" s="123"/>
      <c r="O115" s="123"/>
      <c r="P115" s="123"/>
      <c r="Q115" s="123"/>
      <c r="R115" s="123"/>
      <c r="S115" s="123"/>
      <c r="T115" s="123"/>
      <c r="U115" s="123"/>
      <c r="V115" s="123"/>
      <c r="W115" s="123"/>
      <c r="X115" s="123"/>
      <c r="Y115" s="123"/>
      <c r="Z115" s="123"/>
      <c r="AA115" s="123"/>
      <c r="AB115" s="123"/>
      <c r="AC115" s="123"/>
      <c r="AD115" s="123"/>
      <c r="AE115" s="123"/>
      <c r="AF115" s="123"/>
      <c r="AG115" s="123"/>
      <c r="AH115" s="123"/>
      <c r="AI115" s="123"/>
      <c r="AJ115" s="219">
        <f t="shared" si="1"/>
        <v>0</v>
      </c>
    </row>
    <row r="116" ht="15" spans="1:38">
      <c r="A116" s="42">
        <v>64</v>
      </c>
      <c r="B116" s="43" t="s">
        <v>49</v>
      </c>
      <c r="C116" s="43">
        <v>5323</v>
      </c>
      <c r="D116" s="44" t="s">
        <v>160</v>
      </c>
      <c r="E116" s="10" t="s">
        <v>144</v>
      </c>
      <c r="F116" s="9"/>
      <c r="G116" s="9">
        <v>1</v>
      </c>
      <c r="H116" s="9"/>
      <c r="I116" s="9"/>
      <c r="J116" s="9"/>
      <c r="K116" s="9"/>
      <c r="L116" s="9"/>
      <c r="M116" s="9">
        <v>1</v>
      </c>
      <c r="N116" s="9"/>
      <c r="O116" s="9"/>
      <c r="P116" s="9"/>
      <c r="Q116" s="9"/>
      <c r="R116" s="9"/>
      <c r="S116" s="9">
        <v>1</v>
      </c>
      <c r="T116" s="9"/>
      <c r="U116" s="9"/>
      <c r="V116" s="9"/>
      <c r="W116" s="9"/>
      <c r="X116" s="9"/>
      <c r="Y116" s="9"/>
      <c r="Z116" s="9"/>
      <c r="AA116" s="9"/>
      <c r="AB116" s="217"/>
      <c r="AC116" s="217"/>
      <c r="AD116" s="217"/>
      <c r="AE116" s="217"/>
      <c r="AF116" s="217">
        <v>1</v>
      </c>
      <c r="AG116" s="217"/>
      <c r="AH116" s="217"/>
      <c r="AI116" s="217"/>
      <c r="AJ116" s="219">
        <f t="shared" si="1"/>
        <v>790</v>
      </c>
      <c r="AK116" s="55"/>
      <c r="AL116" s="1"/>
    </row>
    <row r="117" ht="15" spans="1:38">
      <c r="A117" s="42">
        <v>73</v>
      </c>
      <c r="B117" s="43" t="s">
        <v>40</v>
      </c>
      <c r="C117" s="43">
        <v>5148</v>
      </c>
      <c r="D117" s="44" t="s">
        <v>161</v>
      </c>
      <c r="E117" s="10" t="s">
        <v>144</v>
      </c>
      <c r="F117" s="9">
        <v>1</v>
      </c>
      <c r="G117" s="9">
        <v>1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217"/>
      <c r="AC117" s="217"/>
      <c r="AD117" s="217"/>
      <c r="AE117" s="217"/>
      <c r="AF117" s="217"/>
      <c r="AG117" s="217"/>
      <c r="AH117" s="217"/>
      <c r="AI117" s="217"/>
      <c r="AJ117" s="219">
        <f t="shared" si="1"/>
        <v>300</v>
      </c>
      <c r="AK117" s="55"/>
      <c r="AL117" s="1"/>
    </row>
    <row r="118" ht="15" spans="1:38">
      <c r="A118" s="42">
        <v>58</v>
      </c>
      <c r="B118" s="43" t="s">
        <v>58</v>
      </c>
      <c r="C118" s="43">
        <v>6296</v>
      </c>
      <c r="D118" s="43" t="s">
        <v>162</v>
      </c>
      <c r="E118" s="10" t="s">
        <v>144</v>
      </c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217"/>
      <c r="AC118" s="217"/>
      <c r="AD118" s="217"/>
      <c r="AE118" s="217"/>
      <c r="AF118" s="217"/>
      <c r="AG118" s="217"/>
      <c r="AH118" s="217"/>
      <c r="AI118" s="217"/>
      <c r="AJ118" s="219">
        <f t="shared" si="1"/>
        <v>0</v>
      </c>
      <c r="AK118" s="55"/>
      <c r="AL118" s="1"/>
    </row>
    <row r="119" ht="15" spans="1:36">
      <c r="A119" s="42">
        <v>15</v>
      </c>
      <c r="B119" s="43" t="s">
        <v>55</v>
      </c>
      <c r="C119" s="43">
        <v>3583</v>
      </c>
      <c r="D119" s="44" t="s">
        <v>163</v>
      </c>
      <c r="E119" s="10" t="s">
        <v>144</v>
      </c>
      <c r="F119" s="123"/>
      <c r="G119" s="123"/>
      <c r="H119" s="123"/>
      <c r="I119" s="123"/>
      <c r="J119" s="123"/>
      <c r="K119" s="123"/>
      <c r="L119" s="123">
        <v>1</v>
      </c>
      <c r="M119" s="123"/>
      <c r="N119" s="123"/>
      <c r="O119" s="123">
        <v>1</v>
      </c>
      <c r="P119" s="123"/>
      <c r="Q119" s="123"/>
      <c r="R119" s="123"/>
      <c r="S119" s="123"/>
      <c r="T119" s="123"/>
      <c r="U119" s="123">
        <v>1</v>
      </c>
      <c r="V119" s="123"/>
      <c r="W119" s="123"/>
      <c r="X119" s="123"/>
      <c r="Y119" s="123"/>
      <c r="Z119" s="123"/>
      <c r="AA119" s="123"/>
      <c r="AB119" s="123"/>
      <c r="AC119" s="123">
        <v>1</v>
      </c>
      <c r="AD119" s="123"/>
      <c r="AE119" s="123"/>
      <c r="AF119" s="123"/>
      <c r="AG119" s="123"/>
      <c r="AH119" s="123"/>
      <c r="AI119" s="123"/>
      <c r="AJ119" s="219">
        <f t="shared" si="1"/>
        <v>155</v>
      </c>
    </row>
    <row r="120" ht="15" spans="1:38">
      <c r="A120" s="42">
        <v>17</v>
      </c>
      <c r="B120" s="43" t="s">
        <v>55</v>
      </c>
      <c r="C120" s="43">
        <v>2514</v>
      </c>
      <c r="D120" s="43" t="s">
        <v>164</v>
      </c>
      <c r="E120" s="10" t="s">
        <v>144</v>
      </c>
      <c r="F120" s="9"/>
      <c r="G120" s="9"/>
      <c r="H120" s="9"/>
      <c r="I120" s="9"/>
      <c r="J120" s="9"/>
      <c r="K120" s="9"/>
      <c r="L120" s="9">
        <v>1</v>
      </c>
      <c r="M120" s="9"/>
      <c r="N120" s="9"/>
      <c r="O120" s="9"/>
      <c r="P120" s="9"/>
      <c r="Q120" s="9"/>
      <c r="R120" s="9">
        <v>2</v>
      </c>
      <c r="S120" s="9"/>
      <c r="T120" s="9"/>
      <c r="U120" s="9"/>
      <c r="V120" s="9"/>
      <c r="W120" s="9"/>
      <c r="X120" s="9"/>
      <c r="Y120" s="9"/>
      <c r="Z120" s="9"/>
      <c r="AA120" s="9"/>
      <c r="AB120" s="217"/>
      <c r="AC120" s="217"/>
      <c r="AD120" s="217"/>
      <c r="AE120" s="217"/>
      <c r="AF120" s="217"/>
      <c r="AG120" s="217"/>
      <c r="AH120" s="217"/>
      <c r="AI120" s="217"/>
      <c r="AJ120" s="219">
        <f t="shared" si="1"/>
        <v>240</v>
      </c>
      <c r="AK120" s="55"/>
      <c r="AL120" s="1"/>
    </row>
    <row r="121" ht="15" spans="1:38">
      <c r="A121" s="42">
        <v>39</v>
      </c>
      <c r="B121" s="43" t="s">
        <v>43</v>
      </c>
      <c r="C121" s="43"/>
      <c r="D121" s="44" t="s">
        <v>165</v>
      </c>
      <c r="E121" s="10" t="s">
        <v>144</v>
      </c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217"/>
      <c r="AC121" s="217"/>
      <c r="AD121" s="217"/>
      <c r="AE121" s="217"/>
      <c r="AF121" s="217"/>
      <c r="AG121" s="217"/>
      <c r="AH121" s="217"/>
      <c r="AI121" s="217"/>
      <c r="AJ121" s="219">
        <f t="shared" si="1"/>
        <v>0</v>
      </c>
      <c r="AK121" s="55"/>
      <c r="AL121" s="1"/>
    </row>
    <row r="122" ht="15" spans="1:38">
      <c r="A122" s="42">
        <v>96</v>
      </c>
      <c r="B122" s="43" t="s">
        <v>34</v>
      </c>
      <c r="C122" s="43">
        <v>274</v>
      </c>
      <c r="D122" s="43" t="s">
        <v>166</v>
      </c>
      <c r="E122" s="10" t="s">
        <v>144</v>
      </c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217"/>
      <c r="AC122" s="217"/>
      <c r="AD122" s="217"/>
      <c r="AE122" s="217"/>
      <c r="AF122" s="217"/>
      <c r="AG122" s="217"/>
      <c r="AH122" s="217"/>
      <c r="AI122" s="217"/>
      <c r="AJ122" s="219">
        <f t="shared" si="1"/>
        <v>0</v>
      </c>
      <c r="AK122" s="55"/>
      <c r="AL122" s="1"/>
    </row>
    <row r="123" ht="15" spans="1:38">
      <c r="A123" s="42">
        <v>50</v>
      </c>
      <c r="B123" s="43" t="s">
        <v>58</v>
      </c>
      <c r="C123" s="43"/>
      <c r="D123" s="44" t="s">
        <v>167</v>
      </c>
      <c r="E123" s="10" t="s">
        <v>144</v>
      </c>
      <c r="F123" s="9"/>
      <c r="G123" s="9">
        <v>1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217"/>
      <c r="AC123" s="217"/>
      <c r="AD123" s="217"/>
      <c r="AE123" s="217"/>
      <c r="AF123" s="217"/>
      <c r="AG123" s="217"/>
      <c r="AH123" s="217"/>
      <c r="AI123" s="217"/>
      <c r="AJ123" s="219">
        <f t="shared" si="1"/>
        <v>100</v>
      </c>
      <c r="AK123" s="55"/>
      <c r="AL123" s="1"/>
    </row>
    <row r="124" ht="15" spans="1:38">
      <c r="A124" s="42">
        <v>86</v>
      </c>
      <c r="B124" s="43" t="s">
        <v>36</v>
      </c>
      <c r="C124" s="48" t="s">
        <v>168</v>
      </c>
      <c r="D124" s="44" t="s">
        <v>169</v>
      </c>
      <c r="E124" s="10" t="s">
        <v>144</v>
      </c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217"/>
      <c r="AC124" s="217"/>
      <c r="AD124" s="217"/>
      <c r="AE124" s="217"/>
      <c r="AF124" s="217"/>
      <c r="AG124" s="217"/>
      <c r="AH124" s="217"/>
      <c r="AI124" s="217"/>
      <c r="AJ124" s="219">
        <f t="shared" si="1"/>
        <v>0</v>
      </c>
      <c r="AK124" s="55"/>
      <c r="AL124" s="1"/>
    </row>
    <row r="125" ht="15" spans="1:36">
      <c r="A125" s="42">
        <v>2</v>
      </c>
      <c r="B125" s="43" t="s">
        <v>32</v>
      </c>
      <c r="C125" s="43">
        <v>3516</v>
      </c>
      <c r="D125" s="43" t="s">
        <v>170</v>
      </c>
      <c r="E125" s="10" t="s">
        <v>144</v>
      </c>
      <c r="F125" s="123"/>
      <c r="G125" s="123">
        <v>1</v>
      </c>
      <c r="H125" s="123">
        <v>1</v>
      </c>
      <c r="I125" s="123"/>
      <c r="J125" s="123"/>
      <c r="K125" s="123"/>
      <c r="L125" s="123"/>
      <c r="M125" s="123"/>
      <c r="N125" s="123"/>
      <c r="O125" s="123"/>
      <c r="P125" s="123"/>
      <c r="Q125" s="123"/>
      <c r="R125" s="123"/>
      <c r="S125" s="123"/>
      <c r="T125" s="123"/>
      <c r="U125" s="123"/>
      <c r="V125" s="123"/>
      <c r="W125" s="123"/>
      <c r="X125" s="123"/>
      <c r="Y125" s="123"/>
      <c r="Z125" s="123"/>
      <c r="AA125" s="123"/>
      <c r="AB125" s="123"/>
      <c r="AC125" s="123"/>
      <c r="AD125" s="123"/>
      <c r="AE125" s="123"/>
      <c r="AF125" s="123"/>
      <c r="AG125" s="123"/>
      <c r="AH125" s="123"/>
      <c r="AI125" s="123"/>
      <c r="AJ125" s="219">
        <f t="shared" si="1"/>
        <v>180</v>
      </c>
    </row>
    <row r="126" ht="15" spans="1:36">
      <c r="A126" s="42">
        <v>13</v>
      </c>
      <c r="B126" s="43" t="s">
        <v>55</v>
      </c>
      <c r="C126" s="48" t="s">
        <v>171</v>
      </c>
      <c r="D126" s="44" t="s">
        <v>172</v>
      </c>
      <c r="E126" s="10" t="s">
        <v>144</v>
      </c>
      <c r="F126" s="123">
        <v>1</v>
      </c>
      <c r="G126" s="123"/>
      <c r="H126" s="123"/>
      <c r="I126" s="123"/>
      <c r="J126" s="123"/>
      <c r="K126" s="123"/>
      <c r="L126" s="123">
        <v>1</v>
      </c>
      <c r="M126" s="123"/>
      <c r="N126" s="123"/>
      <c r="O126" s="123"/>
      <c r="P126" s="123"/>
      <c r="Q126" s="123"/>
      <c r="R126" s="123">
        <v>1</v>
      </c>
      <c r="S126" s="123"/>
      <c r="T126" s="123"/>
      <c r="U126" s="123"/>
      <c r="V126" s="123"/>
      <c r="W126" s="123"/>
      <c r="X126" s="123"/>
      <c r="Y126" s="123"/>
      <c r="Z126" s="123"/>
      <c r="AA126" s="123"/>
      <c r="AB126" s="123"/>
      <c r="AC126" s="123"/>
      <c r="AD126" s="123"/>
      <c r="AE126" s="123"/>
      <c r="AF126" s="123"/>
      <c r="AG126" s="123"/>
      <c r="AH126" s="123"/>
      <c r="AI126" s="123"/>
      <c r="AJ126" s="219">
        <f t="shared" si="1"/>
        <v>380</v>
      </c>
    </row>
    <row r="127" ht="15" spans="1:36">
      <c r="A127" s="42">
        <v>3</v>
      </c>
      <c r="B127" s="43" t="s">
        <v>32</v>
      </c>
      <c r="C127" s="43">
        <v>2671</v>
      </c>
      <c r="D127" s="43" t="s">
        <v>173</v>
      </c>
      <c r="E127" s="10" t="s">
        <v>144</v>
      </c>
      <c r="F127" s="123">
        <v>2</v>
      </c>
      <c r="G127" s="123"/>
      <c r="H127" s="123">
        <v>1</v>
      </c>
      <c r="I127" s="123"/>
      <c r="J127" s="123"/>
      <c r="K127" s="123"/>
      <c r="L127" s="123"/>
      <c r="M127" s="123"/>
      <c r="N127" s="123"/>
      <c r="O127" s="123"/>
      <c r="P127" s="123"/>
      <c r="Q127" s="123"/>
      <c r="R127" s="123"/>
      <c r="S127" s="123"/>
      <c r="T127" s="123">
        <v>1</v>
      </c>
      <c r="U127" s="123"/>
      <c r="V127" s="123"/>
      <c r="W127" s="123"/>
      <c r="X127" s="123"/>
      <c r="Y127" s="123"/>
      <c r="Z127" s="123"/>
      <c r="AA127" s="123"/>
      <c r="AB127" s="123"/>
      <c r="AC127" s="123"/>
      <c r="AD127" s="123"/>
      <c r="AE127" s="123"/>
      <c r="AF127" s="123"/>
      <c r="AG127" s="123"/>
      <c r="AH127" s="123"/>
      <c r="AI127" s="123"/>
      <c r="AJ127" s="219">
        <f t="shared" si="1"/>
        <v>500</v>
      </c>
    </row>
    <row r="128" ht="24.75" spans="1:38">
      <c r="A128" s="42">
        <v>125</v>
      </c>
      <c r="B128" s="43" t="s">
        <v>24</v>
      </c>
      <c r="C128" s="43">
        <v>5874</v>
      </c>
      <c r="D128" s="43" t="s">
        <v>174</v>
      </c>
      <c r="E128" s="44" t="s">
        <v>175</v>
      </c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217"/>
      <c r="AC128" s="217"/>
      <c r="AD128" s="217"/>
      <c r="AE128" s="217"/>
      <c r="AF128" s="217"/>
      <c r="AG128" s="217"/>
      <c r="AH128" s="217"/>
      <c r="AI128" s="217"/>
      <c r="AJ128" s="219">
        <f t="shared" si="1"/>
        <v>0</v>
      </c>
      <c r="AK128" s="55"/>
      <c r="AL128" s="1"/>
    </row>
    <row r="129" ht="24.75" spans="1:36">
      <c r="A129" s="42">
        <v>110</v>
      </c>
      <c r="B129" s="44" t="s">
        <v>176</v>
      </c>
      <c r="C129" s="43">
        <v>2632</v>
      </c>
      <c r="D129" s="43" t="s">
        <v>177</v>
      </c>
      <c r="E129" s="44" t="s">
        <v>178</v>
      </c>
      <c r="F129" s="123"/>
      <c r="G129" s="123"/>
      <c r="H129" s="123"/>
      <c r="I129" s="123"/>
      <c r="J129" s="123"/>
      <c r="K129" s="123"/>
      <c r="L129" s="123"/>
      <c r="M129" s="123"/>
      <c r="N129" s="123"/>
      <c r="O129" s="123"/>
      <c r="P129" s="123"/>
      <c r="Q129" s="123"/>
      <c r="R129" s="123"/>
      <c r="S129" s="123"/>
      <c r="T129" s="123"/>
      <c r="U129" s="123"/>
      <c r="V129" s="123"/>
      <c r="W129" s="123"/>
      <c r="X129" s="123"/>
      <c r="Y129" s="123"/>
      <c r="Z129" s="123"/>
      <c r="AA129" s="123"/>
      <c r="AB129" s="123"/>
      <c r="AC129" s="123"/>
      <c r="AD129" s="123"/>
      <c r="AE129" s="123"/>
      <c r="AF129" s="123"/>
      <c r="AG129" s="123"/>
      <c r="AH129" s="123"/>
      <c r="AI129" s="123"/>
      <c r="AJ129" s="219">
        <f t="shared" si="1"/>
        <v>0</v>
      </c>
    </row>
    <row r="130" ht="15" spans="1:38">
      <c r="A130" s="42">
        <v>122</v>
      </c>
      <c r="B130" s="43" t="s">
        <v>24</v>
      </c>
      <c r="C130" s="43">
        <v>5365</v>
      </c>
      <c r="D130" s="43" t="s">
        <v>179</v>
      </c>
      <c r="E130" s="44" t="s">
        <v>178</v>
      </c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217"/>
      <c r="AC130" s="217"/>
      <c r="AD130" s="217"/>
      <c r="AE130" s="217"/>
      <c r="AF130" s="217"/>
      <c r="AG130" s="217"/>
      <c r="AH130" s="217"/>
      <c r="AI130" s="217"/>
      <c r="AJ130" s="219">
        <f t="shared" si="1"/>
        <v>0</v>
      </c>
      <c r="AK130" s="55"/>
      <c r="AL130" s="1"/>
    </row>
    <row r="131" ht="15" spans="1:38">
      <c r="A131" s="42">
        <v>94</v>
      </c>
      <c r="B131" s="43" t="s">
        <v>36</v>
      </c>
      <c r="C131" s="43">
        <v>5888</v>
      </c>
      <c r="D131" s="43" t="s">
        <v>180</v>
      </c>
      <c r="E131" s="10" t="s">
        <v>181</v>
      </c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217"/>
      <c r="AC131" s="217"/>
      <c r="AD131" s="217"/>
      <c r="AE131" s="217"/>
      <c r="AF131" s="217"/>
      <c r="AG131" s="217"/>
      <c r="AH131" s="217"/>
      <c r="AI131" s="217"/>
      <c r="AJ131" s="219">
        <f t="shared" si="1"/>
        <v>0</v>
      </c>
      <c r="AK131" s="55"/>
      <c r="AL131" s="1"/>
    </row>
    <row r="132" ht="24.75" spans="1:38">
      <c r="A132" s="42">
        <v>124</v>
      </c>
      <c r="B132" s="43" t="s">
        <v>24</v>
      </c>
      <c r="C132" s="131">
        <v>5788</v>
      </c>
      <c r="D132" s="131" t="s">
        <v>182</v>
      </c>
      <c r="E132" s="132" t="s">
        <v>183</v>
      </c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217"/>
      <c r="AC132" s="217"/>
      <c r="AD132" s="217"/>
      <c r="AE132" s="217"/>
      <c r="AF132" s="217"/>
      <c r="AG132" s="217"/>
      <c r="AH132" s="217"/>
      <c r="AI132" s="217"/>
      <c r="AJ132" s="219">
        <f t="shared" si="1"/>
        <v>0</v>
      </c>
      <c r="AK132" s="55"/>
      <c r="AL132" s="1"/>
    </row>
    <row r="133" ht="24.75" spans="1:38">
      <c r="A133" s="50">
        <v>121</v>
      </c>
      <c r="B133" s="51" t="s">
        <v>24</v>
      </c>
      <c r="C133" s="51">
        <v>1807</v>
      </c>
      <c r="D133" s="51" t="s">
        <v>184</v>
      </c>
      <c r="E133" s="52" t="s">
        <v>183</v>
      </c>
      <c r="F133" s="74"/>
      <c r="G133" s="74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  <c r="AA133" s="74"/>
      <c r="AB133" s="223"/>
      <c r="AC133" s="223"/>
      <c r="AD133" s="223"/>
      <c r="AE133" s="223"/>
      <c r="AF133" s="223"/>
      <c r="AG133" s="223"/>
      <c r="AH133" s="223"/>
      <c r="AI133" s="223"/>
      <c r="AJ133" s="219">
        <f t="shared" si="1"/>
        <v>0</v>
      </c>
      <c r="AK133" s="55"/>
      <c r="AL133" s="1"/>
    </row>
    <row r="134" spans="1:5">
      <c r="A134" s="23"/>
      <c r="B134" s="221"/>
      <c r="D134" s="221"/>
      <c r="E134" s="222"/>
    </row>
    <row r="135" spans="1:5">
      <c r="A135" s="23"/>
      <c r="B135" s="221"/>
      <c r="D135" s="221"/>
      <c r="E135" s="222"/>
    </row>
    <row r="136" spans="1:5">
      <c r="A136" s="23"/>
      <c r="B136" s="221"/>
      <c r="D136" s="221"/>
      <c r="E136" s="222"/>
    </row>
    <row r="137" spans="1:5">
      <c r="A137" s="23"/>
      <c r="B137" s="221"/>
      <c r="D137" s="221"/>
      <c r="E137" s="222"/>
    </row>
    <row r="138" spans="1:5">
      <c r="A138" s="23"/>
      <c r="B138" s="221"/>
      <c r="D138" s="221"/>
      <c r="E138" s="222"/>
    </row>
    <row r="139" spans="1:5">
      <c r="A139" s="23"/>
      <c r="B139" s="221"/>
      <c r="D139" s="221"/>
      <c r="E139" s="222"/>
    </row>
    <row r="140" spans="1:5">
      <c r="A140" s="23"/>
      <c r="B140" s="221"/>
      <c r="D140" s="221"/>
      <c r="E140" s="222"/>
    </row>
    <row r="141" spans="1:5">
      <c r="A141" s="23"/>
      <c r="B141" s="221"/>
      <c r="D141" s="221"/>
      <c r="E141" s="222"/>
    </row>
    <row r="142" spans="1:5">
      <c r="A142" s="23"/>
      <c r="B142" s="221"/>
      <c r="D142" s="221"/>
      <c r="E142" s="222"/>
    </row>
    <row r="143" spans="1:5">
      <c r="A143" s="23"/>
      <c r="B143" s="221"/>
      <c r="D143" s="221"/>
      <c r="E143" s="222"/>
    </row>
    <row r="144" spans="1:5">
      <c r="A144" s="23"/>
      <c r="B144" s="221"/>
      <c r="D144" s="221"/>
      <c r="E144" s="222"/>
    </row>
    <row r="145" spans="1:5">
      <c r="A145" s="23"/>
      <c r="B145" s="221"/>
      <c r="D145" s="221"/>
      <c r="E145" s="222"/>
    </row>
    <row r="146" spans="1:5">
      <c r="A146" s="23"/>
      <c r="B146" s="221"/>
      <c r="D146" s="221"/>
      <c r="E146" s="222"/>
    </row>
    <row r="147" spans="1:5">
      <c r="A147" s="23"/>
      <c r="B147" s="221"/>
      <c r="D147" s="221"/>
      <c r="E147" s="222"/>
    </row>
  </sheetData>
  <protectedRanges>
    <protectedRange algorithmName="SHA-512" hashValue="XA5/mlrfwXaEoCupBRmqGVoEz306rd9hItgcYEEbS68By/z7w7CNIPlA1B+6rUuExaMlrBacZ/dGrngdxh+QtA==" saltValue="bNKKHclfctzLDNGarpy12Q==" spinCount="100000" sqref="F5:AI133" name="区域1" securityDescriptor=""/>
  </protectedRanges>
  <autoFilter ref="A4:AL133">
    <sortState ref="A4:AL133">
      <sortCondition ref="D4"/>
    </sortState>
  </autoFilter>
  <mergeCells count="16">
    <mergeCell ref="A1:AJ1"/>
    <mergeCell ref="F2:I2"/>
    <mergeCell ref="J2:K2"/>
    <mergeCell ref="L2:O2"/>
    <mergeCell ref="P2:Q2"/>
    <mergeCell ref="R2:U2"/>
    <mergeCell ref="V2:W2"/>
    <mergeCell ref="X2:AA2"/>
    <mergeCell ref="AB2:AE2"/>
    <mergeCell ref="AF2:AI2"/>
    <mergeCell ref="A2:A4"/>
    <mergeCell ref="B2:B4"/>
    <mergeCell ref="C2:C4"/>
    <mergeCell ref="D2:D4"/>
    <mergeCell ref="E2:E4"/>
    <mergeCell ref="AJ2:AJ4"/>
  </mergeCells>
  <pageMargins left="0.749305555555556" right="0.749305555555556" top="0.318055555555556" bottom="0.299305555555556" header="0.379166666666667" footer="0.209027777777778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H134"/>
  <sheetViews>
    <sheetView workbookViewId="0">
      <pane xSplit="5" ySplit="5" topLeftCell="F36" activePane="bottomRight" state="frozen"/>
      <selection/>
      <selection pane="topRight"/>
      <selection pane="bottomLeft"/>
      <selection pane="bottomRight" activeCell="AJ57" sqref="AJ57"/>
    </sheetView>
  </sheetViews>
  <sheetFormatPr defaultColWidth="9" defaultRowHeight="14.25"/>
  <cols>
    <col min="1" max="1" width="3.5" style="1" customWidth="1"/>
    <col min="2" max="2" width="4.875" style="109" customWidth="1"/>
    <col min="3" max="4" width="6" style="109" customWidth="1"/>
    <col min="5" max="5" width="6.375" style="109" customWidth="1"/>
    <col min="6" max="23" width="4.375" style="1" customWidth="1"/>
    <col min="24" max="30" width="4.125" style="1" customWidth="1"/>
    <col min="31" max="31" width="4.75" style="1" customWidth="1"/>
    <col min="32" max="32" width="8.25" style="1" customWidth="1"/>
    <col min="33" max="16384" width="9" style="1"/>
  </cols>
  <sheetData>
    <row r="1" hidden="1" customHeight="1"/>
    <row r="2" ht="30.75" customHeight="1" spans="1:33">
      <c r="A2" s="111" t="s">
        <v>198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24"/>
    </row>
    <row r="3" s="59" customFormat="1" customHeight="1" spans="1:34">
      <c r="A3" s="174" t="s">
        <v>1</v>
      </c>
      <c r="B3" s="175" t="s">
        <v>2</v>
      </c>
      <c r="C3" s="175" t="s">
        <v>3</v>
      </c>
      <c r="D3" s="176" t="s">
        <v>4</v>
      </c>
      <c r="E3" s="176" t="s">
        <v>5</v>
      </c>
      <c r="F3" s="63" t="s">
        <v>187</v>
      </c>
      <c r="G3" s="63"/>
      <c r="H3" s="63"/>
      <c r="I3" s="63"/>
      <c r="J3" s="63" t="s">
        <v>188</v>
      </c>
      <c r="K3" s="63"/>
      <c r="L3" s="63" t="s">
        <v>189</v>
      </c>
      <c r="M3" s="63"/>
      <c r="N3" s="63"/>
      <c r="O3" s="63"/>
      <c r="P3" s="63" t="s">
        <v>188</v>
      </c>
      <c r="Q3" s="63"/>
      <c r="R3" s="63" t="s">
        <v>190</v>
      </c>
      <c r="S3" s="63"/>
      <c r="T3" s="63"/>
      <c r="U3" s="63"/>
      <c r="V3" s="63" t="s">
        <v>188</v>
      </c>
      <c r="W3" s="63"/>
      <c r="X3" s="63" t="s">
        <v>191</v>
      </c>
      <c r="Y3" s="63"/>
      <c r="Z3" s="63"/>
      <c r="AA3" s="63"/>
      <c r="AB3" s="63" t="s">
        <v>192</v>
      </c>
      <c r="AC3" s="63"/>
      <c r="AD3" s="63"/>
      <c r="AE3" s="63"/>
      <c r="AF3" s="63" t="s">
        <v>199</v>
      </c>
      <c r="AG3" s="125" t="s">
        <v>17</v>
      </c>
      <c r="AH3" s="214"/>
    </row>
    <row r="4" s="59" customFormat="1" ht="24" customHeight="1" spans="1:34">
      <c r="A4" s="177"/>
      <c r="B4" s="178"/>
      <c r="C4" s="178"/>
      <c r="D4" s="179"/>
      <c r="E4" s="179"/>
      <c r="F4" s="9" t="s">
        <v>194</v>
      </c>
      <c r="G4" s="9" t="s">
        <v>195</v>
      </c>
      <c r="H4" s="9" t="s">
        <v>196</v>
      </c>
      <c r="I4" s="10" t="s">
        <v>197</v>
      </c>
      <c r="J4" s="10" t="s">
        <v>195</v>
      </c>
      <c r="K4" s="10" t="s">
        <v>196</v>
      </c>
      <c r="L4" s="9" t="s">
        <v>194</v>
      </c>
      <c r="M4" s="9" t="s">
        <v>195</v>
      </c>
      <c r="N4" s="9" t="s">
        <v>196</v>
      </c>
      <c r="O4" s="10" t="s">
        <v>197</v>
      </c>
      <c r="P4" s="10" t="s">
        <v>195</v>
      </c>
      <c r="Q4" s="10" t="s">
        <v>196</v>
      </c>
      <c r="R4" s="9" t="s">
        <v>194</v>
      </c>
      <c r="S4" s="9" t="s">
        <v>195</v>
      </c>
      <c r="T4" s="9" t="s">
        <v>196</v>
      </c>
      <c r="U4" s="10" t="s">
        <v>197</v>
      </c>
      <c r="V4" s="10" t="s">
        <v>195</v>
      </c>
      <c r="W4" s="10" t="s">
        <v>196</v>
      </c>
      <c r="X4" s="9" t="s">
        <v>194</v>
      </c>
      <c r="Y4" s="9" t="s">
        <v>195</v>
      </c>
      <c r="Z4" s="9" t="s">
        <v>196</v>
      </c>
      <c r="AA4" s="10" t="s">
        <v>197</v>
      </c>
      <c r="AB4" s="9" t="s">
        <v>194</v>
      </c>
      <c r="AC4" s="9" t="s">
        <v>195</v>
      </c>
      <c r="AD4" s="9" t="s">
        <v>196</v>
      </c>
      <c r="AE4" s="10" t="s">
        <v>197</v>
      </c>
      <c r="AF4" s="10" t="s">
        <v>194</v>
      </c>
      <c r="AG4" s="190"/>
      <c r="AH4" s="215"/>
    </row>
    <row r="5" s="59" customFormat="1" customHeight="1" spans="1:34">
      <c r="A5" s="210"/>
      <c r="B5" s="211"/>
      <c r="C5" s="211"/>
      <c r="D5" s="212"/>
      <c r="E5" s="212"/>
      <c r="F5" s="74">
        <v>200</v>
      </c>
      <c r="G5" s="74">
        <v>100</v>
      </c>
      <c r="H5" s="74">
        <v>80</v>
      </c>
      <c r="I5" s="126">
        <v>60</v>
      </c>
      <c r="J5" s="126">
        <v>30</v>
      </c>
      <c r="K5" s="126">
        <v>15</v>
      </c>
      <c r="L5" s="74">
        <v>120</v>
      </c>
      <c r="M5" s="74">
        <v>60</v>
      </c>
      <c r="N5" s="74">
        <v>40</v>
      </c>
      <c r="O5" s="126">
        <v>20</v>
      </c>
      <c r="P5" s="126">
        <v>20</v>
      </c>
      <c r="Q5" s="126">
        <v>10</v>
      </c>
      <c r="R5" s="74">
        <v>60</v>
      </c>
      <c r="S5" s="74">
        <v>30</v>
      </c>
      <c r="T5" s="74">
        <v>20</v>
      </c>
      <c r="U5" s="126">
        <v>10</v>
      </c>
      <c r="V5" s="126">
        <v>5</v>
      </c>
      <c r="W5" s="126">
        <v>3</v>
      </c>
      <c r="X5" s="74">
        <v>40</v>
      </c>
      <c r="Y5" s="74">
        <v>5</v>
      </c>
      <c r="Z5" s="74">
        <v>3</v>
      </c>
      <c r="AA5" s="126">
        <v>2</v>
      </c>
      <c r="AB5" s="126">
        <v>10</v>
      </c>
      <c r="AC5" s="126">
        <v>5</v>
      </c>
      <c r="AD5" s="126">
        <v>3</v>
      </c>
      <c r="AE5" s="126">
        <v>2</v>
      </c>
      <c r="AF5" s="126">
        <v>5</v>
      </c>
      <c r="AG5" s="127"/>
      <c r="AH5" s="215"/>
    </row>
    <row r="6" ht="12" customHeight="1" spans="1:33">
      <c r="A6" s="119">
        <v>128</v>
      </c>
      <c r="B6" s="120" t="s">
        <v>24</v>
      </c>
      <c r="C6" s="120">
        <v>20093</v>
      </c>
      <c r="D6" s="120" t="s">
        <v>25</v>
      </c>
      <c r="E6" s="121" t="s">
        <v>26</v>
      </c>
      <c r="F6" s="213"/>
      <c r="G6" s="213"/>
      <c r="H6" s="213"/>
      <c r="I6" s="213"/>
      <c r="J6" s="213"/>
      <c r="K6" s="213"/>
      <c r="L6" s="213"/>
      <c r="M6" s="213"/>
      <c r="N6" s="213"/>
      <c r="O6" s="213"/>
      <c r="P6" s="213"/>
      <c r="Q6" s="213"/>
      <c r="R6" s="213"/>
      <c r="S6" s="213"/>
      <c r="T6" s="213"/>
      <c r="U6" s="213"/>
      <c r="V6" s="213"/>
      <c r="W6" s="213"/>
      <c r="X6" s="213"/>
      <c r="Y6" s="213"/>
      <c r="Z6" s="213"/>
      <c r="AA6" s="213"/>
      <c r="AB6" s="213"/>
      <c r="AC6" s="213"/>
      <c r="AD6" s="213"/>
      <c r="AE6" s="213"/>
      <c r="AF6" s="213"/>
      <c r="AG6" s="187">
        <f>F6*$F$5+G6*$G$5+H6*$H$5+I6*$I$5+J6*$J$5+K6*$K$5+L6*$L$5+M6*$M$5+N6*$N$5+O6*$O$5+P6*$P$5+Q6*$Q$5+R6*$R$5+S6*$S$5+T6*$T$5+U6*$U$5+V6*$V$5++W6*$W$5+X6*$X$5+Y6*$Y$5+Z6*$Z$5+AA6*$AA$5+AB6*$AB$5+AC6*$AC$5+AD6*$AD$5+AE6*$AE$5+AF6*$AF$5</f>
        <v>0</v>
      </c>
    </row>
    <row r="7" customFormat="1" customHeight="1" spans="1:34">
      <c r="A7" s="42">
        <v>126</v>
      </c>
      <c r="B7" s="43" t="s">
        <v>24</v>
      </c>
      <c r="C7" s="43">
        <v>5838</v>
      </c>
      <c r="D7" s="43" t="s">
        <v>27</v>
      </c>
      <c r="E7" s="44" t="s">
        <v>26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187">
        <f t="shared" ref="AG7:AG70" si="0">F7*$F$5+G7*$G$5+H7*$H$5+I7*$I$5+J7*$J$5+K7*$K$5+L7*$L$5+M7*$M$5+N7*$N$5+O7*$O$5+P7*$P$5+Q7*$Q$5+R7*$R$5+S7*$S$5+T7*$T$5+U7*$U$5+V7*$V$5++W7*$W$5+X7*$X$5+Y7*$Y$5+Z7*$Z$5+AA7*$AA$5+AB7*$AB$5+AC7*$AC$5+AD7*$AD$5+AE7*$AE$5+AF7*$AF$5</f>
        <v>0</v>
      </c>
      <c r="AH7" s="214"/>
    </row>
    <row r="8" ht="12" customHeight="1" spans="1:33">
      <c r="A8" s="42">
        <v>127</v>
      </c>
      <c r="B8" s="43" t="s">
        <v>24</v>
      </c>
      <c r="C8" s="43">
        <v>5596</v>
      </c>
      <c r="D8" s="43" t="s">
        <v>28</v>
      </c>
      <c r="E8" s="44" t="s">
        <v>26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187">
        <f t="shared" si="0"/>
        <v>0</v>
      </c>
    </row>
    <row r="9" ht="12" customHeight="1" spans="1:33">
      <c r="A9" s="42">
        <v>83</v>
      </c>
      <c r="B9" s="43" t="s">
        <v>29</v>
      </c>
      <c r="C9" s="43">
        <v>5156</v>
      </c>
      <c r="D9" s="43" t="s">
        <v>30</v>
      </c>
      <c r="E9" s="10" t="s">
        <v>31</v>
      </c>
      <c r="F9" s="9"/>
      <c r="G9" s="9"/>
      <c r="H9" s="9"/>
      <c r="I9" s="9"/>
      <c r="J9" s="9"/>
      <c r="K9" s="9"/>
      <c r="L9" s="9"/>
      <c r="M9" s="9"/>
      <c r="N9" s="9"/>
      <c r="O9" s="9">
        <v>1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187">
        <f t="shared" si="0"/>
        <v>20</v>
      </c>
    </row>
    <row r="10" ht="12" customHeight="1" spans="1:33">
      <c r="A10" s="42">
        <v>11</v>
      </c>
      <c r="B10" s="43" t="s">
        <v>32</v>
      </c>
      <c r="C10" s="43">
        <v>5174</v>
      </c>
      <c r="D10" s="43" t="s">
        <v>33</v>
      </c>
      <c r="E10" s="10" t="s">
        <v>31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>
        <v>1</v>
      </c>
      <c r="AF10" s="9"/>
      <c r="AG10" s="187">
        <f t="shared" si="0"/>
        <v>2</v>
      </c>
    </row>
    <row r="11" customFormat="1" customHeight="1" spans="1:34">
      <c r="A11" s="42">
        <v>106</v>
      </c>
      <c r="B11" s="43" t="s">
        <v>34</v>
      </c>
      <c r="C11" s="43">
        <v>2666</v>
      </c>
      <c r="D11" s="43" t="s">
        <v>35</v>
      </c>
      <c r="E11" s="10" t="s">
        <v>31</v>
      </c>
      <c r="F11" s="9"/>
      <c r="G11" s="9"/>
      <c r="H11" s="9"/>
      <c r="I11" s="9">
        <v>1</v>
      </c>
      <c r="J11" s="9"/>
      <c r="K11" s="9"/>
      <c r="L11" s="9"/>
      <c r="M11" s="9"/>
      <c r="N11" s="9"/>
      <c r="O11" s="9"/>
      <c r="P11" s="9"/>
      <c r="Q11" s="9"/>
      <c r="R11" s="9"/>
      <c r="S11" s="9">
        <v>2</v>
      </c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187">
        <f t="shared" si="0"/>
        <v>120</v>
      </c>
      <c r="AH11" s="214"/>
    </row>
    <row r="12" ht="12" customHeight="1" spans="1:34">
      <c r="A12" s="42">
        <v>92</v>
      </c>
      <c r="B12" s="43" t="s">
        <v>36</v>
      </c>
      <c r="C12" s="43">
        <v>3514</v>
      </c>
      <c r="D12" s="44" t="s">
        <v>37</v>
      </c>
      <c r="E12" s="10" t="s">
        <v>31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187">
        <f t="shared" si="0"/>
        <v>0</v>
      </c>
      <c r="AH12" s="204"/>
    </row>
    <row r="13" ht="12" customHeight="1" spans="1:33">
      <c r="A13" s="42">
        <v>32</v>
      </c>
      <c r="B13" s="43" t="s">
        <v>38</v>
      </c>
      <c r="C13" s="43">
        <v>3534</v>
      </c>
      <c r="D13" s="43" t="s">
        <v>39</v>
      </c>
      <c r="E13" s="10" t="s">
        <v>31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187">
        <f t="shared" si="0"/>
        <v>0</v>
      </c>
    </row>
    <row r="14" ht="12" customHeight="1" spans="1:33">
      <c r="A14" s="42">
        <v>72</v>
      </c>
      <c r="B14" s="43" t="s">
        <v>40</v>
      </c>
      <c r="C14" s="43">
        <v>2345</v>
      </c>
      <c r="D14" s="43" t="s">
        <v>41</v>
      </c>
      <c r="E14" s="10" t="s">
        <v>31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>
        <v>1</v>
      </c>
      <c r="Y14" s="9"/>
      <c r="Z14" s="9"/>
      <c r="AA14" s="9"/>
      <c r="AB14" s="9"/>
      <c r="AC14" s="9"/>
      <c r="AD14" s="9"/>
      <c r="AE14" s="9"/>
      <c r="AF14" s="9"/>
      <c r="AG14" s="187">
        <f t="shared" si="0"/>
        <v>40</v>
      </c>
    </row>
    <row r="15" ht="12" customHeight="1" spans="1:33">
      <c r="A15" s="42">
        <v>27</v>
      </c>
      <c r="B15" s="43" t="s">
        <v>38</v>
      </c>
      <c r="C15" s="43">
        <v>2334</v>
      </c>
      <c r="D15" s="43" t="s">
        <v>42</v>
      </c>
      <c r="E15" s="10" t="s">
        <v>31</v>
      </c>
      <c r="F15" s="9"/>
      <c r="G15" s="9">
        <v>1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>
        <v>1</v>
      </c>
      <c r="S15" s="9"/>
      <c r="T15" s="9"/>
      <c r="U15" s="9"/>
      <c r="V15" s="9"/>
      <c r="W15" s="9"/>
      <c r="X15" s="9">
        <v>1</v>
      </c>
      <c r="Y15" s="9"/>
      <c r="Z15" s="9"/>
      <c r="AA15" s="9"/>
      <c r="AB15" s="9">
        <v>1</v>
      </c>
      <c r="AC15" s="9"/>
      <c r="AD15" s="9"/>
      <c r="AE15" s="9"/>
      <c r="AF15" s="9"/>
      <c r="AG15" s="187">
        <f t="shared" si="0"/>
        <v>210</v>
      </c>
    </row>
    <row r="16" ht="12" customHeight="1" spans="1:33">
      <c r="A16" s="42">
        <v>43</v>
      </c>
      <c r="B16" s="43" t="s">
        <v>43</v>
      </c>
      <c r="C16" s="43">
        <v>2443</v>
      </c>
      <c r="D16" s="43" t="s">
        <v>44</v>
      </c>
      <c r="E16" s="10" t="s">
        <v>31</v>
      </c>
      <c r="F16" s="9"/>
      <c r="G16" s="9"/>
      <c r="H16" s="9"/>
      <c r="I16" s="9"/>
      <c r="J16" s="9"/>
      <c r="K16" s="9"/>
      <c r="L16" s="9"/>
      <c r="M16" s="9">
        <v>1</v>
      </c>
      <c r="N16" s="9"/>
      <c r="O16" s="9">
        <v>1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187">
        <f t="shared" si="0"/>
        <v>80</v>
      </c>
    </row>
    <row r="17" ht="12" customHeight="1" spans="1:33">
      <c r="A17" s="42">
        <v>105</v>
      </c>
      <c r="B17" s="43" t="s">
        <v>34</v>
      </c>
      <c r="C17" s="43">
        <v>5167</v>
      </c>
      <c r="D17" s="43" t="s">
        <v>45</v>
      </c>
      <c r="E17" s="10" t="s">
        <v>31</v>
      </c>
      <c r="F17" s="9">
        <v>1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>
        <v>3</v>
      </c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187">
        <f t="shared" si="0"/>
        <v>380</v>
      </c>
    </row>
    <row r="18" ht="12" customHeight="1" spans="1:33">
      <c r="A18" s="42">
        <v>87</v>
      </c>
      <c r="B18" s="43" t="s">
        <v>36</v>
      </c>
      <c r="C18" s="43">
        <v>1774</v>
      </c>
      <c r="D18" s="44" t="s">
        <v>46</v>
      </c>
      <c r="E18" s="10" t="s">
        <v>31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187">
        <f t="shared" si="0"/>
        <v>0</v>
      </c>
    </row>
    <row r="19" customFormat="1" ht="13.5" customHeight="1" spans="1:34">
      <c r="A19" s="42">
        <v>98</v>
      </c>
      <c r="B19" s="43" t="s">
        <v>34</v>
      </c>
      <c r="C19" s="43">
        <v>2626</v>
      </c>
      <c r="D19" s="43" t="s">
        <v>47</v>
      </c>
      <c r="E19" s="10" t="s">
        <v>31</v>
      </c>
      <c r="F19" s="9"/>
      <c r="G19" s="9"/>
      <c r="H19" s="9"/>
      <c r="I19" s="9">
        <v>1</v>
      </c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187">
        <f t="shared" si="0"/>
        <v>60</v>
      </c>
      <c r="AH19" s="214"/>
    </row>
    <row r="20" ht="12" customHeight="1" spans="1:33">
      <c r="A20" s="42">
        <v>5</v>
      </c>
      <c r="B20" s="43" t="s">
        <v>32</v>
      </c>
      <c r="C20" s="43">
        <v>2215</v>
      </c>
      <c r="D20" s="43" t="s">
        <v>48</v>
      </c>
      <c r="E20" s="10" t="s">
        <v>31</v>
      </c>
      <c r="F20" s="9"/>
      <c r="G20" s="9"/>
      <c r="H20" s="9"/>
      <c r="I20" s="9"/>
      <c r="J20" s="9"/>
      <c r="K20" s="9"/>
      <c r="L20" s="9"/>
      <c r="M20" s="9"/>
      <c r="N20" s="9">
        <v>1</v>
      </c>
      <c r="O20" s="9"/>
      <c r="P20" s="9"/>
      <c r="Q20" s="9"/>
      <c r="R20" s="9"/>
      <c r="S20" s="9"/>
      <c r="T20" s="9"/>
      <c r="U20" s="9"/>
      <c r="V20" s="9"/>
      <c r="W20" s="9"/>
      <c r="X20" s="9">
        <v>2</v>
      </c>
      <c r="Y20" s="9"/>
      <c r="Z20" s="9">
        <v>1</v>
      </c>
      <c r="AA20" s="9"/>
      <c r="AB20" s="9"/>
      <c r="AC20" s="9"/>
      <c r="AD20" s="9"/>
      <c r="AE20" s="9">
        <v>1</v>
      </c>
      <c r="AF20" s="9"/>
      <c r="AG20" s="187">
        <f t="shared" si="0"/>
        <v>125</v>
      </c>
    </row>
    <row r="21" customFormat="1" customHeight="1" spans="1:34">
      <c r="A21" s="42">
        <v>61</v>
      </c>
      <c r="B21" s="43" t="s">
        <v>49</v>
      </c>
      <c r="C21" s="43">
        <v>1761</v>
      </c>
      <c r="D21" s="44" t="s">
        <v>50</v>
      </c>
      <c r="E21" s="10" t="s">
        <v>31</v>
      </c>
      <c r="F21" s="9"/>
      <c r="G21" s="9"/>
      <c r="H21" s="9"/>
      <c r="I21" s="9"/>
      <c r="J21" s="9"/>
      <c r="K21" s="9"/>
      <c r="L21" s="9">
        <v>1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187">
        <f t="shared" si="0"/>
        <v>120</v>
      </c>
      <c r="AH21" s="214"/>
    </row>
    <row r="22" ht="12" customHeight="1" spans="1:33">
      <c r="A22" s="42">
        <v>103</v>
      </c>
      <c r="B22" s="43" t="s">
        <v>34</v>
      </c>
      <c r="C22" s="43">
        <v>3527</v>
      </c>
      <c r="D22" s="43" t="s">
        <v>51</v>
      </c>
      <c r="E22" s="10" t="s">
        <v>31</v>
      </c>
      <c r="F22" s="9"/>
      <c r="G22" s="9"/>
      <c r="H22" s="9"/>
      <c r="I22" s="9"/>
      <c r="J22" s="9"/>
      <c r="K22" s="9"/>
      <c r="L22" s="9"/>
      <c r="M22" s="10"/>
      <c r="N22" s="9"/>
      <c r="O22" s="9"/>
      <c r="P22" s="9"/>
      <c r="Q22" s="9"/>
      <c r="R22" s="9"/>
      <c r="S22" s="9"/>
      <c r="T22" s="9">
        <v>2</v>
      </c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187">
        <f t="shared" si="0"/>
        <v>40</v>
      </c>
    </row>
    <row r="23" ht="12" customHeight="1" spans="1:33">
      <c r="A23" s="42">
        <v>89</v>
      </c>
      <c r="B23" s="43" t="s">
        <v>36</v>
      </c>
      <c r="C23" s="43">
        <v>2495</v>
      </c>
      <c r="D23" s="43" t="s">
        <v>52</v>
      </c>
      <c r="E23" s="10" t="s">
        <v>31</v>
      </c>
      <c r="F23" s="9"/>
      <c r="G23" s="9"/>
      <c r="H23" s="9"/>
      <c r="I23" s="9"/>
      <c r="J23" s="9"/>
      <c r="K23" s="9"/>
      <c r="L23" s="9"/>
      <c r="M23" s="9"/>
      <c r="N23" s="9"/>
      <c r="O23" s="9">
        <v>1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187">
        <f t="shared" si="0"/>
        <v>20</v>
      </c>
    </row>
    <row r="24" ht="12" customHeight="1" spans="1:33">
      <c r="A24" s="42">
        <v>79</v>
      </c>
      <c r="B24" s="43" t="s">
        <v>29</v>
      </c>
      <c r="C24" s="43">
        <v>2397</v>
      </c>
      <c r="D24" s="43" t="s">
        <v>53</v>
      </c>
      <c r="E24" s="10" t="s">
        <v>31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187">
        <f t="shared" si="0"/>
        <v>0</v>
      </c>
    </row>
    <row r="25" ht="12" customHeight="1" spans="1:33">
      <c r="A25" s="42">
        <v>8</v>
      </c>
      <c r="B25" s="43" t="s">
        <v>32</v>
      </c>
      <c r="C25" s="43">
        <v>2178</v>
      </c>
      <c r="D25" s="43" t="s">
        <v>54</v>
      </c>
      <c r="E25" s="10" t="s">
        <v>31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187">
        <f t="shared" si="0"/>
        <v>0</v>
      </c>
    </row>
    <row r="26" ht="12" customHeight="1" spans="1:33">
      <c r="A26" s="42">
        <v>20</v>
      </c>
      <c r="B26" s="43" t="s">
        <v>55</v>
      </c>
      <c r="C26" s="43">
        <v>2481</v>
      </c>
      <c r="D26" s="43" t="s">
        <v>56</v>
      </c>
      <c r="E26" s="10" t="s">
        <v>31</v>
      </c>
      <c r="F26" s="9"/>
      <c r="G26" s="9"/>
      <c r="H26" s="9"/>
      <c r="I26" s="9"/>
      <c r="J26" s="9"/>
      <c r="K26" s="9"/>
      <c r="L26" s="9"/>
      <c r="M26" s="9">
        <v>1</v>
      </c>
      <c r="N26" s="9"/>
      <c r="O26" s="9">
        <v>1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187">
        <f t="shared" si="0"/>
        <v>80</v>
      </c>
    </row>
    <row r="27" ht="12" customHeight="1" spans="1:33">
      <c r="A27" s="42">
        <v>80</v>
      </c>
      <c r="B27" s="43" t="s">
        <v>29</v>
      </c>
      <c r="C27" s="43">
        <v>3153</v>
      </c>
      <c r="D27" s="44" t="s">
        <v>57</v>
      </c>
      <c r="E27" s="10" t="s">
        <v>31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187">
        <f t="shared" si="0"/>
        <v>0</v>
      </c>
    </row>
    <row r="28" ht="12" customHeight="1" spans="1:33">
      <c r="A28" s="42">
        <v>55</v>
      </c>
      <c r="B28" s="43" t="s">
        <v>58</v>
      </c>
      <c r="C28" s="43">
        <v>3511</v>
      </c>
      <c r="D28" s="44" t="s">
        <v>59</v>
      </c>
      <c r="E28" s="10" t="s">
        <v>31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187">
        <f t="shared" si="0"/>
        <v>0</v>
      </c>
    </row>
    <row r="29" ht="12" customHeight="1" spans="1:33">
      <c r="A29" s="42">
        <v>30</v>
      </c>
      <c r="B29" s="43" t="s">
        <v>38</v>
      </c>
      <c r="C29" s="43">
        <v>3515</v>
      </c>
      <c r="D29" s="43" t="s">
        <v>60</v>
      </c>
      <c r="E29" s="10" t="s">
        <v>31</v>
      </c>
      <c r="F29" s="9"/>
      <c r="G29" s="9"/>
      <c r="H29" s="9"/>
      <c r="I29" s="9"/>
      <c r="J29" s="9"/>
      <c r="K29" s="9"/>
      <c r="L29" s="9">
        <v>1</v>
      </c>
      <c r="M29" s="9"/>
      <c r="N29" s="9"/>
      <c r="O29" s="9"/>
      <c r="P29" s="9"/>
      <c r="Q29" s="9"/>
      <c r="R29" s="9">
        <v>1</v>
      </c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>
        <v>1</v>
      </c>
      <c r="AE29" s="9"/>
      <c r="AF29" s="9"/>
      <c r="AG29" s="187">
        <f t="shared" si="0"/>
        <v>183</v>
      </c>
    </row>
    <row r="30" ht="12" customHeight="1" spans="1:33">
      <c r="A30" s="42">
        <v>97</v>
      </c>
      <c r="B30" s="43" t="s">
        <v>34</v>
      </c>
      <c r="C30" s="43">
        <v>3518</v>
      </c>
      <c r="D30" s="43" t="s">
        <v>61</v>
      </c>
      <c r="E30" s="10" t="s">
        <v>31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187">
        <f t="shared" si="0"/>
        <v>0</v>
      </c>
    </row>
    <row r="31" ht="12" customHeight="1" spans="1:33">
      <c r="A31" s="42">
        <v>101</v>
      </c>
      <c r="B31" s="43" t="s">
        <v>34</v>
      </c>
      <c r="C31" s="43">
        <v>3519</v>
      </c>
      <c r="D31" s="43" t="s">
        <v>62</v>
      </c>
      <c r="E31" s="10" t="s">
        <v>31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187">
        <f t="shared" si="0"/>
        <v>0</v>
      </c>
    </row>
    <row r="32" ht="12" customHeight="1" spans="1:33">
      <c r="A32" s="42">
        <v>24</v>
      </c>
      <c r="B32" s="43" t="s">
        <v>55</v>
      </c>
      <c r="C32" s="43"/>
      <c r="D32" s="43" t="s">
        <v>63</v>
      </c>
      <c r="E32" s="10" t="s">
        <v>31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187">
        <f t="shared" si="0"/>
        <v>0</v>
      </c>
    </row>
    <row r="33" ht="12" customHeight="1" spans="1:33">
      <c r="A33" s="42">
        <v>111</v>
      </c>
      <c r="B33" s="43" t="s">
        <v>64</v>
      </c>
      <c r="C33" s="43">
        <v>1102</v>
      </c>
      <c r="D33" s="43" t="s">
        <v>65</v>
      </c>
      <c r="E33" s="44" t="s">
        <v>31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187">
        <f t="shared" si="0"/>
        <v>0</v>
      </c>
    </row>
    <row r="34" ht="12" customHeight="1" spans="1:33">
      <c r="A34" s="42">
        <v>6</v>
      </c>
      <c r="B34" s="43" t="s">
        <v>32</v>
      </c>
      <c r="C34" s="43">
        <v>2216</v>
      </c>
      <c r="D34" s="43" t="s">
        <v>66</v>
      </c>
      <c r="E34" s="10" t="s">
        <v>31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>
        <v>1</v>
      </c>
      <c r="Y34" s="9"/>
      <c r="Z34" s="9"/>
      <c r="AA34" s="9"/>
      <c r="AB34" s="9">
        <v>2</v>
      </c>
      <c r="AC34" s="9"/>
      <c r="AD34" s="9"/>
      <c r="AE34" s="9"/>
      <c r="AF34" s="9"/>
      <c r="AG34" s="187">
        <f t="shared" si="0"/>
        <v>60</v>
      </c>
    </row>
    <row r="35" ht="12" customHeight="1" spans="1:33">
      <c r="A35" s="42">
        <v>54</v>
      </c>
      <c r="B35" s="43" t="s">
        <v>58</v>
      </c>
      <c r="C35" s="43">
        <v>3510</v>
      </c>
      <c r="D35" s="44" t="s">
        <v>67</v>
      </c>
      <c r="E35" s="10" t="s">
        <v>31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>
        <v>1</v>
      </c>
      <c r="Y35" s="9"/>
      <c r="Z35" s="9"/>
      <c r="AA35" s="9"/>
      <c r="AB35" s="9"/>
      <c r="AC35" s="9"/>
      <c r="AD35" s="9"/>
      <c r="AE35" s="9"/>
      <c r="AF35" s="9"/>
      <c r="AG35" s="187">
        <f t="shared" si="0"/>
        <v>40</v>
      </c>
    </row>
    <row r="36" ht="12" customHeight="1" spans="1:33">
      <c r="A36" s="42">
        <v>91</v>
      </c>
      <c r="B36" s="43" t="s">
        <v>36</v>
      </c>
      <c r="C36" s="43">
        <v>2664</v>
      </c>
      <c r="D36" s="43" t="s">
        <v>68</v>
      </c>
      <c r="E36" s="10" t="s">
        <v>31</v>
      </c>
      <c r="F36" s="9"/>
      <c r="G36" s="9"/>
      <c r="H36" s="9"/>
      <c r="I36" s="9"/>
      <c r="J36" s="9"/>
      <c r="K36" s="9"/>
      <c r="L36" s="9">
        <v>1</v>
      </c>
      <c r="M36" s="9"/>
      <c r="N36" s="9"/>
      <c r="O36" s="9">
        <v>1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187">
        <f t="shared" si="0"/>
        <v>140</v>
      </c>
    </row>
    <row r="37" ht="12" customHeight="1" spans="1:33">
      <c r="A37" s="42">
        <v>34</v>
      </c>
      <c r="B37" s="43" t="s">
        <v>38</v>
      </c>
      <c r="C37" s="43">
        <v>5244</v>
      </c>
      <c r="D37" s="43" t="s">
        <v>69</v>
      </c>
      <c r="E37" s="10" t="s">
        <v>31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>
        <v>1</v>
      </c>
      <c r="Y37" s="9"/>
      <c r="Z37" s="9"/>
      <c r="AA37" s="9"/>
      <c r="AB37" s="9">
        <v>1</v>
      </c>
      <c r="AC37" s="9"/>
      <c r="AD37" s="9"/>
      <c r="AE37" s="9"/>
      <c r="AF37" s="9"/>
      <c r="AG37" s="187">
        <f t="shared" si="0"/>
        <v>50</v>
      </c>
    </row>
    <row r="38" ht="18.75" customHeight="1" spans="1:33">
      <c r="A38" s="42">
        <v>102</v>
      </c>
      <c r="B38" s="43" t="s">
        <v>34</v>
      </c>
      <c r="C38" s="43">
        <v>3525</v>
      </c>
      <c r="D38" s="43" t="s">
        <v>70</v>
      </c>
      <c r="E38" s="10" t="s">
        <v>31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>
        <v>1</v>
      </c>
      <c r="S38" s="9">
        <v>2</v>
      </c>
      <c r="T38" s="9"/>
      <c r="U38" s="9"/>
      <c r="V38" s="9"/>
      <c r="W38" s="9"/>
      <c r="X38" s="9"/>
      <c r="Y38" s="9"/>
      <c r="Z38" s="9"/>
      <c r="AA38" s="9"/>
      <c r="AB38" s="9">
        <v>2</v>
      </c>
      <c r="AC38" s="9"/>
      <c r="AD38" s="9"/>
      <c r="AE38" s="9"/>
      <c r="AF38" s="9"/>
      <c r="AG38" s="187">
        <f t="shared" si="0"/>
        <v>140</v>
      </c>
    </row>
    <row r="39" ht="12" customHeight="1" spans="1:33">
      <c r="A39" s="42">
        <v>31</v>
      </c>
      <c r="B39" s="43" t="s">
        <v>38</v>
      </c>
      <c r="C39" s="43">
        <v>3526</v>
      </c>
      <c r="D39" s="43" t="s">
        <v>71</v>
      </c>
      <c r="E39" s="10" t="s">
        <v>31</v>
      </c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>
        <v>1</v>
      </c>
      <c r="Y39" s="9"/>
      <c r="Z39" s="9"/>
      <c r="AA39" s="9"/>
      <c r="AB39" s="9"/>
      <c r="AC39" s="9"/>
      <c r="AD39" s="9"/>
      <c r="AE39" s="9"/>
      <c r="AF39" s="9"/>
      <c r="AG39" s="187">
        <f t="shared" si="0"/>
        <v>40</v>
      </c>
    </row>
    <row r="40" ht="12" customHeight="1" spans="1:33">
      <c r="A40" s="42">
        <v>88</v>
      </c>
      <c r="B40" s="43" t="s">
        <v>36</v>
      </c>
      <c r="C40" s="43">
        <v>2471</v>
      </c>
      <c r="D40" s="43" t="s">
        <v>72</v>
      </c>
      <c r="E40" s="10" t="s">
        <v>31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187">
        <f t="shared" si="0"/>
        <v>0</v>
      </c>
    </row>
    <row r="41" ht="12" customHeight="1" spans="1:33">
      <c r="A41" s="42">
        <v>51</v>
      </c>
      <c r="B41" s="43" t="s">
        <v>58</v>
      </c>
      <c r="C41" s="43">
        <v>1657</v>
      </c>
      <c r="D41" s="44" t="s">
        <v>73</v>
      </c>
      <c r="E41" s="10" t="s">
        <v>31</v>
      </c>
      <c r="F41" s="9"/>
      <c r="G41" s="9"/>
      <c r="H41" s="9"/>
      <c r="I41" s="9"/>
      <c r="J41" s="9"/>
      <c r="K41" s="9"/>
      <c r="L41" s="9"/>
      <c r="M41" s="9"/>
      <c r="N41" s="9">
        <v>1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187">
        <f t="shared" si="0"/>
        <v>40</v>
      </c>
    </row>
    <row r="42" ht="12" customHeight="1" spans="1:33">
      <c r="A42" s="42">
        <v>78</v>
      </c>
      <c r="B42" s="43" t="s">
        <v>29</v>
      </c>
      <c r="C42" s="43">
        <v>2367</v>
      </c>
      <c r="D42" s="43" t="s">
        <v>74</v>
      </c>
      <c r="E42" s="10" t="s">
        <v>31</v>
      </c>
      <c r="F42" s="9"/>
      <c r="G42" s="9"/>
      <c r="H42" s="9"/>
      <c r="I42" s="9"/>
      <c r="J42" s="9"/>
      <c r="K42" s="9"/>
      <c r="L42" s="9"/>
      <c r="M42" s="9"/>
      <c r="N42" s="9"/>
      <c r="O42" s="9">
        <v>1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187">
        <f t="shared" si="0"/>
        <v>20</v>
      </c>
    </row>
    <row r="43" ht="12" customHeight="1" spans="1:33">
      <c r="A43" s="42">
        <v>14</v>
      </c>
      <c r="B43" s="43" t="s">
        <v>55</v>
      </c>
      <c r="C43" s="48" t="s">
        <v>75</v>
      </c>
      <c r="D43" s="44" t="s">
        <v>76</v>
      </c>
      <c r="E43" s="10" t="s">
        <v>31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187">
        <f t="shared" si="0"/>
        <v>0</v>
      </c>
    </row>
    <row r="44" ht="12" customHeight="1" spans="1:33">
      <c r="A44" s="42">
        <v>68</v>
      </c>
      <c r="B44" s="43" t="s">
        <v>40</v>
      </c>
      <c r="C44" s="43">
        <v>6015</v>
      </c>
      <c r="D44" s="44" t="s">
        <v>77</v>
      </c>
      <c r="E44" s="10" t="s">
        <v>31</v>
      </c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>
        <v>1</v>
      </c>
      <c r="AF44" s="9"/>
      <c r="AG44" s="187">
        <f t="shared" si="0"/>
        <v>2</v>
      </c>
    </row>
    <row r="45" ht="12" customHeight="1" spans="1:33">
      <c r="A45" s="42">
        <v>93</v>
      </c>
      <c r="B45" s="43" t="s">
        <v>36</v>
      </c>
      <c r="C45" s="43">
        <v>5039</v>
      </c>
      <c r="D45" s="43" t="s">
        <v>78</v>
      </c>
      <c r="E45" s="10" t="s">
        <v>31</v>
      </c>
      <c r="F45" s="9">
        <v>1</v>
      </c>
      <c r="G45" s="9">
        <v>1</v>
      </c>
      <c r="H45" s="9"/>
      <c r="I45" s="9"/>
      <c r="J45" s="9"/>
      <c r="K45" s="9"/>
      <c r="L45" s="9">
        <v>2</v>
      </c>
      <c r="M45" s="9"/>
      <c r="N45" s="9"/>
      <c r="O45" s="9"/>
      <c r="P45" s="9"/>
      <c r="Q45" s="9"/>
      <c r="R45" s="9">
        <v>1</v>
      </c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187">
        <f t="shared" si="0"/>
        <v>600</v>
      </c>
    </row>
    <row r="46" ht="12" customHeight="1" spans="1:33">
      <c r="A46" s="42">
        <v>65</v>
      </c>
      <c r="B46" s="43" t="s">
        <v>49</v>
      </c>
      <c r="C46" s="43">
        <v>2400</v>
      </c>
      <c r="D46" s="43" t="s">
        <v>79</v>
      </c>
      <c r="E46" s="10" t="s">
        <v>31</v>
      </c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>
        <v>1</v>
      </c>
      <c r="AF46" s="9"/>
      <c r="AG46" s="187">
        <f t="shared" si="0"/>
        <v>2</v>
      </c>
    </row>
    <row r="47" ht="12" customHeight="1" spans="1:33">
      <c r="A47" s="42">
        <v>41</v>
      </c>
      <c r="B47" s="43" t="s">
        <v>43</v>
      </c>
      <c r="C47" s="43">
        <v>1645</v>
      </c>
      <c r="D47" s="44" t="s">
        <v>80</v>
      </c>
      <c r="E47" s="10" t="s">
        <v>31</v>
      </c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>
        <v>1</v>
      </c>
      <c r="AC47" s="9"/>
      <c r="AD47" s="9"/>
      <c r="AE47" s="9"/>
      <c r="AF47" s="9"/>
      <c r="AG47" s="187">
        <f t="shared" si="0"/>
        <v>10</v>
      </c>
    </row>
    <row r="48" ht="12" customHeight="1" spans="1:33">
      <c r="A48" s="42">
        <v>104</v>
      </c>
      <c r="B48" s="43" t="s">
        <v>34</v>
      </c>
      <c r="C48" s="43">
        <v>3521</v>
      </c>
      <c r="D48" s="43" t="s">
        <v>81</v>
      </c>
      <c r="E48" s="10" t="s">
        <v>31</v>
      </c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187">
        <f t="shared" si="0"/>
        <v>0</v>
      </c>
    </row>
    <row r="49" ht="12" customHeight="1" spans="1:33">
      <c r="A49" s="42">
        <v>40</v>
      </c>
      <c r="B49" s="43" t="s">
        <v>43</v>
      </c>
      <c r="C49" s="43">
        <v>1630</v>
      </c>
      <c r="D49" s="44" t="s">
        <v>82</v>
      </c>
      <c r="E49" s="10" t="s">
        <v>31</v>
      </c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>
        <v>3</v>
      </c>
      <c r="S49" s="9"/>
      <c r="T49" s="9"/>
      <c r="U49" s="9"/>
      <c r="V49" s="9"/>
      <c r="W49" s="9"/>
      <c r="X49" s="9"/>
      <c r="Y49" s="9"/>
      <c r="Z49" s="9"/>
      <c r="AA49" s="9"/>
      <c r="AB49" s="9"/>
      <c r="AC49" s="9">
        <v>1</v>
      </c>
      <c r="AD49" s="9"/>
      <c r="AE49" s="9"/>
      <c r="AF49" s="9"/>
      <c r="AG49" s="187">
        <f t="shared" si="0"/>
        <v>185</v>
      </c>
    </row>
    <row r="50" ht="12" customHeight="1" spans="1:33">
      <c r="A50" s="42">
        <v>49</v>
      </c>
      <c r="B50" s="43" t="s">
        <v>58</v>
      </c>
      <c r="C50" s="48" t="s">
        <v>83</v>
      </c>
      <c r="D50" s="44" t="s">
        <v>84</v>
      </c>
      <c r="E50" s="10" t="s">
        <v>31</v>
      </c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187">
        <f t="shared" si="0"/>
        <v>0</v>
      </c>
    </row>
    <row r="51" ht="12" customHeight="1" spans="1:33">
      <c r="A51" s="42">
        <v>48</v>
      </c>
      <c r="B51" s="43" t="s">
        <v>58</v>
      </c>
      <c r="C51" s="43">
        <v>5334</v>
      </c>
      <c r="D51" s="44" t="s">
        <v>85</v>
      </c>
      <c r="E51" s="10" t="s">
        <v>31</v>
      </c>
      <c r="F51" s="9"/>
      <c r="G51" s="9"/>
      <c r="H51" s="9">
        <v>1</v>
      </c>
      <c r="I51" s="9"/>
      <c r="J51" s="9"/>
      <c r="K51" s="9"/>
      <c r="L51" s="9"/>
      <c r="M51" s="9"/>
      <c r="N51" s="9">
        <v>1</v>
      </c>
      <c r="O51" s="9"/>
      <c r="P51" s="9"/>
      <c r="Q51" s="9"/>
      <c r="R51" s="9"/>
      <c r="S51" s="9"/>
      <c r="T51" s="9"/>
      <c r="U51" s="9">
        <v>1</v>
      </c>
      <c r="V51" s="9"/>
      <c r="W51" s="9"/>
      <c r="X51" s="9"/>
      <c r="Y51" s="9"/>
      <c r="Z51" s="9"/>
      <c r="AA51" s="9"/>
      <c r="AB51" s="9"/>
      <c r="AC51" s="9"/>
      <c r="AD51" s="9">
        <v>1</v>
      </c>
      <c r="AE51" s="9"/>
      <c r="AF51" s="9"/>
      <c r="AG51" s="187">
        <f t="shared" si="0"/>
        <v>133</v>
      </c>
    </row>
    <row r="52" ht="12" customHeight="1" spans="1:33">
      <c r="A52" s="42">
        <v>60</v>
      </c>
      <c r="B52" s="43" t="s">
        <v>49</v>
      </c>
      <c r="C52" s="43">
        <v>5348</v>
      </c>
      <c r="D52" s="43" t="s">
        <v>86</v>
      </c>
      <c r="E52" s="10" t="s">
        <v>31</v>
      </c>
      <c r="F52" s="9"/>
      <c r="G52" s="9"/>
      <c r="H52" s="9"/>
      <c r="I52" s="9"/>
      <c r="J52" s="9"/>
      <c r="K52" s="9"/>
      <c r="L52" s="9"/>
      <c r="M52" s="9">
        <v>1</v>
      </c>
      <c r="N52" s="9"/>
      <c r="O52" s="9">
        <v>1</v>
      </c>
      <c r="P52" s="9"/>
      <c r="Q52" s="9"/>
      <c r="R52" s="9"/>
      <c r="S52" s="9">
        <v>2</v>
      </c>
      <c r="T52" s="9">
        <v>1</v>
      </c>
      <c r="U52" s="9"/>
      <c r="V52" s="9"/>
      <c r="W52" s="9"/>
      <c r="X52" s="9"/>
      <c r="Y52" s="9">
        <v>1</v>
      </c>
      <c r="Z52" s="9"/>
      <c r="AA52" s="9"/>
      <c r="AB52" s="9"/>
      <c r="AC52" s="9"/>
      <c r="AD52" s="9"/>
      <c r="AE52" s="9"/>
      <c r="AF52" s="9"/>
      <c r="AG52" s="187">
        <f t="shared" si="0"/>
        <v>165</v>
      </c>
    </row>
    <row r="53" ht="12" customHeight="1" spans="1:33">
      <c r="A53" s="42">
        <v>90</v>
      </c>
      <c r="B53" s="43" t="s">
        <v>36</v>
      </c>
      <c r="C53" s="43">
        <v>2557</v>
      </c>
      <c r="D53" s="43" t="s">
        <v>87</v>
      </c>
      <c r="E53" s="10" t="s">
        <v>31</v>
      </c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187">
        <f t="shared" si="0"/>
        <v>0</v>
      </c>
    </row>
    <row r="54" ht="12" customHeight="1" spans="1:33">
      <c r="A54" s="42">
        <v>46</v>
      </c>
      <c r="B54" s="43" t="s">
        <v>43</v>
      </c>
      <c r="C54" s="43">
        <v>3581</v>
      </c>
      <c r="D54" s="44" t="s">
        <v>88</v>
      </c>
      <c r="E54" s="10" t="s">
        <v>31</v>
      </c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>
        <v>1</v>
      </c>
      <c r="AC54" s="9"/>
      <c r="AD54" s="9"/>
      <c r="AE54" s="9"/>
      <c r="AF54" s="9"/>
      <c r="AG54" s="187">
        <f t="shared" si="0"/>
        <v>10</v>
      </c>
    </row>
    <row r="55" ht="12" customHeight="1" spans="1:33">
      <c r="A55" s="42">
        <v>115</v>
      </c>
      <c r="B55" s="43" t="s">
        <v>64</v>
      </c>
      <c r="C55" s="43">
        <v>5076</v>
      </c>
      <c r="D55" s="43" t="s">
        <v>89</v>
      </c>
      <c r="E55" s="44" t="s">
        <v>90</v>
      </c>
      <c r="F55" s="9"/>
      <c r="G55" s="9"/>
      <c r="H55" s="9"/>
      <c r="I55" s="9"/>
      <c r="J55" s="9"/>
      <c r="K55" s="9"/>
      <c r="L55" s="9">
        <v>1</v>
      </c>
      <c r="M55" s="9"/>
      <c r="N55" s="9"/>
      <c r="O55" s="9"/>
      <c r="P55" s="9"/>
      <c r="Q55" s="9"/>
      <c r="R55" s="9">
        <v>1</v>
      </c>
      <c r="S55" s="9"/>
      <c r="T55" s="9"/>
      <c r="U55" s="9"/>
      <c r="V55" s="9"/>
      <c r="W55" s="9"/>
      <c r="X55" s="9">
        <v>1</v>
      </c>
      <c r="Y55" s="9"/>
      <c r="Z55" s="9"/>
      <c r="AA55" s="9"/>
      <c r="AB55" s="9">
        <v>1</v>
      </c>
      <c r="AC55" s="9"/>
      <c r="AD55" s="9"/>
      <c r="AE55" s="9"/>
      <c r="AF55" s="9"/>
      <c r="AG55" s="187">
        <f t="shared" si="0"/>
        <v>230</v>
      </c>
    </row>
    <row r="56" ht="12" customHeight="1" spans="1:33">
      <c r="A56" s="42">
        <v>29</v>
      </c>
      <c r="B56" s="43" t="s">
        <v>38</v>
      </c>
      <c r="C56" s="43">
        <v>2681</v>
      </c>
      <c r="D56" s="43" t="s">
        <v>91</v>
      </c>
      <c r="E56" s="10" t="s">
        <v>90</v>
      </c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>
        <v>1</v>
      </c>
      <c r="V56" s="9"/>
      <c r="W56" s="9"/>
      <c r="X56" s="9"/>
      <c r="Y56" s="9"/>
      <c r="Z56" s="9"/>
      <c r="AA56" s="9"/>
      <c r="AB56" s="9">
        <v>1</v>
      </c>
      <c r="AC56" s="9"/>
      <c r="AD56" s="9"/>
      <c r="AE56" s="9"/>
      <c r="AF56" s="9"/>
      <c r="AG56" s="187">
        <f t="shared" si="0"/>
        <v>20</v>
      </c>
    </row>
    <row r="57" ht="12" customHeight="1" spans="1:33">
      <c r="A57" s="42">
        <v>59</v>
      </c>
      <c r="B57" s="43" t="s">
        <v>49</v>
      </c>
      <c r="C57" s="43">
        <v>5327</v>
      </c>
      <c r="D57" s="43" t="s">
        <v>92</v>
      </c>
      <c r="E57" s="10" t="s">
        <v>90</v>
      </c>
      <c r="F57" s="9"/>
      <c r="G57" s="9"/>
      <c r="H57" s="9"/>
      <c r="I57" s="9"/>
      <c r="J57" s="9"/>
      <c r="K57" s="9"/>
      <c r="L57" s="9">
        <v>1</v>
      </c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>
        <v>1</v>
      </c>
      <c r="Z57" s="9"/>
      <c r="AA57" s="9"/>
      <c r="AB57" s="9"/>
      <c r="AC57" s="9"/>
      <c r="AD57" s="9"/>
      <c r="AE57" s="9"/>
      <c r="AF57" s="9"/>
      <c r="AG57" s="187">
        <f t="shared" si="0"/>
        <v>125</v>
      </c>
    </row>
    <row r="58" ht="12" customHeight="1" spans="1:33">
      <c r="A58" s="42">
        <v>57</v>
      </c>
      <c r="B58" s="43" t="s">
        <v>58</v>
      </c>
      <c r="C58" s="43">
        <v>5801</v>
      </c>
      <c r="D58" s="43" t="s">
        <v>93</v>
      </c>
      <c r="E58" s="10" t="s">
        <v>90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>
        <v>1</v>
      </c>
      <c r="AC58" s="9"/>
      <c r="AD58" s="9"/>
      <c r="AE58" s="9"/>
      <c r="AF58" s="9"/>
      <c r="AG58" s="187">
        <f t="shared" si="0"/>
        <v>10</v>
      </c>
    </row>
    <row r="59" ht="12" customHeight="1" spans="1:33">
      <c r="A59" s="42">
        <v>108</v>
      </c>
      <c r="B59" s="43" t="s">
        <v>34</v>
      </c>
      <c r="C59" s="43">
        <v>6222</v>
      </c>
      <c r="D59" s="43" t="s">
        <v>94</v>
      </c>
      <c r="E59" s="10" t="s">
        <v>90</v>
      </c>
      <c r="F59" s="9"/>
      <c r="G59" s="9"/>
      <c r="H59" s="9"/>
      <c r="I59" s="9">
        <v>1</v>
      </c>
      <c r="J59" s="9"/>
      <c r="K59" s="9"/>
      <c r="L59" s="9"/>
      <c r="M59" s="9"/>
      <c r="N59" s="9"/>
      <c r="O59" s="9"/>
      <c r="P59" s="9"/>
      <c r="Q59" s="9"/>
      <c r="R59" s="9">
        <v>1</v>
      </c>
      <c r="S59" s="9"/>
      <c r="T59" s="9"/>
      <c r="U59" s="9">
        <v>2</v>
      </c>
      <c r="V59" s="9"/>
      <c r="W59" s="9"/>
      <c r="X59" s="9"/>
      <c r="Y59" s="9"/>
      <c r="Z59" s="9"/>
      <c r="AA59" s="9"/>
      <c r="AB59" s="9"/>
      <c r="AC59" s="9"/>
      <c r="AD59" s="9"/>
      <c r="AE59" s="9">
        <v>1</v>
      </c>
      <c r="AF59" s="9"/>
      <c r="AG59" s="187">
        <f t="shared" si="0"/>
        <v>142</v>
      </c>
    </row>
    <row r="60" ht="12" customHeight="1" spans="1:33">
      <c r="A60" s="42">
        <v>7</v>
      </c>
      <c r="B60" s="43" t="s">
        <v>32</v>
      </c>
      <c r="C60" s="43">
        <v>3517</v>
      </c>
      <c r="D60" s="43" t="s">
        <v>95</v>
      </c>
      <c r="E60" s="10" t="s">
        <v>90</v>
      </c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187">
        <f t="shared" si="0"/>
        <v>0</v>
      </c>
    </row>
    <row r="61" ht="12" customHeight="1" spans="1:33">
      <c r="A61" s="42">
        <v>114</v>
      </c>
      <c r="B61" s="43" t="s">
        <v>64</v>
      </c>
      <c r="C61" s="43">
        <v>5551</v>
      </c>
      <c r="D61" s="43" t="s">
        <v>96</v>
      </c>
      <c r="E61" s="44" t="s">
        <v>90</v>
      </c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187">
        <f t="shared" si="0"/>
        <v>0</v>
      </c>
    </row>
    <row r="62" ht="12" customHeight="1" spans="1:33">
      <c r="A62" s="42">
        <v>123</v>
      </c>
      <c r="B62" s="43" t="s">
        <v>24</v>
      </c>
      <c r="C62" s="43">
        <v>1642</v>
      </c>
      <c r="D62" s="43" t="s">
        <v>97</v>
      </c>
      <c r="E62" s="44" t="s">
        <v>90</v>
      </c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187">
        <f t="shared" si="0"/>
        <v>0</v>
      </c>
    </row>
    <row r="63" ht="12" customHeight="1" spans="1:33">
      <c r="A63" s="42">
        <v>37</v>
      </c>
      <c r="B63" s="43" t="s">
        <v>38</v>
      </c>
      <c r="C63" s="43">
        <v>5657</v>
      </c>
      <c r="D63" s="43" t="s">
        <v>98</v>
      </c>
      <c r="E63" s="10" t="s">
        <v>90</v>
      </c>
      <c r="F63" s="9">
        <v>1</v>
      </c>
      <c r="G63" s="9"/>
      <c r="H63" s="9">
        <v>1</v>
      </c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>
        <v>1</v>
      </c>
      <c r="V63" s="9"/>
      <c r="W63" s="9"/>
      <c r="X63" s="9"/>
      <c r="Y63" s="9"/>
      <c r="Z63" s="9"/>
      <c r="AA63" s="9"/>
      <c r="AB63" s="9"/>
      <c r="AC63" s="9"/>
      <c r="AD63" s="9"/>
      <c r="AE63" s="9">
        <v>1</v>
      </c>
      <c r="AF63" s="9"/>
      <c r="AG63" s="187">
        <f t="shared" si="0"/>
        <v>292</v>
      </c>
    </row>
    <row r="64" ht="12" customHeight="1" spans="1:33">
      <c r="A64" s="42">
        <v>62</v>
      </c>
      <c r="B64" s="43" t="s">
        <v>49</v>
      </c>
      <c r="C64" s="43">
        <v>1798</v>
      </c>
      <c r="D64" s="43" t="s">
        <v>99</v>
      </c>
      <c r="E64" s="10" t="s">
        <v>90</v>
      </c>
      <c r="F64" s="9"/>
      <c r="G64" s="9"/>
      <c r="H64" s="9"/>
      <c r="I64" s="9"/>
      <c r="J64" s="9"/>
      <c r="K64" s="9"/>
      <c r="L64" s="9"/>
      <c r="M64" s="9">
        <v>1</v>
      </c>
      <c r="N64" s="9"/>
      <c r="O64" s="9"/>
      <c r="P64" s="9"/>
      <c r="Q64" s="9"/>
      <c r="R64" s="9"/>
      <c r="S64" s="9"/>
      <c r="T64" s="9"/>
      <c r="U64" s="9"/>
      <c r="V64" s="9"/>
      <c r="W64" s="9"/>
      <c r="X64" s="9">
        <v>2</v>
      </c>
      <c r="Y64" s="9"/>
      <c r="Z64" s="9"/>
      <c r="AA64" s="9"/>
      <c r="AB64" s="9"/>
      <c r="AC64" s="9"/>
      <c r="AD64" s="9"/>
      <c r="AE64" s="9"/>
      <c r="AF64" s="9"/>
      <c r="AG64" s="187">
        <f t="shared" si="0"/>
        <v>140</v>
      </c>
    </row>
    <row r="65" ht="12" customHeight="1" spans="1:33">
      <c r="A65" s="42">
        <v>53</v>
      </c>
      <c r="B65" s="43" t="s">
        <v>58</v>
      </c>
      <c r="C65" s="43">
        <v>2336</v>
      </c>
      <c r="D65" s="43" t="s">
        <v>100</v>
      </c>
      <c r="E65" s="10" t="s">
        <v>90</v>
      </c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187">
        <f t="shared" si="0"/>
        <v>0</v>
      </c>
    </row>
    <row r="66" ht="12" customHeight="1" spans="1:33">
      <c r="A66" s="42">
        <v>23</v>
      </c>
      <c r="B66" s="43" t="s">
        <v>55</v>
      </c>
      <c r="C66" s="43">
        <v>5777</v>
      </c>
      <c r="D66" s="43" t="s">
        <v>101</v>
      </c>
      <c r="E66" s="10" t="s">
        <v>90</v>
      </c>
      <c r="F66" s="9"/>
      <c r="G66" s="9"/>
      <c r="H66" s="9"/>
      <c r="I66" s="9">
        <v>1</v>
      </c>
      <c r="J66" s="9"/>
      <c r="K66" s="9"/>
      <c r="L66" s="9"/>
      <c r="M66" s="9"/>
      <c r="N66" s="9">
        <v>1</v>
      </c>
      <c r="O66" s="9">
        <v>1</v>
      </c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187">
        <f t="shared" si="0"/>
        <v>120</v>
      </c>
    </row>
    <row r="67" ht="12" customHeight="1" spans="1:33">
      <c r="A67" s="42">
        <v>35</v>
      </c>
      <c r="B67" s="43" t="s">
        <v>38</v>
      </c>
      <c r="C67" s="43">
        <v>5155</v>
      </c>
      <c r="D67" s="43" t="s">
        <v>102</v>
      </c>
      <c r="E67" s="10" t="s">
        <v>90</v>
      </c>
      <c r="F67" s="9"/>
      <c r="G67" s="9"/>
      <c r="H67" s="9"/>
      <c r="I67" s="9"/>
      <c r="J67" s="9"/>
      <c r="K67" s="9"/>
      <c r="L67" s="9">
        <v>1</v>
      </c>
      <c r="M67" s="9"/>
      <c r="N67" s="9"/>
      <c r="O67" s="9"/>
      <c r="P67" s="9"/>
      <c r="Q67" s="9"/>
      <c r="R67" s="9"/>
      <c r="S67" s="9"/>
      <c r="T67" s="9"/>
      <c r="U67" s="9">
        <v>2</v>
      </c>
      <c r="V67" s="9"/>
      <c r="W67" s="9"/>
      <c r="X67" s="9">
        <v>2</v>
      </c>
      <c r="Y67" s="9"/>
      <c r="Z67" s="9"/>
      <c r="AA67" s="9"/>
      <c r="AB67" s="9">
        <v>1</v>
      </c>
      <c r="AC67" s="9"/>
      <c r="AD67" s="9"/>
      <c r="AE67" s="9">
        <v>2</v>
      </c>
      <c r="AF67" s="9"/>
      <c r="AG67" s="187">
        <f t="shared" si="0"/>
        <v>234</v>
      </c>
    </row>
    <row r="68" ht="12" customHeight="1" spans="1:33">
      <c r="A68" s="42">
        <v>82</v>
      </c>
      <c r="B68" s="43" t="s">
        <v>29</v>
      </c>
      <c r="C68" s="43">
        <v>5545</v>
      </c>
      <c r="D68" s="44" t="s">
        <v>103</v>
      </c>
      <c r="E68" s="10" t="s">
        <v>90</v>
      </c>
      <c r="F68" s="9"/>
      <c r="G68" s="9"/>
      <c r="H68" s="9"/>
      <c r="I68" s="9">
        <v>1</v>
      </c>
      <c r="J68" s="9"/>
      <c r="K68" s="9"/>
      <c r="L68" s="9">
        <v>1</v>
      </c>
      <c r="M68" s="9"/>
      <c r="N68" s="9"/>
      <c r="O68" s="9">
        <v>1</v>
      </c>
      <c r="P68" s="9"/>
      <c r="Q68" s="9"/>
      <c r="R68" s="9"/>
      <c r="S68" s="9"/>
      <c r="T68" s="9"/>
      <c r="U68" s="9">
        <v>1</v>
      </c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187">
        <f t="shared" si="0"/>
        <v>210</v>
      </c>
    </row>
    <row r="69" ht="12" customHeight="1" spans="1:33">
      <c r="A69" s="42">
        <v>10</v>
      </c>
      <c r="B69" s="43" t="s">
        <v>32</v>
      </c>
      <c r="C69" s="43">
        <v>2400</v>
      </c>
      <c r="D69" s="43" t="s">
        <v>104</v>
      </c>
      <c r="E69" s="10" t="s">
        <v>90</v>
      </c>
      <c r="F69" s="9"/>
      <c r="G69" s="9"/>
      <c r="H69" s="9"/>
      <c r="I69" s="9"/>
      <c r="J69" s="9"/>
      <c r="K69" s="9"/>
      <c r="L69" s="9">
        <v>1</v>
      </c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187">
        <f t="shared" si="0"/>
        <v>120</v>
      </c>
    </row>
    <row r="70" ht="12" customHeight="1" spans="1:33">
      <c r="A70" s="42">
        <v>117</v>
      </c>
      <c r="B70" s="43" t="s">
        <v>64</v>
      </c>
      <c r="C70" s="43">
        <v>5804</v>
      </c>
      <c r="D70" s="43" t="s">
        <v>105</v>
      </c>
      <c r="E70" s="44" t="s">
        <v>90</v>
      </c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187">
        <f t="shared" si="0"/>
        <v>0</v>
      </c>
    </row>
    <row r="71" ht="12" customHeight="1" spans="1:33">
      <c r="A71" s="42">
        <v>127</v>
      </c>
      <c r="B71" s="43" t="s">
        <v>24</v>
      </c>
      <c r="C71" s="43">
        <v>2567</v>
      </c>
      <c r="D71" s="43" t="s">
        <v>106</v>
      </c>
      <c r="E71" s="44" t="s">
        <v>90</v>
      </c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187">
        <f t="shared" ref="AG71:AG134" si="1">F71*$F$5+G71*$G$5+H71*$H$5+I71*$I$5+J71*$J$5+K71*$K$5+L71*$L$5+M71*$M$5+N71*$N$5+O71*$O$5+P71*$P$5+Q71*$Q$5+R71*$R$5+S71*$S$5+T71*$T$5+U71*$U$5+V71*$V$5++W71*$W$5+X71*$X$5+Y71*$Y$5+Z71*$Z$5+AA71*$AA$5+AB71*$AB$5+AC71*$AC$5+AD71*$AD$5+AE71*$AE$5+AF71*$AF$5</f>
        <v>0</v>
      </c>
    </row>
    <row r="72" ht="12" customHeight="1" spans="1:33">
      <c r="A72" s="42">
        <v>22</v>
      </c>
      <c r="B72" s="43" t="s">
        <v>55</v>
      </c>
      <c r="C72" s="43">
        <v>5497</v>
      </c>
      <c r="D72" s="43" t="s">
        <v>107</v>
      </c>
      <c r="E72" s="10" t="s">
        <v>90</v>
      </c>
      <c r="F72" s="9"/>
      <c r="G72" s="9"/>
      <c r="H72" s="9"/>
      <c r="I72" s="9"/>
      <c r="J72" s="9"/>
      <c r="K72" s="9"/>
      <c r="L72" s="9"/>
      <c r="M72" s="9"/>
      <c r="N72" s="9"/>
      <c r="O72" s="9">
        <v>1</v>
      </c>
      <c r="P72" s="9"/>
      <c r="Q72" s="9"/>
      <c r="R72" s="9">
        <v>1</v>
      </c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187">
        <f t="shared" si="1"/>
        <v>80</v>
      </c>
    </row>
    <row r="73" ht="12" customHeight="1" spans="1:33">
      <c r="A73" s="42">
        <v>18</v>
      </c>
      <c r="B73" s="43" t="s">
        <v>55</v>
      </c>
      <c r="C73" s="48" t="s">
        <v>108</v>
      </c>
      <c r="D73" s="44" t="s">
        <v>109</v>
      </c>
      <c r="E73" s="10" t="s">
        <v>90</v>
      </c>
      <c r="F73" s="9"/>
      <c r="G73" s="9"/>
      <c r="H73" s="9"/>
      <c r="I73" s="9"/>
      <c r="J73" s="9"/>
      <c r="K73" s="9"/>
      <c r="L73" s="9"/>
      <c r="M73" s="9"/>
      <c r="N73" s="9"/>
      <c r="O73" s="9">
        <v>1</v>
      </c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187">
        <f t="shared" si="1"/>
        <v>20</v>
      </c>
    </row>
    <row r="74" ht="12" customHeight="1" spans="1:33">
      <c r="A74" s="42">
        <v>99</v>
      </c>
      <c r="B74" s="43" t="s">
        <v>34</v>
      </c>
      <c r="C74" s="43">
        <v>3528</v>
      </c>
      <c r="D74" s="43" t="s">
        <v>110</v>
      </c>
      <c r="E74" s="10" t="s">
        <v>90</v>
      </c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187">
        <f t="shared" si="1"/>
        <v>0</v>
      </c>
    </row>
    <row r="75" ht="12" customHeight="1" spans="1:33">
      <c r="A75" s="42">
        <v>36</v>
      </c>
      <c r="B75" s="43" t="s">
        <v>38</v>
      </c>
      <c r="C75" s="43">
        <v>5576</v>
      </c>
      <c r="D75" s="43" t="s">
        <v>111</v>
      </c>
      <c r="E75" s="10" t="s">
        <v>90</v>
      </c>
      <c r="F75" s="9">
        <v>1</v>
      </c>
      <c r="G75" s="9"/>
      <c r="H75" s="9"/>
      <c r="I75" s="9">
        <v>2</v>
      </c>
      <c r="J75" s="9"/>
      <c r="K75" s="9"/>
      <c r="L75" s="9">
        <v>1</v>
      </c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>
        <v>1</v>
      </c>
      <c r="AE75" s="9">
        <v>1</v>
      </c>
      <c r="AF75" s="9"/>
      <c r="AG75" s="187">
        <f t="shared" si="1"/>
        <v>445</v>
      </c>
    </row>
    <row r="76" ht="12" customHeight="1" spans="1:33">
      <c r="A76" s="42">
        <v>113</v>
      </c>
      <c r="B76" s="43" t="s">
        <v>64</v>
      </c>
      <c r="C76" s="43">
        <v>2161</v>
      </c>
      <c r="D76" s="43" t="s">
        <v>112</v>
      </c>
      <c r="E76" s="44" t="s">
        <v>90</v>
      </c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187">
        <f t="shared" si="1"/>
        <v>0</v>
      </c>
    </row>
    <row r="77" ht="12" customHeight="1" spans="1:33">
      <c r="A77" s="42">
        <v>21</v>
      </c>
      <c r="B77" s="43" t="s">
        <v>55</v>
      </c>
      <c r="C77" s="43">
        <v>5061</v>
      </c>
      <c r="D77" s="43" t="s">
        <v>113</v>
      </c>
      <c r="E77" s="10" t="s">
        <v>90</v>
      </c>
      <c r="F77" s="9"/>
      <c r="G77" s="9"/>
      <c r="H77" s="9"/>
      <c r="I77" s="9"/>
      <c r="J77" s="9"/>
      <c r="K77" s="9"/>
      <c r="L77" s="9"/>
      <c r="M77" s="9"/>
      <c r="N77" s="9"/>
      <c r="O77" s="9">
        <v>2</v>
      </c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187">
        <f t="shared" si="1"/>
        <v>40</v>
      </c>
    </row>
    <row r="78" ht="12" customHeight="1" spans="1:33">
      <c r="A78" s="42">
        <v>28</v>
      </c>
      <c r="B78" s="43" t="s">
        <v>38</v>
      </c>
      <c r="C78" s="43">
        <v>2377</v>
      </c>
      <c r="D78" s="43" t="s">
        <v>114</v>
      </c>
      <c r="E78" s="10" t="s">
        <v>90</v>
      </c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187">
        <f t="shared" si="1"/>
        <v>0</v>
      </c>
    </row>
    <row r="79" ht="12" customHeight="1" spans="1:33">
      <c r="A79" s="42">
        <v>47</v>
      </c>
      <c r="B79" s="43" t="s">
        <v>43</v>
      </c>
      <c r="C79" s="43">
        <v>5631</v>
      </c>
      <c r="D79" s="44" t="s">
        <v>115</v>
      </c>
      <c r="E79" s="10" t="s">
        <v>90</v>
      </c>
      <c r="F79" s="9"/>
      <c r="G79" s="9"/>
      <c r="H79" s="9"/>
      <c r="I79" s="9"/>
      <c r="J79" s="9"/>
      <c r="K79" s="9"/>
      <c r="L79" s="9"/>
      <c r="M79" s="9"/>
      <c r="N79" s="9"/>
      <c r="O79" s="9">
        <v>2</v>
      </c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187">
        <f t="shared" si="1"/>
        <v>40</v>
      </c>
    </row>
    <row r="80" ht="12" customHeight="1" spans="1:33">
      <c r="A80" s="42">
        <v>71</v>
      </c>
      <c r="B80" s="43" t="s">
        <v>40</v>
      </c>
      <c r="C80" s="43">
        <v>1882</v>
      </c>
      <c r="D80" s="44" t="s">
        <v>116</v>
      </c>
      <c r="E80" s="10" t="s">
        <v>90</v>
      </c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187">
        <f t="shared" si="1"/>
        <v>0</v>
      </c>
    </row>
    <row r="81" ht="12" customHeight="1" spans="1:33">
      <c r="A81" s="42">
        <v>75</v>
      </c>
      <c r="B81" s="43" t="s">
        <v>40</v>
      </c>
      <c r="C81" s="43">
        <v>5637</v>
      </c>
      <c r="D81" s="43" t="s">
        <v>117</v>
      </c>
      <c r="E81" s="10" t="s">
        <v>90</v>
      </c>
      <c r="F81" s="9"/>
      <c r="G81" s="9"/>
      <c r="H81" s="9"/>
      <c r="I81" s="9">
        <v>1</v>
      </c>
      <c r="J81" s="9"/>
      <c r="K81" s="9"/>
      <c r="L81" s="9"/>
      <c r="M81" s="9"/>
      <c r="N81" s="9"/>
      <c r="O81" s="9"/>
      <c r="P81" s="9"/>
      <c r="Q81" s="9"/>
      <c r="R81" s="9">
        <v>1</v>
      </c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187">
        <f t="shared" si="1"/>
        <v>120</v>
      </c>
    </row>
    <row r="82" ht="12" customHeight="1" spans="1:33">
      <c r="A82" s="42">
        <v>9</v>
      </c>
      <c r="B82" s="43" t="s">
        <v>32</v>
      </c>
      <c r="C82" s="43">
        <v>2193</v>
      </c>
      <c r="D82" s="43" t="s">
        <v>118</v>
      </c>
      <c r="E82" s="10" t="s">
        <v>90</v>
      </c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187">
        <f t="shared" si="1"/>
        <v>0</v>
      </c>
    </row>
    <row r="83" ht="12" customHeight="1" spans="1:33">
      <c r="A83" s="42">
        <v>118</v>
      </c>
      <c r="B83" s="43" t="s">
        <v>64</v>
      </c>
      <c r="C83" s="43">
        <v>6021</v>
      </c>
      <c r="D83" s="43" t="s">
        <v>119</v>
      </c>
      <c r="E83" s="44" t="s">
        <v>90</v>
      </c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187">
        <f t="shared" si="1"/>
        <v>0</v>
      </c>
    </row>
    <row r="84" ht="12" customHeight="1" spans="1:33">
      <c r="A84" s="42">
        <v>45</v>
      </c>
      <c r="B84" s="43" t="s">
        <v>43</v>
      </c>
      <c r="C84" s="43">
        <v>2672</v>
      </c>
      <c r="D84" s="43" t="s">
        <v>120</v>
      </c>
      <c r="E84" s="10" t="s">
        <v>90</v>
      </c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>
        <v>1</v>
      </c>
      <c r="Y84" s="9"/>
      <c r="Z84" s="9"/>
      <c r="AA84" s="9"/>
      <c r="AB84" s="9"/>
      <c r="AC84" s="9"/>
      <c r="AD84" s="9"/>
      <c r="AE84" s="9"/>
      <c r="AF84" s="9"/>
      <c r="AG84" s="187">
        <f t="shared" si="1"/>
        <v>40</v>
      </c>
    </row>
    <row r="85" ht="12" customHeight="1" spans="1:33">
      <c r="A85" s="42">
        <v>81</v>
      </c>
      <c r="B85" s="43" t="s">
        <v>29</v>
      </c>
      <c r="C85" s="43">
        <v>5001</v>
      </c>
      <c r="D85" s="43" t="s">
        <v>121</v>
      </c>
      <c r="E85" s="10" t="s">
        <v>90</v>
      </c>
      <c r="F85" s="9"/>
      <c r="G85" s="9"/>
      <c r="H85" s="9"/>
      <c r="I85" s="9">
        <v>1</v>
      </c>
      <c r="J85" s="9"/>
      <c r="K85" s="9"/>
      <c r="L85" s="9"/>
      <c r="M85" s="9"/>
      <c r="N85" s="9"/>
      <c r="O85" s="9">
        <v>1</v>
      </c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187">
        <f t="shared" si="1"/>
        <v>80</v>
      </c>
    </row>
    <row r="86" ht="12" customHeight="1" spans="1:33">
      <c r="A86" s="42">
        <v>74</v>
      </c>
      <c r="B86" s="43" t="s">
        <v>40</v>
      </c>
      <c r="C86" s="43">
        <v>5203</v>
      </c>
      <c r="D86" s="43" t="s">
        <v>122</v>
      </c>
      <c r="E86" s="10" t="s">
        <v>90</v>
      </c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>
        <v>1</v>
      </c>
      <c r="AB86" s="9"/>
      <c r="AC86" s="9"/>
      <c r="AD86" s="9"/>
      <c r="AE86" s="9"/>
      <c r="AF86" s="9"/>
      <c r="AG86" s="187">
        <f t="shared" si="1"/>
        <v>2</v>
      </c>
    </row>
    <row r="87" ht="12" customHeight="1" spans="1:33">
      <c r="A87" s="42">
        <v>42</v>
      </c>
      <c r="B87" s="43" t="s">
        <v>43</v>
      </c>
      <c r="C87" s="43">
        <v>2323</v>
      </c>
      <c r="D87" s="43" t="s">
        <v>123</v>
      </c>
      <c r="E87" s="10" t="s">
        <v>90</v>
      </c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187">
        <f t="shared" si="1"/>
        <v>0</v>
      </c>
    </row>
    <row r="88" ht="12" customHeight="1" spans="1:33">
      <c r="A88" s="42">
        <v>84</v>
      </c>
      <c r="B88" s="43" t="s">
        <v>29</v>
      </c>
      <c r="C88" s="43">
        <v>6232</v>
      </c>
      <c r="D88" s="43" t="s">
        <v>124</v>
      </c>
      <c r="E88" s="10" t="s">
        <v>90</v>
      </c>
      <c r="F88" s="9"/>
      <c r="G88" s="9"/>
      <c r="H88" s="9">
        <v>1</v>
      </c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187">
        <f t="shared" si="1"/>
        <v>80</v>
      </c>
    </row>
    <row r="89" ht="12" customHeight="1" spans="1:33">
      <c r="A89" s="42">
        <v>112</v>
      </c>
      <c r="B89" s="43" t="s">
        <v>64</v>
      </c>
      <c r="C89" s="43">
        <v>2103</v>
      </c>
      <c r="D89" s="43" t="s">
        <v>125</v>
      </c>
      <c r="E89" s="44" t="s">
        <v>90</v>
      </c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187">
        <f t="shared" si="1"/>
        <v>0</v>
      </c>
    </row>
    <row r="90" ht="12" customHeight="1" spans="1:33">
      <c r="A90" s="42">
        <v>69</v>
      </c>
      <c r="B90" s="43" t="s">
        <v>40</v>
      </c>
      <c r="C90" s="48" t="s">
        <v>126</v>
      </c>
      <c r="D90" s="44" t="s">
        <v>127</v>
      </c>
      <c r="E90" s="10" t="s">
        <v>90</v>
      </c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187">
        <f t="shared" si="1"/>
        <v>0</v>
      </c>
    </row>
    <row r="91" ht="12" customHeight="1" spans="1:33">
      <c r="A91" s="42">
        <v>56</v>
      </c>
      <c r="B91" s="43" t="s">
        <v>58</v>
      </c>
      <c r="C91" s="43">
        <v>5008</v>
      </c>
      <c r="D91" s="43" t="s">
        <v>128</v>
      </c>
      <c r="E91" s="10" t="s">
        <v>90</v>
      </c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187">
        <f t="shared" si="1"/>
        <v>0</v>
      </c>
    </row>
    <row r="92" ht="12" customHeight="1" spans="1:33">
      <c r="A92" s="42">
        <v>44</v>
      </c>
      <c r="B92" s="43" t="s">
        <v>43</v>
      </c>
      <c r="C92" s="43">
        <v>2600</v>
      </c>
      <c r="D92" s="43" t="s">
        <v>129</v>
      </c>
      <c r="E92" s="10" t="s">
        <v>90</v>
      </c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>
        <v>1</v>
      </c>
      <c r="AD92" s="9"/>
      <c r="AE92" s="9"/>
      <c r="AF92" s="9"/>
      <c r="AG92" s="187">
        <f t="shared" si="1"/>
        <v>5</v>
      </c>
    </row>
    <row r="93" ht="12" customHeight="1" spans="1:33">
      <c r="A93" s="42">
        <v>120</v>
      </c>
      <c r="B93" s="43" t="s">
        <v>64</v>
      </c>
      <c r="C93" s="43">
        <v>5850</v>
      </c>
      <c r="D93" s="43" t="s">
        <v>130</v>
      </c>
      <c r="E93" s="44" t="s">
        <v>90</v>
      </c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187">
        <f t="shared" si="1"/>
        <v>0</v>
      </c>
    </row>
    <row r="94" spans="1:33">
      <c r="A94" s="42">
        <v>76</v>
      </c>
      <c r="B94" s="43" t="s">
        <v>29</v>
      </c>
      <c r="C94" s="48" t="s">
        <v>131</v>
      </c>
      <c r="D94" s="43" t="s">
        <v>132</v>
      </c>
      <c r="E94" s="10" t="s">
        <v>90</v>
      </c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187">
        <f t="shared" si="1"/>
        <v>0</v>
      </c>
    </row>
    <row r="95" spans="1:33">
      <c r="A95" s="42">
        <v>119</v>
      </c>
      <c r="B95" s="43" t="s">
        <v>64</v>
      </c>
      <c r="C95" s="43">
        <v>6015</v>
      </c>
      <c r="D95" s="43" t="s">
        <v>133</v>
      </c>
      <c r="E95" s="44" t="s">
        <v>90</v>
      </c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187">
        <f t="shared" si="1"/>
        <v>0</v>
      </c>
    </row>
    <row r="96" spans="1:33">
      <c r="A96" s="42">
        <v>19</v>
      </c>
      <c r="B96" s="43" t="s">
        <v>55</v>
      </c>
      <c r="C96" s="43">
        <v>1902</v>
      </c>
      <c r="D96" s="44" t="s">
        <v>134</v>
      </c>
      <c r="E96" s="10" t="s">
        <v>90</v>
      </c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187">
        <f t="shared" si="1"/>
        <v>0</v>
      </c>
    </row>
    <row r="97" spans="1:33">
      <c r="A97" s="42">
        <v>116</v>
      </c>
      <c r="B97" s="43" t="s">
        <v>64</v>
      </c>
      <c r="C97" s="43">
        <v>5411</v>
      </c>
      <c r="D97" s="43" t="s">
        <v>135</v>
      </c>
      <c r="E97" s="44" t="s">
        <v>90</v>
      </c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187">
        <f t="shared" si="1"/>
        <v>0</v>
      </c>
    </row>
    <row r="98" spans="1:33">
      <c r="A98" s="42">
        <v>12</v>
      </c>
      <c r="B98" s="43" t="s">
        <v>32</v>
      </c>
      <c r="C98" s="43">
        <v>5802</v>
      </c>
      <c r="D98" s="43" t="s">
        <v>136</v>
      </c>
      <c r="E98" s="10" t="s">
        <v>90</v>
      </c>
      <c r="F98" s="9"/>
      <c r="G98" s="9"/>
      <c r="H98" s="9">
        <v>1</v>
      </c>
      <c r="I98" s="9">
        <v>1</v>
      </c>
      <c r="J98" s="9"/>
      <c r="K98" s="9"/>
      <c r="L98" s="9">
        <v>2</v>
      </c>
      <c r="M98" s="9"/>
      <c r="N98" s="9"/>
      <c r="O98" s="9">
        <v>3</v>
      </c>
      <c r="P98" s="9"/>
      <c r="Q98" s="9"/>
      <c r="R98" s="9"/>
      <c r="S98" s="9">
        <v>1</v>
      </c>
      <c r="T98" s="9"/>
      <c r="U98" s="9">
        <v>1</v>
      </c>
      <c r="V98" s="9"/>
      <c r="W98" s="9"/>
      <c r="X98" s="9">
        <v>1</v>
      </c>
      <c r="Y98" s="9"/>
      <c r="Z98" s="9"/>
      <c r="AA98" s="9"/>
      <c r="AB98" s="9"/>
      <c r="AC98" s="9"/>
      <c r="AD98" s="9">
        <v>1</v>
      </c>
      <c r="AE98" s="9">
        <v>1</v>
      </c>
      <c r="AF98" s="9"/>
      <c r="AG98" s="187">
        <f t="shared" si="1"/>
        <v>525</v>
      </c>
    </row>
    <row r="99" ht="48" spans="1:33">
      <c r="A99" s="42">
        <v>109</v>
      </c>
      <c r="B99" s="44" t="s">
        <v>137</v>
      </c>
      <c r="C99" s="43">
        <v>6223</v>
      </c>
      <c r="D99" s="43" t="s">
        <v>138</v>
      </c>
      <c r="E99" s="44" t="s">
        <v>90</v>
      </c>
      <c r="F99" s="9"/>
      <c r="G99" s="9"/>
      <c r="H99" s="9"/>
      <c r="I99" s="9">
        <v>1</v>
      </c>
      <c r="J99" s="9"/>
      <c r="K99" s="9"/>
      <c r="L99" s="9"/>
      <c r="M99" s="9"/>
      <c r="N99" s="9"/>
      <c r="O99" s="9"/>
      <c r="P99" s="9"/>
      <c r="Q99" s="9"/>
      <c r="R99" s="9"/>
      <c r="S99" s="9">
        <v>1</v>
      </c>
      <c r="T99" s="9">
        <v>2</v>
      </c>
      <c r="U99" s="9">
        <v>1</v>
      </c>
      <c r="V99" s="9"/>
      <c r="W99" s="9"/>
      <c r="X99" s="9"/>
      <c r="Y99" s="9"/>
      <c r="Z99" s="9"/>
      <c r="AA99" s="9"/>
      <c r="AB99" s="9">
        <v>2</v>
      </c>
      <c r="AC99" s="9"/>
      <c r="AD99" s="9"/>
      <c r="AE99" s="9"/>
      <c r="AF99" s="9"/>
      <c r="AG99" s="187">
        <f t="shared" si="1"/>
        <v>160</v>
      </c>
    </row>
    <row r="100" spans="1:33">
      <c r="A100" s="42">
        <v>107</v>
      </c>
      <c r="B100" s="43" t="s">
        <v>34</v>
      </c>
      <c r="C100" s="43">
        <v>2575</v>
      </c>
      <c r="D100" s="43" t="s">
        <v>139</v>
      </c>
      <c r="E100" s="10" t="s">
        <v>90</v>
      </c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187">
        <f t="shared" si="1"/>
        <v>0</v>
      </c>
    </row>
    <row r="101" spans="1:33">
      <c r="A101" s="42">
        <v>63</v>
      </c>
      <c r="B101" s="43" t="s">
        <v>49</v>
      </c>
      <c r="C101" s="43">
        <v>2644</v>
      </c>
      <c r="D101" s="43" t="s">
        <v>140</v>
      </c>
      <c r="E101" s="10" t="s">
        <v>90</v>
      </c>
      <c r="F101" s="9"/>
      <c r="G101" s="9"/>
      <c r="H101" s="9"/>
      <c r="I101" s="9"/>
      <c r="J101" s="9"/>
      <c r="K101" s="9"/>
      <c r="L101" s="9">
        <v>1</v>
      </c>
      <c r="M101" s="9">
        <v>1</v>
      </c>
      <c r="N101" s="9"/>
      <c r="O101" s="9"/>
      <c r="P101" s="9"/>
      <c r="Q101" s="9"/>
      <c r="R101" s="9">
        <v>1</v>
      </c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187">
        <f t="shared" si="1"/>
        <v>240</v>
      </c>
    </row>
    <row r="102" spans="1:33">
      <c r="A102" s="42">
        <v>52</v>
      </c>
      <c r="B102" s="43" t="s">
        <v>58</v>
      </c>
      <c r="C102" s="43">
        <v>1753</v>
      </c>
      <c r="D102" s="44" t="s">
        <v>141</v>
      </c>
      <c r="E102" s="10" t="s">
        <v>90</v>
      </c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187">
        <f t="shared" si="1"/>
        <v>0</v>
      </c>
    </row>
    <row r="103" spans="1:33">
      <c r="A103" s="42">
        <v>67</v>
      </c>
      <c r="B103" s="43" t="s">
        <v>49</v>
      </c>
      <c r="C103" s="43">
        <v>6233</v>
      </c>
      <c r="D103" s="43" t="s">
        <v>142</v>
      </c>
      <c r="E103" s="10" t="s">
        <v>90</v>
      </c>
      <c r="F103" s="9">
        <v>1</v>
      </c>
      <c r="G103" s="9"/>
      <c r="H103" s="9"/>
      <c r="I103" s="9"/>
      <c r="J103" s="9"/>
      <c r="K103" s="9"/>
      <c r="L103" s="9"/>
      <c r="M103" s="9">
        <v>1</v>
      </c>
      <c r="N103" s="9"/>
      <c r="O103" s="9"/>
      <c r="P103" s="9"/>
      <c r="Q103" s="9"/>
      <c r="R103" s="9">
        <v>2</v>
      </c>
      <c r="S103" s="9"/>
      <c r="T103" s="9"/>
      <c r="U103" s="9"/>
      <c r="V103" s="9"/>
      <c r="W103" s="9"/>
      <c r="X103" s="9">
        <v>3</v>
      </c>
      <c r="Y103" s="9"/>
      <c r="Z103" s="9"/>
      <c r="AA103" s="9"/>
      <c r="AB103" s="9">
        <v>1</v>
      </c>
      <c r="AC103" s="9"/>
      <c r="AD103" s="9">
        <v>1</v>
      </c>
      <c r="AE103" s="9"/>
      <c r="AF103" s="9"/>
      <c r="AG103" s="187">
        <f t="shared" si="1"/>
        <v>513</v>
      </c>
    </row>
    <row r="104" spans="1:33">
      <c r="A104" s="42">
        <v>66</v>
      </c>
      <c r="B104" s="43" t="s">
        <v>49</v>
      </c>
      <c r="C104" s="43">
        <v>5764</v>
      </c>
      <c r="D104" s="43" t="s">
        <v>143</v>
      </c>
      <c r="E104" s="10" t="s">
        <v>144</v>
      </c>
      <c r="F104" s="9"/>
      <c r="G104" s="9">
        <v>1</v>
      </c>
      <c r="H104" s="9"/>
      <c r="I104" s="9"/>
      <c r="J104" s="9"/>
      <c r="K104" s="9"/>
      <c r="L104" s="9"/>
      <c r="M104" s="9">
        <v>1</v>
      </c>
      <c r="N104" s="9"/>
      <c r="O104" s="9">
        <v>2</v>
      </c>
      <c r="P104" s="9"/>
      <c r="Q104" s="9"/>
      <c r="R104" s="9">
        <v>1</v>
      </c>
      <c r="S104" s="9"/>
      <c r="T104" s="9">
        <v>1</v>
      </c>
      <c r="U104" s="9"/>
      <c r="V104" s="9"/>
      <c r="W104" s="9"/>
      <c r="X104" s="9"/>
      <c r="Y104" s="9"/>
      <c r="Z104" s="9"/>
      <c r="AA104" s="9"/>
      <c r="AB104" s="9">
        <v>1</v>
      </c>
      <c r="AC104" s="9">
        <v>1</v>
      </c>
      <c r="AD104" s="9"/>
      <c r="AE104" s="9"/>
      <c r="AF104" s="9"/>
      <c r="AG104" s="187">
        <f t="shared" si="1"/>
        <v>295</v>
      </c>
    </row>
    <row r="105" spans="1:33">
      <c r="A105" s="42">
        <v>77</v>
      </c>
      <c r="B105" s="43" t="s">
        <v>29</v>
      </c>
      <c r="C105" s="43">
        <v>1905</v>
      </c>
      <c r="D105" s="44" t="s">
        <v>145</v>
      </c>
      <c r="E105" s="10" t="s">
        <v>144</v>
      </c>
      <c r="F105" s="9"/>
      <c r="G105" s="9">
        <v>1</v>
      </c>
      <c r="H105" s="9"/>
      <c r="I105" s="9"/>
      <c r="J105" s="9"/>
      <c r="K105" s="9"/>
      <c r="L105" s="9"/>
      <c r="M105" s="9">
        <v>1</v>
      </c>
      <c r="N105" s="9"/>
      <c r="O105" s="9"/>
      <c r="P105" s="9"/>
      <c r="Q105" s="9"/>
      <c r="R105" s="9">
        <v>1</v>
      </c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187">
        <f t="shared" si="1"/>
        <v>220</v>
      </c>
    </row>
    <row r="106" ht="18" customHeight="1" spans="1:33">
      <c r="A106" s="42">
        <v>33</v>
      </c>
      <c r="B106" s="43" t="s">
        <v>38</v>
      </c>
      <c r="C106" s="43">
        <v>5114</v>
      </c>
      <c r="D106" s="43" t="s">
        <v>146</v>
      </c>
      <c r="E106" s="10" t="s">
        <v>144</v>
      </c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>
        <v>1</v>
      </c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>
        <v>1</v>
      </c>
      <c r="AF106" s="9"/>
      <c r="AG106" s="187">
        <f t="shared" si="1"/>
        <v>32</v>
      </c>
    </row>
    <row r="107" spans="1:33">
      <c r="A107" s="42">
        <v>100</v>
      </c>
      <c r="B107" s="43" t="s">
        <v>34</v>
      </c>
      <c r="C107" s="43"/>
      <c r="D107" s="43" t="s">
        <v>147</v>
      </c>
      <c r="E107" s="10" t="s">
        <v>144</v>
      </c>
      <c r="F107" s="43"/>
      <c r="G107" s="43">
        <v>1</v>
      </c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>
        <v>1</v>
      </c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187">
        <f t="shared" si="1"/>
        <v>130</v>
      </c>
    </row>
    <row r="108" spans="1:33">
      <c r="A108" s="42">
        <v>85</v>
      </c>
      <c r="B108" s="43" t="s">
        <v>36</v>
      </c>
      <c r="C108" s="48" t="s">
        <v>148</v>
      </c>
      <c r="D108" s="44" t="s">
        <v>149</v>
      </c>
      <c r="E108" s="10" t="s">
        <v>144</v>
      </c>
      <c r="F108" s="43"/>
      <c r="G108" s="43"/>
      <c r="H108" s="43"/>
      <c r="I108" s="43"/>
      <c r="J108" s="43"/>
      <c r="K108" s="43"/>
      <c r="L108" s="43"/>
      <c r="M108" s="43">
        <v>2</v>
      </c>
      <c r="N108" s="43"/>
      <c r="O108" s="43"/>
      <c r="P108" s="43"/>
      <c r="Q108" s="43"/>
      <c r="R108" s="43"/>
      <c r="S108" s="43">
        <v>1</v>
      </c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187">
        <f t="shared" si="1"/>
        <v>150</v>
      </c>
    </row>
    <row r="109" spans="1:33">
      <c r="A109" s="42">
        <v>25</v>
      </c>
      <c r="B109" s="43" t="s">
        <v>38</v>
      </c>
      <c r="C109" s="48" t="s">
        <v>150</v>
      </c>
      <c r="D109" s="43" t="s">
        <v>151</v>
      </c>
      <c r="E109" s="10" t="s">
        <v>144</v>
      </c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187">
        <f t="shared" si="1"/>
        <v>0</v>
      </c>
    </row>
    <row r="110" spans="1:33">
      <c r="A110" s="42">
        <v>70</v>
      </c>
      <c r="B110" s="43" t="s">
        <v>40</v>
      </c>
      <c r="C110" s="43"/>
      <c r="D110" s="44" t="s">
        <v>152</v>
      </c>
      <c r="E110" s="10" t="s">
        <v>144</v>
      </c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>
        <v>2</v>
      </c>
      <c r="AD110" s="8"/>
      <c r="AE110" s="8"/>
      <c r="AF110" s="8"/>
      <c r="AG110" s="187">
        <f t="shared" si="1"/>
        <v>10</v>
      </c>
    </row>
    <row r="111" spans="1:33">
      <c r="A111" s="42">
        <v>16</v>
      </c>
      <c r="B111" s="43" t="s">
        <v>55</v>
      </c>
      <c r="C111" s="43">
        <v>2464</v>
      </c>
      <c r="D111" s="43" t="s">
        <v>153</v>
      </c>
      <c r="E111" s="10" t="s">
        <v>144</v>
      </c>
      <c r="F111" s="8"/>
      <c r="G111" s="8"/>
      <c r="H111" s="8"/>
      <c r="I111" s="8"/>
      <c r="J111" s="8"/>
      <c r="K111" s="8"/>
      <c r="L111" s="8">
        <v>1</v>
      </c>
      <c r="M111" s="8"/>
      <c r="N111" s="8">
        <v>1</v>
      </c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187">
        <f t="shared" si="1"/>
        <v>160</v>
      </c>
    </row>
    <row r="112" spans="1:33">
      <c r="A112" s="42">
        <v>4</v>
      </c>
      <c r="B112" s="43" t="s">
        <v>32</v>
      </c>
      <c r="C112" s="43">
        <v>1699</v>
      </c>
      <c r="D112" s="43" t="s">
        <v>154</v>
      </c>
      <c r="E112" s="10" t="s">
        <v>144</v>
      </c>
      <c r="F112" s="8"/>
      <c r="G112" s="8"/>
      <c r="H112" s="8"/>
      <c r="I112" s="8"/>
      <c r="J112" s="8"/>
      <c r="K112" s="8"/>
      <c r="L112" s="8"/>
      <c r="M112" s="8"/>
      <c r="N112" s="8">
        <v>1</v>
      </c>
      <c r="O112" s="8"/>
      <c r="P112" s="8">
        <v>1</v>
      </c>
      <c r="Q112" s="8"/>
      <c r="R112" s="8"/>
      <c r="S112" s="8"/>
      <c r="T112" s="8"/>
      <c r="U112" s="8"/>
      <c r="V112" s="8"/>
      <c r="W112" s="8"/>
      <c r="X112" s="8">
        <v>2</v>
      </c>
      <c r="Y112" s="8"/>
      <c r="Z112" s="8"/>
      <c r="AA112" s="8"/>
      <c r="AB112" s="8"/>
      <c r="AC112" s="8">
        <v>1</v>
      </c>
      <c r="AD112" s="8"/>
      <c r="AE112" s="8"/>
      <c r="AF112" s="8"/>
      <c r="AG112" s="187">
        <f t="shared" si="1"/>
        <v>145</v>
      </c>
    </row>
    <row r="113" spans="1:33">
      <c r="A113" s="42">
        <v>1</v>
      </c>
      <c r="B113" s="43" t="s">
        <v>32</v>
      </c>
      <c r="C113" s="43"/>
      <c r="D113" s="43" t="s">
        <v>155</v>
      </c>
      <c r="E113" s="10" t="s">
        <v>144</v>
      </c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187">
        <f t="shared" si="1"/>
        <v>0</v>
      </c>
    </row>
    <row r="114" spans="1:33">
      <c r="A114" s="42">
        <v>26</v>
      </c>
      <c r="B114" s="43" t="s">
        <v>38</v>
      </c>
      <c r="C114" s="43">
        <v>2304</v>
      </c>
      <c r="D114" s="43" t="s">
        <v>156</v>
      </c>
      <c r="E114" s="10" t="s">
        <v>144</v>
      </c>
      <c r="F114" s="8"/>
      <c r="G114" s="8"/>
      <c r="H114" s="8"/>
      <c r="I114" s="8"/>
      <c r="J114" s="8"/>
      <c r="K114" s="8"/>
      <c r="L114" s="8">
        <v>1</v>
      </c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>
        <v>1</v>
      </c>
      <c r="AD114" s="8"/>
      <c r="AE114" s="8"/>
      <c r="AF114" s="8"/>
      <c r="AG114" s="187">
        <f t="shared" si="1"/>
        <v>125</v>
      </c>
    </row>
    <row r="115" spans="1:33">
      <c r="A115" s="42">
        <v>95</v>
      </c>
      <c r="B115" s="43" t="s">
        <v>34</v>
      </c>
      <c r="C115" s="43">
        <v>3535</v>
      </c>
      <c r="D115" s="43" t="s">
        <v>157</v>
      </c>
      <c r="E115" s="10" t="s">
        <v>144</v>
      </c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>
        <v>1</v>
      </c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187">
        <f t="shared" si="1"/>
        <v>60</v>
      </c>
    </row>
    <row r="116" spans="1:33">
      <c r="A116" s="42">
        <v>38</v>
      </c>
      <c r="B116" s="43" t="s">
        <v>43</v>
      </c>
      <c r="C116" s="48" t="s">
        <v>158</v>
      </c>
      <c r="D116" s="44" t="s">
        <v>159</v>
      </c>
      <c r="E116" s="10" t="s">
        <v>144</v>
      </c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>
        <v>1</v>
      </c>
      <c r="Y116" s="8"/>
      <c r="Z116" s="8"/>
      <c r="AA116" s="8"/>
      <c r="AB116" s="8"/>
      <c r="AC116" s="8"/>
      <c r="AD116" s="8"/>
      <c r="AE116" s="8"/>
      <c r="AF116" s="8"/>
      <c r="AG116" s="187">
        <f t="shared" si="1"/>
        <v>40</v>
      </c>
    </row>
    <row r="117" spans="1:33">
      <c r="A117" s="42">
        <v>64</v>
      </c>
      <c r="B117" s="43" t="s">
        <v>49</v>
      </c>
      <c r="C117" s="43">
        <v>5323</v>
      </c>
      <c r="D117" s="44" t="s">
        <v>160</v>
      </c>
      <c r="E117" s="10" t="s">
        <v>144</v>
      </c>
      <c r="F117" s="8"/>
      <c r="G117" s="8"/>
      <c r="H117" s="8"/>
      <c r="I117" s="8"/>
      <c r="J117" s="8"/>
      <c r="K117" s="8"/>
      <c r="L117" s="8">
        <v>1</v>
      </c>
      <c r="M117" s="8"/>
      <c r="N117" s="8">
        <v>1</v>
      </c>
      <c r="O117" s="8"/>
      <c r="P117" s="8"/>
      <c r="Q117" s="8"/>
      <c r="R117" s="8"/>
      <c r="S117" s="8">
        <v>1</v>
      </c>
      <c r="T117" s="8"/>
      <c r="U117" s="8"/>
      <c r="V117" s="8"/>
      <c r="W117" s="8"/>
      <c r="X117" s="8"/>
      <c r="Y117" s="8">
        <v>1</v>
      </c>
      <c r="Z117" s="8"/>
      <c r="AA117" s="8"/>
      <c r="AB117" s="8"/>
      <c r="AC117" s="8">
        <v>1</v>
      </c>
      <c r="AD117" s="8"/>
      <c r="AE117" s="8"/>
      <c r="AF117" s="8"/>
      <c r="AG117" s="187">
        <f t="shared" si="1"/>
        <v>200</v>
      </c>
    </row>
    <row r="118" spans="1:33">
      <c r="A118" s="42">
        <v>73</v>
      </c>
      <c r="B118" s="43" t="s">
        <v>40</v>
      </c>
      <c r="C118" s="43">
        <v>5148</v>
      </c>
      <c r="D118" s="44" t="s">
        <v>161</v>
      </c>
      <c r="E118" s="10" t="s">
        <v>144</v>
      </c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187">
        <f t="shared" si="1"/>
        <v>0</v>
      </c>
    </row>
    <row r="119" spans="1:33">
      <c r="A119" s="42">
        <v>58</v>
      </c>
      <c r="B119" s="43" t="s">
        <v>58</v>
      </c>
      <c r="C119" s="43">
        <v>6296</v>
      </c>
      <c r="D119" s="43" t="s">
        <v>162</v>
      </c>
      <c r="E119" s="10" t="s">
        <v>144</v>
      </c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>
        <v>1</v>
      </c>
      <c r="AC119" s="8"/>
      <c r="AD119" s="8"/>
      <c r="AE119" s="8"/>
      <c r="AF119" s="8"/>
      <c r="AG119" s="187">
        <f t="shared" si="1"/>
        <v>10</v>
      </c>
    </row>
    <row r="120" spans="1:33">
      <c r="A120" s="42">
        <v>15</v>
      </c>
      <c r="B120" s="43" t="s">
        <v>55</v>
      </c>
      <c r="C120" s="43">
        <v>3583</v>
      </c>
      <c r="D120" s="44" t="s">
        <v>163</v>
      </c>
      <c r="E120" s="10" t="s">
        <v>144</v>
      </c>
      <c r="F120" s="8"/>
      <c r="G120" s="8"/>
      <c r="H120" s="8"/>
      <c r="I120" s="8"/>
      <c r="J120" s="8"/>
      <c r="K120" s="8"/>
      <c r="L120" s="8"/>
      <c r="M120" s="8"/>
      <c r="N120" s="8"/>
      <c r="O120" s="8">
        <v>1</v>
      </c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187">
        <f t="shared" si="1"/>
        <v>20</v>
      </c>
    </row>
    <row r="121" spans="1:33">
      <c r="A121" s="42">
        <v>17</v>
      </c>
      <c r="B121" s="43" t="s">
        <v>55</v>
      </c>
      <c r="C121" s="43">
        <v>2514</v>
      </c>
      <c r="D121" s="43" t="s">
        <v>164</v>
      </c>
      <c r="E121" s="10" t="s">
        <v>144</v>
      </c>
      <c r="F121" s="8"/>
      <c r="G121" s="8"/>
      <c r="H121" s="8"/>
      <c r="I121" s="8"/>
      <c r="J121" s="8"/>
      <c r="K121" s="8"/>
      <c r="L121" s="8">
        <v>4</v>
      </c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187">
        <f t="shared" si="1"/>
        <v>480</v>
      </c>
    </row>
    <row r="122" spans="1:33">
      <c r="A122" s="42">
        <v>39</v>
      </c>
      <c r="B122" s="43" t="s">
        <v>43</v>
      </c>
      <c r="C122" s="43"/>
      <c r="D122" s="44" t="s">
        <v>165</v>
      </c>
      <c r="E122" s="10" t="s">
        <v>144</v>
      </c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187">
        <f t="shared" si="1"/>
        <v>0</v>
      </c>
    </row>
    <row r="123" spans="1:33">
      <c r="A123" s="42">
        <v>96</v>
      </c>
      <c r="B123" s="43" t="s">
        <v>34</v>
      </c>
      <c r="C123" s="43">
        <v>274</v>
      </c>
      <c r="D123" s="43" t="s">
        <v>166</v>
      </c>
      <c r="E123" s="10" t="s">
        <v>144</v>
      </c>
      <c r="F123" s="8"/>
      <c r="G123" s="8"/>
      <c r="H123" s="8">
        <v>1</v>
      </c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187">
        <f t="shared" si="1"/>
        <v>80</v>
      </c>
    </row>
    <row r="124" spans="1:33">
      <c r="A124" s="42">
        <v>50</v>
      </c>
      <c r="B124" s="43" t="s">
        <v>58</v>
      </c>
      <c r="C124" s="43"/>
      <c r="D124" s="44" t="s">
        <v>167</v>
      </c>
      <c r="E124" s="10" t="s">
        <v>144</v>
      </c>
      <c r="F124" s="8"/>
      <c r="G124" s="8"/>
      <c r="H124" s="8"/>
      <c r="I124" s="8"/>
      <c r="J124" s="8"/>
      <c r="K124" s="8"/>
      <c r="L124" s="8">
        <v>1</v>
      </c>
      <c r="M124" s="8"/>
      <c r="N124" s="8"/>
      <c r="O124" s="8">
        <v>1</v>
      </c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187">
        <f t="shared" si="1"/>
        <v>140</v>
      </c>
    </row>
    <row r="125" spans="1:33">
      <c r="A125" s="42">
        <v>86</v>
      </c>
      <c r="B125" s="43" t="s">
        <v>36</v>
      </c>
      <c r="C125" s="48" t="s">
        <v>168</v>
      </c>
      <c r="D125" s="44" t="s">
        <v>169</v>
      </c>
      <c r="E125" s="10" t="s">
        <v>144</v>
      </c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187">
        <f t="shared" si="1"/>
        <v>0</v>
      </c>
    </row>
    <row r="126" spans="1:33">
      <c r="A126" s="42">
        <v>2</v>
      </c>
      <c r="B126" s="43" t="s">
        <v>32</v>
      </c>
      <c r="C126" s="43">
        <v>3516</v>
      </c>
      <c r="D126" s="43" t="s">
        <v>170</v>
      </c>
      <c r="E126" s="10" t="s">
        <v>144</v>
      </c>
      <c r="F126" s="8"/>
      <c r="G126" s="8"/>
      <c r="H126" s="8"/>
      <c r="I126" s="8"/>
      <c r="J126" s="8"/>
      <c r="K126" s="8"/>
      <c r="L126" s="8">
        <v>1</v>
      </c>
      <c r="M126" s="8">
        <v>1</v>
      </c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>
        <v>1</v>
      </c>
      <c r="Z126" s="8"/>
      <c r="AA126" s="8"/>
      <c r="AB126" s="8"/>
      <c r="AC126" s="8"/>
      <c r="AD126" s="8"/>
      <c r="AE126" s="8"/>
      <c r="AF126" s="8"/>
      <c r="AG126" s="187">
        <f t="shared" si="1"/>
        <v>185</v>
      </c>
    </row>
    <row r="127" spans="1:33">
      <c r="A127" s="42">
        <v>13</v>
      </c>
      <c r="B127" s="43" t="s">
        <v>55</v>
      </c>
      <c r="C127" s="48" t="s">
        <v>171</v>
      </c>
      <c r="D127" s="44" t="s">
        <v>172</v>
      </c>
      <c r="E127" s="10" t="s">
        <v>144</v>
      </c>
      <c r="F127" s="8"/>
      <c r="G127" s="8"/>
      <c r="H127" s="8"/>
      <c r="I127" s="8"/>
      <c r="J127" s="8"/>
      <c r="K127" s="8"/>
      <c r="L127" s="8">
        <v>2</v>
      </c>
      <c r="M127" s="8"/>
      <c r="N127" s="8"/>
      <c r="O127" s="8"/>
      <c r="P127" s="8"/>
      <c r="Q127" s="8"/>
      <c r="R127" s="8"/>
      <c r="S127" s="8">
        <v>2</v>
      </c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187">
        <f t="shared" si="1"/>
        <v>300</v>
      </c>
    </row>
    <row r="128" spans="1:33">
      <c r="A128" s="42">
        <v>3</v>
      </c>
      <c r="B128" s="43" t="s">
        <v>32</v>
      </c>
      <c r="C128" s="43">
        <v>2671</v>
      </c>
      <c r="D128" s="43" t="s">
        <v>173</v>
      </c>
      <c r="E128" s="10" t="s">
        <v>144</v>
      </c>
      <c r="F128" s="8">
        <v>1</v>
      </c>
      <c r="G128" s="8"/>
      <c r="H128" s="8"/>
      <c r="I128" s="8"/>
      <c r="J128" s="8"/>
      <c r="K128" s="8"/>
      <c r="L128" s="8">
        <v>1</v>
      </c>
      <c r="M128" s="8">
        <v>1</v>
      </c>
      <c r="N128" s="8"/>
      <c r="O128" s="8">
        <v>1</v>
      </c>
      <c r="P128" s="8"/>
      <c r="Q128" s="8"/>
      <c r="R128" s="8"/>
      <c r="S128" s="8"/>
      <c r="T128" s="8"/>
      <c r="U128" s="8"/>
      <c r="V128" s="8"/>
      <c r="W128" s="8"/>
      <c r="X128" s="8">
        <v>2</v>
      </c>
      <c r="Y128" s="8"/>
      <c r="Z128" s="8"/>
      <c r="AA128" s="8"/>
      <c r="AB128" s="8"/>
      <c r="AC128" s="8"/>
      <c r="AD128" s="8"/>
      <c r="AE128" s="8"/>
      <c r="AF128" s="8"/>
      <c r="AG128" s="187">
        <f t="shared" si="1"/>
        <v>480</v>
      </c>
    </row>
    <row r="129" ht="24" spans="1:33">
      <c r="A129" s="42">
        <v>125</v>
      </c>
      <c r="B129" s="43" t="s">
        <v>24</v>
      </c>
      <c r="C129" s="43">
        <v>5874</v>
      </c>
      <c r="D129" s="43" t="s">
        <v>174</v>
      </c>
      <c r="E129" s="44" t="s">
        <v>175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187">
        <f t="shared" si="1"/>
        <v>0</v>
      </c>
    </row>
    <row r="130" ht="24" spans="1:33">
      <c r="A130" s="42">
        <v>110</v>
      </c>
      <c r="B130" s="44" t="s">
        <v>176</v>
      </c>
      <c r="C130" s="43">
        <v>2632</v>
      </c>
      <c r="D130" s="43" t="s">
        <v>177</v>
      </c>
      <c r="E130" s="44" t="s">
        <v>178</v>
      </c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187">
        <f t="shared" si="1"/>
        <v>0</v>
      </c>
    </row>
    <row r="131" spans="1:33">
      <c r="A131" s="42">
        <v>122</v>
      </c>
      <c r="B131" s="43" t="s">
        <v>24</v>
      </c>
      <c r="C131" s="43">
        <v>5365</v>
      </c>
      <c r="D131" s="43" t="s">
        <v>179</v>
      </c>
      <c r="E131" s="44" t="s">
        <v>178</v>
      </c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187">
        <f t="shared" si="1"/>
        <v>0</v>
      </c>
    </row>
    <row r="132" spans="1:33">
      <c r="A132" s="42">
        <v>94</v>
      </c>
      <c r="B132" s="43" t="s">
        <v>36</v>
      </c>
      <c r="C132" s="43">
        <v>5888</v>
      </c>
      <c r="D132" s="43" t="s">
        <v>180</v>
      </c>
      <c r="E132" s="10" t="s">
        <v>181</v>
      </c>
      <c r="F132" s="8"/>
      <c r="G132" s="8"/>
      <c r="H132" s="8"/>
      <c r="I132" s="8">
        <v>1</v>
      </c>
      <c r="J132" s="8"/>
      <c r="K132" s="8"/>
      <c r="L132" s="8"/>
      <c r="M132" s="8"/>
      <c r="N132" s="8"/>
      <c r="O132" s="8">
        <v>1</v>
      </c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187">
        <f t="shared" si="1"/>
        <v>80</v>
      </c>
    </row>
    <row r="133" ht="24" spans="1:33">
      <c r="A133" s="42">
        <v>124</v>
      </c>
      <c r="B133" s="43" t="s">
        <v>24</v>
      </c>
      <c r="C133" s="131">
        <v>5788</v>
      </c>
      <c r="D133" s="131" t="s">
        <v>182</v>
      </c>
      <c r="E133" s="132" t="s">
        <v>183</v>
      </c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187">
        <f t="shared" si="1"/>
        <v>0</v>
      </c>
    </row>
    <row r="134" ht="24.75" spans="1:33">
      <c r="A134" s="50">
        <v>121</v>
      </c>
      <c r="B134" s="51" t="s">
        <v>24</v>
      </c>
      <c r="C134" s="51">
        <v>1807</v>
      </c>
      <c r="D134" s="51" t="s">
        <v>184</v>
      </c>
      <c r="E134" s="52" t="s">
        <v>183</v>
      </c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187">
        <f t="shared" si="1"/>
        <v>0</v>
      </c>
    </row>
  </sheetData>
  <autoFilter ref="A5:AH134"/>
  <mergeCells count="15">
    <mergeCell ref="A2:AG2"/>
    <mergeCell ref="F3:I3"/>
    <mergeCell ref="J3:K3"/>
    <mergeCell ref="L3:O3"/>
    <mergeCell ref="P3:Q3"/>
    <mergeCell ref="R3:U3"/>
    <mergeCell ref="V3:W3"/>
    <mergeCell ref="X3:AA3"/>
    <mergeCell ref="AB3:AE3"/>
    <mergeCell ref="A3:A5"/>
    <mergeCell ref="B3:B5"/>
    <mergeCell ref="C3:C5"/>
    <mergeCell ref="D3:D5"/>
    <mergeCell ref="E3:E5"/>
    <mergeCell ref="AG3:AG5"/>
  </mergeCells>
  <pageMargins left="0.749305555555556" right="0.749305555555556" top="0.999305555555556" bottom="0.438888888888889" header="0.499305555555556" footer="0.499305555555556"/>
  <pageSetup paperSize="9" scale="81" fitToHeight="0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33"/>
  <sheetViews>
    <sheetView tabSelected="1" workbookViewId="0">
      <pane xSplit="5" ySplit="4" topLeftCell="F5" activePane="bottomRight" state="frozen"/>
      <selection/>
      <selection pane="topRight"/>
      <selection pane="bottomLeft"/>
      <selection pane="bottomRight" activeCell="AD16" sqref="AD16"/>
    </sheetView>
  </sheetViews>
  <sheetFormatPr defaultColWidth="9" defaultRowHeight="14.25"/>
  <cols>
    <col min="1" max="1" width="4.375" style="1" customWidth="1"/>
    <col min="2" max="3" width="6.125" style="109" customWidth="1"/>
    <col min="4" max="4" width="7.375" style="109" customWidth="1"/>
    <col min="5" max="5" width="6.375" style="110" customWidth="1"/>
    <col min="6" max="13" width="4.375" customWidth="1"/>
    <col min="14" max="14" width="4.125" customWidth="1"/>
    <col min="15" max="17" width="4.375" customWidth="1"/>
    <col min="18" max="24" width="4.125" customWidth="1"/>
    <col min="25" max="25" width="4.125" style="1" customWidth="1"/>
  </cols>
  <sheetData>
    <row r="1" ht="43.5" customHeight="1" spans="1:26">
      <c r="A1" s="111" t="s">
        <v>200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24"/>
    </row>
    <row r="2" s="59" customFormat="1" customHeight="1" spans="1:26">
      <c r="A2" s="113" t="s">
        <v>1</v>
      </c>
      <c r="B2" s="114" t="s">
        <v>2</v>
      </c>
      <c r="C2" s="114" t="s">
        <v>3</v>
      </c>
      <c r="D2" s="115" t="s">
        <v>4</v>
      </c>
      <c r="E2" s="115" t="s">
        <v>5</v>
      </c>
      <c r="F2" s="63" t="s">
        <v>201</v>
      </c>
      <c r="G2" s="63"/>
      <c r="H2" s="63"/>
      <c r="I2" s="63"/>
      <c r="J2" s="63" t="s">
        <v>202</v>
      </c>
      <c r="K2" s="63"/>
      <c r="L2" s="63"/>
      <c r="M2" s="63"/>
      <c r="N2" s="63" t="s">
        <v>203</v>
      </c>
      <c r="O2" s="63"/>
      <c r="P2" s="63"/>
      <c r="Q2" s="63"/>
      <c r="R2" s="63" t="s">
        <v>204</v>
      </c>
      <c r="S2" s="63"/>
      <c r="T2" s="63"/>
      <c r="U2" s="63"/>
      <c r="V2" s="63" t="s">
        <v>205</v>
      </c>
      <c r="W2" s="63"/>
      <c r="X2" s="63"/>
      <c r="Y2" s="63"/>
      <c r="Z2" s="125" t="s">
        <v>17</v>
      </c>
    </row>
    <row r="3" s="59" customFormat="1" ht="24" customHeight="1" spans="1:27">
      <c r="A3" s="159"/>
      <c r="B3" s="160"/>
      <c r="C3" s="160"/>
      <c r="D3" s="161"/>
      <c r="E3" s="161"/>
      <c r="F3" s="9" t="s">
        <v>194</v>
      </c>
      <c r="G3" s="9" t="s">
        <v>195</v>
      </c>
      <c r="H3" s="9" t="s">
        <v>196</v>
      </c>
      <c r="I3" s="10" t="s">
        <v>197</v>
      </c>
      <c r="J3" s="9" t="s">
        <v>194</v>
      </c>
      <c r="K3" s="9" t="s">
        <v>195</v>
      </c>
      <c r="L3" s="9" t="s">
        <v>196</v>
      </c>
      <c r="M3" s="10" t="s">
        <v>197</v>
      </c>
      <c r="N3" s="9" t="s">
        <v>194</v>
      </c>
      <c r="O3" s="9" t="s">
        <v>195</v>
      </c>
      <c r="P3" s="9" t="s">
        <v>196</v>
      </c>
      <c r="Q3" s="10" t="s">
        <v>197</v>
      </c>
      <c r="R3" s="9" t="s">
        <v>194</v>
      </c>
      <c r="S3" s="9" t="s">
        <v>195</v>
      </c>
      <c r="T3" s="9" t="s">
        <v>196</v>
      </c>
      <c r="U3" s="10" t="s">
        <v>197</v>
      </c>
      <c r="V3" s="9" t="s">
        <v>194</v>
      </c>
      <c r="W3" s="9" t="s">
        <v>195</v>
      </c>
      <c r="X3" s="9" t="s">
        <v>196</v>
      </c>
      <c r="Y3" s="10" t="s">
        <v>197</v>
      </c>
      <c r="Z3" s="190"/>
      <c r="AA3" s="55"/>
    </row>
    <row r="4" s="59" customFormat="1" customHeight="1" spans="1:27">
      <c r="A4" s="116"/>
      <c r="B4" s="117"/>
      <c r="C4" s="117"/>
      <c r="D4" s="118"/>
      <c r="E4" s="118"/>
      <c r="F4" s="74">
        <v>8</v>
      </c>
      <c r="G4" s="74">
        <v>6</v>
      </c>
      <c r="H4" s="74">
        <v>5</v>
      </c>
      <c r="I4" s="126">
        <v>4</v>
      </c>
      <c r="J4" s="74">
        <v>10</v>
      </c>
      <c r="K4" s="74">
        <v>8</v>
      </c>
      <c r="L4" s="74">
        <v>7</v>
      </c>
      <c r="M4" s="126">
        <v>6</v>
      </c>
      <c r="N4" s="74">
        <v>15</v>
      </c>
      <c r="O4" s="74">
        <v>13</v>
      </c>
      <c r="P4" s="74">
        <v>12</v>
      </c>
      <c r="Q4" s="126">
        <v>11</v>
      </c>
      <c r="R4" s="74">
        <v>20</v>
      </c>
      <c r="S4" s="74">
        <v>18</v>
      </c>
      <c r="T4" s="74">
        <v>17</v>
      </c>
      <c r="U4" s="126">
        <v>16</v>
      </c>
      <c r="V4" s="126">
        <v>30</v>
      </c>
      <c r="W4" s="126">
        <v>28</v>
      </c>
      <c r="X4" s="126">
        <v>27</v>
      </c>
      <c r="Y4" s="126">
        <v>26</v>
      </c>
      <c r="Z4" s="127"/>
      <c r="AA4" s="55"/>
    </row>
    <row r="5" spans="1:27">
      <c r="A5" s="119">
        <v>128</v>
      </c>
      <c r="B5" s="120" t="s">
        <v>24</v>
      </c>
      <c r="C5" s="120">
        <v>20093</v>
      </c>
      <c r="D5" s="120" t="s">
        <v>25</v>
      </c>
      <c r="E5" s="121" t="s">
        <v>26</v>
      </c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  <c r="X5" s="189"/>
      <c r="Y5" s="63"/>
      <c r="Z5" s="187">
        <f>F5*$F$4+G5*$G$4+H5*$H$4+I5*$I$4+J5*$J$4+K5*$K$4+L5*$L$4+M5*$M$4+N5*$N$4+O5*$O$4+P5*$P$4+Q5*$Q$4+R5*$R$4+S5*$S$4+T5*$T$4+U5*$U$4+V5*$V$4+W5*$W$4+X5*$X$4+Y5*$Y$4</f>
        <v>0</v>
      </c>
      <c r="AA5" s="59"/>
    </row>
    <row r="6" spans="1:27">
      <c r="A6" s="42">
        <v>126</v>
      </c>
      <c r="B6" s="43" t="s">
        <v>24</v>
      </c>
      <c r="C6" s="43">
        <v>5838</v>
      </c>
      <c r="D6" s="43" t="s">
        <v>27</v>
      </c>
      <c r="E6" s="44" t="s">
        <v>26</v>
      </c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9"/>
      <c r="Z6" s="187">
        <f t="shared" ref="Z6:Z69" si="0">F6*$F$4+G6*$G$4+H6*$H$4+I6*$I$4+J6*$J$4+K6*$K$4+L6*$L$4+M6*$M$4+N6*$N$4+O6*$O$4+P6*$P$4+Q6*$Q$4+R6*$R$4+S6*$S$4+T6*$T$4+U6*$U$4+V6*$V$4+W6*$W$4+X6*$X$4+Y6*$Y$4</f>
        <v>0</v>
      </c>
      <c r="AA6" s="104"/>
    </row>
    <row r="7" spans="1:26">
      <c r="A7" s="42">
        <v>127</v>
      </c>
      <c r="B7" s="43" t="s">
        <v>24</v>
      </c>
      <c r="C7" s="43">
        <v>5596</v>
      </c>
      <c r="D7" s="43" t="s">
        <v>28</v>
      </c>
      <c r="E7" s="44" t="s">
        <v>26</v>
      </c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9"/>
      <c r="Z7" s="187">
        <f t="shared" si="0"/>
        <v>0</v>
      </c>
    </row>
    <row r="8" spans="1:26">
      <c r="A8" s="42">
        <v>83</v>
      </c>
      <c r="B8" s="43" t="s">
        <v>29</v>
      </c>
      <c r="C8" s="43">
        <v>5156</v>
      </c>
      <c r="D8" s="43" t="s">
        <v>30</v>
      </c>
      <c r="E8" s="10" t="s">
        <v>31</v>
      </c>
      <c r="F8" s="129"/>
      <c r="G8" s="129"/>
      <c r="H8" s="129"/>
      <c r="I8" s="129"/>
      <c r="J8" s="129"/>
      <c r="K8" s="129"/>
      <c r="L8" s="129"/>
      <c r="M8" s="129"/>
      <c r="N8" s="129"/>
      <c r="O8" s="129">
        <v>1</v>
      </c>
      <c r="P8" s="129"/>
      <c r="Q8" s="129"/>
      <c r="R8" s="129"/>
      <c r="S8" s="129"/>
      <c r="T8" s="129"/>
      <c r="U8" s="129"/>
      <c r="V8" s="129"/>
      <c r="W8" s="129"/>
      <c r="X8" s="129"/>
      <c r="Y8" s="9"/>
      <c r="Z8" s="187">
        <f t="shared" si="0"/>
        <v>13</v>
      </c>
    </row>
    <row r="9" spans="1:26">
      <c r="A9" s="42">
        <v>11</v>
      </c>
      <c r="B9" s="43" t="s">
        <v>32</v>
      </c>
      <c r="C9" s="43">
        <v>5174</v>
      </c>
      <c r="D9" s="43" t="s">
        <v>33</v>
      </c>
      <c r="E9" s="10" t="s">
        <v>31</v>
      </c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9"/>
      <c r="Z9" s="187">
        <f t="shared" si="0"/>
        <v>0</v>
      </c>
    </row>
    <row r="10" spans="1:26">
      <c r="A10" s="42">
        <v>106</v>
      </c>
      <c r="B10" s="43" t="s">
        <v>34</v>
      </c>
      <c r="C10" s="43">
        <v>2666</v>
      </c>
      <c r="D10" s="43" t="s">
        <v>35</v>
      </c>
      <c r="E10" s="10" t="s">
        <v>31</v>
      </c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>
        <v>1</v>
      </c>
      <c r="X10" s="129"/>
      <c r="Y10" s="9"/>
      <c r="Z10" s="187">
        <f t="shared" si="0"/>
        <v>28</v>
      </c>
    </row>
    <row r="11" spans="1:26">
      <c r="A11" s="42">
        <v>92</v>
      </c>
      <c r="B11" s="43" t="s">
        <v>36</v>
      </c>
      <c r="C11" s="43">
        <v>3514</v>
      </c>
      <c r="D11" s="44" t="s">
        <v>37</v>
      </c>
      <c r="E11" s="10" t="s">
        <v>31</v>
      </c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9"/>
      <c r="Z11" s="187">
        <f t="shared" si="0"/>
        <v>0</v>
      </c>
    </row>
    <row r="12" spans="1:26">
      <c r="A12" s="42">
        <v>32</v>
      </c>
      <c r="B12" s="43" t="s">
        <v>38</v>
      </c>
      <c r="C12" s="43">
        <v>3534</v>
      </c>
      <c r="D12" s="43" t="s">
        <v>39</v>
      </c>
      <c r="E12" s="10" t="s">
        <v>31</v>
      </c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9">
        <v>1</v>
      </c>
      <c r="Z12" s="187">
        <f t="shared" si="0"/>
        <v>26</v>
      </c>
    </row>
    <row r="13" spans="1:26">
      <c r="A13" s="42">
        <v>72</v>
      </c>
      <c r="B13" s="43" t="s">
        <v>40</v>
      </c>
      <c r="C13" s="43">
        <v>2345</v>
      </c>
      <c r="D13" s="43" t="s">
        <v>41</v>
      </c>
      <c r="E13" s="10" t="s">
        <v>31</v>
      </c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X13" s="129"/>
      <c r="Y13" s="9"/>
      <c r="Z13" s="187">
        <f t="shared" si="0"/>
        <v>0</v>
      </c>
    </row>
    <row r="14" spans="1:26">
      <c r="A14" s="42">
        <v>27</v>
      </c>
      <c r="B14" s="43" t="s">
        <v>38</v>
      </c>
      <c r="C14" s="43">
        <v>2334</v>
      </c>
      <c r="D14" s="43" t="s">
        <v>42</v>
      </c>
      <c r="E14" s="10" t="s">
        <v>31</v>
      </c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>
        <v>1</v>
      </c>
      <c r="W14" s="129"/>
      <c r="X14" s="129"/>
      <c r="Y14" s="9"/>
      <c r="Z14" s="187">
        <f t="shared" si="0"/>
        <v>30</v>
      </c>
    </row>
    <row r="15" spans="1:26">
      <c r="A15" s="42">
        <v>43</v>
      </c>
      <c r="B15" s="43" t="s">
        <v>43</v>
      </c>
      <c r="C15" s="43">
        <v>2443</v>
      </c>
      <c r="D15" s="43" t="s">
        <v>44</v>
      </c>
      <c r="E15" s="10" t="s">
        <v>31</v>
      </c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29"/>
      <c r="W15" s="129"/>
      <c r="X15" s="129"/>
      <c r="Y15" s="9"/>
      <c r="Z15" s="187">
        <f t="shared" si="0"/>
        <v>0</v>
      </c>
    </row>
    <row r="16" spans="1:26">
      <c r="A16" s="42">
        <v>105</v>
      </c>
      <c r="B16" s="43" t="s">
        <v>34</v>
      </c>
      <c r="C16" s="43">
        <v>5167</v>
      </c>
      <c r="D16" s="43" t="s">
        <v>45</v>
      </c>
      <c r="E16" s="10" t="s">
        <v>31</v>
      </c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9"/>
      <c r="Z16" s="187">
        <f t="shared" si="0"/>
        <v>0</v>
      </c>
    </row>
    <row r="17" spans="1:26">
      <c r="A17" s="42">
        <v>87</v>
      </c>
      <c r="B17" s="43" t="s">
        <v>36</v>
      </c>
      <c r="C17" s="43">
        <v>1774</v>
      </c>
      <c r="D17" s="44" t="s">
        <v>46</v>
      </c>
      <c r="E17" s="10" t="s">
        <v>31</v>
      </c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9"/>
      <c r="Z17" s="187">
        <f t="shared" si="0"/>
        <v>0</v>
      </c>
    </row>
    <row r="18" spans="1:26">
      <c r="A18" s="42">
        <v>98</v>
      </c>
      <c r="B18" s="43" t="s">
        <v>34</v>
      </c>
      <c r="C18" s="43">
        <v>2626</v>
      </c>
      <c r="D18" s="43" t="s">
        <v>47</v>
      </c>
      <c r="E18" s="10" t="s">
        <v>31</v>
      </c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29"/>
      <c r="W18" s="129"/>
      <c r="X18" s="129"/>
      <c r="Y18" s="9"/>
      <c r="Z18" s="187">
        <f t="shared" si="0"/>
        <v>0</v>
      </c>
    </row>
    <row r="19" spans="1:26">
      <c r="A19" s="42">
        <v>5</v>
      </c>
      <c r="B19" s="43" t="s">
        <v>32</v>
      </c>
      <c r="C19" s="43">
        <v>2215</v>
      </c>
      <c r="D19" s="43" t="s">
        <v>48</v>
      </c>
      <c r="E19" s="10" t="s">
        <v>31</v>
      </c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9"/>
      <c r="Z19" s="187">
        <f t="shared" si="0"/>
        <v>0</v>
      </c>
    </row>
    <row r="20" spans="1:26">
      <c r="A20" s="42">
        <v>61</v>
      </c>
      <c r="B20" s="43" t="s">
        <v>49</v>
      </c>
      <c r="C20" s="43">
        <v>1761</v>
      </c>
      <c r="D20" s="44" t="s">
        <v>50</v>
      </c>
      <c r="E20" s="10" t="s">
        <v>31</v>
      </c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129"/>
      <c r="Y20" s="9"/>
      <c r="Z20" s="187">
        <f t="shared" si="0"/>
        <v>0</v>
      </c>
    </row>
    <row r="21" spans="1:26">
      <c r="A21" s="42">
        <v>103</v>
      </c>
      <c r="B21" s="43" t="s">
        <v>34</v>
      </c>
      <c r="C21" s="43">
        <v>3527</v>
      </c>
      <c r="D21" s="43" t="s">
        <v>51</v>
      </c>
      <c r="E21" s="10" t="s">
        <v>31</v>
      </c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29"/>
      <c r="W21" s="129"/>
      <c r="X21" s="129">
        <v>1</v>
      </c>
      <c r="Y21" s="9"/>
      <c r="Z21" s="187">
        <f t="shared" si="0"/>
        <v>27</v>
      </c>
    </row>
    <row r="22" spans="1:26">
      <c r="A22" s="42">
        <v>89</v>
      </c>
      <c r="B22" s="43" t="s">
        <v>36</v>
      </c>
      <c r="C22" s="43">
        <v>2495</v>
      </c>
      <c r="D22" s="43" t="s">
        <v>52</v>
      </c>
      <c r="E22" s="10" t="s">
        <v>31</v>
      </c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29"/>
      <c r="W22" s="129"/>
      <c r="X22" s="129"/>
      <c r="Y22" s="9"/>
      <c r="Z22" s="187">
        <f t="shared" si="0"/>
        <v>0</v>
      </c>
    </row>
    <row r="23" spans="1:26">
      <c r="A23" s="42">
        <v>79</v>
      </c>
      <c r="B23" s="43" t="s">
        <v>29</v>
      </c>
      <c r="C23" s="43">
        <v>2397</v>
      </c>
      <c r="D23" s="43" t="s">
        <v>53</v>
      </c>
      <c r="E23" s="10" t="s">
        <v>31</v>
      </c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29"/>
      <c r="W23" s="129"/>
      <c r="X23" s="129"/>
      <c r="Y23" s="9"/>
      <c r="Z23" s="187">
        <f t="shared" si="0"/>
        <v>0</v>
      </c>
    </row>
    <row r="24" spans="1:26">
      <c r="A24" s="42">
        <v>8</v>
      </c>
      <c r="B24" s="43" t="s">
        <v>32</v>
      </c>
      <c r="C24" s="43">
        <v>2178</v>
      </c>
      <c r="D24" s="43" t="s">
        <v>54</v>
      </c>
      <c r="E24" s="10" t="s">
        <v>31</v>
      </c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29"/>
      <c r="W24" s="129"/>
      <c r="X24" s="129"/>
      <c r="Y24" s="9"/>
      <c r="Z24" s="187">
        <f t="shared" si="0"/>
        <v>0</v>
      </c>
    </row>
    <row r="25" spans="1:26">
      <c r="A25" s="42">
        <v>20</v>
      </c>
      <c r="B25" s="43" t="s">
        <v>55</v>
      </c>
      <c r="C25" s="43">
        <v>2481</v>
      </c>
      <c r="D25" s="43" t="s">
        <v>56</v>
      </c>
      <c r="E25" s="10" t="s">
        <v>31</v>
      </c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29"/>
      <c r="X25" s="129"/>
      <c r="Y25" s="9"/>
      <c r="Z25" s="187">
        <f t="shared" si="0"/>
        <v>0</v>
      </c>
    </row>
    <row r="26" spans="1:26">
      <c r="A26" s="42">
        <v>80</v>
      </c>
      <c r="B26" s="43" t="s">
        <v>29</v>
      </c>
      <c r="C26" s="43">
        <v>3153</v>
      </c>
      <c r="D26" s="44" t="s">
        <v>57</v>
      </c>
      <c r="E26" s="10" t="s">
        <v>31</v>
      </c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9"/>
      <c r="Z26" s="187">
        <f t="shared" si="0"/>
        <v>0</v>
      </c>
    </row>
    <row r="27" spans="1:26">
      <c r="A27" s="42">
        <v>55</v>
      </c>
      <c r="B27" s="43" t="s">
        <v>58</v>
      </c>
      <c r="C27" s="43">
        <v>3511</v>
      </c>
      <c r="D27" s="44" t="s">
        <v>59</v>
      </c>
      <c r="E27" s="10" t="s">
        <v>31</v>
      </c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9"/>
      <c r="Z27" s="187">
        <f t="shared" si="0"/>
        <v>0</v>
      </c>
    </row>
    <row r="28" spans="1:26">
      <c r="A28" s="42">
        <v>30</v>
      </c>
      <c r="B28" s="43" t="s">
        <v>38</v>
      </c>
      <c r="C28" s="43">
        <v>3515</v>
      </c>
      <c r="D28" s="43" t="s">
        <v>60</v>
      </c>
      <c r="E28" s="10" t="s">
        <v>31</v>
      </c>
      <c r="F28" s="129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29"/>
      <c r="W28" s="129"/>
      <c r="X28" s="129"/>
      <c r="Y28" s="9">
        <v>1</v>
      </c>
      <c r="Z28" s="187">
        <f t="shared" si="0"/>
        <v>26</v>
      </c>
    </row>
    <row r="29" spans="1:26">
      <c r="A29" s="42">
        <v>97</v>
      </c>
      <c r="B29" s="43" t="s">
        <v>34</v>
      </c>
      <c r="C29" s="43">
        <v>3518</v>
      </c>
      <c r="D29" s="43" t="s">
        <v>61</v>
      </c>
      <c r="E29" s="10" t="s">
        <v>31</v>
      </c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29"/>
      <c r="W29" s="129"/>
      <c r="X29" s="129"/>
      <c r="Y29" s="9"/>
      <c r="Z29" s="187">
        <f t="shared" si="0"/>
        <v>0</v>
      </c>
    </row>
    <row r="30" spans="1:26">
      <c r="A30" s="42">
        <v>101</v>
      </c>
      <c r="B30" s="43" t="s">
        <v>34</v>
      </c>
      <c r="C30" s="43">
        <v>3519</v>
      </c>
      <c r="D30" s="43" t="s">
        <v>62</v>
      </c>
      <c r="E30" s="10" t="s">
        <v>31</v>
      </c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29"/>
      <c r="W30" s="129"/>
      <c r="X30" s="129"/>
      <c r="Y30" s="9"/>
      <c r="Z30" s="187">
        <f t="shared" si="0"/>
        <v>0</v>
      </c>
    </row>
    <row r="31" spans="1:26">
      <c r="A31" s="42">
        <v>24</v>
      </c>
      <c r="B31" s="43" t="s">
        <v>55</v>
      </c>
      <c r="C31" s="43"/>
      <c r="D31" s="43" t="s">
        <v>63</v>
      </c>
      <c r="E31" s="10" t="s">
        <v>31</v>
      </c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29"/>
      <c r="W31" s="129"/>
      <c r="X31" s="129"/>
      <c r="Y31" s="9"/>
      <c r="Z31" s="187">
        <f t="shared" si="0"/>
        <v>0</v>
      </c>
    </row>
    <row r="32" spans="1:26">
      <c r="A32" s="42">
        <v>111</v>
      </c>
      <c r="B32" s="43" t="s">
        <v>64</v>
      </c>
      <c r="C32" s="43">
        <v>1102</v>
      </c>
      <c r="D32" s="43" t="s">
        <v>65</v>
      </c>
      <c r="E32" s="44" t="s">
        <v>31</v>
      </c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9"/>
      <c r="Z32" s="187">
        <f t="shared" si="0"/>
        <v>0</v>
      </c>
    </row>
    <row r="33" spans="1:26">
      <c r="A33" s="42">
        <v>6</v>
      </c>
      <c r="B33" s="43" t="s">
        <v>32</v>
      </c>
      <c r="C33" s="43">
        <v>2216</v>
      </c>
      <c r="D33" s="43" t="s">
        <v>66</v>
      </c>
      <c r="E33" s="10" t="s">
        <v>31</v>
      </c>
      <c r="F33" s="129"/>
      <c r="G33" s="129"/>
      <c r="H33" s="129"/>
      <c r="I33" s="129"/>
      <c r="J33" s="129"/>
      <c r="K33" s="129"/>
      <c r="L33" s="129"/>
      <c r="M33" s="129"/>
      <c r="N33" s="129">
        <v>1</v>
      </c>
      <c r="O33" s="129"/>
      <c r="P33" s="129"/>
      <c r="Q33" s="129"/>
      <c r="R33" s="129"/>
      <c r="S33" s="129"/>
      <c r="T33" s="129"/>
      <c r="U33" s="129"/>
      <c r="V33" s="129"/>
      <c r="W33" s="129"/>
      <c r="X33" s="129"/>
      <c r="Y33" s="9"/>
      <c r="Z33" s="187">
        <f t="shared" si="0"/>
        <v>15</v>
      </c>
    </row>
    <row r="34" spans="1:26">
      <c r="A34" s="42">
        <v>54</v>
      </c>
      <c r="B34" s="43" t="s">
        <v>58</v>
      </c>
      <c r="C34" s="43">
        <v>3510</v>
      </c>
      <c r="D34" s="44" t="s">
        <v>67</v>
      </c>
      <c r="E34" s="10" t="s">
        <v>31</v>
      </c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29"/>
      <c r="W34" s="129"/>
      <c r="X34" s="129"/>
      <c r="Y34" s="9"/>
      <c r="Z34" s="187">
        <f t="shared" si="0"/>
        <v>0</v>
      </c>
    </row>
    <row r="35" spans="1:26">
      <c r="A35" s="42">
        <v>91</v>
      </c>
      <c r="B35" s="43" t="s">
        <v>36</v>
      </c>
      <c r="C35" s="43">
        <v>2664</v>
      </c>
      <c r="D35" s="43" t="s">
        <v>68</v>
      </c>
      <c r="E35" s="10" t="s">
        <v>31</v>
      </c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29"/>
      <c r="W35" s="129"/>
      <c r="X35" s="129"/>
      <c r="Y35" s="9"/>
      <c r="Z35" s="187">
        <f t="shared" si="0"/>
        <v>0</v>
      </c>
    </row>
    <row r="36" spans="1:26">
      <c r="A36" s="42">
        <v>34</v>
      </c>
      <c r="B36" s="43" t="s">
        <v>38</v>
      </c>
      <c r="C36" s="43">
        <v>5244</v>
      </c>
      <c r="D36" s="43" t="s">
        <v>69</v>
      </c>
      <c r="E36" s="10" t="s">
        <v>31</v>
      </c>
      <c r="F36" s="129"/>
      <c r="G36" s="129"/>
      <c r="H36" s="129"/>
      <c r="I36" s="129"/>
      <c r="J36" s="129"/>
      <c r="K36" s="129">
        <v>1</v>
      </c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29"/>
      <c r="W36" s="129">
        <v>1</v>
      </c>
      <c r="X36" s="129"/>
      <c r="Y36" s="9"/>
      <c r="Z36" s="187">
        <f t="shared" si="0"/>
        <v>36</v>
      </c>
    </row>
    <row r="37" ht="15" customHeight="1" spans="1:26">
      <c r="A37" s="42">
        <v>102</v>
      </c>
      <c r="B37" s="43" t="s">
        <v>34</v>
      </c>
      <c r="C37" s="43">
        <v>3525</v>
      </c>
      <c r="D37" s="43" t="s">
        <v>70</v>
      </c>
      <c r="E37" s="10" t="s">
        <v>31</v>
      </c>
      <c r="F37" s="129"/>
      <c r="G37" s="129"/>
      <c r="H37" s="129"/>
      <c r="I37" s="129"/>
      <c r="J37" s="129"/>
      <c r="K37" s="129"/>
      <c r="L37" s="129"/>
      <c r="M37" s="129"/>
      <c r="N37" s="129">
        <v>1</v>
      </c>
      <c r="O37" s="129"/>
      <c r="P37" s="129"/>
      <c r="Q37" s="129"/>
      <c r="R37" s="129">
        <v>1</v>
      </c>
      <c r="S37" s="129"/>
      <c r="T37" s="129"/>
      <c r="U37" s="129"/>
      <c r="V37" s="129"/>
      <c r="W37" s="129"/>
      <c r="X37" s="129"/>
      <c r="Y37" s="9"/>
      <c r="Z37" s="187">
        <f t="shared" si="0"/>
        <v>35</v>
      </c>
    </row>
    <row r="38" spans="1:26">
      <c r="A38" s="42">
        <v>31</v>
      </c>
      <c r="B38" s="43" t="s">
        <v>38</v>
      </c>
      <c r="C38" s="43">
        <v>3526</v>
      </c>
      <c r="D38" s="43" t="s">
        <v>71</v>
      </c>
      <c r="E38" s="10" t="s">
        <v>31</v>
      </c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29"/>
      <c r="W38" s="129"/>
      <c r="X38" s="129"/>
      <c r="Y38" s="9"/>
      <c r="Z38" s="187">
        <f t="shared" si="0"/>
        <v>0</v>
      </c>
    </row>
    <row r="39" spans="1:26">
      <c r="A39" s="42">
        <v>88</v>
      </c>
      <c r="B39" s="43" t="s">
        <v>36</v>
      </c>
      <c r="C39" s="43">
        <v>2471</v>
      </c>
      <c r="D39" s="43" t="s">
        <v>72</v>
      </c>
      <c r="E39" s="10" t="s">
        <v>31</v>
      </c>
      <c r="F39" s="129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29"/>
      <c r="W39" s="129"/>
      <c r="X39" s="129"/>
      <c r="Y39" s="9"/>
      <c r="Z39" s="187">
        <f t="shared" si="0"/>
        <v>0</v>
      </c>
    </row>
    <row r="40" spans="1:26">
      <c r="A40" s="42">
        <v>51</v>
      </c>
      <c r="B40" s="43" t="s">
        <v>58</v>
      </c>
      <c r="C40" s="43">
        <v>1657</v>
      </c>
      <c r="D40" s="44" t="s">
        <v>73</v>
      </c>
      <c r="E40" s="10" t="s">
        <v>31</v>
      </c>
      <c r="F40" s="129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29"/>
      <c r="W40" s="129"/>
      <c r="X40" s="129"/>
      <c r="Y40" s="9"/>
      <c r="Z40" s="187">
        <f t="shared" si="0"/>
        <v>0</v>
      </c>
    </row>
    <row r="41" spans="1:26">
      <c r="A41" s="42">
        <v>78</v>
      </c>
      <c r="B41" s="43" t="s">
        <v>29</v>
      </c>
      <c r="C41" s="43">
        <v>2367</v>
      </c>
      <c r="D41" s="43" t="s">
        <v>74</v>
      </c>
      <c r="E41" s="10" t="s">
        <v>31</v>
      </c>
      <c r="F41" s="129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29"/>
      <c r="W41" s="129"/>
      <c r="X41" s="129"/>
      <c r="Y41" s="9"/>
      <c r="Z41" s="187">
        <f t="shared" si="0"/>
        <v>0</v>
      </c>
    </row>
    <row r="42" spans="1:26">
      <c r="A42" s="42">
        <v>14</v>
      </c>
      <c r="B42" s="43" t="s">
        <v>55</v>
      </c>
      <c r="C42" s="48" t="s">
        <v>75</v>
      </c>
      <c r="D42" s="44" t="s">
        <v>76</v>
      </c>
      <c r="E42" s="10" t="s">
        <v>31</v>
      </c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29"/>
      <c r="W42" s="129"/>
      <c r="X42" s="129"/>
      <c r="Y42" s="9"/>
      <c r="Z42" s="187">
        <f t="shared" si="0"/>
        <v>0</v>
      </c>
    </row>
    <row r="43" spans="1:26">
      <c r="A43" s="42">
        <v>68</v>
      </c>
      <c r="B43" s="43" t="s">
        <v>40</v>
      </c>
      <c r="C43" s="43">
        <v>6015</v>
      </c>
      <c r="D43" s="44" t="s">
        <v>77</v>
      </c>
      <c r="E43" s="10" t="s">
        <v>31</v>
      </c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29"/>
      <c r="W43" s="129"/>
      <c r="X43" s="129"/>
      <c r="Y43" s="9"/>
      <c r="Z43" s="187">
        <f t="shared" si="0"/>
        <v>0</v>
      </c>
    </row>
    <row r="44" spans="1:26">
      <c r="A44" s="42">
        <v>93</v>
      </c>
      <c r="B44" s="43" t="s">
        <v>36</v>
      </c>
      <c r="C44" s="43">
        <v>5039</v>
      </c>
      <c r="D44" s="43" t="s">
        <v>78</v>
      </c>
      <c r="E44" s="10" t="s">
        <v>31</v>
      </c>
      <c r="F44" s="129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29"/>
      <c r="W44" s="129"/>
      <c r="X44" s="129"/>
      <c r="Y44" s="9"/>
      <c r="Z44" s="187">
        <f t="shared" si="0"/>
        <v>0</v>
      </c>
    </row>
    <row r="45" spans="1:26">
      <c r="A45" s="42">
        <v>65</v>
      </c>
      <c r="B45" s="43" t="s">
        <v>49</v>
      </c>
      <c r="C45" s="43">
        <v>2400</v>
      </c>
      <c r="D45" s="43" t="s">
        <v>79</v>
      </c>
      <c r="E45" s="10" t="s">
        <v>31</v>
      </c>
      <c r="F45" s="129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29"/>
      <c r="W45" s="129"/>
      <c r="X45" s="129"/>
      <c r="Y45" s="9"/>
      <c r="Z45" s="187">
        <f t="shared" si="0"/>
        <v>0</v>
      </c>
    </row>
    <row r="46" spans="1:26">
      <c r="A46" s="42">
        <v>41</v>
      </c>
      <c r="B46" s="43" t="s">
        <v>43</v>
      </c>
      <c r="C46" s="43">
        <v>1645</v>
      </c>
      <c r="D46" s="44" t="s">
        <v>80</v>
      </c>
      <c r="E46" s="10" t="s">
        <v>31</v>
      </c>
      <c r="F46" s="129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29"/>
      <c r="W46" s="129"/>
      <c r="X46" s="129"/>
      <c r="Y46" s="9">
        <v>1</v>
      </c>
      <c r="Z46" s="187">
        <f t="shared" si="0"/>
        <v>26</v>
      </c>
    </row>
    <row r="47" spans="1:26">
      <c r="A47" s="42">
        <v>104</v>
      </c>
      <c r="B47" s="43" t="s">
        <v>34</v>
      </c>
      <c r="C47" s="43">
        <v>3521</v>
      </c>
      <c r="D47" s="43" t="s">
        <v>81</v>
      </c>
      <c r="E47" s="10" t="s">
        <v>31</v>
      </c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  <c r="X47" s="129"/>
      <c r="Y47" s="9"/>
      <c r="Z47" s="187">
        <f t="shared" si="0"/>
        <v>0</v>
      </c>
    </row>
    <row r="48" spans="1:26">
      <c r="A48" s="42">
        <v>40</v>
      </c>
      <c r="B48" s="43" t="s">
        <v>43</v>
      </c>
      <c r="C48" s="43">
        <v>1630</v>
      </c>
      <c r="D48" s="44" t="s">
        <v>82</v>
      </c>
      <c r="E48" s="10" t="s">
        <v>31</v>
      </c>
      <c r="F48" s="129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29"/>
      <c r="W48" s="129"/>
      <c r="X48" s="129"/>
      <c r="Y48" s="9"/>
      <c r="Z48" s="187">
        <f t="shared" si="0"/>
        <v>0</v>
      </c>
    </row>
    <row r="49" spans="1:26">
      <c r="A49" s="42">
        <v>49</v>
      </c>
      <c r="B49" s="43" t="s">
        <v>58</v>
      </c>
      <c r="C49" s="48" t="s">
        <v>83</v>
      </c>
      <c r="D49" s="44" t="s">
        <v>84</v>
      </c>
      <c r="E49" s="10" t="s">
        <v>31</v>
      </c>
      <c r="F49" s="129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29"/>
      <c r="W49" s="129"/>
      <c r="X49" s="129"/>
      <c r="Y49" s="9"/>
      <c r="Z49" s="187">
        <f t="shared" si="0"/>
        <v>0</v>
      </c>
    </row>
    <row r="50" spans="1:26">
      <c r="A50" s="42">
        <v>48</v>
      </c>
      <c r="B50" s="43" t="s">
        <v>58</v>
      </c>
      <c r="C50" s="43">
        <v>5334</v>
      </c>
      <c r="D50" s="44" t="s">
        <v>85</v>
      </c>
      <c r="E50" s="10" t="s">
        <v>31</v>
      </c>
      <c r="F50" s="129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29"/>
      <c r="W50" s="129"/>
      <c r="X50" s="129"/>
      <c r="Y50" s="9"/>
      <c r="Z50" s="187">
        <f t="shared" si="0"/>
        <v>0</v>
      </c>
    </row>
    <row r="51" spans="1:26">
      <c r="A51" s="42">
        <v>60</v>
      </c>
      <c r="B51" s="43" t="s">
        <v>49</v>
      </c>
      <c r="C51" s="43">
        <v>5348</v>
      </c>
      <c r="D51" s="43" t="s">
        <v>86</v>
      </c>
      <c r="E51" s="10" t="s">
        <v>31</v>
      </c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29"/>
      <c r="W51" s="129"/>
      <c r="X51" s="129"/>
      <c r="Y51" s="9"/>
      <c r="Z51" s="187">
        <f t="shared" si="0"/>
        <v>0</v>
      </c>
    </row>
    <row r="52" spans="1:26">
      <c r="A52" s="42">
        <v>90</v>
      </c>
      <c r="B52" s="43" t="s">
        <v>36</v>
      </c>
      <c r="C52" s="43">
        <v>2557</v>
      </c>
      <c r="D52" s="43" t="s">
        <v>87</v>
      </c>
      <c r="E52" s="10" t="s">
        <v>31</v>
      </c>
      <c r="F52" s="129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29"/>
      <c r="W52" s="129"/>
      <c r="X52" s="129"/>
      <c r="Y52" s="9"/>
      <c r="Z52" s="187">
        <f t="shared" si="0"/>
        <v>0</v>
      </c>
    </row>
    <row r="53" spans="1:26">
      <c r="A53" s="42">
        <v>46</v>
      </c>
      <c r="B53" s="43" t="s">
        <v>43</v>
      </c>
      <c r="C53" s="43">
        <v>3581</v>
      </c>
      <c r="D53" s="44" t="s">
        <v>88</v>
      </c>
      <c r="E53" s="10" t="s">
        <v>31</v>
      </c>
      <c r="F53" s="129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29">
        <v>1</v>
      </c>
      <c r="W53" s="129"/>
      <c r="X53" s="129"/>
      <c r="Y53" s="9"/>
      <c r="Z53" s="187">
        <f t="shared" si="0"/>
        <v>30</v>
      </c>
    </row>
    <row r="54" spans="1:26">
      <c r="A54" s="42">
        <v>115</v>
      </c>
      <c r="B54" s="43" t="s">
        <v>64</v>
      </c>
      <c r="C54" s="43">
        <v>5076</v>
      </c>
      <c r="D54" s="43" t="s">
        <v>89</v>
      </c>
      <c r="E54" s="44" t="s">
        <v>90</v>
      </c>
      <c r="F54" s="129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29"/>
      <c r="W54" s="129"/>
      <c r="X54" s="129"/>
      <c r="Y54" s="9"/>
      <c r="Z54" s="187">
        <f t="shared" si="0"/>
        <v>0</v>
      </c>
    </row>
    <row r="55" spans="1:26">
      <c r="A55" s="42">
        <v>29</v>
      </c>
      <c r="B55" s="43" t="s">
        <v>38</v>
      </c>
      <c r="C55" s="43">
        <v>2681</v>
      </c>
      <c r="D55" s="43" t="s">
        <v>91</v>
      </c>
      <c r="E55" s="10" t="s">
        <v>90</v>
      </c>
      <c r="F55" s="129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29"/>
      <c r="W55" s="129"/>
      <c r="X55" s="129"/>
      <c r="Y55" s="9"/>
      <c r="Z55" s="187">
        <f t="shared" si="0"/>
        <v>0</v>
      </c>
    </row>
    <row r="56" spans="1:26">
      <c r="A56" s="42">
        <v>59</v>
      </c>
      <c r="B56" s="43" t="s">
        <v>49</v>
      </c>
      <c r="C56" s="43">
        <v>5327</v>
      </c>
      <c r="D56" s="43" t="s">
        <v>92</v>
      </c>
      <c r="E56" s="10" t="s">
        <v>90</v>
      </c>
      <c r="F56" s="129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29"/>
      <c r="W56" s="129"/>
      <c r="X56" s="129"/>
      <c r="Y56" s="9"/>
      <c r="Z56" s="187">
        <f t="shared" si="0"/>
        <v>0</v>
      </c>
    </row>
    <row r="57" spans="1:26">
      <c r="A57" s="42">
        <v>57</v>
      </c>
      <c r="B57" s="43" t="s">
        <v>58</v>
      </c>
      <c r="C57" s="43">
        <v>5801</v>
      </c>
      <c r="D57" s="43" t="s">
        <v>93</v>
      </c>
      <c r="E57" s="10" t="s">
        <v>90</v>
      </c>
      <c r="F57" s="129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29"/>
      <c r="W57" s="129"/>
      <c r="X57" s="129"/>
      <c r="Y57" s="9"/>
      <c r="Z57" s="187">
        <f t="shared" si="0"/>
        <v>0</v>
      </c>
    </row>
    <row r="58" spans="1:26">
      <c r="A58" s="42">
        <v>108</v>
      </c>
      <c r="B58" s="43" t="s">
        <v>34</v>
      </c>
      <c r="C58" s="43">
        <v>6222</v>
      </c>
      <c r="D58" s="43" t="s">
        <v>94</v>
      </c>
      <c r="E58" s="10" t="s">
        <v>90</v>
      </c>
      <c r="F58" s="129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29"/>
      <c r="W58" s="129"/>
      <c r="X58" s="129"/>
      <c r="Y58" s="9">
        <v>1</v>
      </c>
      <c r="Z58" s="187">
        <f t="shared" si="0"/>
        <v>26</v>
      </c>
    </row>
    <row r="59" spans="1:26">
      <c r="A59" s="42">
        <v>7</v>
      </c>
      <c r="B59" s="43" t="s">
        <v>32</v>
      </c>
      <c r="C59" s="43">
        <v>3517</v>
      </c>
      <c r="D59" s="43" t="s">
        <v>95</v>
      </c>
      <c r="E59" s="10" t="s">
        <v>90</v>
      </c>
      <c r="F59" s="129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  <c r="R59" s="129"/>
      <c r="S59" s="129"/>
      <c r="T59" s="129"/>
      <c r="U59" s="129"/>
      <c r="V59" s="129"/>
      <c r="W59" s="129"/>
      <c r="X59" s="129"/>
      <c r="Y59" s="9"/>
      <c r="Z59" s="187">
        <f t="shared" si="0"/>
        <v>0</v>
      </c>
    </row>
    <row r="60" spans="1:26">
      <c r="A60" s="42">
        <v>114</v>
      </c>
      <c r="B60" s="43" t="s">
        <v>64</v>
      </c>
      <c r="C60" s="43">
        <v>5551</v>
      </c>
      <c r="D60" s="43" t="s">
        <v>96</v>
      </c>
      <c r="E60" s="44" t="s">
        <v>90</v>
      </c>
      <c r="F60" s="129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V60" s="129"/>
      <c r="W60" s="129"/>
      <c r="X60" s="129"/>
      <c r="Y60" s="9"/>
      <c r="Z60" s="187">
        <f t="shared" si="0"/>
        <v>0</v>
      </c>
    </row>
    <row r="61" spans="1:26">
      <c r="A61" s="42">
        <v>123</v>
      </c>
      <c r="B61" s="43" t="s">
        <v>24</v>
      </c>
      <c r="C61" s="43">
        <v>1642</v>
      </c>
      <c r="D61" s="43" t="s">
        <v>97</v>
      </c>
      <c r="E61" s="44" t="s">
        <v>90</v>
      </c>
      <c r="F61" s="129"/>
      <c r="G61" s="129"/>
      <c r="H61" s="129"/>
      <c r="I61" s="129"/>
      <c r="J61" s="129"/>
      <c r="K61" s="129"/>
      <c r="L61" s="129"/>
      <c r="M61" s="129"/>
      <c r="N61" s="129"/>
      <c r="O61" s="129"/>
      <c r="P61" s="129"/>
      <c r="Q61" s="129"/>
      <c r="R61" s="129"/>
      <c r="S61" s="129"/>
      <c r="T61" s="129"/>
      <c r="U61" s="129"/>
      <c r="V61" s="129"/>
      <c r="W61" s="129"/>
      <c r="X61" s="129"/>
      <c r="Y61" s="9"/>
      <c r="Z61" s="187">
        <f t="shared" si="0"/>
        <v>0</v>
      </c>
    </row>
    <row r="62" spans="1:26">
      <c r="A62" s="42">
        <v>37</v>
      </c>
      <c r="B62" s="43" t="s">
        <v>38</v>
      </c>
      <c r="C62" s="43">
        <v>5657</v>
      </c>
      <c r="D62" s="43" t="s">
        <v>98</v>
      </c>
      <c r="E62" s="10" t="s">
        <v>90</v>
      </c>
      <c r="F62" s="129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29"/>
      <c r="W62" s="129"/>
      <c r="X62" s="129"/>
      <c r="Y62" s="9"/>
      <c r="Z62" s="187">
        <f t="shared" si="0"/>
        <v>0</v>
      </c>
    </row>
    <row r="63" spans="1:26">
      <c r="A63" s="42">
        <v>62</v>
      </c>
      <c r="B63" s="43" t="s">
        <v>49</v>
      </c>
      <c r="C63" s="43">
        <v>1798</v>
      </c>
      <c r="D63" s="43" t="s">
        <v>99</v>
      </c>
      <c r="E63" s="10" t="s">
        <v>90</v>
      </c>
      <c r="F63" s="129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29"/>
      <c r="W63" s="129"/>
      <c r="X63" s="129"/>
      <c r="Y63" s="9"/>
      <c r="Z63" s="187">
        <f t="shared" si="0"/>
        <v>0</v>
      </c>
    </row>
    <row r="64" spans="1:26">
      <c r="A64" s="42">
        <v>53</v>
      </c>
      <c r="B64" s="43" t="s">
        <v>58</v>
      </c>
      <c r="C64" s="43">
        <v>2336</v>
      </c>
      <c r="D64" s="43" t="s">
        <v>100</v>
      </c>
      <c r="E64" s="10" t="s">
        <v>90</v>
      </c>
      <c r="F64" s="129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29"/>
      <c r="W64" s="129"/>
      <c r="X64" s="129"/>
      <c r="Y64" s="9"/>
      <c r="Z64" s="187">
        <f t="shared" si="0"/>
        <v>0</v>
      </c>
    </row>
    <row r="65" spans="1:26">
      <c r="A65" s="42">
        <v>23</v>
      </c>
      <c r="B65" s="43" t="s">
        <v>55</v>
      </c>
      <c r="C65" s="43">
        <v>5777</v>
      </c>
      <c r="D65" s="43" t="s">
        <v>101</v>
      </c>
      <c r="E65" s="10" t="s">
        <v>90</v>
      </c>
      <c r="F65" s="129"/>
      <c r="G65" s="129"/>
      <c r="H65" s="129"/>
      <c r="I65" s="129"/>
      <c r="J65" s="129"/>
      <c r="K65" s="129"/>
      <c r="L65" s="129"/>
      <c r="M65" s="129"/>
      <c r="N65" s="129"/>
      <c r="O65" s="129"/>
      <c r="P65" s="129"/>
      <c r="Q65" s="129"/>
      <c r="R65" s="129"/>
      <c r="S65" s="129"/>
      <c r="T65" s="129"/>
      <c r="U65" s="129"/>
      <c r="V65" s="129"/>
      <c r="W65" s="129"/>
      <c r="X65" s="129"/>
      <c r="Y65" s="9"/>
      <c r="Z65" s="187">
        <f t="shared" si="0"/>
        <v>0</v>
      </c>
    </row>
    <row r="66" spans="1:26">
      <c r="A66" s="42">
        <v>35</v>
      </c>
      <c r="B66" s="43" t="s">
        <v>38</v>
      </c>
      <c r="C66" s="43">
        <v>5155</v>
      </c>
      <c r="D66" s="43" t="s">
        <v>102</v>
      </c>
      <c r="E66" s="10" t="s">
        <v>90</v>
      </c>
      <c r="F66" s="129"/>
      <c r="G66" s="129"/>
      <c r="H66" s="129"/>
      <c r="I66" s="129"/>
      <c r="J66" s="129"/>
      <c r="K66" s="129"/>
      <c r="L66" s="129"/>
      <c r="M66" s="129"/>
      <c r="N66" s="129"/>
      <c r="O66" s="129"/>
      <c r="P66" s="129"/>
      <c r="Q66" s="129"/>
      <c r="R66" s="129"/>
      <c r="S66" s="129"/>
      <c r="T66" s="129"/>
      <c r="U66" s="129"/>
      <c r="V66" s="129"/>
      <c r="W66" s="129"/>
      <c r="X66" s="129"/>
      <c r="Y66" s="9">
        <v>1</v>
      </c>
      <c r="Z66" s="187">
        <f t="shared" si="0"/>
        <v>26</v>
      </c>
    </row>
    <row r="67" spans="1:26">
      <c r="A67" s="42">
        <v>82</v>
      </c>
      <c r="B67" s="43" t="s">
        <v>29</v>
      </c>
      <c r="C67" s="43">
        <v>5545</v>
      </c>
      <c r="D67" s="44" t="s">
        <v>103</v>
      </c>
      <c r="E67" s="10" t="s">
        <v>90</v>
      </c>
      <c r="F67" s="129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29"/>
      <c r="W67" s="129"/>
      <c r="X67" s="129"/>
      <c r="Y67" s="9"/>
      <c r="Z67" s="187">
        <f t="shared" si="0"/>
        <v>0</v>
      </c>
    </row>
    <row r="68" spans="1:26">
      <c r="A68" s="42">
        <v>10</v>
      </c>
      <c r="B68" s="43" t="s">
        <v>32</v>
      </c>
      <c r="C68" s="43">
        <v>2400</v>
      </c>
      <c r="D68" s="43" t="s">
        <v>104</v>
      </c>
      <c r="E68" s="10" t="s">
        <v>90</v>
      </c>
      <c r="F68" s="129"/>
      <c r="G68" s="129"/>
      <c r="H68" s="129"/>
      <c r="I68" s="129"/>
      <c r="J68" s="129"/>
      <c r="K68" s="129"/>
      <c r="L68" s="129"/>
      <c r="M68" s="129"/>
      <c r="N68" s="129"/>
      <c r="O68" s="129"/>
      <c r="P68" s="129"/>
      <c r="Q68" s="129"/>
      <c r="R68" s="129"/>
      <c r="S68" s="129"/>
      <c r="T68" s="129"/>
      <c r="U68" s="129"/>
      <c r="V68" s="129"/>
      <c r="W68" s="129"/>
      <c r="X68" s="129"/>
      <c r="Y68" s="9"/>
      <c r="Z68" s="187">
        <f t="shared" si="0"/>
        <v>0</v>
      </c>
    </row>
    <row r="69" spans="1:26">
      <c r="A69" s="42">
        <v>117</v>
      </c>
      <c r="B69" s="43" t="s">
        <v>64</v>
      </c>
      <c r="C69" s="43">
        <v>5804</v>
      </c>
      <c r="D69" s="43" t="s">
        <v>105</v>
      </c>
      <c r="E69" s="44" t="s">
        <v>90</v>
      </c>
      <c r="F69" s="129"/>
      <c r="G69" s="129"/>
      <c r="H69" s="129"/>
      <c r="I69" s="129"/>
      <c r="J69" s="129"/>
      <c r="K69" s="129"/>
      <c r="L69" s="129"/>
      <c r="M69" s="129"/>
      <c r="N69" s="129"/>
      <c r="O69" s="129"/>
      <c r="P69" s="129"/>
      <c r="Q69" s="129"/>
      <c r="R69" s="129"/>
      <c r="S69" s="129"/>
      <c r="T69" s="129"/>
      <c r="U69" s="129"/>
      <c r="V69" s="129"/>
      <c r="W69" s="129"/>
      <c r="X69" s="129"/>
      <c r="Y69" s="9"/>
      <c r="Z69" s="187">
        <f t="shared" si="0"/>
        <v>0</v>
      </c>
    </row>
    <row r="70" spans="1:26">
      <c r="A70" s="42">
        <v>127</v>
      </c>
      <c r="B70" s="43" t="s">
        <v>24</v>
      </c>
      <c r="C70" s="43">
        <v>2567</v>
      </c>
      <c r="D70" s="43" t="s">
        <v>106</v>
      </c>
      <c r="E70" s="44" t="s">
        <v>90</v>
      </c>
      <c r="F70" s="129"/>
      <c r="G70" s="129"/>
      <c r="H70" s="129"/>
      <c r="I70" s="129"/>
      <c r="J70" s="129"/>
      <c r="K70" s="129"/>
      <c r="L70" s="129"/>
      <c r="M70" s="129"/>
      <c r="N70" s="129"/>
      <c r="O70" s="129"/>
      <c r="P70" s="129"/>
      <c r="Q70" s="129"/>
      <c r="R70" s="129"/>
      <c r="S70" s="129"/>
      <c r="T70" s="129"/>
      <c r="U70" s="129"/>
      <c r="V70" s="129"/>
      <c r="W70" s="129"/>
      <c r="X70" s="129"/>
      <c r="Y70" s="9"/>
      <c r="Z70" s="187">
        <f t="shared" ref="Z70:Z133" si="1">F70*$F$4+G70*$G$4+H70*$H$4+I70*$I$4+J70*$J$4+K70*$K$4+L70*$L$4+M70*$M$4+N70*$N$4+O70*$O$4+P70*$P$4+Q70*$Q$4+R70*$R$4+S70*$S$4+T70*$T$4+U70*$U$4+V70*$V$4+W70*$W$4+X70*$X$4+Y70*$Y$4</f>
        <v>0</v>
      </c>
    </row>
    <row r="71" spans="1:26">
      <c r="A71" s="42">
        <v>22</v>
      </c>
      <c r="B71" s="43" t="s">
        <v>55</v>
      </c>
      <c r="C71" s="43">
        <v>5497</v>
      </c>
      <c r="D71" s="43" t="s">
        <v>107</v>
      </c>
      <c r="E71" s="10" t="s">
        <v>90</v>
      </c>
      <c r="F71" s="129"/>
      <c r="G71" s="129"/>
      <c r="H71" s="129"/>
      <c r="I71" s="129"/>
      <c r="J71" s="129"/>
      <c r="K71" s="129"/>
      <c r="L71" s="129"/>
      <c r="M71" s="129"/>
      <c r="N71" s="129"/>
      <c r="O71" s="129"/>
      <c r="P71" s="129"/>
      <c r="Q71" s="129"/>
      <c r="R71" s="129"/>
      <c r="S71" s="129"/>
      <c r="T71" s="129"/>
      <c r="U71" s="129"/>
      <c r="V71" s="129"/>
      <c r="W71" s="129"/>
      <c r="X71" s="129"/>
      <c r="Y71" s="9"/>
      <c r="Z71" s="187">
        <f t="shared" si="1"/>
        <v>0</v>
      </c>
    </row>
    <row r="72" spans="1:26">
      <c r="A72" s="42">
        <v>18</v>
      </c>
      <c r="B72" s="43" t="s">
        <v>55</v>
      </c>
      <c r="C72" s="48" t="s">
        <v>108</v>
      </c>
      <c r="D72" s="44" t="s">
        <v>109</v>
      </c>
      <c r="E72" s="10" t="s">
        <v>90</v>
      </c>
      <c r="F72" s="129"/>
      <c r="G72" s="129"/>
      <c r="H72" s="129"/>
      <c r="I72" s="129"/>
      <c r="J72" s="129"/>
      <c r="K72" s="129"/>
      <c r="L72" s="129"/>
      <c r="M72" s="129"/>
      <c r="N72" s="129"/>
      <c r="O72" s="129"/>
      <c r="P72" s="129"/>
      <c r="Q72" s="129"/>
      <c r="R72" s="129"/>
      <c r="S72" s="129"/>
      <c r="T72" s="129"/>
      <c r="U72" s="129"/>
      <c r="V72" s="129"/>
      <c r="W72" s="129"/>
      <c r="X72" s="129"/>
      <c r="Y72" s="9"/>
      <c r="Z72" s="187">
        <f t="shared" si="1"/>
        <v>0</v>
      </c>
    </row>
    <row r="73" spans="1:26">
      <c r="A73" s="42">
        <v>99</v>
      </c>
      <c r="B73" s="43" t="s">
        <v>34</v>
      </c>
      <c r="C73" s="43">
        <v>3528</v>
      </c>
      <c r="D73" s="43" t="s">
        <v>110</v>
      </c>
      <c r="E73" s="10" t="s">
        <v>90</v>
      </c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129"/>
      <c r="U73" s="129"/>
      <c r="V73" s="129"/>
      <c r="W73" s="129"/>
      <c r="X73" s="129"/>
      <c r="Y73" s="9"/>
      <c r="Z73" s="187">
        <f t="shared" si="1"/>
        <v>0</v>
      </c>
    </row>
    <row r="74" spans="1:26">
      <c r="A74" s="42">
        <v>36</v>
      </c>
      <c r="B74" s="43" t="s">
        <v>38</v>
      </c>
      <c r="C74" s="43">
        <v>5576</v>
      </c>
      <c r="D74" s="43" t="s">
        <v>111</v>
      </c>
      <c r="E74" s="10" t="s">
        <v>90</v>
      </c>
      <c r="F74" s="129"/>
      <c r="G74" s="129"/>
      <c r="H74" s="129"/>
      <c r="I74" s="129"/>
      <c r="J74" s="129"/>
      <c r="K74" s="129"/>
      <c r="L74" s="129"/>
      <c r="M74" s="129"/>
      <c r="N74" s="129"/>
      <c r="O74" s="129"/>
      <c r="P74" s="129"/>
      <c r="Q74" s="129"/>
      <c r="R74" s="129"/>
      <c r="S74" s="129"/>
      <c r="T74" s="129"/>
      <c r="U74" s="129"/>
      <c r="V74" s="129"/>
      <c r="W74" s="129"/>
      <c r="X74" s="129"/>
      <c r="Y74" s="9">
        <v>1</v>
      </c>
      <c r="Z74" s="187">
        <f t="shared" si="1"/>
        <v>26</v>
      </c>
    </row>
    <row r="75" spans="1:26">
      <c r="A75" s="42">
        <v>113</v>
      </c>
      <c r="B75" s="43" t="s">
        <v>64</v>
      </c>
      <c r="C75" s="43">
        <v>2161</v>
      </c>
      <c r="D75" s="43" t="s">
        <v>112</v>
      </c>
      <c r="E75" s="44" t="s">
        <v>90</v>
      </c>
      <c r="F75" s="129"/>
      <c r="G75" s="129"/>
      <c r="H75" s="129"/>
      <c r="I75" s="129"/>
      <c r="J75" s="129"/>
      <c r="K75" s="129"/>
      <c r="L75" s="129"/>
      <c r="M75" s="129"/>
      <c r="N75" s="129"/>
      <c r="O75" s="129"/>
      <c r="P75" s="129"/>
      <c r="Q75" s="129"/>
      <c r="R75" s="129"/>
      <c r="S75" s="129"/>
      <c r="T75" s="129"/>
      <c r="U75" s="129"/>
      <c r="V75" s="129"/>
      <c r="W75" s="129"/>
      <c r="X75" s="129"/>
      <c r="Y75" s="9"/>
      <c r="Z75" s="187">
        <f t="shared" si="1"/>
        <v>0</v>
      </c>
    </row>
    <row r="76" spans="1:26">
      <c r="A76" s="42">
        <v>21</v>
      </c>
      <c r="B76" s="43" t="s">
        <v>55</v>
      </c>
      <c r="C76" s="43">
        <v>5061</v>
      </c>
      <c r="D76" s="43" t="s">
        <v>113</v>
      </c>
      <c r="E76" s="10" t="s">
        <v>90</v>
      </c>
      <c r="F76" s="129"/>
      <c r="G76" s="129"/>
      <c r="H76" s="129"/>
      <c r="I76" s="129"/>
      <c r="J76" s="129"/>
      <c r="K76" s="129"/>
      <c r="L76" s="129"/>
      <c r="M76" s="129"/>
      <c r="N76" s="129"/>
      <c r="O76" s="129"/>
      <c r="P76" s="129"/>
      <c r="Q76" s="129"/>
      <c r="R76" s="129"/>
      <c r="S76" s="129"/>
      <c r="T76" s="129"/>
      <c r="U76" s="129"/>
      <c r="V76" s="129"/>
      <c r="W76" s="129"/>
      <c r="X76" s="129"/>
      <c r="Y76" s="9"/>
      <c r="Z76" s="187">
        <f t="shared" si="1"/>
        <v>0</v>
      </c>
    </row>
    <row r="77" spans="1:26">
      <c r="A77" s="42">
        <v>28</v>
      </c>
      <c r="B77" s="43" t="s">
        <v>38</v>
      </c>
      <c r="C77" s="43">
        <v>2377</v>
      </c>
      <c r="D77" s="43" t="s">
        <v>114</v>
      </c>
      <c r="E77" s="10" t="s">
        <v>90</v>
      </c>
      <c r="F77" s="129"/>
      <c r="G77" s="129"/>
      <c r="H77" s="129"/>
      <c r="I77" s="129"/>
      <c r="J77" s="129"/>
      <c r="K77" s="129"/>
      <c r="L77" s="129"/>
      <c r="M77" s="129"/>
      <c r="N77" s="129"/>
      <c r="O77" s="129"/>
      <c r="P77" s="129"/>
      <c r="Q77" s="129"/>
      <c r="R77" s="129"/>
      <c r="S77" s="129"/>
      <c r="T77" s="129"/>
      <c r="U77" s="129"/>
      <c r="V77" s="129"/>
      <c r="W77" s="129"/>
      <c r="X77" s="129"/>
      <c r="Y77" s="9"/>
      <c r="Z77" s="187">
        <f t="shared" si="1"/>
        <v>0</v>
      </c>
    </row>
    <row r="78" spans="1:26">
      <c r="A78" s="42">
        <v>47</v>
      </c>
      <c r="B78" s="43" t="s">
        <v>43</v>
      </c>
      <c r="C78" s="43">
        <v>5631</v>
      </c>
      <c r="D78" s="44" t="s">
        <v>115</v>
      </c>
      <c r="E78" s="10" t="s">
        <v>90</v>
      </c>
      <c r="F78" s="129"/>
      <c r="G78" s="129"/>
      <c r="H78" s="129"/>
      <c r="I78" s="129"/>
      <c r="J78" s="129"/>
      <c r="K78" s="129"/>
      <c r="L78" s="129"/>
      <c r="M78" s="129"/>
      <c r="N78" s="129"/>
      <c r="O78" s="129"/>
      <c r="P78" s="129"/>
      <c r="Q78" s="129"/>
      <c r="R78" s="129"/>
      <c r="S78" s="129"/>
      <c r="T78" s="129"/>
      <c r="U78" s="129"/>
      <c r="V78" s="129"/>
      <c r="W78" s="129"/>
      <c r="X78" s="129"/>
      <c r="Y78" s="9"/>
      <c r="Z78" s="187">
        <f t="shared" si="1"/>
        <v>0</v>
      </c>
    </row>
    <row r="79" spans="1:26">
      <c r="A79" s="42">
        <v>71</v>
      </c>
      <c r="B79" s="43" t="s">
        <v>40</v>
      </c>
      <c r="C79" s="43">
        <v>1882</v>
      </c>
      <c r="D79" s="44" t="s">
        <v>116</v>
      </c>
      <c r="E79" s="10" t="s">
        <v>90</v>
      </c>
      <c r="F79" s="129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29"/>
      <c r="V79" s="129"/>
      <c r="W79" s="129"/>
      <c r="X79" s="129"/>
      <c r="Y79" s="9"/>
      <c r="Z79" s="187">
        <f t="shared" si="1"/>
        <v>0</v>
      </c>
    </row>
    <row r="80" spans="1:26">
      <c r="A80" s="42">
        <v>75</v>
      </c>
      <c r="B80" s="43" t="s">
        <v>40</v>
      </c>
      <c r="C80" s="43">
        <v>5637</v>
      </c>
      <c r="D80" s="43" t="s">
        <v>117</v>
      </c>
      <c r="E80" s="10" t="s">
        <v>90</v>
      </c>
      <c r="F80" s="129"/>
      <c r="G80" s="129"/>
      <c r="H80" s="129"/>
      <c r="I80" s="129"/>
      <c r="J80" s="129"/>
      <c r="K80" s="129"/>
      <c r="L80" s="129"/>
      <c r="M80" s="129"/>
      <c r="N80" s="129"/>
      <c r="O80" s="129"/>
      <c r="P80" s="129"/>
      <c r="Q80" s="129"/>
      <c r="R80" s="129"/>
      <c r="S80" s="129"/>
      <c r="T80" s="129"/>
      <c r="U80" s="129"/>
      <c r="V80" s="129"/>
      <c r="W80" s="129"/>
      <c r="X80" s="129"/>
      <c r="Y80" s="9"/>
      <c r="Z80" s="187">
        <f t="shared" si="1"/>
        <v>0</v>
      </c>
    </row>
    <row r="81" spans="1:26">
      <c r="A81" s="42">
        <v>9</v>
      </c>
      <c r="B81" s="43" t="s">
        <v>32</v>
      </c>
      <c r="C81" s="43">
        <v>2193</v>
      </c>
      <c r="D81" s="43" t="s">
        <v>118</v>
      </c>
      <c r="E81" s="10" t="s">
        <v>90</v>
      </c>
      <c r="F81" s="129"/>
      <c r="G81" s="129"/>
      <c r="H81" s="129"/>
      <c r="I81" s="129"/>
      <c r="J81" s="129"/>
      <c r="K81" s="129"/>
      <c r="L81" s="129"/>
      <c r="M81" s="129"/>
      <c r="N81" s="129"/>
      <c r="O81" s="129"/>
      <c r="P81" s="129"/>
      <c r="Q81" s="129"/>
      <c r="R81" s="129"/>
      <c r="S81" s="129"/>
      <c r="T81" s="129"/>
      <c r="U81" s="129"/>
      <c r="V81" s="129"/>
      <c r="W81" s="129"/>
      <c r="X81" s="129"/>
      <c r="Y81" s="9"/>
      <c r="Z81" s="187">
        <f t="shared" si="1"/>
        <v>0</v>
      </c>
    </row>
    <row r="82" spans="1:26">
      <c r="A82" s="42">
        <v>118</v>
      </c>
      <c r="B82" s="43" t="s">
        <v>64</v>
      </c>
      <c r="C82" s="43">
        <v>6021</v>
      </c>
      <c r="D82" s="43" t="s">
        <v>119</v>
      </c>
      <c r="E82" s="44" t="s">
        <v>90</v>
      </c>
      <c r="F82" s="129"/>
      <c r="G82" s="129"/>
      <c r="H82" s="129"/>
      <c r="I82" s="129"/>
      <c r="J82" s="129"/>
      <c r="K82" s="129"/>
      <c r="L82" s="129"/>
      <c r="M82" s="129"/>
      <c r="N82" s="129"/>
      <c r="O82" s="129"/>
      <c r="P82" s="129"/>
      <c r="Q82" s="129"/>
      <c r="R82" s="129"/>
      <c r="S82" s="129"/>
      <c r="T82" s="129"/>
      <c r="U82" s="129"/>
      <c r="V82" s="129"/>
      <c r="W82" s="129"/>
      <c r="X82" s="129"/>
      <c r="Y82" s="9"/>
      <c r="Z82" s="187">
        <f t="shared" si="1"/>
        <v>0</v>
      </c>
    </row>
    <row r="83" spans="1:26">
      <c r="A83" s="42">
        <v>45</v>
      </c>
      <c r="B83" s="43" t="s">
        <v>43</v>
      </c>
      <c r="C83" s="43">
        <v>2672</v>
      </c>
      <c r="D83" s="43" t="s">
        <v>120</v>
      </c>
      <c r="E83" s="10" t="s">
        <v>90</v>
      </c>
      <c r="F83" s="129"/>
      <c r="G83" s="129"/>
      <c r="H83" s="129"/>
      <c r="I83" s="129"/>
      <c r="J83" s="129"/>
      <c r="K83" s="129"/>
      <c r="L83" s="129"/>
      <c r="M83" s="129"/>
      <c r="N83" s="129"/>
      <c r="O83" s="129"/>
      <c r="P83" s="129"/>
      <c r="Q83" s="129"/>
      <c r="R83" s="129"/>
      <c r="S83" s="129"/>
      <c r="T83" s="129"/>
      <c r="U83" s="129"/>
      <c r="V83" s="129"/>
      <c r="W83" s="129"/>
      <c r="X83" s="129"/>
      <c r="Y83" s="9">
        <v>1</v>
      </c>
      <c r="Z83" s="187">
        <f t="shared" si="1"/>
        <v>26</v>
      </c>
    </row>
    <row r="84" spans="1:26">
      <c r="A84" s="42">
        <v>81</v>
      </c>
      <c r="B84" s="43" t="s">
        <v>29</v>
      </c>
      <c r="C84" s="43">
        <v>5001</v>
      </c>
      <c r="D84" s="43" t="s">
        <v>121</v>
      </c>
      <c r="E84" s="10" t="s">
        <v>90</v>
      </c>
      <c r="F84" s="129"/>
      <c r="G84" s="129"/>
      <c r="H84" s="129"/>
      <c r="I84" s="129"/>
      <c r="J84" s="129"/>
      <c r="K84" s="129"/>
      <c r="L84" s="129"/>
      <c r="M84" s="129"/>
      <c r="N84" s="129"/>
      <c r="O84" s="129"/>
      <c r="P84" s="129"/>
      <c r="Q84" s="129"/>
      <c r="R84" s="129"/>
      <c r="S84" s="129"/>
      <c r="T84" s="129"/>
      <c r="U84" s="129"/>
      <c r="V84" s="129"/>
      <c r="W84" s="129"/>
      <c r="X84" s="129"/>
      <c r="Y84" s="9"/>
      <c r="Z84" s="187">
        <f t="shared" si="1"/>
        <v>0</v>
      </c>
    </row>
    <row r="85" spans="1:26">
      <c r="A85" s="42">
        <v>74</v>
      </c>
      <c r="B85" s="43" t="s">
        <v>40</v>
      </c>
      <c r="C85" s="43">
        <v>5203</v>
      </c>
      <c r="D85" s="43" t="s">
        <v>122</v>
      </c>
      <c r="E85" s="10" t="s">
        <v>90</v>
      </c>
      <c r="F85" s="129"/>
      <c r="G85" s="129"/>
      <c r="H85" s="129"/>
      <c r="I85" s="129"/>
      <c r="J85" s="129"/>
      <c r="K85" s="129"/>
      <c r="L85" s="129"/>
      <c r="M85" s="129"/>
      <c r="N85" s="129"/>
      <c r="O85" s="129"/>
      <c r="P85" s="129"/>
      <c r="Q85" s="129"/>
      <c r="R85" s="129"/>
      <c r="S85" s="129"/>
      <c r="T85" s="129"/>
      <c r="U85" s="129"/>
      <c r="V85" s="129"/>
      <c r="W85" s="129"/>
      <c r="X85" s="129"/>
      <c r="Y85" s="9"/>
      <c r="Z85" s="187">
        <f t="shared" si="1"/>
        <v>0</v>
      </c>
    </row>
    <row r="86" spans="1:26">
      <c r="A86" s="42">
        <v>42</v>
      </c>
      <c r="B86" s="43" t="s">
        <v>43</v>
      </c>
      <c r="C86" s="43">
        <v>2323</v>
      </c>
      <c r="D86" s="43" t="s">
        <v>123</v>
      </c>
      <c r="E86" s="10" t="s">
        <v>90</v>
      </c>
      <c r="F86" s="129"/>
      <c r="G86" s="129"/>
      <c r="H86" s="129"/>
      <c r="I86" s="129"/>
      <c r="J86" s="129"/>
      <c r="K86" s="129"/>
      <c r="L86" s="129"/>
      <c r="M86" s="129"/>
      <c r="N86" s="129"/>
      <c r="O86" s="129"/>
      <c r="P86" s="129"/>
      <c r="Q86" s="129"/>
      <c r="R86" s="129"/>
      <c r="S86" s="129"/>
      <c r="T86" s="129"/>
      <c r="U86" s="129"/>
      <c r="V86" s="129"/>
      <c r="W86" s="129"/>
      <c r="X86" s="129"/>
      <c r="Y86" s="9">
        <v>1</v>
      </c>
      <c r="Z86" s="187">
        <f t="shared" si="1"/>
        <v>26</v>
      </c>
    </row>
    <row r="87" spans="1:26">
      <c r="A87" s="42">
        <v>84</v>
      </c>
      <c r="B87" s="43" t="s">
        <v>29</v>
      </c>
      <c r="C87" s="43">
        <v>6232</v>
      </c>
      <c r="D87" s="43" t="s">
        <v>124</v>
      </c>
      <c r="E87" s="10" t="s">
        <v>90</v>
      </c>
      <c r="F87" s="129"/>
      <c r="G87" s="129"/>
      <c r="H87" s="129"/>
      <c r="I87" s="129"/>
      <c r="J87" s="129"/>
      <c r="K87" s="129"/>
      <c r="L87" s="129"/>
      <c r="M87" s="129"/>
      <c r="N87" s="129"/>
      <c r="O87" s="129"/>
      <c r="P87" s="129"/>
      <c r="Q87" s="129"/>
      <c r="R87" s="129"/>
      <c r="S87" s="129"/>
      <c r="T87" s="129"/>
      <c r="U87" s="129"/>
      <c r="V87" s="129"/>
      <c r="W87" s="129"/>
      <c r="X87" s="129"/>
      <c r="Y87" s="9"/>
      <c r="Z87" s="187">
        <f t="shared" si="1"/>
        <v>0</v>
      </c>
    </row>
    <row r="88" spans="1:26">
      <c r="A88" s="42">
        <v>112</v>
      </c>
      <c r="B88" s="43" t="s">
        <v>64</v>
      </c>
      <c r="C88" s="43">
        <v>2103</v>
      </c>
      <c r="D88" s="43" t="s">
        <v>125</v>
      </c>
      <c r="E88" s="44" t="s">
        <v>90</v>
      </c>
      <c r="F88" s="129"/>
      <c r="G88" s="129"/>
      <c r="H88" s="129"/>
      <c r="I88" s="129"/>
      <c r="J88" s="129"/>
      <c r="K88" s="129"/>
      <c r="L88" s="129"/>
      <c r="M88" s="129"/>
      <c r="N88" s="129"/>
      <c r="O88" s="129"/>
      <c r="P88" s="129"/>
      <c r="Q88" s="129"/>
      <c r="R88" s="129"/>
      <c r="S88" s="129"/>
      <c r="T88" s="129"/>
      <c r="U88" s="129"/>
      <c r="V88" s="129"/>
      <c r="W88" s="129"/>
      <c r="X88" s="129"/>
      <c r="Y88" s="9"/>
      <c r="Z88" s="187">
        <f t="shared" si="1"/>
        <v>0</v>
      </c>
    </row>
    <row r="89" spans="1:26">
      <c r="A89" s="42">
        <v>69</v>
      </c>
      <c r="B89" s="43" t="s">
        <v>40</v>
      </c>
      <c r="C89" s="48" t="s">
        <v>126</v>
      </c>
      <c r="D89" s="44" t="s">
        <v>127</v>
      </c>
      <c r="E89" s="10" t="s">
        <v>90</v>
      </c>
      <c r="F89" s="129"/>
      <c r="G89" s="129"/>
      <c r="H89" s="129"/>
      <c r="I89" s="129"/>
      <c r="J89" s="129"/>
      <c r="K89" s="129"/>
      <c r="L89" s="129"/>
      <c r="M89" s="129"/>
      <c r="N89" s="129"/>
      <c r="O89" s="129"/>
      <c r="P89" s="129"/>
      <c r="Q89" s="129"/>
      <c r="R89" s="129"/>
      <c r="S89" s="129"/>
      <c r="T89" s="129"/>
      <c r="U89" s="129"/>
      <c r="V89" s="129"/>
      <c r="W89" s="129"/>
      <c r="X89" s="129"/>
      <c r="Y89" s="9"/>
      <c r="Z89" s="187">
        <f t="shared" si="1"/>
        <v>0</v>
      </c>
    </row>
    <row r="90" spans="1:26">
      <c r="A90" s="42">
        <v>56</v>
      </c>
      <c r="B90" s="43" t="s">
        <v>58</v>
      </c>
      <c r="C90" s="43">
        <v>5008</v>
      </c>
      <c r="D90" s="43" t="s">
        <v>128</v>
      </c>
      <c r="E90" s="10" t="s">
        <v>90</v>
      </c>
      <c r="F90" s="129"/>
      <c r="G90" s="129"/>
      <c r="H90" s="129"/>
      <c r="I90" s="129"/>
      <c r="J90" s="129"/>
      <c r="K90" s="129"/>
      <c r="L90" s="129"/>
      <c r="M90" s="129"/>
      <c r="N90" s="129"/>
      <c r="O90" s="129"/>
      <c r="P90" s="129"/>
      <c r="Q90" s="129"/>
      <c r="R90" s="129"/>
      <c r="S90" s="129"/>
      <c r="T90" s="129"/>
      <c r="U90" s="129"/>
      <c r="V90" s="129"/>
      <c r="W90" s="129"/>
      <c r="X90" s="129"/>
      <c r="Y90" s="9"/>
      <c r="Z90" s="187">
        <f t="shared" si="1"/>
        <v>0</v>
      </c>
    </row>
    <row r="91" spans="1:26">
      <c r="A91" s="42">
        <v>44</v>
      </c>
      <c r="B91" s="43" t="s">
        <v>43</v>
      </c>
      <c r="C91" s="43">
        <v>2600</v>
      </c>
      <c r="D91" s="43" t="s">
        <v>129</v>
      </c>
      <c r="E91" s="10" t="s">
        <v>90</v>
      </c>
      <c r="F91" s="129"/>
      <c r="G91" s="129"/>
      <c r="H91" s="129"/>
      <c r="I91" s="129"/>
      <c r="J91" s="129"/>
      <c r="K91" s="129"/>
      <c r="L91" s="129"/>
      <c r="M91" s="129"/>
      <c r="N91" s="129"/>
      <c r="O91" s="129"/>
      <c r="P91" s="129"/>
      <c r="Q91" s="129"/>
      <c r="R91" s="129"/>
      <c r="S91" s="129"/>
      <c r="T91" s="129"/>
      <c r="U91" s="129"/>
      <c r="V91" s="129"/>
      <c r="W91" s="129">
        <v>1</v>
      </c>
      <c r="Y91" s="9"/>
      <c r="Z91" s="187">
        <f>F91*$F$4+G91*$G$4+H91*$H$4+I91*$I$4+J91*$J$4+K91*$K$4+L91*$L$4+M91*$M$4+N91*$N$4+O91*$O$4+P91*$P$4+Q91*$Q$4+R91*$R$4+S91*$S$4+T91*$T$4+U91*$U$4+V91*$V$4+W91*$W$4+X115*$X$4+Y91*$Y$4</f>
        <v>55</v>
      </c>
    </row>
    <row r="92" spans="1:26">
      <c r="A92" s="42">
        <v>120</v>
      </c>
      <c r="B92" s="43" t="s">
        <v>64</v>
      </c>
      <c r="C92" s="43">
        <v>5850</v>
      </c>
      <c r="D92" s="43" t="s">
        <v>130</v>
      </c>
      <c r="E92" s="44" t="s">
        <v>90</v>
      </c>
      <c r="F92" s="129"/>
      <c r="G92" s="129"/>
      <c r="H92" s="129"/>
      <c r="I92" s="129"/>
      <c r="J92" s="129"/>
      <c r="K92" s="129"/>
      <c r="L92" s="129"/>
      <c r="M92" s="129"/>
      <c r="N92" s="129"/>
      <c r="O92" s="129"/>
      <c r="P92" s="129"/>
      <c r="Q92" s="129"/>
      <c r="R92" s="129"/>
      <c r="S92" s="129"/>
      <c r="T92" s="129"/>
      <c r="U92" s="129"/>
      <c r="V92" s="129"/>
      <c r="W92" s="129"/>
      <c r="X92" s="129"/>
      <c r="Y92" s="9"/>
      <c r="Z92" s="187">
        <f t="shared" si="1"/>
        <v>0</v>
      </c>
    </row>
    <row r="93" spans="1:26">
      <c r="A93" s="42">
        <v>76</v>
      </c>
      <c r="B93" s="43" t="s">
        <v>29</v>
      </c>
      <c r="C93" s="48" t="s">
        <v>131</v>
      </c>
      <c r="D93" s="43" t="s">
        <v>132</v>
      </c>
      <c r="E93" s="10" t="s">
        <v>90</v>
      </c>
      <c r="F93" s="129"/>
      <c r="G93" s="129"/>
      <c r="H93" s="129"/>
      <c r="I93" s="129"/>
      <c r="J93" s="129"/>
      <c r="K93" s="129"/>
      <c r="L93" s="129"/>
      <c r="M93" s="129"/>
      <c r="N93" s="129"/>
      <c r="O93" s="129"/>
      <c r="P93" s="129"/>
      <c r="Q93" s="129"/>
      <c r="R93" s="129"/>
      <c r="S93" s="129"/>
      <c r="T93" s="129"/>
      <c r="U93" s="129"/>
      <c r="V93" s="129"/>
      <c r="W93" s="129"/>
      <c r="X93" s="129"/>
      <c r="Y93" s="9"/>
      <c r="Z93" s="187">
        <f t="shared" si="1"/>
        <v>0</v>
      </c>
    </row>
    <row r="94" spans="1:26">
      <c r="A94" s="42">
        <v>119</v>
      </c>
      <c r="B94" s="43" t="s">
        <v>64</v>
      </c>
      <c r="C94" s="43">
        <v>6015</v>
      </c>
      <c r="D94" s="43" t="s">
        <v>133</v>
      </c>
      <c r="E94" s="44" t="s">
        <v>90</v>
      </c>
      <c r="F94" s="129"/>
      <c r="G94" s="129"/>
      <c r="H94" s="129"/>
      <c r="I94" s="129"/>
      <c r="J94" s="129"/>
      <c r="K94" s="129"/>
      <c r="L94" s="129"/>
      <c r="M94" s="129"/>
      <c r="N94" s="129"/>
      <c r="O94" s="129"/>
      <c r="P94" s="129"/>
      <c r="Q94" s="129"/>
      <c r="R94" s="129"/>
      <c r="S94" s="129"/>
      <c r="T94" s="129"/>
      <c r="U94" s="129"/>
      <c r="V94" s="129"/>
      <c r="W94" s="129"/>
      <c r="X94" s="129"/>
      <c r="Y94" s="9"/>
      <c r="Z94" s="187">
        <f t="shared" si="1"/>
        <v>0</v>
      </c>
    </row>
    <row r="95" spans="1:26">
      <c r="A95" s="42">
        <v>19</v>
      </c>
      <c r="B95" s="43" t="s">
        <v>55</v>
      </c>
      <c r="C95" s="43">
        <v>1902</v>
      </c>
      <c r="D95" s="44" t="s">
        <v>134</v>
      </c>
      <c r="E95" s="10" t="s">
        <v>90</v>
      </c>
      <c r="F95" s="129"/>
      <c r="G95" s="129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X95" s="129"/>
      <c r="Y95" s="9"/>
      <c r="Z95" s="187">
        <f t="shared" si="1"/>
        <v>0</v>
      </c>
    </row>
    <row r="96" customHeight="1" spans="1:26">
      <c r="A96" s="42">
        <v>116</v>
      </c>
      <c r="B96" s="43" t="s">
        <v>64</v>
      </c>
      <c r="C96" s="43">
        <v>5411</v>
      </c>
      <c r="D96" s="43" t="s">
        <v>135</v>
      </c>
      <c r="E96" s="44" t="s">
        <v>90</v>
      </c>
      <c r="F96" s="129"/>
      <c r="G96" s="129"/>
      <c r="H96" s="129"/>
      <c r="I96" s="129"/>
      <c r="J96" s="129"/>
      <c r="K96" s="129"/>
      <c r="L96" s="129"/>
      <c r="M96" s="129"/>
      <c r="N96" s="129"/>
      <c r="O96" s="129"/>
      <c r="P96" s="129"/>
      <c r="Q96" s="129"/>
      <c r="R96" s="129"/>
      <c r="S96" s="129"/>
      <c r="T96" s="129"/>
      <c r="U96" s="129"/>
      <c r="V96" s="129"/>
      <c r="W96" s="129"/>
      <c r="X96" s="129"/>
      <c r="Y96" s="9"/>
      <c r="Z96" s="187">
        <f t="shared" si="1"/>
        <v>0</v>
      </c>
    </row>
    <row r="97" spans="1:26">
      <c r="A97" s="42">
        <v>12</v>
      </c>
      <c r="B97" s="43" t="s">
        <v>32</v>
      </c>
      <c r="C97" s="43">
        <v>5802</v>
      </c>
      <c r="D97" s="43" t="s">
        <v>136</v>
      </c>
      <c r="E97" s="10" t="s">
        <v>90</v>
      </c>
      <c r="F97" s="129"/>
      <c r="G97" s="129"/>
      <c r="H97" s="129"/>
      <c r="I97" s="129"/>
      <c r="J97" s="129"/>
      <c r="K97" s="129"/>
      <c r="L97" s="129"/>
      <c r="M97" s="129"/>
      <c r="N97" s="129"/>
      <c r="O97" s="129"/>
      <c r="P97" s="129"/>
      <c r="Q97" s="129"/>
      <c r="R97" s="129"/>
      <c r="S97" s="129"/>
      <c r="T97" s="129"/>
      <c r="U97" s="129"/>
      <c r="V97" s="129"/>
      <c r="W97" s="129"/>
      <c r="X97" s="129"/>
      <c r="Y97" s="9"/>
      <c r="Z97" s="187">
        <f t="shared" si="1"/>
        <v>0</v>
      </c>
    </row>
    <row r="98" customHeight="1" spans="1:26">
      <c r="A98" s="42">
        <v>109</v>
      </c>
      <c r="B98" s="44" t="s">
        <v>137</v>
      </c>
      <c r="C98" s="43">
        <v>6223</v>
      </c>
      <c r="D98" s="43" t="s">
        <v>138</v>
      </c>
      <c r="E98" s="44" t="s">
        <v>90</v>
      </c>
      <c r="F98" s="129"/>
      <c r="G98" s="129"/>
      <c r="H98" s="129"/>
      <c r="I98" s="129"/>
      <c r="J98" s="129"/>
      <c r="K98" s="129"/>
      <c r="L98" s="129"/>
      <c r="M98" s="129"/>
      <c r="N98" s="129"/>
      <c r="O98" s="129"/>
      <c r="P98" s="129"/>
      <c r="Q98" s="129"/>
      <c r="R98" s="129"/>
      <c r="S98" s="129"/>
      <c r="T98" s="129"/>
      <c r="U98" s="129"/>
      <c r="V98" s="129"/>
      <c r="W98" s="129"/>
      <c r="X98" s="129"/>
      <c r="Y98" s="9"/>
      <c r="Z98" s="187">
        <f t="shared" si="1"/>
        <v>0</v>
      </c>
    </row>
    <row r="99" customHeight="1" spans="1:26">
      <c r="A99" s="42">
        <v>107</v>
      </c>
      <c r="B99" s="43" t="s">
        <v>34</v>
      </c>
      <c r="C99" s="43">
        <v>2575</v>
      </c>
      <c r="D99" s="43" t="s">
        <v>139</v>
      </c>
      <c r="E99" s="10" t="s">
        <v>90</v>
      </c>
      <c r="F99" s="129"/>
      <c r="G99" s="129"/>
      <c r="H99" s="129"/>
      <c r="I99" s="129"/>
      <c r="J99" s="129"/>
      <c r="K99" s="129"/>
      <c r="L99" s="129"/>
      <c r="M99" s="129"/>
      <c r="N99" s="129"/>
      <c r="O99" s="129"/>
      <c r="P99" s="129"/>
      <c r="Q99" s="129"/>
      <c r="R99" s="129"/>
      <c r="S99" s="129"/>
      <c r="T99" s="129"/>
      <c r="U99" s="129"/>
      <c r="V99" s="129"/>
      <c r="W99" s="129"/>
      <c r="X99" s="129"/>
      <c r="Y99" s="9"/>
      <c r="Z99" s="187">
        <f t="shared" si="1"/>
        <v>0</v>
      </c>
    </row>
    <row r="100" customHeight="1" spans="1:26">
      <c r="A100" s="42">
        <v>63</v>
      </c>
      <c r="B100" s="43" t="s">
        <v>49</v>
      </c>
      <c r="C100" s="43">
        <v>2644</v>
      </c>
      <c r="D100" s="43" t="s">
        <v>140</v>
      </c>
      <c r="E100" s="10" t="s">
        <v>90</v>
      </c>
      <c r="F100" s="129"/>
      <c r="G100" s="129"/>
      <c r="H100" s="129"/>
      <c r="I100" s="129"/>
      <c r="J100" s="129"/>
      <c r="K100" s="129"/>
      <c r="L100" s="129"/>
      <c r="M100" s="129"/>
      <c r="N100" s="129"/>
      <c r="O100" s="129"/>
      <c r="P100" s="129"/>
      <c r="Q100" s="129"/>
      <c r="R100" s="129"/>
      <c r="S100" s="129"/>
      <c r="T100" s="129"/>
      <c r="U100" s="129"/>
      <c r="V100" s="129"/>
      <c r="W100" s="129"/>
      <c r="X100" s="129"/>
      <c r="Y100" s="9"/>
      <c r="Z100" s="187">
        <f t="shared" si="1"/>
        <v>0</v>
      </c>
    </row>
    <row r="101" customHeight="1" spans="1:26">
      <c r="A101" s="42">
        <v>52</v>
      </c>
      <c r="B101" s="43" t="s">
        <v>58</v>
      </c>
      <c r="C101" s="43">
        <v>1753</v>
      </c>
      <c r="D101" s="44" t="s">
        <v>141</v>
      </c>
      <c r="E101" s="10" t="s">
        <v>90</v>
      </c>
      <c r="F101" s="129"/>
      <c r="G101" s="129"/>
      <c r="H101" s="129"/>
      <c r="I101" s="129"/>
      <c r="J101" s="129"/>
      <c r="K101" s="129"/>
      <c r="L101" s="129"/>
      <c r="M101" s="129"/>
      <c r="N101" s="129"/>
      <c r="O101" s="129"/>
      <c r="P101" s="129"/>
      <c r="Q101" s="129"/>
      <c r="R101" s="129"/>
      <c r="S101" s="129"/>
      <c r="T101" s="129"/>
      <c r="U101" s="129"/>
      <c r="V101" s="129"/>
      <c r="W101" s="129"/>
      <c r="X101" s="129"/>
      <c r="Y101" s="9"/>
      <c r="Z101" s="187">
        <f t="shared" si="1"/>
        <v>0</v>
      </c>
    </row>
    <row r="102" customHeight="1" spans="1:26">
      <c r="A102" s="42">
        <v>67</v>
      </c>
      <c r="B102" s="43" t="s">
        <v>49</v>
      </c>
      <c r="C102" s="43">
        <v>6233</v>
      </c>
      <c r="D102" s="43" t="s">
        <v>142</v>
      </c>
      <c r="E102" s="10" t="s">
        <v>90</v>
      </c>
      <c r="F102" s="129"/>
      <c r="G102" s="129"/>
      <c r="H102" s="129"/>
      <c r="I102" s="129"/>
      <c r="J102" s="129"/>
      <c r="K102" s="129"/>
      <c r="L102" s="129"/>
      <c r="M102" s="129"/>
      <c r="N102" s="129"/>
      <c r="O102" s="129"/>
      <c r="P102" s="129"/>
      <c r="Q102" s="129"/>
      <c r="R102" s="129"/>
      <c r="S102" s="129"/>
      <c r="T102" s="129"/>
      <c r="U102" s="129"/>
      <c r="V102" s="129"/>
      <c r="W102" s="129"/>
      <c r="X102" s="129"/>
      <c r="Y102" s="9"/>
      <c r="Z102" s="187">
        <f t="shared" si="1"/>
        <v>0</v>
      </c>
    </row>
    <row r="103" customHeight="1" spans="1:26">
      <c r="A103" s="42">
        <v>66</v>
      </c>
      <c r="B103" s="43" t="s">
        <v>49</v>
      </c>
      <c r="C103" s="43">
        <v>5764</v>
      </c>
      <c r="D103" s="43" t="s">
        <v>143</v>
      </c>
      <c r="E103" s="10" t="s">
        <v>144</v>
      </c>
      <c r="F103" s="129"/>
      <c r="G103" s="129"/>
      <c r="H103" s="129"/>
      <c r="I103" s="129"/>
      <c r="J103" s="129"/>
      <c r="K103" s="129"/>
      <c r="L103" s="129"/>
      <c r="M103" s="129"/>
      <c r="N103" s="129"/>
      <c r="O103" s="129"/>
      <c r="P103" s="129"/>
      <c r="Q103" s="129"/>
      <c r="R103" s="129"/>
      <c r="S103" s="129"/>
      <c r="T103" s="129"/>
      <c r="U103" s="129"/>
      <c r="V103" s="129"/>
      <c r="W103" s="129"/>
      <c r="X103" s="129"/>
      <c r="Y103" s="9">
        <v>1</v>
      </c>
      <c r="Z103" s="187">
        <f t="shared" si="1"/>
        <v>26</v>
      </c>
    </row>
    <row r="104" ht="13.9" customHeight="1" spans="1:26">
      <c r="A104" s="42">
        <v>77</v>
      </c>
      <c r="B104" s="43" t="s">
        <v>29</v>
      </c>
      <c r="C104" s="43">
        <v>1905</v>
      </c>
      <c r="D104" s="44" t="s">
        <v>145</v>
      </c>
      <c r="E104" s="10" t="s">
        <v>144</v>
      </c>
      <c r="F104" s="129"/>
      <c r="G104" s="129"/>
      <c r="H104" s="129"/>
      <c r="I104" s="129"/>
      <c r="J104" s="129"/>
      <c r="K104" s="129"/>
      <c r="L104" s="129"/>
      <c r="M104" s="129"/>
      <c r="N104" s="129"/>
      <c r="O104" s="129"/>
      <c r="P104" s="129"/>
      <c r="Q104" s="129"/>
      <c r="R104" s="129"/>
      <c r="S104" s="129"/>
      <c r="T104" s="129"/>
      <c r="U104" s="129"/>
      <c r="V104" s="129"/>
      <c r="W104" s="129"/>
      <c r="X104" s="129"/>
      <c r="Y104" s="9"/>
      <c r="Z104" s="187">
        <f t="shared" si="1"/>
        <v>0</v>
      </c>
    </row>
    <row r="105" customHeight="1" spans="1:26">
      <c r="A105" s="42">
        <v>33</v>
      </c>
      <c r="B105" s="43" t="s">
        <v>38</v>
      </c>
      <c r="C105" s="43">
        <v>5114</v>
      </c>
      <c r="D105" s="43" t="s">
        <v>146</v>
      </c>
      <c r="E105" s="10" t="s">
        <v>144</v>
      </c>
      <c r="F105" s="129"/>
      <c r="G105" s="129"/>
      <c r="H105" s="129"/>
      <c r="I105" s="129"/>
      <c r="J105" s="129"/>
      <c r="K105" s="129"/>
      <c r="L105" s="129"/>
      <c r="M105" s="129"/>
      <c r="N105" s="129"/>
      <c r="O105" s="129"/>
      <c r="P105" s="129"/>
      <c r="Q105" s="129"/>
      <c r="R105" s="129"/>
      <c r="S105" s="129"/>
      <c r="T105" s="129"/>
      <c r="U105" s="129"/>
      <c r="V105" s="129"/>
      <c r="W105" s="129"/>
      <c r="X105" s="129">
        <v>1</v>
      </c>
      <c r="Y105" s="9">
        <v>1</v>
      </c>
      <c r="Z105" s="187">
        <f t="shared" si="1"/>
        <v>53</v>
      </c>
    </row>
    <row r="106" customHeight="1" spans="1:26">
      <c r="A106" s="42">
        <v>100</v>
      </c>
      <c r="B106" s="43" t="s">
        <v>34</v>
      </c>
      <c r="C106" s="43"/>
      <c r="D106" s="43" t="s">
        <v>147</v>
      </c>
      <c r="E106" s="10" t="s">
        <v>144</v>
      </c>
      <c r="F106" s="129"/>
      <c r="G106" s="129"/>
      <c r="H106" s="129"/>
      <c r="I106" s="129"/>
      <c r="J106" s="129"/>
      <c r="K106" s="129"/>
      <c r="L106" s="129"/>
      <c r="M106" s="129"/>
      <c r="N106" s="129"/>
      <c r="O106" s="129"/>
      <c r="P106" s="129"/>
      <c r="Q106" s="129"/>
      <c r="R106" s="129"/>
      <c r="S106" s="129"/>
      <c r="T106" s="129"/>
      <c r="U106" s="129"/>
      <c r="V106" s="129"/>
      <c r="W106" s="129"/>
      <c r="X106" s="129"/>
      <c r="Y106" s="9"/>
      <c r="Z106" s="187">
        <f t="shared" si="1"/>
        <v>0</v>
      </c>
    </row>
    <row r="107" customHeight="1" spans="1:26">
      <c r="A107" s="42">
        <v>85</v>
      </c>
      <c r="B107" s="43" t="s">
        <v>36</v>
      </c>
      <c r="C107" s="48" t="s">
        <v>148</v>
      </c>
      <c r="D107" s="44" t="s">
        <v>149</v>
      </c>
      <c r="E107" s="10" t="s">
        <v>144</v>
      </c>
      <c r="F107" s="129"/>
      <c r="G107" s="129"/>
      <c r="H107" s="129"/>
      <c r="I107" s="129"/>
      <c r="J107" s="129"/>
      <c r="K107" s="129"/>
      <c r="L107" s="129"/>
      <c r="M107" s="129"/>
      <c r="N107" s="129"/>
      <c r="O107" s="129"/>
      <c r="P107" s="129"/>
      <c r="Q107" s="129"/>
      <c r="R107" s="129"/>
      <c r="S107" s="129"/>
      <c r="T107" s="129"/>
      <c r="U107" s="129"/>
      <c r="V107" s="129"/>
      <c r="W107" s="129"/>
      <c r="X107" s="129"/>
      <c r="Y107" s="9"/>
      <c r="Z107" s="187">
        <f t="shared" si="1"/>
        <v>0</v>
      </c>
    </row>
    <row r="108" spans="1:26">
      <c r="A108" s="42">
        <v>25</v>
      </c>
      <c r="B108" s="43" t="s">
        <v>38</v>
      </c>
      <c r="C108" s="48" t="s">
        <v>150</v>
      </c>
      <c r="D108" s="43" t="s">
        <v>151</v>
      </c>
      <c r="E108" s="10" t="s">
        <v>144</v>
      </c>
      <c r="F108" s="129"/>
      <c r="G108" s="129"/>
      <c r="H108" s="129"/>
      <c r="I108" s="129"/>
      <c r="J108" s="129"/>
      <c r="K108" s="129"/>
      <c r="L108" s="129"/>
      <c r="M108" s="129"/>
      <c r="N108" s="129"/>
      <c r="O108" s="129"/>
      <c r="P108" s="129"/>
      <c r="Q108" s="129"/>
      <c r="R108" s="129"/>
      <c r="S108" s="129"/>
      <c r="T108" s="129"/>
      <c r="U108" s="129"/>
      <c r="V108" s="129"/>
      <c r="W108" s="129"/>
      <c r="X108" s="129"/>
      <c r="Y108" s="9"/>
      <c r="Z108" s="187">
        <f t="shared" si="1"/>
        <v>0</v>
      </c>
    </row>
    <row r="109" spans="1:26">
      <c r="A109" s="42">
        <v>70</v>
      </c>
      <c r="B109" s="43" t="s">
        <v>40</v>
      </c>
      <c r="C109" s="43"/>
      <c r="D109" s="44" t="s">
        <v>152</v>
      </c>
      <c r="E109" s="10" t="s">
        <v>144</v>
      </c>
      <c r="F109" s="129"/>
      <c r="G109" s="129"/>
      <c r="H109" s="129"/>
      <c r="I109" s="129"/>
      <c r="J109" s="129"/>
      <c r="K109" s="129"/>
      <c r="L109" s="129"/>
      <c r="M109" s="129"/>
      <c r="N109" s="129"/>
      <c r="O109" s="129"/>
      <c r="P109" s="129"/>
      <c r="Q109" s="129"/>
      <c r="R109" s="129"/>
      <c r="S109" s="129"/>
      <c r="T109" s="129"/>
      <c r="U109" s="129"/>
      <c r="V109" s="129"/>
      <c r="W109" s="129"/>
      <c r="X109" s="129"/>
      <c r="Y109" s="9"/>
      <c r="Z109" s="187">
        <f t="shared" si="1"/>
        <v>0</v>
      </c>
    </row>
    <row r="110" spans="1:26">
      <c r="A110" s="42">
        <v>16</v>
      </c>
      <c r="B110" s="43" t="s">
        <v>55</v>
      </c>
      <c r="C110" s="43">
        <v>2464</v>
      </c>
      <c r="D110" s="43" t="s">
        <v>153</v>
      </c>
      <c r="E110" s="10" t="s">
        <v>144</v>
      </c>
      <c r="F110" s="123"/>
      <c r="G110" s="123"/>
      <c r="H110" s="123"/>
      <c r="I110" s="123"/>
      <c r="J110" s="123"/>
      <c r="K110" s="123"/>
      <c r="L110" s="123"/>
      <c r="M110" s="123"/>
      <c r="N110" s="123"/>
      <c r="O110" s="123"/>
      <c r="P110" s="123"/>
      <c r="Q110" s="123"/>
      <c r="R110" s="123"/>
      <c r="S110" s="123"/>
      <c r="T110" s="123"/>
      <c r="U110" s="123"/>
      <c r="V110" s="123"/>
      <c r="W110" s="123"/>
      <c r="X110" s="123"/>
      <c r="Y110" s="8"/>
      <c r="Z110" s="187">
        <f t="shared" si="1"/>
        <v>0</v>
      </c>
    </row>
    <row r="111" spans="1:26">
      <c r="A111" s="42">
        <v>4</v>
      </c>
      <c r="B111" s="43" t="s">
        <v>32</v>
      </c>
      <c r="C111" s="43">
        <v>1699</v>
      </c>
      <c r="D111" s="43" t="s">
        <v>154</v>
      </c>
      <c r="E111" s="10" t="s">
        <v>144</v>
      </c>
      <c r="F111" s="123"/>
      <c r="G111" s="123"/>
      <c r="H111" s="123"/>
      <c r="I111" s="123"/>
      <c r="J111" s="123"/>
      <c r="K111" s="123"/>
      <c r="L111" s="123"/>
      <c r="M111" s="123"/>
      <c r="N111" s="123"/>
      <c r="O111" s="123"/>
      <c r="P111" s="123"/>
      <c r="Q111" s="123"/>
      <c r="R111" s="123"/>
      <c r="S111" s="123"/>
      <c r="T111" s="123"/>
      <c r="U111" s="123"/>
      <c r="V111" s="123"/>
      <c r="W111" s="123"/>
      <c r="X111" s="123"/>
      <c r="Y111" s="8"/>
      <c r="Z111" s="187">
        <f t="shared" si="1"/>
        <v>0</v>
      </c>
    </row>
    <row r="112" spans="1:26">
      <c r="A112" s="42">
        <v>1</v>
      </c>
      <c r="B112" s="43" t="s">
        <v>32</v>
      </c>
      <c r="C112" s="43"/>
      <c r="D112" s="43" t="s">
        <v>155</v>
      </c>
      <c r="E112" s="10" t="s">
        <v>144</v>
      </c>
      <c r="F112" s="123"/>
      <c r="G112" s="123"/>
      <c r="H112" s="123"/>
      <c r="I112" s="123"/>
      <c r="J112" s="123"/>
      <c r="K112" s="123"/>
      <c r="L112" s="123"/>
      <c r="M112" s="123"/>
      <c r="N112" s="123"/>
      <c r="O112" s="123"/>
      <c r="P112" s="123"/>
      <c r="Q112" s="123"/>
      <c r="R112" s="123"/>
      <c r="S112" s="123"/>
      <c r="T112" s="123"/>
      <c r="U112" s="123"/>
      <c r="V112" s="123"/>
      <c r="W112" s="123"/>
      <c r="X112" s="123"/>
      <c r="Y112" s="8"/>
      <c r="Z112" s="187">
        <f t="shared" si="1"/>
        <v>0</v>
      </c>
    </row>
    <row r="113" spans="1:26">
      <c r="A113" s="42">
        <v>26</v>
      </c>
      <c r="B113" s="43" t="s">
        <v>38</v>
      </c>
      <c r="C113" s="43">
        <v>2304</v>
      </c>
      <c r="D113" s="43" t="s">
        <v>156</v>
      </c>
      <c r="E113" s="10" t="s">
        <v>144</v>
      </c>
      <c r="F113" s="123"/>
      <c r="G113" s="123"/>
      <c r="H113" s="123"/>
      <c r="I113" s="123"/>
      <c r="J113" s="123">
        <v>1</v>
      </c>
      <c r="K113" s="123"/>
      <c r="L113" s="123"/>
      <c r="M113" s="123"/>
      <c r="N113" s="123">
        <v>1</v>
      </c>
      <c r="O113" s="123"/>
      <c r="P113" s="123"/>
      <c r="Q113" s="123"/>
      <c r="R113" s="123"/>
      <c r="S113" s="123"/>
      <c r="T113" s="123"/>
      <c r="U113" s="123"/>
      <c r="V113" s="123"/>
      <c r="W113" s="123"/>
      <c r="X113" s="123"/>
      <c r="Y113" s="8">
        <v>1</v>
      </c>
      <c r="Z113" s="187">
        <f t="shared" si="1"/>
        <v>51</v>
      </c>
    </row>
    <row r="114" spans="1:26">
      <c r="A114" s="42">
        <v>95</v>
      </c>
      <c r="B114" s="43" t="s">
        <v>34</v>
      </c>
      <c r="C114" s="43">
        <v>3535</v>
      </c>
      <c r="D114" s="43" t="s">
        <v>157</v>
      </c>
      <c r="E114" s="10" t="s">
        <v>144</v>
      </c>
      <c r="F114" s="123"/>
      <c r="G114" s="123"/>
      <c r="H114" s="123"/>
      <c r="I114" s="123"/>
      <c r="J114" s="123"/>
      <c r="K114" s="123"/>
      <c r="L114" s="123"/>
      <c r="M114" s="123"/>
      <c r="N114" s="123"/>
      <c r="O114" s="123"/>
      <c r="P114" s="123"/>
      <c r="Q114" s="123"/>
      <c r="R114" s="123"/>
      <c r="S114" s="123"/>
      <c r="T114" s="123"/>
      <c r="U114" s="123"/>
      <c r="V114" s="123">
        <v>1</v>
      </c>
      <c r="W114" s="123"/>
      <c r="X114" s="123"/>
      <c r="Y114" s="8"/>
      <c r="Z114" s="187">
        <f t="shared" si="1"/>
        <v>30</v>
      </c>
    </row>
    <row r="115" spans="1:26">
      <c r="A115" s="42">
        <v>38</v>
      </c>
      <c r="B115" s="43" t="s">
        <v>43</v>
      </c>
      <c r="C115" s="48" t="s">
        <v>158</v>
      </c>
      <c r="D115" s="44" t="s">
        <v>159</v>
      </c>
      <c r="E115" s="10" t="s">
        <v>144</v>
      </c>
      <c r="F115" s="123"/>
      <c r="G115" s="123"/>
      <c r="H115" s="123"/>
      <c r="I115" s="123"/>
      <c r="J115" s="123"/>
      <c r="K115" s="123"/>
      <c r="L115" s="123"/>
      <c r="M115" s="123"/>
      <c r="N115" s="123"/>
      <c r="O115" s="123"/>
      <c r="P115" s="123"/>
      <c r="Q115" s="123"/>
      <c r="R115" s="123"/>
      <c r="S115" s="123"/>
      <c r="T115" s="123"/>
      <c r="U115" s="123"/>
      <c r="V115" s="123"/>
      <c r="W115" s="123"/>
      <c r="X115" s="129">
        <v>1</v>
      </c>
      <c r="Y115" s="8"/>
      <c r="Z115" s="187">
        <f>F115*$F$4+G115*$G$4+H115*$H$4+I115*$I$4+J115*$J$4+K115*$K$4+L115*$L$4+M115*$M$4+N115*$N$4+O115*$O$4+P115*$P$4+Q115*$Q$4+R115*$R$4+S115*$S$4+T115*$T$4+U115*$U$4+V115*$V$4+W115*$W$4+X115+$X$4+Y115*$Y$4</f>
        <v>28</v>
      </c>
    </row>
    <row r="116" spans="1:26">
      <c r="A116" s="42">
        <v>64</v>
      </c>
      <c r="B116" s="43" t="s">
        <v>49</v>
      </c>
      <c r="C116" s="43">
        <v>5323</v>
      </c>
      <c r="D116" s="44" t="s">
        <v>160</v>
      </c>
      <c r="E116" s="10" t="s">
        <v>144</v>
      </c>
      <c r="F116" s="123"/>
      <c r="G116" s="123"/>
      <c r="H116" s="123"/>
      <c r="I116" s="123"/>
      <c r="J116" s="123"/>
      <c r="K116" s="123"/>
      <c r="L116" s="123"/>
      <c r="M116" s="123"/>
      <c r="N116" s="123"/>
      <c r="O116" s="123"/>
      <c r="P116" s="123"/>
      <c r="Q116" s="123"/>
      <c r="R116" s="123"/>
      <c r="S116" s="123"/>
      <c r="T116" s="123"/>
      <c r="U116" s="123"/>
      <c r="V116" s="123"/>
      <c r="W116" s="123"/>
      <c r="X116" s="123"/>
      <c r="Y116" s="8"/>
      <c r="Z116" s="187">
        <f t="shared" si="1"/>
        <v>0</v>
      </c>
    </row>
    <row r="117" spans="1:26">
      <c r="A117" s="42">
        <v>73</v>
      </c>
      <c r="B117" s="43" t="s">
        <v>40</v>
      </c>
      <c r="C117" s="43">
        <v>5148</v>
      </c>
      <c r="D117" s="44" t="s">
        <v>161</v>
      </c>
      <c r="E117" s="10" t="s">
        <v>144</v>
      </c>
      <c r="F117" s="123"/>
      <c r="G117" s="123"/>
      <c r="H117" s="123"/>
      <c r="I117" s="123"/>
      <c r="J117" s="123"/>
      <c r="K117" s="123"/>
      <c r="L117" s="123"/>
      <c r="M117" s="123"/>
      <c r="N117" s="123"/>
      <c r="O117" s="123"/>
      <c r="P117" s="123"/>
      <c r="Q117" s="123"/>
      <c r="R117" s="123"/>
      <c r="S117" s="123"/>
      <c r="T117" s="123"/>
      <c r="U117" s="123"/>
      <c r="V117" s="123"/>
      <c r="W117" s="123"/>
      <c r="X117" s="123"/>
      <c r="Y117" s="8"/>
      <c r="Z117" s="187">
        <f t="shared" si="1"/>
        <v>0</v>
      </c>
    </row>
    <row r="118" spans="1:26">
      <c r="A118" s="42">
        <v>58</v>
      </c>
      <c r="B118" s="43" t="s">
        <v>58</v>
      </c>
      <c r="C118" s="43">
        <v>6296</v>
      </c>
      <c r="D118" s="43" t="s">
        <v>162</v>
      </c>
      <c r="E118" s="10" t="s">
        <v>144</v>
      </c>
      <c r="F118" s="123"/>
      <c r="G118" s="123"/>
      <c r="H118" s="123"/>
      <c r="I118" s="123"/>
      <c r="J118" s="123"/>
      <c r="K118" s="123"/>
      <c r="L118" s="123"/>
      <c r="M118" s="123"/>
      <c r="N118" s="123"/>
      <c r="O118" s="123"/>
      <c r="P118" s="123"/>
      <c r="Q118" s="123"/>
      <c r="R118" s="123"/>
      <c r="S118" s="123"/>
      <c r="T118" s="123"/>
      <c r="U118" s="123"/>
      <c r="V118" s="123"/>
      <c r="W118" s="123"/>
      <c r="X118" s="123"/>
      <c r="Y118" s="8"/>
      <c r="Z118" s="187">
        <f t="shared" si="1"/>
        <v>0</v>
      </c>
    </row>
    <row r="119" spans="1:26">
      <c r="A119" s="42">
        <v>15</v>
      </c>
      <c r="B119" s="43" t="s">
        <v>55</v>
      </c>
      <c r="C119" s="43">
        <v>3583</v>
      </c>
      <c r="D119" s="44" t="s">
        <v>163</v>
      </c>
      <c r="E119" s="10" t="s">
        <v>144</v>
      </c>
      <c r="F119" s="123"/>
      <c r="G119" s="123"/>
      <c r="H119" s="123"/>
      <c r="I119" s="123"/>
      <c r="J119" s="123"/>
      <c r="K119" s="123"/>
      <c r="L119" s="123"/>
      <c r="M119" s="123"/>
      <c r="N119" s="123"/>
      <c r="O119" s="123"/>
      <c r="P119" s="123"/>
      <c r="Q119" s="123"/>
      <c r="R119" s="123"/>
      <c r="S119" s="123"/>
      <c r="T119" s="123"/>
      <c r="U119" s="123"/>
      <c r="V119" s="123"/>
      <c r="W119" s="123"/>
      <c r="X119" s="123"/>
      <c r="Y119" s="8"/>
      <c r="Z119" s="187">
        <f t="shared" si="1"/>
        <v>0</v>
      </c>
    </row>
    <row r="120" spans="1:26">
      <c r="A120" s="42">
        <v>17</v>
      </c>
      <c r="B120" s="43" t="s">
        <v>55</v>
      </c>
      <c r="C120" s="43">
        <v>2514</v>
      </c>
      <c r="D120" s="43" t="s">
        <v>164</v>
      </c>
      <c r="E120" s="10" t="s">
        <v>144</v>
      </c>
      <c r="F120" s="123"/>
      <c r="G120" s="123"/>
      <c r="H120" s="123"/>
      <c r="I120" s="123"/>
      <c r="J120" s="123"/>
      <c r="K120" s="123"/>
      <c r="L120" s="123"/>
      <c r="M120" s="123"/>
      <c r="N120" s="123"/>
      <c r="O120" s="123"/>
      <c r="P120" s="123"/>
      <c r="Q120" s="123"/>
      <c r="R120" s="123"/>
      <c r="S120" s="123"/>
      <c r="T120" s="123"/>
      <c r="U120" s="123"/>
      <c r="V120" s="123"/>
      <c r="W120" s="123"/>
      <c r="X120" s="123"/>
      <c r="Y120" s="8"/>
      <c r="Z120" s="187">
        <f t="shared" si="1"/>
        <v>0</v>
      </c>
    </row>
    <row r="121" spans="1:26">
      <c r="A121" s="42">
        <v>39</v>
      </c>
      <c r="B121" s="43" t="s">
        <v>43</v>
      </c>
      <c r="C121" s="43"/>
      <c r="D121" s="44" t="s">
        <v>165</v>
      </c>
      <c r="E121" s="10" t="s">
        <v>144</v>
      </c>
      <c r="F121" s="123"/>
      <c r="G121" s="123"/>
      <c r="H121" s="123"/>
      <c r="I121" s="123"/>
      <c r="J121" s="123"/>
      <c r="K121" s="123"/>
      <c r="L121" s="123"/>
      <c r="M121" s="123"/>
      <c r="N121" s="123"/>
      <c r="O121" s="123"/>
      <c r="P121" s="123"/>
      <c r="Q121" s="123"/>
      <c r="R121" s="123"/>
      <c r="S121" s="123"/>
      <c r="T121" s="123"/>
      <c r="U121" s="123"/>
      <c r="V121" s="123"/>
      <c r="W121" s="123"/>
      <c r="X121" s="123"/>
      <c r="Y121" s="8"/>
      <c r="Z121" s="187">
        <f t="shared" si="1"/>
        <v>0</v>
      </c>
    </row>
    <row r="122" spans="1:26">
      <c r="A122" s="42">
        <v>96</v>
      </c>
      <c r="B122" s="43" t="s">
        <v>34</v>
      </c>
      <c r="C122" s="43">
        <v>274</v>
      </c>
      <c r="D122" s="43" t="s">
        <v>166</v>
      </c>
      <c r="E122" s="10" t="s">
        <v>144</v>
      </c>
      <c r="F122" s="123"/>
      <c r="G122" s="123"/>
      <c r="H122" s="123"/>
      <c r="I122" s="123"/>
      <c r="J122" s="123"/>
      <c r="K122" s="123"/>
      <c r="L122" s="123"/>
      <c r="M122" s="123"/>
      <c r="N122" s="123"/>
      <c r="O122" s="123"/>
      <c r="P122" s="123"/>
      <c r="Q122" s="123"/>
      <c r="R122" s="123"/>
      <c r="S122" s="123"/>
      <c r="T122" s="123"/>
      <c r="U122" s="123"/>
      <c r="V122" s="123"/>
      <c r="W122" s="123"/>
      <c r="X122" s="123"/>
      <c r="Y122" s="8"/>
      <c r="Z122" s="187">
        <f t="shared" si="1"/>
        <v>0</v>
      </c>
    </row>
    <row r="123" spans="1:26">
      <c r="A123" s="42">
        <v>50</v>
      </c>
      <c r="B123" s="43" t="s">
        <v>58</v>
      </c>
      <c r="C123" s="43"/>
      <c r="D123" s="44" t="s">
        <v>167</v>
      </c>
      <c r="E123" s="10" t="s">
        <v>144</v>
      </c>
      <c r="F123" s="123"/>
      <c r="G123" s="123"/>
      <c r="H123" s="123"/>
      <c r="I123" s="123"/>
      <c r="J123" s="123"/>
      <c r="K123" s="123"/>
      <c r="L123" s="123"/>
      <c r="M123" s="123"/>
      <c r="N123" s="123"/>
      <c r="O123" s="123"/>
      <c r="P123" s="123"/>
      <c r="Q123" s="123"/>
      <c r="R123" s="123"/>
      <c r="S123" s="123"/>
      <c r="T123" s="123"/>
      <c r="U123" s="123"/>
      <c r="V123" s="123"/>
      <c r="W123" s="123"/>
      <c r="X123" s="123"/>
      <c r="Y123" s="8"/>
      <c r="Z123" s="187">
        <f t="shared" si="1"/>
        <v>0</v>
      </c>
    </row>
    <row r="124" spans="1:26">
      <c r="A124" s="42">
        <v>86</v>
      </c>
      <c r="B124" s="43" t="s">
        <v>36</v>
      </c>
      <c r="C124" s="48" t="s">
        <v>168</v>
      </c>
      <c r="D124" s="44" t="s">
        <v>169</v>
      </c>
      <c r="E124" s="10" t="s">
        <v>144</v>
      </c>
      <c r="F124" s="123"/>
      <c r="G124" s="123"/>
      <c r="H124" s="123"/>
      <c r="I124" s="123"/>
      <c r="J124" s="123"/>
      <c r="K124" s="123"/>
      <c r="L124" s="123"/>
      <c r="M124" s="123"/>
      <c r="N124" s="123"/>
      <c r="O124" s="123"/>
      <c r="P124" s="123"/>
      <c r="Q124" s="123"/>
      <c r="R124" s="123"/>
      <c r="S124" s="123"/>
      <c r="T124" s="123"/>
      <c r="U124" s="123"/>
      <c r="V124" s="123"/>
      <c r="W124" s="123"/>
      <c r="X124" s="123"/>
      <c r="Y124" s="8"/>
      <c r="Z124" s="187">
        <f t="shared" si="1"/>
        <v>0</v>
      </c>
    </row>
    <row r="125" spans="1:26">
      <c r="A125" s="42">
        <v>2</v>
      </c>
      <c r="B125" s="43" t="s">
        <v>32</v>
      </c>
      <c r="C125" s="43">
        <v>3516</v>
      </c>
      <c r="D125" s="43" t="s">
        <v>170</v>
      </c>
      <c r="E125" s="10" t="s">
        <v>144</v>
      </c>
      <c r="F125" s="123"/>
      <c r="G125" s="123"/>
      <c r="H125" s="123"/>
      <c r="I125" s="123"/>
      <c r="J125" s="123"/>
      <c r="K125" s="123"/>
      <c r="L125" s="123"/>
      <c r="M125" s="123"/>
      <c r="N125" s="123"/>
      <c r="O125" s="123"/>
      <c r="P125" s="123"/>
      <c r="Q125" s="123"/>
      <c r="R125" s="123"/>
      <c r="S125" s="123"/>
      <c r="T125" s="123"/>
      <c r="U125" s="123"/>
      <c r="V125" s="123"/>
      <c r="W125" s="123"/>
      <c r="X125" s="123"/>
      <c r="Y125" s="8"/>
      <c r="Z125" s="187">
        <f t="shared" si="1"/>
        <v>0</v>
      </c>
    </row>
    <row r="126" spans="1:26">
      <c r="A126" s="42">
        <v>13</v>
      </c>
      <c r="B126" s="43" t="s">
        <v>55</v>
      </c>
      <c r="C126" s="48" t="s">
        <v>171</v>
      </c>
      <c r="D126" s="44" t="s">
        <v>172</v>
      </c>
      <c r="E126" s="10" t="s">
        <v>144</v>
      </c>
      <c r="F126" s="123"/>
      <c r="G126" s="123"/>
      <c r="H126" s="123"/>
      <c r="I126" s="123"/>
      <c r="J126" s="123"/>
      <c r="K126" s="123"/>
      <c r="L126" s="123"/>
      <c r="M126" s="123"/>
      <c r="N126" s="123"/>
      <c r="O126" s="123"/>
      <c r="P126" s="123"/>
      <c r="Q126" s="123"/>
      <c r="R126" s="123"/>
      <c r="S126" s="123"/>
      <c r="T126" s="123"/>
      <c r="U126" s="123"/>
      <c r="V126" s="123"/>
      <c r="W126" s="123"/>
      <c r="X126" s="123"/>
      <c r="Y126" s="8"/>
      <c r="Z126" s="187">
        <f t="shared" si="1"/>
        <v>0</v>
      </c>
    </row>
    <row r="127" spans="1:26">
      <c r="A127" s="42">
        <v>3</v>
      </c>
      <c r="B127" s="43" t="s">
        <v>32</v>
      </c>
      <c r="C127" s="43">
        <v>2671</v>
      </c>
      <c r="D127" s="43" t="s">
        <v>173</v>
      </c>
      <c r="E127" s="10" t="s">
        <v>144</v>
      </c>
      <c r="F127" s="123"/>
      <c r="G127" s="123"/>
      <c r="H127" s="123"/>
      <c r="I127" s="123"/>
      <c r="J127" s="123"/>
      <c r="K127" s="123"/>
      <c r="L127" s="123"/>
      <c r="M127" s="123"/>
      <c r="N127" s="123"/>
      <c r="O127" s="123"/>
      <c r="P127" s="123"/>
      <c r="Q127" s="123"/>
      <c r="R127" s="123"/>
      <c r="S127" s="123"/>
      <c r="T127" s="123"/>
      <c r="U127" s="123"/>
      <c r="V127" s="123"/>
      <c r="W127" s="123"/>
      <c r="X127" s="123"/>
      <c r="Y127" s="8"/>
      <c r="Z127" s="187">
        <f t="shared" si="1"/>
        <v>0</v>
      </c>
    </row>
    <row r="128" ht="24" spans="1:26">
      <c r="A128" s="42">
        <v>125</v>
      </c>
      <c r="B128" s="43" t="s">
        <v>24</v>
      </c>
      <c r="C128" s="43">
        <v>5874</v>
      </c>
      <c r="D128" s="43" t="s">
        <v>174</v>
      </c>
      <c r="E128" s="44" t="s">
        <v>175</v>
      </c>
      <c r="F128" s="123"/>
      <c r="G128" s="123"/>
      <c r="H128" s="123"/>
      <c r="I128" s="123"/>
      <c r="J128" s="123"/>
      <c r="K128" s="123"/>
      <c r="L128" s="123"/>
      <c r="M128" s="123"/>
      <c r="N128" s="123"/>
      <c r="O128" s="123"/>
      <c r="P128" s="123"/>
      <c r="Q128" s="123"/>
      <c r="R128" s="123"/>
      <c r="S128" s="123"/>
      <c r="T128" s="123"/>
      <c r="U128" s="123"/>
      <c r="V128" s="123"/>
      <c r="W128" s="123"/>
      <c r="X128" s="123"/>
      <c r="Y128" s="8"/>
      <c r="Z128" s="187">
        <f t="shared" si="1"/>
        <v>0</v>
      </c>
    </row>
    <row r="129" spans="1:26">
      <c r="A129" s="42">
        <v>110</v>
      </c>
      <c r="B129" s="44" t="s">
        <v>176</v>
      </c>
      <c r="C129" s="43">
        <v>2632</v>
      </c>
      <c r="D129" s="43" t="s">
        <v>177</v>
      </c>
      <c r="E129" s="44" t="s">
        <v>178</v>
      </c>
      <c r="F129" s="123"/>
      <c r="G129" s="123"/>
      <c r="H129" s="123"/>
      <c r="I129" s="123"/>
      <c r="J129" s="123"/>
      <c r="K129" s="123"/>
      <c r="L129" s="123"/>
      <c r="M129" s="123"/>
      <c r="N129" s="123"/>
      <c r="O129" s="123"/>
      <c r="P129" s="123"/>
      <c r="Q129" s="123"/>
      <c r="R129" s="123"/>
      <c r="S129" s="123"/>
      <c r="T129" s="123"/>
      <c r="U129" s="123"/>
      <c r="V129" s="123"/>
      <c r="W129" s="123"/>
      <c r="X129" s="123"/>
      <c r="Y129" s="8"/>
      <c r="Z129" s="187">
        <f t="shared" si="1"/>
        <v>0</v>
      </c>
    </row>
    <row r="130" spans="1:26">
      <c r="A130" s="42">
        <v>122</v>
      </c>
      <c r="B130" s="43" t="s">
        <v>24</v>
      </c>
      <c r="C130" s="43">
        <v>5365</v>
      </c>
      <c r="D130" s="43" t="s">
        <v>179</v>
      </c>
      <c r="E130" s="44" t="s">
        <v>178</v>
      </c>
      <c r="F130" s="123"/>
      <c r="G130" s="123"/>
      <c r="H130" s="123"/>
      <c r="I130" s="123"/>
      <c r="J130" s="123"/>
      <c r="K130" s="123"/>
      <c r="L130" s="123"/>
      <c r="M130" s="123"/>
      <c r="N130" s="123"/>
      <c r="O130" s="123"/>
      <c r="P130" s="123"/>
      <c r="Q130" s="123"/>
      <c r="R130" s="123"/>
      <c r="S130" s="123"/>
      <c r="T130" s="123"/>
      <c r="U130" s="123"/>
      <c r="V130" s="123"/>
      <c r="W130" s="123"/>
      <c r="X130" s="123"/>
      <c r="Y130" s="8"/>
      <c r="Z130" s="187">
        <f t="shared" si="1"/>
        <v>0</v>
      </c>
    </row>
    <row r="131" spans="1:26">
      <c r="A131" s="42">
        <v>94</v>
      </c>
      <c r="B131" s="43" t="s">
        <v>36</v>
      </c>
      <c r="C131" s="43">
        <v>5888</v>
      </c>
      <c r="D131" s="43" t="s">
        <v>180</v>
      </c>
      <c r="E131" s="10" t="s">
        <v>181</v>
      </c>
      <c r="F131" s="123"/>
      <c r="G131" s="123"/>
      <c r="H131" s="123"/>
      <c r="I131" s="123"/>
      <c r="J131" s="123"/>
      <c r="K131" s="123"/>
      <c r="L131" s="123"/>
      <c r="M131" s="123"/>
      <c r="N131" s="123"/>
      <c r="O131" s="123"/>
      <c r="P131" s="123"/>
      <c r="Q131" s="123"/>
      <c r="R131" s="123"/>
      <c r="S131" s="123"/>
      <c r="T131" s="123"/>
      <c r="U131" s="123"/>
      <c r="V131" s="123"/>
      <c r="W131" s="123"/>
      <c r="X131" s="123"/>
      <c r="Y131" s="8"/>
      <c r="Z131" s="187">
        <f t="shared" si="1"/>
        <v>0</v>
      </c>
    </row>
    <row r="132" ht="24" spans="1:26">
      <c r="A132" s="42">
        <v>124</v>
      </c>
      <c r="B132" s="43" t="s">
        <v>24</v>
      </c>
      <c r="C132" s="131">
        <v>5788</v>
      </c>
      <c r="D132" s="131" t="s">
        <v>182</v>
      </c>
      <c r="E132" s="132" t="s">
        <v>183</v>
      </c>
      <c r="F132" s="123"/>
      <c r="G132" s="123"/>
      <c r="H132" s="123"/>
      <c r="I132" s="123"/>
      <c r="J132" s="123"/>
      <c r="K132" s="123"/>
      <c r="L132" s="123"/>
      <c r="M132" s="123"/>
      <c r="N132" s="123"/>
      <c r="O132" s="123"/>
      <c r="P132" s="123"/>
      <c r="Q132" s="123"/>
      <c r="R132" s="123"/>
      <c r="S132" s="123"/>
      <c r="T132" s="123"/>
      <c r="U132" s="123"/>
      <c r="V132" s="123"/>
      <c r="W132" s="123"/>
      <c r="X132" s="123"/>
      <c r="Y132" s="8"/>
      <c r="Z132" s="187">
        <f t="shared" si="1"/>
        <v>0</v>
      </c>
    </row>
    <row r="133" ht="24.75" spans="1:26">
      <c r="A133" s="50">
        <v>121</v>
      </c>
      <c r="B133" s="51" t="s">
        <v>24</v>
      </c>
      <c r="C133" s="51">
        <v>1807</v>
      </c>
      <c r="D133" s="51" t="s">
        <v>184</v>
      </c>
      <c r="E133" s="52" t="s">
        <v>183</v>
      </c>
      <c r="F133" s="133"/>
      <c r="G133" s="133"/>
      <c r="H133" s="133"/>
      <c r="I133" s="133"/>
      <c r="J133" s="133"/>
      <c r="K133" s="133"/>
      <c r="L133" s="133"/>
      <c r="M133" s="133"/>
      <c r="N133" s="133"/>
      <c r="O133" s="133"/>
      <c r="P133" s="133"/>
      <c r="Q133" s="133"/>
      <c r="R133" s="133"/>
      <c r="S133" s="133"/>
      <c r="T133" s="133"/>
      <c r="U133" s="133"/>
      <c r="V133" s="133"/>
      <c r="W133" s="133"/>
      <c r="X133" s="133"/>
      <c r="Y133" s="53"/>
      <c r="Z133" s="187">
        <f t="shared" si="1"/>
        <v>0</v>
      </c>
    </row>
  </sheetData>
  <autoFilter ref="A4:AA133"/>
  <mergeCells count="12">
    <mergeCell ref="A1:Z1"/>
    <mergeCell ref="F2:I2"/>
    <mergeCell ref="J2:M2"/>
    <mergeCell ref="N2:Q2"/>
    <mergeCell ref="R2:U2"/>
    <mergeCell ref="V2:Y2"/>
    <mergeCell ref="A2:A4"/>
    <mergeCell ref="B2:B4"/>
    <mergeCell ref="C2:C4"/>
    <mergeCell ref="D2:D4"/>
    <mergeCell ref="E2:E4"/>
    <mergeCell ref="Z2:Z4"/>
  </mergeCells>
  <pageMargins left="0.749305555555556" right="0.749305555555556" top="0.438888888888889" bottom="0.538888888888889" header="0.688888888888889" footer="0.499305555555556"/>
  <pageSetup paperSize="9" orientation="landscape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49"/>
  <sheetViews>
    <sheetView workbookViewId="0">
      <pane xSplit="7" ySplit="4" topLeftCell="H100" activePane="bottomRight" state="frozen"/>
      <selection/>
      <selection pane="topRight"/>
      <selection pane="bottomLeft"/>
      <selection pane="bottomRight" activeCell="AB118" sqref="AB118"/>
    </sheetView>
  </sheetViews>
  <sheetFormatPr defaultColWidth="9" defaultRowHeight="14.25"/>
  <cols>
    <col min="1" max="1" width="4.375" style="1" hidden="1" customWidth="1"/>
    <col min="2" max="2" width="6.125" style="109" hidden="1" customWidth="1"/>
    <col min="3" max="3" width="3.25" style="109" customWidth="1"/>
    <col min="4" max="4" width="4.5" style="109" customWidth="1"/>
    <col min="5" max="5" width="6.125" style="109" customWidth="1"/>
    <col min="6" max="6" width="7.375" style="109" customWidth="1"/>
    <col min="7" max="7" width="6.5" style="110" customWidth="1"/>
    <col min="8" max="8" width="6.25" customWidth="1"/>
    <col min="9" max="9" width="6.5" customWidth="1"/>
    <col min="10" max="10" width="6.625" customWidth="1"/>
    <col min="11" max="11" width="6.75" customWidth="1"/>
    <col min="12" max="12" width="8.625" customWidth="1"/>
    <col min="13" max="13" width="6.875" customWidth="1"/>
    <col min="14" max="14" width="7.25" customWidth="1"/>
    <col min="15" max="15" width="5.25" customWidth="1"/>
    <col min="16" max="16" width="5.375" customWidth="1"/>
    <col min="17" max="17" width="5.75" customWidth="1"/>
    <col min="18" max="18" width="6.125" customWidth="1"/>
    <col min="19" max="19" width="5.625" customWidth="1"/>
    <col min="20" max="20" width="6.75" customWidth="1"/>
    <col min="21" max="21" width="5.625" customWidth="1"/>
    <col min="22" max="23" width="5.375" customWidth="1"/>
    <col min="24" max="24" width="5" customWidth="1"/>
    <col min="25" max="25" width="13.625" customWidth="1"/>
  </cols>
  <sheetData>
    <row r="1" ht="35.25" customHeight="1" spans="1:25">
      <c r="A1" s="188" t="s">
        <v>206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="59" customFormat="1" ht="24" customHeight="1" spans="1:25">
      <c r="A2" s="191" t="s">
        <v>1</v>
      </c>
      <c r="B2" s="184" t="s">
        <v>2</v>
      </c>
      <c r="C2" s="113" t="s">
        <v>1</v>
      </c>
      <c r="D2" s="114" t="s">
        <v>2</v>
      </c>
      <c r="E2" s="114" t="s">
        <v>3</v>
      </c>
      <c r="F2" s="115" t="s">
        <v>4</v>
      </c>
      <c r="G2" s="115" t="s">
        <v>5</v>
      </c>
      <c r="H2" s="63" t="s">
        <v>207</v>
      </c>
      <c r="I2" s="63"/>
      <c r="J2" s="63"/>
      <c r="K2" s="63"/>
      <c r="L2" s="63"/>
      <c r="M2" s="63"/>
      <c r="N2" s="63" t="s">
        <v>208</v>
      </c>
      <c r="O2" s="63"/>
      <c r="P2" s="63"/>
      <c r="Q2" s="63"/>
      <c r="R2" s="63"/>
      <c r="S2" s="63" t="s">
        <v>209</v>
      </c>
      <c r="T2" s="63"/>
      <c r="U2" s="63"/>
      <c r="V2" s="63"/>
      <c r="W2" s="63"/>
      <c r="X2" s="199" t="s">
        <v>210</v>
      </c>
      <c r="Y2" s="125" t="s">
        <v>17</v>
      </c>
    </row>
    <row r="3" s="59" customFormat="1" ht="31.5" customHeight="1" spans="1:26">
      <c r="A3" s="192"/>
      <c r="B3" s="185"/>
      <c r="C3" s="159"/>
      <c r="D3" s="160"/>
      <c r="E3" s="160"/>
      <c r="F3" s="161"/>
      <c r="G3" s="161"/>
      <c r="H3" s="129" t="s">
        <v>211</v>
      </c>
      <c r="I3" s="129" t="s">
        <v>212</v>
      </c>
      <c r="J3" s="129" t="s">
        <v>213</v>
      </c>
      <c r="K3" s="129" t="s">
        <v>214</v>
      </c>
      <c r="L3" s="195" t="s">
        <v>215</v>
      </c>
      <c r="M3" s="129" t="s">
        <v>216</v>
      </c>
      <c r="N3" s="129" t="s">
        <v>211</v>
      </c>
      <c r="O3" s="129" t="s">
        <v>212</v>
      </c>
      <c r="P3" s="129" t="s">
        <v>213</v>
      </c>
      <c r="Q3" s="129" t="s">
        <v>214</v>
      </c>
      <c r="R3" s="195" t="s">
        <v>215</v>
      </c>
      <c r="S3" s="129" t="s">
        <v>211</v>
      </c>
      <c r="T3" s="129" t="s">
        <v>212</v>
      </c>
      <c r="U3" s="129" t="s">
        <v>213</v>
      </c>
      <c r="V3" s="129" t="s">
        <v>214</v>
      </c>
      <c r="W3" s="195" t="s">
        <v>215</v>
      </c>
      <c r="X3" s="9" t="s">
        <v>217</v>
      </c>
      <c r="Y3" s="130"/>
      <c r="Z3" s="55"/>
    </row>
    <row r="4" s="59" customFormat="1" customHeight="1" spans="1:26">
      <c r="A4" s="193"/>
      <c r="B4" s="186"/>
      <c r="C4" s="116"/>
      <c r="D4" s="117"/>
      <c r="E4" s="117"/>
      <c r="F4" s="118"/>
      <c r="G4" s="118"/>
      <c r="H4" s="51">
        <v>200</v>
      </c>
      <c r="I4" s="51">
        <v>150</v>
      </c>
      <c r="J4" s="51">
        <v>80</v>
      </c>
      <c r="K4" s="51">
        <v>50</v>
      </c>
      <c r="L4" s="51">
        <v>30</v>
      </c>
      <c r="M4" s="51">
        <v>6</v>
      </c>
      <c r="N4" s="51">
        <v>100</v>
      </c>
      <c r="O4" s="51">
        <v>75</v>
      </c>
      <c r="P4" s="51">
        <v>40</v>
      </c>
      <c r="Q4" s="51">
        <v>25</v>
      </c>
      <c r="R4" s="51">
        <v>10</v>
      </c>
      <c r="S4" s="51">
        <v>50</v>
      </c>
      <c r="T4" s="51">
        <v>35</v>
      </c>
      <c r="U4" s="51">
        <v>20</v>
      </c>
      <c r="V4" s="51">
        <v>10</v>
      </c>
      <c r="W4" s="51">
        <v>5</v>
      </c>
      <c r="X4" s="51">
        <v>6</v>
      </c>
      <c r="Y4" s="200"/>
      <c r="Z4" s="55"/>
    </row>
    <row r="5" s="1" customFormat="1" customHeight="1" spans="1:25">
      <c r="A5" s="9">
        <v>1</v>
      </c>
      <c r="B5" s="9" t="s">
        <v>32</v>
      </c>
      <c r="C5" s="119">
        <v>128</v>
      </c>
      <c r="D5" s="120" t="s">
        <v>24</v>
      </c>
      <c r="E5" s="120">
        <v>20093</v>
      </c>
      <c r="F5" s="120" t="s">
        <v>25</v>
      </c>
      <c r="G5" s="121" t="s">
        <v>26</v>
      </c>
      <c r="H5" s="194"/>
      <c r="I5" s="194"/>
      <c r="J5" s="194"/>
      <c r="K5" s="194"/>
      <c r="L5" s="194"/>
      <c r="M5" s="196"/>
      <c r="N5" s="194"/>
      <c r="O5" s="194"/>
      <c r="P5" s="194"/>
      <c r="Q5" s="194"/>
      <c r="R5" s="194"/>
      <c r="S5" s="194"/>
      <c r="T5" s="194"/>
      <c r="U5" s="194"/>
      <c r="V5" s="194"/>
      <c r="W5" s="194"/>
      <c r="X5" s="194"/>
      <c r="Y5" s="187">
        <f>H5*$H$4+I5*$I$4+J5*$J$4+K5*$K$4+L5*$L$4+M5*$M$4+N5*$N$4+O5*$O$4+P5*$P$4+Q5*$Q$4+R5*$R$4+S5*$S$4+T5*$T$4+U5*$U$4+V5*$V$4+W5*$W$4+X5*$X$4</f>
        <v>0</v>
      </c>
    </row>
    <row r="6" s="1" customFormat="1" customHeight="1" spans="1:25">
      <c r="A6" s="9">
        <v>2</v>
      </c>
      <c r="B6" s="9" t="s">
        <v>32</v>
      </c>
      <c r="C6" s="42">
        <v>126</v>
      </c>
      <c r="D6" s="43" t="s">
        <v>24</v>
      </c>
      <c r="E6" s="43">
        <v>5838</v>
      </c>
      <c r="F6" s="43" t="s">
        <v>27</v>
      </c>
      <c r="G6" s="44" t="s">
        <v>26</v>
      </c>
      <c r="H6" s="8"/>
      <c r="I6" s="8"/>
      <c r="J6" s="8"/>
      <c r="K6" s="8"/>
      <c r="L6" s="8"/>
      <c r="M6" s="197"/>
      <c r="N6" s="8"/>
      <c r="O6" s="8"/>
      <c r="P6" s="8"/>
      <c r="Q6" s="8"/>
      <c r="R6" s="197"/>
      <c r="S6" s="8"/>
      <c r="T6" s="8"/>
      <c r="U6" s="8"/>
      <c r="V6" s="8"/>
      <c r="W6" s="8"/>
      <c r="X6" s="8"/>
      <c r="Y6" s="187">
        <f t="shared" ref="Y6:Y69" si="0">H6*$H$4+I6*$I$4+J6*$J$4+K6*$K$4+L6*$L$4+M6*$M$4+N6*$N$4+O6*$O$4+P6*$P$4+Q6*$Q$4+R6*$R$4+S6*$S$4+T6*$T$4+U6*$U$4+V6*$V$4+W6*$W$4+X6*$X$4</f>
        <v>0</v>
      </c>
    </row>
    <row r="7" s="1" customFormat="1" customHeight="1" spans="1:27">
      <c r="A7" s="9">
        <v>3</v>
      </c>
      <c r="B7" s="9" t="s">
        <v>32</v>
      </c>
      <c r="C7" s="42">
        <v>127</v>
      </c>
      <c r="D7" s="43" t="s">
        <v>24</v>
      </c>
      <c r="E7" s="43">
        <v>5596</v>
      </c>
      <c r="F7" s="43" t="s">
        <v>28</v>
      </c>
      <c r="G7" s="44" t="s">
        <v>26</v>
      </c>
      <c r="H7" s="8"/>
      <c r="I7" s="8"/>
      <c r="J7" s="8"/>
      <c r="K7" s="8"/>
      <c r="L7" s="8"/>
      <c r="M7" s="197"/>
      <c r="N7" s="8"/>
      <c r="O7" s="8"/>
      <c r="P7" s="8"/>
      <c r="Q7" s="8"/>
      <c r="R7" s="8"/>
      <c r="S7" s="8"/>
      <c r="T7" s="8"/>
      <c r="U7" s="8"/>
      <c r="V7" s="8"/>
      <c r="W7" s="197"/>
      <c r="X7" s="197"/>
      <c r="Y7" s="187">
        <f t="shared" si="0"/>
        <v>0</v>
      </c>
      <c r="Z7" s="201"/>
      <c r="AA7" s="202"/>
    </row>
    <row r="8" s="1" customFormat="1" customHeight="1" spans="1:25">
      <c r="A8" s="9">
        <v>4</v>
      </c>
      <c r="B8" s="9" t="s">
        <v>32</v>
      </c>
      <c r="C8" s="42">
        <v>83</v>
      </c>
      <c r="D8" s="43" t="s">
        <v>29</v>
      </c>
      <c r="E8" s="43">
        <v>5156</v>
      </c>
      <c r="F8" s="43" t="s">
        <v>30</v>
      </c>
      <c r="G8" s="10" t="s">
        <v>31</v>
      </c>
      <c r="H8" s="8"/>
      <c r="I8" s="8"/>
      <c r="J8" s="8"/>
      <c r="K8" s="8"/>
      <c r="L8" s="8"/>
      <c r="M8" s="19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187">
        <f t="shared" si="0"/>
        <v>0</v>
      </c>
    </row>
    <row r="9" s="1" customFormat="1" customHeight="1" spans="1:25">
      <c r="A9" s="9">
        <v>5</v>
      </c>
      <c r="B9" s="9" t="s">
        <v>32</v>
      </c>
      <c r="C9" s="42">
        <v>11</v>
      </c>
      <c r="D9" s="43" t="s">
        <v>32</v>
      </c>
      <c r="E9" s="43">
        <v>5174</v>
      </c>
      <c r="F9" s="43" t="s">
        <v>33</v>
      </c>
      <c r="G9" s="10" t="s">
        <v>31</v>
      </c>
      <c r="H9" s="8"/>
      <c r="I9" s="8"/>
      <c r="J9" s="8"/>
      <c r="K9" s="8"/>
      <c r="L9" s="8"/>
      <c r="M9" s="19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187">
        <f t="shared" si="0"/>
        <v>0</v>
      </c>
    </row>
    <row r="10" s="1" customFormat="1" customHeight="1" spans="1:25">
      <c r="A10" s="9">
        <v>6</v>
      </c>
      <c r="B10" s="9" t="s">
        <v>32</v>
      </c>
      <c r="C10" s="42">
        <v>106</v>
      </c>
      <c r="D10" s="43" t="s">
        <v>34</v>
      </c>
      <c r="E10" s="43">
        <v>2666</v>
      </c>
      <c r="F10" s="43" t="s">
        <v>35</v>
      </c>
      <c r="G10" s="10" t="s">
        <v>31</v>
      </c>
      <c r="H10" s="8"/>
      <c r="I10" s="8"/>
      <c r="J10" s="8"/>
      <c r="K10" s="8"/>
      <c r="L10" s="8"/>
      <c r="M10" s="19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187">
        <f t="shared" si="0"/>
        <v>0</v>
      </c>
    </row>
    <row r="11" s="1" customFormat="1" customHeight="1" spans="1:25">
      <c r="A11" s="9">
        <v>7</v>
      </c>
      <c r="B11" s="9" t="s">
        <v>32</v>
      </c>
      <c r="C11" s="42">
        <v>92</v>
      </c>
      <c r="D11" s="43" t="s">
        <v>36</v>
      </c>
      <c r="E11" s="43">
        <v>3514</v>
      </c>
      <c r="F11" s="44" t="s">
        <v>37</v>
      </c>
      <c r="G11" s="10" t="s">
        <v>31</v>
      </c>
      <c r="H11" s="8"/>
      <c r="I11" s="8"/>
      <c r="J11" s="8"/>
      <c r="K11" s="8"/>
      <c r="L11" s="8"/>
      <c r="M11" s="197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187">
        <f t="shared" si="0"/>
        <v>0</v>
      </c>
    </row>
    <row r="12" s="1" customFormat="1" customHeight="1" spans="1:25">
      <c r="A12" s="9">
        <v>8</v>
      </c>
      <c r="B12" s="9" t="s">
        <v>32</v>
      </c>
      <c r="C12" s="42">
        <v>32</v>
      </c>
      <c r="D12" s="43" t="s">
        <v>38</v>
      </c>
      <c r="E12" s="43">
        <v>3534</v>
      </c>
      <c r="F12" s="43" t="s">
        <v>39</v>
      </c>
      <c r="G12" s="10" t="s">
        <v>31</v>
      </c>
      <c r="H12" s="8"/>
      <c r="I12" s="8"/>
      <c r="J12" s="8"/>
      <c r="K12" s="8"/>
      <c r="L12" s="8"/>
      <c r="M12" s="197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187">
        <f t="shared" si="0"/>
        <v>0</v>
      </c>
    </row>
    <row r="13" s="1" customFormat="1" customHeight="1" spans="1:25">
      <c r="A13" s="9">
        <v>9</v>
      </c>
      <c r="B13" s="9" t="s">
        <v>32</v>
      </c>
      <c r="C13" s="42">
        <v>72</v>
      </c>
      <c r="D13" s="43" t="s">
        <v>40</v>
      </c>
      <c r="E13" s="43">
        <v>2345</v>
      </c>
      <c r="F13" s="43" t="s">
        <v>41</v>
      </c>
      <c r="G13" s="10" t="s">
        <v>31</v>
      </c>
      <c r="H13" s="8"/>
      <c r="I13" s="8"/>
      <c r="J13" s="8"/>
      <c r="K13" s="8"/>
      <c r="L13" s="8"/>
      <c r="M13" s="197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187">
        <f t="shared" si="0"/>
        <v>0</v>
      </c>
    </row>
    <row r="14" s="1" customFormat="1" customHeight="1" spans="1:25">
      <c r="A14" s="9">
        <v>10</v>
      </c>
      <c r="B14" s="9" t="s">
        <v>32</v>
      </c>
      <c r="C14" s="42">
        <v>27</v>
      </c>
      <c r="D14" s="43" t="s">
        <v>38</v>
      </c>
      <c r="E14" s="43">
        <v>2334</v>
      </c>
      <c r="F14" s="43" t="s">
        <v>42</v>
      </c>
      <c r="G14" s="10" t="s">
        <v>31</v>
      </c>
      <c r="H14" s="8"/>
      <c r="I14" s="8"/>
      <c r="J14" s="8"/>
      <c r="K14" s="8"/>
      <c r="L14" s="8"/>
      <c r="M14" s="197"/>
      <c r="N14" s="8"/>
      <c r="O14" s="8"/>
      <c r="P14" s="8"/>
      <c r="Q14" s="8"/>
      <c r="R14" s="8"/>
      <c r="S14" s="8"/>
      <c r="T14" s="8"/>
      <c r="U14" s="8"/>
      <c r="V14" s="8"/>
      <c r="W14" s="8"/>
      <c r="X14" s="8">
        <v>2</v>
      </c>
      <c r="Y14" s="187">
        <f t="shared" si="0"/>
        <v>12</v>
      </c>
    </row>
    <row r="15" s="1" customFormat="1" customHeight="1" spans="1:25">
      <c r="A15" s="9">
        <v>11</v>
      </c>
      <c r="B15" s="9" t="s">
        <v>32</v>
      </c>
      <c r="C15" s="42">
        <v>43</v>
      </c>
      <c r="D15" s="43" t="s">
        <v>43</v>
      </c>
      <c r="E15" s="43">
        <v>2443</v>
      </c>
      <c r="F15" s="43" t="s">
        <v>44</v>
      </c>
      <c r="G15" s="10" t="s">
        <v>31</v>
      </c>
      <c r="H15" s="8"/>
      <c r="I15" s="8"/>
      <c r="J15" s="8"/>
      <c r="K15" s="8">
        <v>2</v>
      </c>
      <c r="L15" s="8"/>
      <c r="M15" s="197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187">
        <f t="shared" si="0"/>
        <v>100</v>
      </c>
    </row>
    <row r="16" s="1" customFormat="1" customHeight="1" spans="1:25">
      <c r="A16" s="9">
        <v>12</v>
      </c>
      <c r="B16" s="9" t="s">
        <v>32</v>
      </c>
      <c r="C16" s="42">
        <v>105</v>
      </c>
      <c r="D16" s="43" t="s">
        <v>34</v>
      </c>
      <c r="E16" s="43">
        <v>5167</v>
      </c>
      <c r="F16" s="43" t="s">
        <v>45</v>
      </c>
      <c r="G16" s="10" t="s">
        <v>31</v>
      </c>
      <c r="H16" s="8"/>
      <c r="I16" s="8"/>
      <c r="J16" s="8"/>
      <c r="K16" s="8">
        <v>1</v>
      </c>
      <c r="L16" s="8"/>
      <c r="M16" s="197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187">
        <f t="shared" si="0"/>
        <v>50</v>
      </c>
    </row>
    <row r="17" s="1" customFormat="1" customHeight="1" spans="1:25">
      <c r="A17" s="9">
        <v>13</v>
      </c>
      <c r="B17" s="9" t="s">
        <v>55</v>
      </c>
      <c r="C17" s="42">
        <v>87</v>
      </c>
      <c r="D17" s="43" t="s">
        <v>36</v>
      </c>
      <c r="E17" s="43">
        <v>1774</v>
      </c>
      <c r="F17" s="44" t="s">
        <v>46</v>
      </c>
      <c r="G17" s="10" t="s">
        <v>31</v>
      </c>
      <c r="H17" s="8"/>
      <c r="I17" s="8"/>
      <c r="J17" s="8"/>
      <c r="K17" s="8"/>
      <c r="L17" s="8"/>
      <c r="M17" s="19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87">
        <f t="shared" si="0"/>
        <v>0</v>
      </c>
    </row>
    <row r="18" s="1" customFormat="1" customHeight="1" spans="1:25">
      <c r="A18" s="9">
        <v>14</v>
      </c>
      <c r="B18" s="9" t="s">
        <v>55</v>
      </c>
      <c r="C18" s="42">
        <v>98</v>
      </c>
      <c r="D18" s="43" t="s">
        <v>34</v>
      </c>
      <c r="E18" s="43">
        <v>2626</v>
      </c>
      <c r="F18" s="43" t="s">
        <v>47</v>
      </c>
      <c r="G18" s="10" t="s">
        <v>31</v>
      </c>
      <c r="H18" s="8"/>
      <c r="I18" s="8"/>
      <c r="J18" s="8"/>
      <c r="K18" s="8"/>
      <c r="L18" s="8"/>
      <c r="M18" s="197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187">
        <f t="shared" si="0"/>
        <v>0</v>
      </c>
    </row>
    <row r="19" s="1" customFormat="1" customHeight="1" spans="1:25">
      <c r="A19" s="9">
        <v>15</v>
      </c>
      <c r="B19" s="9" t="s">
        <v>55</v>
      </c>
      <c r="C19" s="42">
        <v>5</v>
      </c>
      <c r="D19" s="43" t="s">
        <v>32</v>
      </c>
      <c r="E19" s="43">
        <v>2215</v>
      </c>
      <c r="F19" s="43" t="s">
        <v>48</v>
      </c>
      <c r="G19" s="10" t="s">
        <v>31</v>
      </c>
      <c r="H19" s="8"/>
      <c r="I19" s="8"/>
      <c r="J19" s="8"/>
      <c r="K19" s="8"/>
      <c r="L19" s="8"/>
      <c r="M19" s="197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187">
        <f t="shared" si="0"/>
        <v>0</v>
      </c>
    </row>
    <row r="20" s="1" customFormat="1" customHeight="1" spans="1:25">
      <c r="A20" s="9">
        <v>16</v>
      </c>
      <c r="B20" s="9" t="s">
        <v>55</v>
      </c>
      <c r="C20" s="42">
        <v>61</v>
      </c>
      <c r="D20" s="43" t="s">
        <v>49</v>
      </c>
      <c r="E20" s="43">
        <v>1761</v>
      </c>
      <c r="F20" s="44" t="s">
        <v>50</v>
      </c>
      <c r="G20" s="10" t="s">
        <v>31</v>
      </c>
      <c r="H20" s="8"/>
      <c r="I20" s="8"/>
      <c r="J20" s="8"/>
      <c r="K20" s="8"/>
      <c r="L20" s="8"/>
      <c r="M20" s="197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187">
        <f t="shared" si="0"/>
        <v>0</v>
      </c>
    </row>
    <row r="21" s="1" customFormat="1" customHeight="1" spans="1:26">
      <c r="A21" s="9">
        <v>17</v>
      </c>
      <c r="B21" s="9" t="s">
        <v>55</v>
      </c>
      <c r="C21" s="42">
        <v>103</v>
      </c>
      <c r="D21" s="43" t="s">
        <v>34</v>
      </c>
      <c r="E21" s="43">
        <v>3527</v>
      </c>
      <c r="F21" s="43" t="s">
        <v>51</v>
      </c>
      <c r="G21" s="10" t="s">
        <v>31</v>
      </c>
      <c r="H21" s="8"/>
      <c r="I21" s="8"/>
      <c r="J21" s="8"/>
      <c r="K21" s="8"/>
      <c r="L21" s="8"/>
      <c r="M21" s="197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187">
        <f t="shared" si="0"/>
        <v>0</v>
      </c>
      <c r="Z21" s="203"/>
    </row>
    <row r="22" s="1" customFormat="1" customHeight="1" spans="1:25">
      <c r="A22" s="9">
        <v>18</v>
      </c>
      <c r="B22" s="9" t="s">
        <v>55</v>
      </c>
      <c r="C22" s="42">
        <v>89</v>
      </c>
      <c r="D22" s="43" t="s">
        <v>36</v>
      </c>
      <c r="E22" s="43">
        <v>2495</v>
      </c>
      <c r="F22" s="43" t="s">
        <v>52</v>
      </c>
      <c r="G22" s="10" t="s">
        <v>31</v>
      </c>
      <c r="H22" s="8"/>
      <c r="I22" s="8"/>
      <c r="J22" s="8"/>
      <c r="K22" s="8"/>
      <c r="L22" s="8"/>
      <c r="M22" s="197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187">
        <f t="shared" si="0"/>
        <v>0</v>
      </c>
    </row>
    <row r="23" s="1" customFormat="1" customHeight="1" spans="1:25">
      <c r="A23" s="9">
        <v>19</v>
      </c>
      <c r="B23" s="9" t="s">
        <v>55</v>
      </c>
      <c r="C23" s="42">
        <v>79</v>
      </c>
      <c r="D23" s="43" t="s">
        <v>29</v>
      </c>
      <c r="E23" s="43">
        <v>2397</v>
      </c>
      <c r="F23" s="43" t="s">
        <v>53</v>
      </c>
      <c r="G23" s="10" t="s">
        <v>31</v>
      </c>
      <c r="H23" s="8"/>
      <c r="I23" s="8"/>
      <c r="J23" s="8"/>
      <c r="K23" s="8"/>
      <c r="L23" s="8"/>
      <c r="M23" s="197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187">
        <f t="shared" si="0"/>
        <v>0</v>
      </c>
    </row>
    <row r="24" s="1" customFormat="1" customHeight="1" spans="1:25">
      <c r="A24" s="9">
        <v>20</v>
      </c>
      <c r="B24" s="9" t="s">
        <v>55</v>
      </c>
      <c r="C24" s="42">
        <v>8</v>
      </c>
      <c r="D24" s="43" t="s">
        <v>32</v>
      </c>
      <c r="E24" s="43">
        <v>2178</v>
      </c>
      <c r="F24" s="43" t="s">
        <v>54</v>
      </c>
      <c r="G24" s="10" t="s">
        <v>31</v>
      </c>
      <c r="H24" s="8"/>
      <c r="I24" s="8"/>
      <c r="J24" s="8"/>
      <c r="K24" s="8"/>
      <c r="L24" s="8"/>
      <c r="M24" s="197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187">
        <f t="shared" si="0"/>
        <v>0</v>
      </c>
    </row>
    <row r="25" s="1" customFormat="1" customHeight="1" spans="1:25">
      <c r="A25" s="9">
        <v>21</v>
      </c>
      <c r="B25" s="9" t="s">
        <v>55</v>
      </c>
      <c r="C25" s="42">
        <v>20</v>
      </c>
      <c r="D25" s="43" t="s">
        <v>55</v>
      </c>
      <c r="E25" s="43">
        <v>2481</v>
      </c>
      <c r="F25" s="43" t="s">
        <v>56</v>
      </c>
      <c r="G25" s="10" t="s">
        <v>31</v>
      </c>
      <c r="H25" s="8"/>
      <c r="I25" s="8"/>
      <c r="J25" s="8"/>
      <c r="K25" s="8"/>
      <c r="L25" s="8"/>
      <c r="M25" s="197"/>
      <c r="N25" s="8"/>
      <c r="O25" s="8"/>
      <c r="P25" s="8">
        <v>1</v>
      </c>
      <c r="Q25" s="8"/>
      <c r="R25" s="8"/>
      <c r="S25" s="8"/>
      <c r="T25" s="8"/>
      <c r="U25" s="8"/>
      <c r="V25" s="8"/>
      <c r="W25" s="8"/>
      <c r="X25" s="8"/>
      <c r="Y25" s="187">
        <f t="shared" si="0"/>
        <v>40</v>
      </c>
    </row>
    <row r="26" s="1" customFormat="1" customHeight="1" spans="1:25">
      <c r="A26" s="9">
        <v>22</v>
      </c>
      <c r="B26" s="9" t="s">
        <v>55</v>
      </c>
      <c r="C26" s="42">
        <v>80</v>
      </c>
      <c r="D26" s="43" t="s">
        <v>29</v>
      </c>
      <c r="E26" s="43">
        <v>3153</v>
      </c>
      <c r="F26" s="44" t="s">
        <v>57</v>
      </c>
      <c r="G26" s="10" t="s">
        <v>31</v>
      </c>
      <c r="H26" s="8"/>
      <c r="I26" s="8"/>
      <c r="J26" s="8"/>
      <c r="K26" s="8"/>
      <c r="L26" s="8"/>
      <c r="M26" s="197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187">
        <f t="shared" si="0"/>
        <v>0</v>
      </c>
    </row>
    <row r="27" s="1" customFormat="1" customHeight="1" spans="1:25">
      <c r="A27" s="9">
        <v>23</v>
      </c>
      <c r="B27" s="9" t="s">
        <v>55</v>
      </c>
      <c r="C27" s="42">
        <v>55</v>
      </c>
      <c r="D27" s="43" t="s">
        <v>58</v>
      </c>
      <c r="E27" s="43">
        <v>3511</v>
      </c>
      <c r="F27" s="44" t="s">
        <v>59</v>
      </c>
      <c r="G27" s="10" t="s">
        <v>31</v>
      </c>
      <c r="H27" s="8"/>
      <c r="I27" s="8"/>
      <c r="J27" s="8"/>
      <c r="K27" s="8"/>
      <c r="L27" s="8"/>
      <c r="M27" s="197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187">
        <f t="shared" si="0"/>
        <v>0</v>
      </c>
    </row>
    <row r="28" s="1" customFormat="1" customHeight="1" spans="1:25">
      <c r="A28" s="9">
        <v>24</v>
      </c>
      <c r="B28" s="9" t="s">
        <v>38</v>
      </c>
      <c r="C28" s="42">
        <v>30</v>
      </c>
      <c r="D28" s="43" t="s">
        <v>38</v>
      </c>
      <c r="E28" s="43">
        <v>3515</v>
      </c>
      <c r="F28" s="43" t="s">
        <v>60</v>
      </c>
      <c r="G28" s="10" t="s">
        <v>31</v>
      </c>
      <c r="H28" s="8"/>
      <c r="I28" s="8"/>
      <c r="J28" s="8"/>
      <c r="K28" s="8"/>
      <c r="L28" s="8"/>
      <c r="M28" s="197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187">
        <f t="shared" si="0"/>
        <v>0</v>
      </c>
    </row>
    <row r="29" s="1" customFormat="1" customHeight="1" spans="1:25">
      <c r="A29" s="9">
        <v>25</v>
      </c>
      <c r="B29" s="9" t="s">
        <v>38</v>
      </c>
      <c r="C29" s="42">
        <v>97</v>
      </c>
      <c r="D29" s="43" t="s">
        <v>34</v>
      </c>
      <c r="E29" s="43">
        <v>3518</v>
      </c>
      <c r="F29" s="43" t="s">
        <v>61</v>
      </c>
      <c r="G29" s="10" t="s">
        <v>31</v>
      </c>
      <c r="H29" s="8"/>
      <c r="I29" s="8"/>
      <c r="J29" s="8"/>
      <c r="K29" s="8"/>
      <c r="L29" s="8"/>
      <c r="M29" s="197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187">
        <f t="shared" si="0"/>
        <v>0</v>
      </c>
    </row>
    <row r="30" s="1" customFormat="1" customHeight="1" spans="1:25">
      <c r="A30" s="9">
        <v>26</v>
      </c>
      <c r="B30" s="9" t="s">
        <v>38</v>
      </c>
      <c r="C30" s="42">
        <v>101</v>
      </c>
      <c r="D30" s="43" t="s">
        <v>34</v>
      </c>
      <c r="E30" s="43">
        <v>3519</v>
      </c>
      <c r="F30" s="43" t="s">
        <v>62</v>
      </c>
      <c r="G30" s="10" t="s">
        <v>31</v>
      </c>
      <c r="H30" s="8"/>
      <c r="I30" s="8"/>
      <c r="J30" s="8"/>
      <c r="K30" s="8"/>
      <c r="L30" s="8"/>
      <c r="M30" s="197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187">
        <f t="shared" si="0"/>
        <v>0</v>
      </c>
    </row>
    <row r="31" s="1" customFormat="1" customHeight="1" spans="1:25">
      <c r="A31" s="9">
        <v>27</v>
      </c>
      <c r="B31" s="9" t="s">
        <v>38</v>
      </c>
      <c r="C31" s="42">
        <v>24</v>
      </c>
      <c r="D31" s="43" t="s">
        <v>55</v>
      </c>
      <c r="E31" s="43"/>
      <c r="F31" s="43" t="s">
        <v>63</v>
      </c>
      <c r="G31" s="10" t="s">
        <v>31</v>
      </c>
      <c r="H31" s="8"/>
      <c r="I31" s="8"/>
      <c r="J31" s="8"/>
      <c r="K31" s="8"/>
      <c r="L31" s="8"/>
      <c r="M31" s="197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187">
        <f t="shared" si="0"/>
        <v>0</v>
      </c>
    </row>
    <row r="32" s="1" customFormat="1" ht="12.75" customHeight="1" spans="1:25">
      <c r="A32" s="9">
        <v>28</v>
      </c>
      <c r="B32" s="9" t="s">
        <v>38</v>
      </c>
      <c r="C32" s="42">
        <v>111</v>
      </c>
      <c r="D32" s="43" t="s">
        <v>64</v>
      </c>
      <c r="E32" s="43">
        <v>1102</v>
      </c>
      <c r="F32" s="43" t="s">
        <v>65</v>
      </c>
      <c r="G32" s="44" t="s">
        <v>31</v>
      </c>
      <c r="H32" s="8"/>
      <c r="I32" s="8"/>
      <c r="J32" s="8"/>
      <c r="K32" s="8"/>
      <c r="L32" s="8"/>
      <c r="M32" s="197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187">
        <f t="shared" si="0"/>
        <v>0</v>
      </c>
    </row>
    <row r="33" s="1" customFormat="1" customHeight="1" spans="1:25">
      <c r="A33" s="9">
        <v>29</v>
      </c>
      <c r="B33" s="9" t="s">
        <v>38</v>
      </c>
      <c r="C33" s="42">
        <v>6</v>
      </c>
      <c r="D33" s="43" t="s">
        <v>32</v>
      </c>
      <c r="E33" s="43">
        <v>2216</v>
      </c>
      <c r="F33" s="43" t="s">
        <v>66</v>
      </c>
      <c r="G33" s="10" t="s">
        <v>31</v>
      </c>
      <c r="H33" s="8">
        <v>1</v>
      </c>
      <c r="I33" s="8"/>
      <c r="J33" s="8"/>
      <c r="K33" s="8"/>
      <c r="L33" s="8"/>
      <c r="M33" s="197">
        <v>1</v>
      </c>
      <c r="N33" s="8"/>
      <c r="O33" s="8"/>
      <c r="P33" s="8"/>
      <c r="Q33" s="8"/>
      <c r="R33" s="8"/>
      <c r="S33" s="8"/>
      <c r="T33" s="8">
        <v>1</v>
      </c>
      <c r="U33" s="8"/>
      <c r="V33" s="8"/>
      <c r="W33" s="8"/>
      <c r="X33" s="8"/>
      <c r="Y33" s="187">
        <f t="shared" si="0"/>
        <v>241</v>
      </c>
    </row>
    <row r="34" s="1" customFormat="1" customHeight="1" spans="1:25">
      <c r="A34" s="9">
        <v>30</v>
      </c>
      <c r="B34" s="9" t="s">
        <v>38</v>
      </c>
      <c r="C34" s="42">
        <v>54</v>
      </c>
      <c r="D34" s="43" t="s">
        <v>58</v>
      </c>
      <c r="E34" s="43">
        <v>3510</v>
      </c>
      <c r="F34" s="44" t="s">
        <v>67</v>
      </c>
      <c r="G34" s="10" t="s">
        <v>31</v>
      </c>
      <c r="H34" s="8"/>
      <c r="I34" s="8"/>
      <c r="J34" s="8"/>
      <c r="K34" s="8"/>
      <c r="L34" s="8"/>
      <c r="M34" s="197"/>
      <c r="N34" s="8"/>
      <c r="O34" s="8"/>
      <c r="P34" s="8"/>
      <c r="Q34" s="8"/>
      <c r="R34" s="8"/>
      <c r="S34" s="8"/>
      <c r="T34" s="8"/>
      <c r="U34" s="8"/>
      <c r="V34" s="8"/>
      <c r="W34" s="8"/>
      <c r="X34" s="8">
        <v>1</v>
      </c>
      <c r="Y34" s="187">
        <f t="shared" si="0"/>
        <v>6</v>
      </c>
    </row>
    <row r="35" s="1" customFormat="1" customHeight="1" spans="1:26">
      <c r="A35" s="9">
        <v>31</v>
      </c>
      <c r="B35" s="9" t="s">
        <v>38</v>
      </c>
      <c r="C35" s="42">
        <v>91</v>
      </c>
      <c r="D35" s="43" t="s">
        <v>36</v>
      </c>
      <c r="E35" s="43">
        <v>2664</v>
      </c>
      <c r="F35" s="43" t="s">
        <v>68</v>
      </c>
      <c r="G35" s="10" t="s">
        <v>31</v>
      </c>
      <c r="H35" s="8"/>
      <c r="I35" s="8"/>
      <c r="J35" s="8"/>
      <c r="K35" s="8"/>
      <c r="L35" s="8"/>
      <c r="M35" s="197"/>
      <c r="N35" s="8"/>
      <c r="O35" s="8"/>
      <c r="P35" s="8"/>
      <c r="Q35" s="8"/>
      <c r="R35" s="8"/>
      <c r="S35" s="8"/>
      <c r="T35" s="8">
        <v>1</v>
      </c>
      <c r="U35" s="8"/>
      <c r="V35" s="8"/>
      <c r="W35" s="8"/>
      <c r="X35" s="8"/>
      <c r="Y35" s="187">
        <f t="shared" si="0"/>
        <v>35</v>
      </c>
      <c r="Z35" s="204"/>
    </row>
    <row r="36" s="1" customFormat="1" customHeight="1" spans="1:25">
      <c r="A36" s="9">
        <v>32</v>
      </c>
      <c r="B36" s="9" t="s">
        <v>38</v>
      </c>
      <c r="C36" s="42">
        <v>34</v>
      </c>
      <c r="D36" s="43" t="s">
        <v>38</v>
      </c>
      <c r="E36" s="43">
        <v>5244</v>
      </c>
      <c r="F36" s="43" t="s">
        <v>69</v>
      </c>
      <c r="G36" s="10" t="s">
        <v>31</v>
      </c>
      <c r="H36" s="8"/>
      <c r="I36" s="8"/>
      <c r="J36" s="8"/>
      <c r="K36" s="8"/>
      <c r="L36" s="8"/>
      <c r="M36" s="197">
        <v>1</v>
      </c>
      <c r="N36" s="8"/>
      <c r="O36" s="8"/>
      <c r="P36" s="8"/>
      <c r="Q36" s="8"/>
      <c r="R36" s="8"/>
      <c r="S36" s="8"/>
      <c r="T36" s="8"/>
      <c r="U36" s="8"/>
      <c r="V36" s="8"/>
      <c r="W36" s="8"/>
      <c r="X36" s="8">
        <v>2</v>
      </c>
      <c r="Y36" s="187">
        <f t="shared" si="0"/>
        <v>18</v>
      </c>
    </row>
    <row r="37" s="1" customFormat="1" ht="18.75" customHeight="1" spans="1:25">
      <c r="A37" s="9">
        <v>33</v>
      </c>
      <c r="B37" s="9" t="s">
        <v>38</v>
      </c>
      <c r="C37" s="42">
        <v>102</v>
      </c>
      <c r="D37" s="43" t="s">
        <v>34</v>
      </c>
      <c r="E37" s="43">
        <v>3525</v>
      </c>
      <c r="F37" s="43" t="s">
        <v>70</v>
      </c>
      <c r="G37" s="10" t="s">
        <v>31</v>
      </c>
      <c r="H37" s="8"/>
      <c r="I37" s="8"/>
      <c r="J37" s="198"/>
      <c r="K37" s="8">
        <v>1</v>
      </c>
      <c r="L37" s="8"/>
      <c r="M37" s="197">
        <v>3</v>
      </c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187">
        <f t="shared" si="0"/>
        <v>68</v>
      </c>
    </row>
    <row r="38" s="1" customFormat="1" customHeight="1" spans="1:25">
      <c r="A38" s="9">
        <v>34</v>
      </c>
      <c r="B38" s="9" t="s">
        <v>38</v>
      </c>
      <c r="C38" s="42">
        <v>31</v>
      </c>
      <c r="D38" s="43" t="s">
        <v>38</v>
      </c>
      <c r="E38" s="43">
        <v>3526</v>
      </c>
      <c r="F38" s="43" t="s">
        <v>71</v>
      </c>
      <c r="G38" s="10" t="s">
        <v>31</v>
      </c>
      <c r="H38" s="8"/>
      <c r="I38" s="8"/>
      <c r="J38" s="8"/>
      <c r="K38" s="8"/>
      <c r="L38" s="8"/>
      <c r="M38" s="197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187">
        <f t="shared" si="0"/>
        <v>0</v>
      </c>
    </row>
    <row r="39" s="1" customFormat="1" customHeight="1" spans="1:26">
      <c r="A39" s="9">
        <v>35</v>
      </c>
      <c r="B39" s="9" t="s">
        <v>38</v>
      </c>
      <c r="C39" s="42">
        <v>88</v>
      </c>
      <c r="D39" s="43" t="s">
        <v>36</v>
      </c>
      <c r="E39" s="43">
        <v>2471</v>
      </c>
      <c r="F39" s="43" t="s">
        <v>72</v>
      </c>
      <c r="G39" s="10" t="s">
        <v>31</v>
      </c>
      <c r="H39" s="8"/>
      <c r="I39" s="8"/>
      <c r="J39" s="8"/>
      <c r="K39" s="8"/>
      <c r="L39" s="8"/>
      <c r="M39" s="197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187">
        <f t="shared" si="0"/>
        <v>0</v>
      </c>
      <c r="Z39" s="204"/>
    </row>
    <row r="40" s="1" customFormat="1" customHeight="1" spans="1:25">
      <c r="A40" s="9">
        <v>36</v>
      </c>
      <c r="B40" s="9" t="s">
        <v>38</v>
      </c>
      <c r="C40" s="42">
        <v>51</v>
      </c>
      <c r="D40" s="43" t="s">
        <v>58</v>
      </c>
      <c r="E40" s="43">
        <v>1657</v>
      </c>
      <c r="F40" s="44" t="s">
        <v>73</v>
      </c>
      <c r="G40" s="10" t="s">
        <v>31</v>
      </c>
      <c r="H40" s="8"/>
      <c r="I40" s="8"/>
      <c r="J40" s="8"/>
      <c r="K40" s="8"/>
      <c r="L40" s="8"/>
      <c r="M40" s="197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187">
        <f t="shared" si="0"/>
        <v>0</v>
      </c>
    </row>
    <row r="41" s="1" customFormat="1" customHeight="1" spans="1:25">
      <c r="A41" s="9">
        <v>37</v>
      </c>
      <c r="B41" s="9" t="s">
        <v>43</v>
      </c>
      <c r="C41" s="42">
        <v>78</v>
      </c>
      <c r="D41" s="43" t="s">
        <v>29</v>
      </c>
      <c r="E41" s="43">
        <v>2367</v>
      </c>
      <c r="F41" s="43" t="s">
        <v>74</v>
      </c>
      <c r="G41" s="10" t="s">
        <v>31</v>
      </c>
      <c r="H41" s="8"/>
      <c r="I41" s="8"/>
      <c r="J41" s="8"/>
      <c r="K41" s="8"/>
      <c r="L41" s="8"/>
      <c r="M41" s="197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187">
        <f t="shared" si="0"/>
        <v>0</v>
      </c>
    </row>
    <row r="42" s="1" customFormat="1" customHeight="1" spans="1:25">
      <c r="A42" s="9">
        <v>38</v>
      </c>
      <c r="B42" s="9" t="s">
        <v>43</v>
      </c>
      <c r="C42" s="42">
        <v>14</v>
      </c>
      <c r="D42" s="43" t="s">
        <v>55</v>
      </c>
      <c r="E42" s="48" t="s">
        <v>75</v>
      </c>
      <c r="F42" s="44" t="s">
        <v>76</v>
      </c>
      <c r="G42" s="10" t="s">
        <v>31</v>
      </c>
      <c r="H42" s="8"/>
      <c r="I42" s="8"/>
      <c r="J42" s="8"/>
      <c r="K42" s="8"/>
      <c r="L42" s="8"/>
      <c r="M42" s="197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187">
        <f t="shared" si="0"/>
        <v>0</v>
      </c>
    </row>
    <row r="43" s="1" customFormat="1" customHeight="1" spans="1:25">
      <c r="A43" s="9">
        <v>39</v>
      </c>
      <c r="B43" s="9" t="s">
        <v>43</v>
      </c>
      <c r="C43" s="42">
        <v>68</v>
      </c>
      <c r="D43" s="43" t="s">
        <v>40</v>
      </c>
      <c r="E43" s="43">
        <v>6015</v>
      </c>
      <c r="F43" s="44" t="s">
        <v>77</v>
      </c>
      <c r="G43" s="10" t="s">
        <v>31</v>
      </c>
      <c r="H43" s="8"/>
      <c r="I43" s="8"/>
      <c r="J43" s="8"/>
      <c r="K43" s="8"/>
      <c r="L43" s="8"/>
      <c r="M43" s="197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187">
        <f t="shared" si="0"/>
        <v>0</v>
      </c>
    </row>
    <row r="44" s="1" customFormat="1" customHeight="1" spans="1:25">
      <c r="A44" s="9">
        <v>40</v>
      </c>
      <c r="B44" s="9" t="s">
        <v>43</v>
      </c>
      <c r="C44" s="42">
        <v>93</v>
      </c>
      <c r="D44" s="43" t="s">
        <v>36</v>
      </c>
      <c r="E44" s="43">
        <v>5039</v>
      </c>
      <c r="F44" s="43" t="s">
        <v>78</v>
      </c>
      <c r="G44" s="10" t="s">
        <v>31</v>
      </c>
      <c r="H44" s="8"/>
      <c r="I44" s="8">
        <v>1</v>
      </c>
      <c r="J44" s="8"/>
      <c r="K44" s="8"/>
      <c r="L44" s="8"/>
      <c r="M44" s="197">
        <v>2</v>
      </c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187">
        <f t="shared" si="0"/>
        <v>162</v>
      </c>
    </row>
    <row r="45" s="1" customFormat="1" customHeight="1" spans="1:25">
      <c r="A45" s="9">
        <v>41</v>
      </c>
      <c r="B45" s="9" t="s">
        <v>43</v>
      </c>
      <c r="C45" s="42">
        <v>65</v>
      </c>
      <c r="D45" s="43" t="s">
        <v>49</v>
      </c>
      <c r="E45" s="43">
        <v>2400</v>
      </c>
      <c r="F45" s="43" t="s">
        <v>79</v>
      </c>
      <c r="G45" s="10" t="s">
        <v>31</v>
      </c>
      <c r="H45" s="8"/>
      <c r="I45" s="8"/>
      <c r="J45" s="8"/>
      <c r="K45" s="8"/>
      <c r="L45" s="8"/>
      <c r="M45" s="197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187">
        <f t="shared" si="0"/>
        <v>0</v>
      </c>
    </row>
    <row r="46" s="1" customFormat="1" customHeight="1" spans="1:25">
      <c r="A46" s="9">
        <v>42</v>
      </c>
      <c r="B46" s="9" t="s">
        <v>43</v>
      </c>
      <c r="C46" s="42">
        <v>41</v>
      </c>
      <c r="D46" s="43" t="s">
        <v>43</v>
      </c>
      <c r="E46" s="43">
        <v>1645</v>
      </c>
      <c r="F46" s="44" t="s">
        <v>80</v>
      </c>
      <c r="G46" s="10" t="s">
        <v>31</v>
      </c>
      <c r="H46" s="8"/>
      <c r="I46" s="8"/>
      <c r="J46" s="8"/>
      <c r="K46" s="8"/>
      <c r="L46" s="8"/>
      <c r="M46" s="197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187">
        <f t="shared" si="0"/>
        <v>0</v>
      </c>
    </row>
    <row r="47" s="1" customFormat="1" customHeight="1" spans="1:25">
      <c r="A47" s="9">
        <v>43</v>
      </c>
      <c r="B47" s="9" t="s">
        <v>43</v>
      </c>
      <c r="C47" s="42">
        <v>104</v>
      </c>
      <c r="D47" s="43" t="s">
        <v>34</v>
      </c>
      <c r="E47" s="43">
        <v>3521</v>
      </c>
      <c r="F47" s="43" t="s">
        <v>81</v>
      </c>
      <c r="G47" s="10" t="s">
        <v>31</v>
      </c>
      <c r="H47" s="8"/>
      <c r="I47" s="8"/>
      <c r="J47" s="8"/>
      <c r="K47" s="8"/>
      <c r="L47" s="8"/>
      <c r="M47" s="197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187">
        <f t="shared" si="0"/>
        <v>0</v>
      </c>
    </row>
    <row r="48" s="1" customFormat="1" customHeight="1" spans="1:25">
      <c r="A48" s="9">
        <v>44</v>
      </c>
      <c r="B48" s="9" t="s">
        <v>43</v>
      </c>
      <c r="C48" s="42">
        <v>40</v>
      </c>
      <c r="D48" s="43" t="s">
        <v>43</v>
      </c>
      <c r="E48" s="43">
        <v>1630</v>
      </c>
      <c r="F48" s="44" t="s">
        <v>82</v>
      </c>
      <c r="G48" s="10" t="s">
        <v>31</v>
      </c>
      <c r="H48" s="8"/>
      <c r="I48" s="8"/>
      <c r="J48" s="8"/>
      <c r="K48" s="8">
        <v>1</v>
      </c>
      <c r="L48" s="8"/>
      <c r="M48" s="197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187">
        <f t="shared" si="0"/>
        <v>50</v>
      </c>
    </row>
    <row r="49" s="1" customFormat="1" customHeight="1" spans="1:25">
      <c r="A49" s="9">
        <v>45</v>
      </c>
      <c r="B49" s="9" t="s">
        <v>43</v>
      </c>
      <c r="C49" s="42">
        <v>49</v>
      </c>
      <c r="D49" s="43" t="s">
        <v>58</v>
      </c>
      <c r="E49" s="48" t="s">
        <v>83</v>
      </c>
      <c r="F49" s="44" t="s">
        <v>84</v>
      </c>
      <c r="G49" s="10" t="s">
        <v>31</v>
      </c>
      <c r="H49" s="8"/>
      <c r="I49" s="8"/>
      <c r="J49" s="8"/>
      <c r="K49" s="8"/>
      <c r="L49" s="8"/>
      <c r="M49" s="197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187">
        <f t="shared" si="0"/>
        <v>0</v>
      </c>
    </row>
    <row r="50" s="1" customFormat="1" customHeight="1" spans="1:25">
      <c r="A50" s="9">
        <v>46</v>
      </c>
      <c r="B50" s="9" t="s">
        <v>43</v>
      </c>
      <c r="C50" s="42">
        <v>48</v>
      </c>
      <c r="D50" s="43" t="s">
        <v>58</v>
      </c>
      <c r="E50" s="43">
        <v>5334</v>
      </c>
      <c r="F50" s="44" t="s">
        <v>85</v>
      </c>
      <c r="G50" s="10" t="s">
        <v>31</v>
      </c>
      <c r="H50" s="8"/>
      <c r="I50" s="8"/>
      <c r="J50" s="8"/>
      <c r="K50" s="8"/>
      <c r="L50" s="8"/>
      <c r="M50" s="197">
        <v>1</v>
      </c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187">
        <f t="shared" si="0"/>
        <v>6</v>
      </c>
    </row>
    <row r="51" s="1" customFormat="1" customHeight="1" spans="1:26">
      <c r="A51" s="9">
        <v>47</v>
      </c>
      <c r="B51" s="9" t="s">
        <v>58</v>
      </c>
      <c r="C51" s="42">
        <v>60</v>
      </c>
      <c r="D51" s="43" t="s">
        <v>49</v>
      </c>
      <c r="E51" s="43">
        <v>5348</v>
      </c>
      <c r="F51" s="43" t="s">
        <v>86</v>
      </c>
      <c r="G51" s="10" t="s">
        <v>31</v>
      </c>
      <c r="H51" s="8"/>
      <c r="I51" s="8"/>
      <c r="J51" s="8"/>
      <c r="K51" s="8">
        <v>1</v>
      </c>
      <c r="L51" s="8"/>
      <c r="M51" s="197"/>
      <c r="N51" s="8"/>
      <c r="O51" s="8"/>
      <c r="P51" s="8">
        <v>1</v>
      </c>
      <c r="Q51" s="8">
        <v>4</v>
      </c>
      <c r="R51" s="8"/>
      <c r="S51" s="8"/>
      <c r="T51" s="8"/>
      <c r="U51" s="8"/>
      <c r="V51" s="8"/>
      <c r="W51" s="8"/>
      <c r="X51" s="8"/>
      <c r="Y51" s="187">
        <f t="shared" si="0"/>
        <v>190</v>
      </c>
      <c r="Z51" s="204"/>
    </row>
    <row r="52" s="1" customFormat="1" customHeight="1" spans="1:25">
      <c r="A52" s="9">
        <v>48</v>
      </c>
      <c r="B52" s="9" t="s">
        <v>58</v>
      </c>
      <c r="C52" s="42">
        <v>90</v>
      </c>
      <c r="D52" s="43" t="s">
        <v>36</v>
      </c>
      <c r="E52" s="43">
        <v>2557</v>
      </c>
      <c r="F52" s="43" t="s">
        <v>87</v>
      </c>
      <c r="G52" s="10" t="s">
        <v>31</v>
      </c>
      <c r="H52" s="8"/>
      <c r="I52" s="8"/>
      <c r="J52" s="8"/>
      <c r="K52" s="8"/>
      <c r="L52" s="8"/>
      <c r="M52" s="197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187">
        <f t="shared" si="0"/>
        <v>0</v>
      </c>
    </row>
    <row r="53" s="1" customFormat="1" customHeight="1" spans="1:25">
      <c r="A53" s="9">
        <v>49</v>
      </c>
      <c r="B53" s="9" t="s">
        <v>58</v>
      </c>
      <c r="C53" s="42">
        <v>46</v>
      </c>
      <c r="D53" s="43" t="s">
        <v>43</v>
      </c>
      <c r="E53" s="43">
        <v>3581</v>
      </c>
      <c r="F53" s="44" t="s">
        <v>88</v>
      </c>
      <c r="G53" s="10" t="s">
        <v>31</v>
      </c>
      <c r="H53" s="8"/>
      <c r="I53" s="8"/>
      <c r="J53" s="8"/>
      <c r="K53" s="8"/>
      <c r="L53" s="8"/>
      <c r="M53" s="197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187">
        <f t="shared" si="0"/>
        <v>0</v>
      </c>
    </row>
    <row r="54" s="1" customFormat="1" customHeight="1" spans="1:25">
      <c r="A54" s="9">
        <v>50</v>
      </c>
      <c r="B54" s="9" t="s">
        <v>58</v>
      </c>
      <c r="C54" s="42">
        <v>115</v>
      </c>
      <c r="D54" s="43" t="s">
        <v>64</v>
      </c>
      <c r="E54" s="43">
        <v>5076</v>
      </c>
      <c r="F54" s="43" t="s">
        <v>89</v>
      </c>
      <c r="G54" s="44" t="s">
        <v>90</v>
      </c>
      <c r="H54" s="8"/>
      <c r="I54" s="8"/>
      <c r="J54" s="8"/>
      <c r="K54" s="8"/>
      <c r="L54" s="8"/>
      <c r="M54" s="197"/>
      <c r="N54" s="8"/>
      <c r="O54" s="8"/>
      <c r="P54" s="8"/>
      <c r="Q54" s="8"/>
      <c r="R54" s="8"/>
      <c r="S54" s="8"/>
      <c r="T54" s="8"/>
      <c r="U54" s="8"/>
      <c r="V54" s="8"/>
      <c r="W54" s="8"/>
      <c r="X54" s="8">
        <v>1</v>
      </c>
      <c r="Y54" s="187">
        <f t="shared" si="0"/>
        <v>6</v>
      </c>
    </row>
    <row r="55" s="1" customFormat="1" customHeight="1" spans="1:25">
      <c r="A55" s="9">
        <v>51</v>
      </c>
      <c r="B55" s="9" t="s">
        <v>58</v>
      </c>
      <c r="C55" s="42">
        <v>29</v>
      </c>
      <c r="D55" s="43" t="s">
        <v>38</v>
      </c>
      <c r="E55" s="43">
        <v>2681</v>
      </c>
      <c r="F55" s="43" t="s">
        <v>91</v>
      </c>
      <c r="G55" s="10" t="s">
        <v>90</v>
      </c>
      <c r="H55" s="8"/>
      <c r="I55" s="8">
        <v>1</v>
      </c>
      <c r="J55" s="8"/>
      <c r="K55" s="8"/>
      <c r="L55" s="8"/>
      <c r="M55" s="197"/>
      <c r="N55" s="8"/>
      <c r="O55" s="8"/>
      <c r="P55" s="8"/>
      <c r="Q55" s="8"/>
      <c r="R55" s="8"/>
      <c r="S55" s="8"/>
      <c r="T55" s="8"/>
      <c r="U55" s="8"/>
      <c r="V55" s="8"/>
      <c r="W55" s="8"/>
      <c r="X55" s="8">
        <v>1</v>
      </c>
      <c r="Y55" s="187">
        <f t="shared" si="0"/>
        <v>156</v>
      </c>
    </row>
    <row r="56" s="1" customFormat="1" customHeight="1" spans="1:25">
      <c r="A56" s="9">
        <v>52</v>
      </c>
      <c r="B56" s="9" t="s">
        <v>58</v>
      </c>
      <c r="C56" s="42">
        <v>59</v>
      </c>
      <c r="D56" s="43" t="s">
        <v>49</v>
      </c>
      <c r="E56" s="43">
        <v>5327</v>
      </c>
      <c r="F56" s="43" t="s">
        <v>92</v>
      </c>
      <c r="G56" s="10" t="s">
        <v>90</v>
      </c>
      <c r="H56" s="8"/>
      <c r="I56" s="8"/>
      <c r="J56" s="8"/>
      <c r="K56" s="8"/>
      <c r="L56" s="8"/>
      <c r="M56" s="197"/>
      <c r="N56" s="8"/>
      <c r="O56" s="8">
        <v>1</v>
      </c>
      <c r="P56" s="8"/>
      <c r="Q56" s="8"/>
      <c r="R56" s="8"/>
      <c r="S56" s="8"/>
      <c r="T56" s="8"/>
      <c r="U56" s="8"/>
      <c r="V56" s="8"/>
      <c r="W56" s="8"/>
      <c r="X56" s="8"/>
      <c r="Y56" s="187">
        <f t="shared" si="0"/>
        <v>75</v>
      </c>
    </row>
    <row r="57" s="1" customFormat="1" customHeight="1" spans="1:25">
      <c r="A57" s="9">
        <v>53</v>
      </c>
      <c r="B57" s="9" t="s">
        <v>58</v>
      </c>
      <c r="C57" s="42">
        <v>57</v>
      </c>
      <c r="D57" s="43" t="s">
        <v>58</v>
      </c>
      <c r="E57" s="43">
        <v>5801</v>
      </c>
      <c r="F57" s="43" t="s">
        <v>93</v>
      </c>
      <c r="G57" s="10" t="s">
        <v>90</v>
      </c>
      <c r="H57" s="8"/>
      <c r="I57" s="8"/>
      <c r="J57" s="8"/>
      <c r="K57" s="8"/>
      <c r="L57" s="8"/>
      <c r="M57" s="197">
        <v>2</v>
      </c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187">
        <f t="shared" si="0"/>
        <v>12</v>
      </c>
    </row>
    <row r="58" s="1" customFormat="1" customHeight="1" spans="1:25">
      <c r="A58" s="9">
        <v>54</v>
      </c>
      <c r="B58" s="9" t="s">
        <v>58</v>
      </c>
      <c r="C58" s="42">
        <v>108</v>
      </c>
      <c r="D58" s="43" t="s">
        <v>34</v>
      </c>
      <c r="E58" s="43">
        <v>6222</v>
      </c>
      <c r="F58" s="43" t="s">
        <v>94</v>
      </c>
      <c r="G58" s="10" t="s">
        <v>90</v>
      </c>
      <c r="H58" s="8"/>
      <c r="I58" s="8"/>
      <c r="J58" s="8"/>
      <c r="K58" s="8"/>
      <c r="L58" s="8"/>
      <c r="M58" s="197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187">
        <f t="shared" si="0"/>
        <v>0</v>
      </c>
    </row>
    <row r="59" s="1" customFormat="1" customHeight="1" spans="1:25">
      <c r="A59" s="9">
        <v>55</v>
      </c>
      <c r="B59" s="9" t="s">
        <v>58</v>
      </c>
      <c r="C59" s="42">
        <v>7</v>
      </c>
      <c r="D59" s="43" t="s">
        <v>32</v>
      </c>
      <c r="E59" s="43">
        <v>3517</v>
      </c>
      <c r="F59" s="43" t="s">
        <v>95</v>
      </c>
      <c r="G59" s="10" t="s">
        <v>90</v>
      </c>
      <c r="H59" s="8"/>
      <c r="I59" s="8"/>
      <c r="J59" s="8"/>
      <c r="K59" s="8"/>
      <c r="L59" s="8"/>
      <c r="M59" s="197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187">
        <f t="shared" si="0"/>
        <v>0</v>
      </c>
    </row>
    <row r="60" s="1" customFormat="1" customHeight="1" spans="1:26">
      <c r="A60" s="9">
        <v>56</v>
      </c>
      <c r="B60" s="9" t="s">
        <v>58</v>
      </c>
      <c r="C60" s="42">
        <v>114</v>
      </c>
      <c r="D60" s="43" t="s">
        <v>64</v>
      </c>
      <c r="E60" s="43">
        <v>5551</v>
      </c>
      <c r="F60" s="43" t="s">
        <v>96</v>
      </c>
      <c r="G60" s="44" t="s">
        <v>90</v>
      </c>
      <c r="H60" s="8"/>
      <c r="I60" s="8"/>
      <c r="J60" s="8"/>
      <c r="K60" s="8"/>
      <c r="L60" s="8"/>
      <c r="M60" s="197"/>
      <c r="N60" s="8"/>
      <c r="O60" s="8"/>
      <c r="P60" s="8"/>
      <c r="Q60" s="8"/>
      <c r="R60" s="8"/>
      <c r="S60" s="8"/>
      <c r="T60" s="8"/>
      <c r="U60" s="8"/>
      <c r="V60" s="8"/>
      <c r="W60" s="8"/>
      <c r="X60" s="8">
        <v>1</v>
      </c>
      <c r="Y60" s="187">
        <f t="shared" si="0"/>
        <v>6</v>
      </c>
      <c r="Z60" s="204"/>
    </row>
    <row r="61" s="1" customFormat="1" customHeight="1" spans="1:25">
      <c r="A61" s="9">
        <v>57</v>
      </c>
      <c r="B61" s="9" t="s">
        <v>49</v>
      </c>
      <c r="C61" s="42">
        <v>123</v>
      </c>
      <c r="D61" s="43" t="s">
        <v>24</v>
      </c>
      <c r="E61" s="43">
        <v>1642</v>
      </c>
      <c r="F61" s="43" t="s">
        <v>97</v>
      </c>
      <c r="G61" s="44" t="s">
        <v>90</v>
      </c>
      <c r="H61" s="8"/>
      <c r="I61" s="8"/>
      <c r="J61" s="8"/>
      <c r="K61" s="8"/>
      <c r="L61" s="8"/>
      <c r="M61" s="197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187">
        <f t="shared" si="0"/>
        <v>0</v>
      </c>
    </row>
    <row r="62" s="1" customFormat="1" customHeight="1" spans="1:25">
      <c r="A62" s="9">
        <v>58</v>
      </c>
      <c r="B62" s="9" t="s">
        <v>49</v>
      </c>
      <c r="C62" s="42">
        <v>37</v>
      </c>
      <c r="D62" s="43" t="s">
        <v>38</v>
      </c>
      <c r="E62" s="43">
        <v>5657</v>
      </c>
      <c r="F62" s="43" t="s">
        <v>98</v>
      </c>
      <c r="G62" s="10" t="s">
        <v>90</v>
      </c>
      <c r="H62" s="8"/>
      <c r="I62" s="8"/>
      <c r="J62" s="8"/>
      <c r="K62" s="8"/>
      <c r="L62" s="8"/>
      <c r="M62" s="197">
        <v>1</v>
      </c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187">
        <f t="shared" si="0"/>
        <v>6</v>
      </c>
    </row>
    <row r="63" s="1" customFormat="1" customHeight="1" spans="1:25">
      <c r="A63" s="9">
        <v>59</v>
      </c>
      <c r="B63" s="9" t="s">
        <v>49</v>
      </c>
      <c r="C63" s="42">
        <v>62</v>
      </c>
      <c r="D63" s="43" t="s">
        <v>49</v>
      </c>
      <c r="E63" s="43">
        <v>1798</v>
      </c>
      <c r="F63" s="43" t="s">
        <v>99</v>
      </c>
      <c r="G63" s="10" t="s">
        <v>90</v>
      </c>
      <c r="H63" s="8"/>
      <c r="I63" s="8"/>
      <c r="J63" s="8"/>
      <c r="K63" s="8"/>
      <c r="L63" s="8"/>
      <c r="M63" s="197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187">
        <f t="shared" si="0"/>
        <v>0</v>
      </c>
    </row>
    <row r="64" s="1" customFormat="1" customHeight="1" spans="1:25">
      <c r="A64" s="9">
        <v>60</v>
      </c>
      <c r="B64" s="9" t="s">
        <v>49</v>
      </c>
      <c r="C64" s="42">
        <v>53</v>
      </c>
      <c r="D64" s="43" t="s">
        <v>58</v>
      </c>
      <c r="E64" s="43">
        <v>2336</v>
      </c>
      <c r="F64" s="43" t="s">
        <v>100</v>
      </c>
      <c r="G64" s="10" t="s">
        <v>90</v>
      </c>
      <c r="H64" s="8"/>
      <c r="I64" s="8"/>
      <c r="J64" s="8"/>
      <c r="K64" s="8"/>
      <c r="L64" s="8"/>
      <c r="M64" s="197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187">
        <f t="shared" si="0"/>
        <v>0</v>
      </c>
    </row>
    <row r="65" s="1" customFormat="1" customHeight="1" spans="1:25">
      <c r="A65" s="9">
        <v>61</v>
      </c>
      <c r="B65" s="9" t="s">
        <v>49</v>
      </c>
      <c r="C65" s="42">
        <v>23</v>
      </c>
      <c r="D65" s="43" t="s">
        <v>55</v>
      </c>
      <c r="E65" s="43">
        <v>5777</v>
      </c>
      <c r="F65" s="43" t="s">
        <v>101</v>
      </c>
      <c r="G65" s="10" t="s">
        <v>90</v>
      </c>
      <c r="H65" s="8"/>
      <c r="I65" s="8"/>
      <c r="J65" s="8"/>
      <c r="K65" s="8"/>
      <c r="L65" s="8"/>
      <c r="M65" s="197">
        <v>1</v>
      </c>
      <c r="N65" s="8"/>
      <c r="O65" s="8"/>
      <c r="P65" s="8"/>
      <c r="Q65" s="8">
        <v>1</v>
      </c>
      <c r="R65" s="8"/>
      <c r="S65" s="8"/>
      <c r="T65" s="8"/>
      <c r="U65" s="8"/>
      <c r="V65" s="8"/>
      <c r="W65" s="8"/>
      <c r="X65" s="8"/>
      <c r="Y65" s="187">
        <f t="shared" si="0"/>
        <v>31</v>
      </c>
    </row>
    <row r="66" s="1" customFormat="1" customHeight="1" spans="1:26">
      <c r="A66" s="9">
        <v>62</v>
      </c>
      <c r="B66" s="9" t="s">
        <v>49</v>
      </c>
      <c r="C66" s="42">
        <v>35</v>
      </c>
      <c r="D66" s="43" t="s">
        <v>38</v>
      </c>
      <c r="E66" s="43">
        <v>5155</v>
      </c>
      <c r="F66" s="43" t="s">
        <v>102</v>
      </c>
      <c r="G66" s="10" t="s">
        <v>90</v>
      </c>
      <c r="H66" s="8"/>
      <c r="I66" s="8">
        <v>1</v>
      </c>
      <c r="J66" s="8"/>
      <c r="K66" s="8">
        <v>1</v>
      </c>
      <c r="L66" s="8"/>
      <c r="M66" s="197"/>
      <c r="N66" s="8"/>
      <c r="O66" s="8"/>
      <c r="P66" s="8">
        <v>1</v>
      </c>
      <c r="Q66" s="8"/>
      <c r="R66" s="8"/>
      <c r="S66" s="8"/>
      <c r="T66" s="8"/>
      <c r="U66" s="8"/>
      <c r="V66" s="8"/>
      <c r="W66" s="8"/>
      <c r="X66" s="8"/>
      <c r="Y66" s="187">
        <f t="shared" si="0"/>
        <v>240</v>
      </c>
      <c r="Z66" s="204"/>
    </row>
    <row r="67" s="1" customFormat="1" customHeight="1" spans="1:25">
      <c r="A67" s="9">
        <v>64</v>
      </c>
      <c r="B67" s="9" t="s">
        <v>49</v>
      </c>
      <c r="C67" s="42">
        <v>82</v>
      </c>
      <c r="D67" s="43" t="s">
        <v>29</v>
      </c>
      <c r="E67" s="43">
        <v>5545</v>
      </c>
      <c r="F67" s="44" t="s">
        <v>103</v>
      </c>
      <c r="G67" s="10" t="s">
        <v>90</v>
      </c>
      <c r="H67" s="8"/>
      <c r="I67" s="8">
        <v>1</v>
      </c>
      <c r="J67" s="8"/>
      <c r="K67" s="8"/>
      <c r="L67" s="8"/>
      <c r="M67" s="197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187">
        <f t="shared" si="0"/>
        <v>150</v>
      </c>
    </row>
    <row r="68" s="1" customFormat="1" customHeight="1" spans="1:26">
      <c r="A68" s="9">
        <v>65</v>
      </c>
      <c r="B68" s="9" t="s">
        <v>49</v>
      </c>
      <c r="C68" s="42">
        <v>10</v>
      </c>
      <c r="D68" s="43" t="s">
        <v>32</v>
      </c>
      <c r="E68" s="43">
        <v>2400</v>
      </c>
      <c r="F68" s="43" t="s">
        <v>104</v>
      </c>
      <c r="G68" s="10" t="s">
        <v>90</v>
      </c>
      <c r="H68" s="8"/>
      <c r="I68" s="8"/>
      <c r="J68" s="8"/>
      <c r="K68" s="8"/>
      <c r="L68" s="8"/>
      <c r="M68" s="197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187">
        <f t="shared" si="0"/>
        <v>0</v>
      </c>
      <c r="Z68" s="204"/>
    </row>
    <row r="69" s="1" customFormat="1" customHeight="1" spans="1:25">
      <c r="A69" s="9">
        <v>66</v>
      </c>
      <c r="B69" s="9" t="s">
        <v>40</v>
      </c>
      <c r="C69" s="42">
        <v>117</v>
      </c>
      <c r="D69" s="43" t="s">
        <v>64</v>
      </c>
      <c r="E69" s="43">
        <v>5804</v>
      </c>
      <c r="F69" s="43" t="s">
        <v>105</v>
      </c>
      <c r="G69" s="44" t="s">
        <v>90</v>
      </c>
      <c r="H69" s="8"/>
      <c r="I69" s="8"/>
      <c r="J69" s="8"/>
      <c r="K69" s="8"/>
      <c r="L69" s="8"/>
      <c r="M69" s="197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187">
        <f t="shared" si="0"/>
        <v>0</v>
      </c>
    </row>
    <row r="70" s="1" customFormat="1" customHeight="1" spans="1:25">
      <c r="A70" s="9">
        <v>67</v>
      </c>
      <c r="B70" s="9" t="s">
        <v>40</v>
      </c>
      <c r="C70" s="42">
        <v>127</v>
      </c>
      <c r="D70" s="43" t="s">
        <v>24</v>
      </c>
      <c r="E70" s="43">
        <v>2567</v>
      </c>
      <c r="F70" s="43" t="s">
        <v>106</v>
      </c>
      <c r="G70" s="44" t="s">
        <v>90</v>
      </c>
      <c r="H70" s="8"/>
      <c r="I70" s="8"/>
      <c r="J70" s="8"/>
      <c r="K70" s="8"/>
      <c r="L70" s="8"/>
      <c r="M70" s="197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187">
        <f t="shared" ref="Y70:Y133" si="1">H70*$H$4+I70*$I$4+J70*$J$4+K70*$K$4+L70*$L$4+M70*$M$4+N70*$N$4+O70*$O$4+P70*$P$4+Q70*$Q$4+R70*$R$4+S70*$S$4+T70*$T$4+U70*$U$4+V70*$V$4+W70*$W$4+X70*$X$4</f>
        <v>0</v>
      </c>
    </row>
    <row r="71" s="1" customFormat="1" customHeight="1" spans="1:25">
      <c r="A71" s="9">
        <v>69</v>
      </c>
      <c r="B71" s="9" t="s">
        <v>40</v>
      </c>
      <c r="C71" s="42">
        <v>22</v>
      </c>
      <c r="D71" s="43" t="s">
        <v>55</v>
      </c>
      <c r="E71" s="43">
        <v>5497</v>
      </c>
      <c r="F71" s="43" t="s">
        <v>107</v>
      </c>
      <c r="G71" s="10" t="s">
        <v>90</v>
      </c>
      <c r="H71" s="8"/>
      <c r="I71" s="8"/>
      <c r="J71" s="8"/>
      <c r="K71" s="8">
        <v>1</v>
      </c>
      <c r="L71" s="8"/>
      <c r="M71" s="197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187">
        <f t="shared" si="1"/>
        <v>50</v>
      </c>
    </row>
    <row r="72" s="1" customFormat="1" customHeight="1" spans="1:25">
      <c r="A72" s="9">
        <v>70</v>
      </c>
      <c r="B72" s="9" t="s">
        <v>40</v>
      </c>
      <c r="C72" s="42">
        <v>18</v>
      </c>
      <c r="D72" s="43" t="s">
        <v>55</v>
      </c>
      <c r="E72" s="48" t="s">
        <v>108</v>
      </c>
      <c r="F72" s="44" t="s">
        <v>109</v>
      </c>
      <c r="G72" s="10" t="s">
        <v>90</v>
      </c>
      <c r="H72" s="8"/>
      <c r="I72" s="8"/>
      <c r="J72" s="8"/>
      <c r="K72" s="8"/>
      <c r="L72" s="8"/>
      <c r="M72" s="197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187">
        <f t="shared" si="1"/>
        <v>0</v>
      </c>
    </row>
    <row r="73" s="1" customFormat="1" customHeight="1" spans="1:26">
      <c r="A73" s="9">
        <v>72</v>
      </c>
      <c r="B73" s="9" t="s">
        <v>40</v>
      </c>
      <c r="C73" s="42">
        <v>99</v>
      </c>
      <c r="D73" s="43" t="s">
        <v>34</v>
      </c>
      <c r="E73" s="43">
        <v>3528</v>
      </c>
      <c r="F73" s="43" t="s">
        <v>110</v>
      </c>
      <c r="G73" s="10" t="s">
        <v>90</v>
      </c>
      <c r="H73" s="8"/>
      <c r="I73" s="8"/>
      <c r="J73" s="8"/>
      <c r="K73" s="8"/>
      <c r="L73" s="8"/>
      <c r="M73" s="197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187">
        <f t="shared" si="1"/>
        <v>0</v>
      </c>
      <c r="Z73" s="204"/>
    </row>
    <row r="74" s="1" customFormat="1" customHeight="1" spans="1:25">
      <c r="A74" s="9">
        <v>73</v>
      </c>
      <c r="B74" s="9" t="s">
        <v>40</v>
      </c>
      <c r="C74" s="42">
        <v>36</v>
      </c>
      <c r="D74" s="43" t="s">
        <v>38</v>
      </c>
      <c r="E74" s="43">
        <v>5576</v>
      </c>
      <c r="F74" s="43" t="s">
        <v>111</v>
      </c>
      <c r="G74" s="10" t="s">
        <v>90</v>
      </c>
      <c r="H74" s="8"/>
      <c r="I74" s="8"/>
      <c r="J74" s="8"/>
      <c r="K74" s="8"/>
      <c r="L74" s="8"/>
      <c r="M74" s="197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187">
        <f t="shared" si="1"/>
        <v>0</v>
      </c>
    </row>
    <row r="75" s="1" customFormat="1" customHeight="1" spans="1:26">
      <c r="A75" s="9">
        <v>74</v>
      </c>
      <c r="B75" s="9" t="s">
        <v>40</v>
      </c>
      <c r="C75" s="42">
        <v>113</v>
      </c>
      <c r="D75" s="43" t="s">
        <v>64</v>
      </c>
      <c r="E75" s="43">
        <v>2161</v>
      </c>
      <c r="F75" s="43" t="s">
        <v>112</v>
      </c>
      <c r="G75" s="44" t="s">
        <v>90</v>
      </c>
      <c r="H75" s="8"/>
      <c r="I75" s="8"/>
      <c r="J75" s="8"/>
      <c r="K75" s="8"/>
      <c r="L75" s="8"/>
      <c r="M75" s="197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187">
        <f t="shared" si="1"/>
        <v>0</v>
      </c>
      <c r="Z75" s="204"/>
    </row>
    <row r="76" s="1" customFormat="1" customHeight="1" spans="1:25">
      <c r="A76" s="9">
        <v>75</v>
      </c>
      <c r="B76" s="9" t="s">
        <v>29</v>
      </c>
      <c r="C76" s="42">
        <v>21</v>
      </c>
      <c r="D76" s="43" t="s">
        <v>55</v>
      </c>
      <c r="E76" s="43">
        <v>5061</v>
      </c>
      <c r="F76" s="43" t="s">
        <v>113</v>
      </c>
      <c r="G76" s="10" t="s">
        <v>90</v>
      </c>
      <c r="H76" s="8"/>
      <c r="I76" s="8"/>
      <c r="J76" s="8"/>
      <c r="K76" s="8">
        <v>2</v>
      </c>
      <c r="L76" s="8"/>
      <c r="M76" s="197"/>
      <c r="N76" s="8"/>
      <c r="O76" s="8"/>
      <c r="P76" s="8"/>
      <c r="Q76" s="8"/>
      <c r="R76" s="8"/>
      <c r="S76" s="8"/>
      <c r="T76" s="8"/>
      <c r="U76" s="8"/>
      <c r="V76" s="8"/>
      <c r="W76" s="8"/>
      <c r="X76" s="8">
        <v>1</v>
      </c>
      <c r="Y76" s="187">
        <f t="shared" si="1"/>
        <v>106</v>
      </c>
    </row>
    <row r="77" s="1" customFormat="1" customHeight="1" spans="1:25">
      <c r="A77" s="9">
        <v>76</v>
      </c>
      <c r="B77" s="9" t="s">
        <v>29</v>
      </c>
      <c r="C77" s="42">
        <v>28</v>
      </c>
      <c r="D77" s="43" t="s">
        <v>38</v>
      </c>
      <c r="E77" s="43">
        <v>2377</v>
      </c>
      <c r="F77" s="43" t="s">
        <v>114</v>
      </c>
      <c r="G77" s="10" t="s">
        <v>90</v>
      </c>
      <c r="H77" s="8"/>
      <c r="I77" s="8"/>
      <c r="J77" s="8"/>
      <c r="K77" s="8"/>
      <c r="L77" s="8"/>
      <c r="M77" s="197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187">
        <f t="shared" si="1"/>
        <v>0</v>
      </c>
    </row>
    <row r="78" s="1" customFormat="1" customHeight="1" spans="1:25">
      <c r="A78" s="9">
        <v>77</v>
      </c>
      <c r="B78" s="9" t="s">
        <v>29</v>
      </c>
      <c r="C78" s="42">
        <v>47</v>
      </c>
      <c r="D78" s="43" t="s">
        <v>43</v>
      </c>
      <c r="E78" s="43">
        <v>5631</v>
      </c>
      <c r="F78" s="44" t="s">
        <v>115</v>
      </c>
      <c r="G78" s="10" t="s">
        <v>90</v>
      </c>
      <c r="H78" s="8"/>
      <c r="I78" s="8"/>
      <c r="J78" s="8"/>
      <c r="K78" s="8"/>
      <c r="L78" s="8"/>
      <c r="M78" s="197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187">
        <f t="shared" si="1"/>
        <v>0</v>
      </c>
    </row>
    <row r="79" s="1" customFormat="1" customHeight="1" spans="1:25">
      <c r="A79" s="9">
        <v>78</v>
      </c>
      <c r="B79" s="9" t="s">
        <v>29</v>
      </c>
      <c r="C79" s="42">
        <v>71</v>
      </c>
      <c r="D79" s="43" t="s">
        <v>40</v>
      </c>
      <c r="E79" s="43">
        <v>1882</v>
      </c>
      <c r="F79" s="44" t="s">
        <v>116</v>
      </c>
      <c r="G79" s="10" t="s">
        <v>90</v>
      </c>
      <c r="H79" s="8"/>
      <c r="I79" s="8"/>
      <c r="J79" s="8"/>
      <c r="K79" s="8"/>
      <c r="L79" s="8"/>
      <c r="M79" s="197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187">
        <f t="shared" si="1"/>
        <v>0</v>
      </c>
    </row>
    <row r="80" s="1" customFormat="1" customHeight="1" spans="1:25">
      <c r="A80" s="9">
        <v>79</v>
      </c>
      <c r="B80" s="9" t="s">
        <v>29</v>
      </c>
      <c r="C80" s="42">
        <v>75</v>
      </c>
      <c r="D80" s="43" t="s">
        <v>40</v>
      </c>
      <c r="E80" s="43">
        <v>5637</v>
      </c>
      <c r="F80" s="43" t="s">
        <v>117</v>
      </c>
      <c r="G80" s="10" t="s">
        <v>90</v>
      </c>
      <c r="H80" s="8"/>
      <c r="I80" s="8"/>
      <c r="J80" s="8"/>
      <c r="K80" s="8"/>
      <c r="L80" s="8"/>
      <c r="M80" s="197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187">
        <f t="shared" si="1"/>
        <v>0</v>
      </c>
    </row>
    <row r="81" s="1" customFormat="1" customHeight="1" spans="1:26">
      <c r="A81" s="9">
        <v>80</v>
      </c>
      <c r="B81" s="9" t="s">
        <v>29</v>
      </c>
      <c r="C81" s="42">
        <v>9</v>
      </c>
      <c r="D81" s="43" t="s">
        <v>32</v>
      </c>
      <c r="E81" s="43">
        <v>2193</v>
      </c>
      <c r="F81" s="43" t="s">
        <v>118</v>
      </c>
      <c r="G81" s="10" t="s">
        <v>90</v>
      </c>
      <c r="H81" s="8"/>
      <c r="I81" s="8"/>
      <c r="J81" s="8"/>
      <c r="K81" s="8"/>
      <c r="L81" s="8"/>
      <c r="M81" s="197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187">
        <f t="shared" si="1"/>
        <v>0</v>
      </c>
      <c r="Z81" s="204"/>
    </row>
    <row r="82" s="1" customFormat="1" customHeight="1" spans="1:25">
      <c r="A82" s="9">
        <v>81</v>
      </c>
      <c r="B82" s="9" t="s">
        <v>29</v>
      </c>
      <c r="C82" s="42">
        <v>118</v>
      </c>
      <c r="D82" s="43" t="s">
        <v>64</v>
      </c>
      <c r="E82" s="43">
        <v>6021</v>
      </c>
      <c r="F82" s="43" t="s">
        <v>119</v>
      </c>
      <c r="G82" s="44" t="s">
        <v>90</v>
      </c>
      <c r="H82" s="8"/>
      <c r="I82" s="8"/>
      <c r="J82" s="8"/>
      <c r="K82" s="8"/>
      <c r="L82" s="8"/>
      <c r="M82" s="197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187">
        <f t="shared" si="1"/>
        <v>0</v>
      </c>
    </row>
    <row r="83" s="1" customFormat="1" customHeight="1" spans="1:25">
      <c r="A83" s="9">
        <v>82</v>
      </c>
      <c r="B83" s="9" t="s">
        <v>29</v>
      </c>
      <c r="C83" s="42">
        <v>45</v>
      </c>
      <c r="D83" s="43" t="s">
        <v>43</v>
      </c>
      <c r="E83" s="43">
        <v>2672</v>
      </c>
      <c r="F83" s="43" t="s">
        <v>120</v>
      </c>
      <c r="G83" s="10" t="s">
        <v>90</v>
      </c>
      <c r="H83" s="8"/>
      <c r="I83" s="8"/>
      <c r="J83" s="8"/>
      <c r="K83" s="8"/>
      <c r="L83" s="8"/>
      <c r="M83" s="197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187">
        <f t="shared" si="1"/>
        <v>0</v>
      </c>
    </row>
    <row r="84" s="1" customFormat="1" customHeight="1" spans="1:26">
      <c r="A84" s="9">
        <v>83</v>
      </c>
      <c r="B84" s="9" t="s">
        <v>36</v>
      </c>
      <c r="C84" s="42">
        <v>81</v>
      </c>
      <c r="D84" s="43" t="s">
        <v>29</v>
      </c>
      <c r="E84" s="43">
        <v>5001</v>
      </c>
      <c r="F84" s="43" t="s">
        <v>121</v>
      </c>
      <c r="G84" s="10" t="s">
        <v>90</v>
      </c>
      <c r="H84" s="8"/>
      <c r="I84" s="8"/>
      <c r="J84" s="8"/>
      <c r="K84" s="8"/>
      <c r="L84" s="8"/>
      <c r="M84" s="197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187">
        <f t="shared" si="1"/>
        <v>0</v>
      </c>
      <c r="Z84" s="204"/>
    </row>
    <row r="85" s="1" customFormat="1" customHeight="1" spans="1:25">
      <c r="A85" s="9">
        <v>84</v>
      </c>
      <c r="B85" s="9" t="s">
        <v>36</v>
      </c>
      <c r="C85" s="42">
        <v>74</v>
      </c>
      <c r="D85" s="43" t="s">
        <v>40</v>
      </c>
      <c r="E85" s="43">
        <v>5203</v>
      </c>
      <c r="F85" s="43" t="s">
        <v>122</v>
      </c>
      <c r="G85" s="10" t="s">
        <v>90</v>
      </c>
      <c r="H85" s="8"/>
      <c r="I85" s="8"/>
      <c r="J85" s="8"/>
      <c r="K85" s="8"/>
      <c r="L85" s="8"/>
      <c r="M85" s="197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187">
        <f t="shared" si="1"/>
        <v>0</v>
      </c>
    </row>
    <row r="86" s="1" customFormat="1" customHeight="1" spans="1:25">
      <c r="A86" s="9">
        <v>85</v>
      </c>
      <c r="B86" s="9" t="s">
        <v>36</v>
      </c>
      <c r="C86" s="42">
        <v>42</v>
      </c>
      <c r="D86" s="43" t="s">
        <v>43</v>
      </c>
      <c r="E86" s="43">
        <v>2323</v>
      </c>
      <c r="F86" s="43" t="s">
        <v>123</v>
      </c>
      <c r="G86" s="10" t="s">
        <v>90</v>
      </c>
      <c r="H86" s="8"/>
      <c r="I86" s="8"/>
      <c r="J86" s="8"/>
      <c r="K86" s="8"/>
      <c r="L86" s="8"/>
      <c r="M86" s="197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187">
        <f t="shared" si="1"/>
        <v>0</v>
      </c>
    </row>
    <row r="87" s="1" customFormat="1" customHeight="1" spans="1:25">
      <c r="A87" s="9">
        <v>86</v>
      </c>
      <c r="B87" s="9" t="s">
        <v>36</v>
      </c>
      <c r="C87" s="42">
        <v>84</v>
      </c>
      <c r="D87" s="43" t="s">
        <v>29</v>
      </c>
      <c r="E87" s="43">
        <v>6232</v>
      </c>
      <c r="F87" s="43" t="s">
        <v>124</v>
      </c>
      <c r="G87" s="10" t="s">
        <v>90</v>
      </c>
      <c r="H87" s="8"/>
      <c r="I87" s="8"/>
      <c r="J87" s="8"/>
      <c r="K87" s="8"/>
      <c r="L87" s="8"/>
      <c r="M87" s="197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187">
        <f t="shared" si="1"/>
        <v>0</v>
      </c>
    </row>
    <row r="88" s="1" customFormat="1" customHeight="1" spans="1:25">
      <c r="A88" s="9">
        <v>87</v>
      </c>
      <c r="B88" s="9" t="s">
        <v>36</v>
      </c>
      <c r="C88" s="42">
        <v>112</v>
      </c>
      <c r="D88" s="43" t="s">
        <v>64</v>
      </c>
      <c r="E88" s="43">
        <v>2103</v>
      </c>
      <c r="F88" s="43" t="s">
        <v>125</v>
      </c>
      <c r="G88" s="44" t="s">
        <v>90</v>
      </c>
      <c r="H88" s="8"/>
      <c r="I88" s="8"/>
      <c r="J88" s="8"/>
      <c r="K88" s="8"/>
      <c r="L88" s="8"/>
      <c r="M88" s="197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187">
        <f t="shared" si="1"/>
        <v>0</v>
      </c>
    </row>
    <row r="89" s="1" customFormat="1" customHeight="1" spans="1:25">
      <c r="A89" s="9">
        <v>88</v>
      </c>
      <c r="B89" s="9" t="s">
        <v>36</v>
      </c>
      <c r="C89" s="42">
        <v>69</v>
      </c>
      <c r="D89" s="43" t="s">
        <v>40</v>
      </c>
      <c r="E89" s="48" t="s">
        <v>126</v>
      </c>
      <c r="F89" s="44" t="s">
        <v>127</v>
      </c>
      <c r="G89" s="10" t="s">
        <v>90</v>
      </c>
      <c r="H89" s="8"/>
      <c r="I89" s="8"/>
      <c r="J89" s="8"/>
      <c r="K89" s="8"/>
      <c r="L89" s="8"/>
      <c r="M89" s="197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187">
        <f t="shared" si="1"/>
        <v>0</v>
      </c>
    </row>
    <row r="90" s="1" customFormat="1" customHeight="1" spans="1:25">
      <c r="A90" s="9">
        <v>89</v>
      </c>
      <c r="B90" s="9" t="s">
        <v>36</v>
      </c>
      <c r="C90" s="42">
        <v>56</v>
      </c>
      <c r="D90" s="43" t="s">
        <v>58</v>
      </c>
      <c r="E90" s="43">
        <v>5008</v>
      </c>
      <c r="F90" s="43" t="s">
        <v>128</v>
      </c>
      <c r="G90" s="10" t="s">
        <v>90</v>
      </c>
      <c r="H90" s="8"/>
      <c r="I90" s="8"/>
      <c r="J90" s="8"/>
      <c r="K90" s="8"/>
      <c r="L90" s="8"/>
      <c r="M90" s="197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187">
        <f t="shared" si="1"/>
        <v>0</v>
      </c>
    </row>
    <row r="91" s="1" customFormat="1" customHeight="1" spans="1:25">
      <c r="A91" s="9">
        <v>90</v>
      </c>
      <c r="B91" s="9" t="s">
        <v>36</v>
      </c>
      <c r="C91" s="42">
        <v>44</v>
      </c>
      <c r="D91" s="43" t="s">
        <v>43</v>
      </c>
      <c r="E91" s="43">
        <v>2600</v>
      </c>
      <c r="F91" s="43" t="s">
        <v>129</v>
      </c>
      <c r="G91" s="10" t="s">
        <v>90</v>
      </c>
      <c r="H91" s="8"/>
      <c r="I91" s="8"/>
      <c r="J91" s="8"/>
      <c r="K91" s="8"/>
      <c r="L91" s="8"/>
      <c r="M91" s="197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187">
        <f t="shared" si="1"/>
        <v>0</v>
      </c>
    </row>
    <row r="92" s="1" customFormat="1" customHeight="1" spans="1:26">
      <c r="A92" s="9">
        <v>91</v>
      </c>
      <c r="B92" s="9" t="s">
        <v>36</v>
      </c>
      <c r="C92" s="42">
        <v>120</v>
      </c>
      <c r="D92" s="43" t="s">
        <v>64</v>
      </c>
      <c r="E92" s="43">
        <v>5850</v>
      </c>
      <c r="F92" s="43" t="s">
        <v>130</v>
      </c>
      <c r="G92" s="44" t="s">
        <v>90</v>
      </c>
      <c r="H92" s="8"/>
      <c r="I92" s="8"/>
      <c r="J92" s="8"/>
      <c r="K92" s="8"/>
      <c r="L92" s="8"/>
      <c r="M92" s="197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187">
        <f t="shared" si="1"/>
        <v>0</v>
      </c>
      <c r="Z92" s="204"/>
    </row>
    <row r="93" s="1" customFormat="1" customHeight="1" spans="1:25">
      <c r="A93" s="9">
        <v>92</v>
      </c>
      <c r="B93" s="8"/>
      <c r="C93" s="42">
        <v>76</v>
      </c>
      <c r="D93" s="43" t="s">
        <v>29</v>
      </c>
      <c r="E93" s="48" t="s">
        <v>131</v>
      </c>
      <c r="F93" s="43" t="s">
        <v>132</v>
      </c>
      <c r="G93" s="10" t="s">
        <v>90</v>
      </c>
      <c r="H93" s="8"/>
      <c r="I93" s="8"/>
      <c r="J93" s="8"/>
      <c r="K93" s="8"/>
      <c r="L93" s="8"/>
      <c r="M93" s="197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187">
        <f t="shared" si="1"/>
        <v>0</v>
      </c>
    </row>
    <row r="94" spans="1:26">
      <c r="A94" s="9">
        <v>93</v>
      </c>
      <c r="B94" s="205" t="s">
        <v>38</v>
      </c>
      <c r="C94" s="42">
        <v>119</v>
      </c>
      <c r="D94" s="43" t="s">
        <v>64</v>
      </c>
      <c r="E94" s="43">
        <v>6015</v>
      </c>
      <c r="F94" s="43" t="s">
        <v>133</v>
      </c>
      <c r="G94" s="44" t="s">
        <v>90</v>
      </c>
      <c r="H94" s="123"/>
      <c r="I94" s="123"/>
      <c r="J94" s="123"/>
      <c r="K94" s="123"/>
      <c r="L94" s="123"/>
      <c r="M94" s="206"/>
      <c r="N94" s="123"/>
      <c r="O94" s="123"/>
      <c r="P94" s="123"/>
      <c r="Q94" s="123"/>
      <c r="R94" s="123"/>
      <c r="S94" s="123"/>
      <c r="T94" s="123"/>
      <c r="U94" s="123"/>
      <c r="V94" s="123"/>
      <c r="W94" s="123"/>
      <c r="X94" s="123">
        <v>1</v>
      </c>
      <c r="Y94" s="187">
        <f t="shared" si="1"/>
        <v>6</v>
      </c>
      <c r="Z94" s="207"/>
    </row>
    <row r="95" spans="1:25">
      <c r="A95" s="9">
        <v>94</v>
      </c>
      <c r="B95" s="9" t="s">
        <v>34</v>
      </c>
      <c r="C95" s="42">
        <v>19</v>
      </c>
      <c r="D95" s="43" t="s">
        <v>55</v>
      </c>
      <c r="E95" s="43">
        <v>1902</v>
      </c>
      <c r="F95" s="44" t="s">
        <v>134</v>
      </c>
      <c r="G95" s="10" t="s">
        <v>90</v>
      </c>
      <c r="H95" s="123"/>
      <c r="I95" s="123"/>
      <c r="J95" s="123"/>
      <c r="K95" s="123"/>
      <c r="L95" s="123"/>
      <c r="M95" s="206"/>
      <c r="N95" s="123"/>
      <c r="O95" s="123"/>
      <c r="P95" s="123"/>
      <c r="Q95" s="123"/>
      <c r="R95" s="123"/>
      <c r="S95" s="123"/>
      <c r="T95" s="123"/>
      <c r="U95" s="123"/>
      <c r="V95" s="123"/>
      <c r="W95" s="123"/>
      <c r="X95" s="123"/>
      <c r="Y95" s="187">
        <f t="shared" si="1"/>
        <v>0</v>
      </c>
    </row>
    <row r="96" spans="1:25">
      <c r="A96" s="9">
        <v>95</v>
      </c>
      <c r="B96" s="9" t="s">
        <v>34</v>
      </c>
      <c r="C96" s="42">
        <v>116</v>
      </c>
      <c r="D96" s="43" t="s">
        <v>64</v>
      </c>
      <c r="E96" s="43">
        <v>5411</v>
      </c>
      <c r="F96" s="43" t="s">
        <v>135</v>
      </c>
      <c r="G96" s="44" t="s">
        <v>90</v>
      </c>
      <c r="H96" s="123"/>
      <c r="I96" s="123"/>
      <c r="J96" s="123"/>
      <c r="K96" s="123"/>
      <c r="L96" s="123"/>
      <c r="M96" s="206"/>
      <c r="N96" s="123"/>
      <c r="O96" s="123"/>
      <c r="P96" s="123"/>
      <c r="Q96" s="123"/>
      <c r="R96" s="123"/>
      <c r="S96" s="123"/>
      <c r="T96" s="123"/>
      <c r="U96" s="123"/>
      <c r="V96" s="123"/>
      <c r="W96" s="123"/>
      <c r="X96" s="123"/>
      <c r="Y96" s="187">
        <f t="shared" si="1"/>
        <v>0</v>
      </c>
    </row>
    <row r="97" spans="1:25">
      <c r="A97" s="9">
        <v>96</v>
      </c>
      <c r="B97" s="9" t="s">
        <v>34</v>
      </c>
      <c r="C97" s="42">
        <v>12</v>
      </c>
      <c r="D97" s="43" t="s">
        <v>32</v>
      </c>
      <c r="E97" s="43">
        <v>5802</v>
      </c>
      <c r="F97" s="43" t="s">
        <v>136</v>
      </c>
      <c r="G97" s="10" t="s">
        <v>90</v>
      </c>
      <c r="H97" s="123"/>
      <c r="I97" s="123"/>
      <c r="J97" s="123"/>
      <c r="K97" s="123"/>
      <c r="L97" s="123"/>
      <c r="M97" s="206"/>
      <c r="N97" s="123"/>
      <c r="O97" s="123"/>
      <c r="P97" s="123"/>
      <c r="Q97" s="123"/>
      <c r="R97" s="123"/>
      <c r="S97" s="123"/>
      <c r="T97" s="123"/>
      <c r="U97" s="123"/>
      <c r="V97" s="123">
        <v>1</v>
      </c>
      <c r="W97" s="123"/>
      <c r="X97" s="123">
        <v>2</v>
      </c>
      <c r="Y97" s="187">
        <f t="shared" si="1"/>
        <v>22</v>
      </c>
    </row>
    <row r="98" ht="48" spans="1:25">
      <c r="A98" s="9">
        <v>97</v>
      </c>
      <c r="B98" s="9" t="s">
        <v>34</v>
      </c>
      <c r="C98" s="42">
        <v>109</v>
      </c>
      <c r="D98" s="44" t="s">
        <v>137</v>
      </c>
      <c r="E98" s="43">
        <v>6223</v>
      </c>
      <c r="F98" s="43" t="s">
        <v>138</v>
      </c>
      <c r="G98" s="44" t="s">
        <v>90</v>
      </c>
      <c r="H98" s="123">
        <v>1</v>
      </c>
      <c r="I98" s="123"/>
      <c r="J98" s="123"/>
      <c r="K98" s="123"/>
      <c r="L98" s="123"/>
      <c r="M98" s="206"/>
      <c r="N98" s="123"/>
      <c r="O98" s="123"/>
      <c r="P98" s="123"/>
      <c r="Q98" s="123"/>
      <c r="R98" s="123"/>
      <c r="S98" s="123"/>
      <c r="T98" s="123"/>
      <c r="U98" s="123"/>
      <c r="V98" s="123"/>
      <c r="W98" s="123"/>
      <c r="X98" s="123"/>
      <c r="Y98" s="187">
        <f t="shared" si="1"/>
        <v>200</v>
      </c>
    </row>
    <row r="99" spans="1:25">
      <c r="A99" s="9">
        <v>98</v>
      </c>
      <c r="B99" s="9" t="s">
        <v>34</v>
      </c>
      <c r="C99" s="42">
        <v>107</v>
      </c>
      <c r="D99" s="43" t="s">
        <v>34</v>
      </c>
      <c r="E99" s="43">
        <v>2575</v>
      </c>
      <c r="F99" s="43" t="s">
        <v>139</v>
      </c>
      <c r="G99" s="10" t="s">
        <v>90</v>
      </c>
      <c r="H99" s="123"/>
      <c r="I99" s="123"/>
      <c r="J99" s="123"/>
      <c r="K99" s="123"/>
      <c r="L99" s="123"/>
      <c r="M99" s="206"/>
      <c r="N99" s="123"/>
      <c r="O99" s="123"/>
      <c r="P99" s="123"/>
      <c r="Q99" s="123"/>
      <c r="R99" s="123"/>
      <c r="S99" s="123"/>
      <c r="T99" s="123"/>
      <c r="U99" s="123"/>
      <c r="V99" s="123"/>
      <c r="W99" s="123"/>
      <c r="X99" s="123"/>
      <c r="Y99" s="187">
        <f t="shared" si="1"/>
        <v>0</v>
      </c>
    </row>
    <row r="100" spans="1:25">
      <c r="A100" s="9">
        <v>99</v>
      </c>
      <c r="B100" s="9" t="s">
        <v>34</v>
      </c>
      <c r="C100" s="42">
        <v>63</v>
      </c>
      <c r="D100" s="43" t="s">
        <v>49</v>
      </c>
      <c r="E100" s="43">
        <v>2644</v>
      </c>
      <c r="F100" s="43" t="s">
        <v>140</v>
      </c>
      <c r="G100" s="10" t="s">
        <v>90</v>
      </c>
      <c r="H100" s="123"/>
      <c r="I100" s="123"/>
      <c r="J100" s="123"/>
      <c r="K100" s="123"/>
      <c r="L100" s="123"/>
      <c r="M100" s="206"/>
      <c r="N100" s="123"/>
      <c r="O100" s="123"/>
      <c r="P100" s="123"/>
      <c r="Q100" s="123"/>
      <c r="R100" s="123"/>
      <c r="S100" s="123"/>
      <c r="T100" s="123"/>
      <c r="U100" s="123"/>
      <c r="V100" s="123"/>
      <c r="W100" s="123"/>
      <c r="X100" s="123"/>
      <c r="Y100" s="187">
        <f t="shared" si="1"/>
        <v>0</v>
      </c>
    </row>
    <row r="101" spans="1:25">
      <c r="A101" s="9">
        <v>100</v>
      </c>
      <c r="B101" s="9" t="s">
        <v>34</v>
      </c>
      <c r="C101" s="42">
        <v>52</v>
      </c>
      <c r="D101" s="43" t="s">
        <v>58</v>
      </c>
      <c r="E101" s="43">
        <v>1753</v>
      </c>
      <c r="F101" s="44" t="s">
        <v>141</v>
      </c>
      <c r="G101" s="10" t="s">
        <v>90</v>
      </c>
      <c r="H101" s="123"/>
      <c r="I101" s="123"/>
      <c r="J101" s="123"/>
      <c r="K101" s="123"/>
      <c r="L101" s="123"/>
      <c r="M101" s="206"/>
      <c r="N101" s="123"/>
      <c r="O101" s="123"/>
      <c r="P101" s="123"/>
      <c r="Q101" s="123"/>
      <c r="R101" s="123"/>
      <c r="S101" s="123"/>
      <c r="T101" s="123"/>
      <c r="U101" s="123"/>
      <c r="V101" s="123"/>
      <c r="W101" s="123"/>
      <c r="X101" s="123"/>
      <c r="Y101" s="187">
        <f t="shared" si="1"/>
        <v>0</v>
      </c>
    </row>
    <row r="102" spans="1:25">
      <c r="A102" s="9">
        <v>101</v>
      </c>
      <c r="B102" s="9" t="s">
        <v>34</v>
      </c>
      <c r="C102" s="42">
        <v>67</v>
      </c>
      <c r="D102" s="43" t="s">
        <v>49</v>
      </c>
      <c r="E102" s="43">
        <v>6233</v>
      </c>
      <c r="F102" s="43" t="s">
        <v>142</v>
      </c>
      <c r="G102" s="10" t="s">
        <v>90</v>
      </c>
      <c r="H102" s="123"/>
      <c r="I102" s="123"/>
      <c r="J102" s="123">
        <v>1</v>
      </c>
      <c r="K102" s="123">
        <v>4</v>
      </c>
      <c r="L102" s="123"/>
      <c r="M102" s="206"/>
      <c r="N102" s="123"/>
      <c r="O102" s="123"/>
      <c r="P102" s="123"/>
      <c r="Q102" s="123">
        <v>1</v>
      </c>
      <c r="R102" s="123"/>
      <c r="S102" s="123"/>
      <c r="T102" s="123"/>
      <c r="U102" s="123">
        <v>1</v>
      </c>
      <c r="V102" s="123"/>
      <c r="W102" s="123"/>
      <c r="X102" s="123"/>
      <c r="Y102" s="187">
        <f t="shared" si="1"/>
        <v>325</v>
      </c>
    </row>
    <row r="103" spans="1:25">
      <c r="A103" s="9">
        <v>102</v>
      </c>
      <c r="B103" s="9" t="s">
        <v>34</v>
      </c>
      <c r="C103" s="42">
        <v>66</v>
      </c>
      <c r="D103" s="43" t="s">
        <v>49</v>
      </c>
      <c r="E103" s="43">
        <v>5764</v>
      </c>
      <c r="F103" s="43" t="s">
        <v>143</v>
      </c>
      <c r="G103" s="10" t="s">
        <v>144</v>
      </c>
      <c r="H103" s="123">
        <v>2</v>
      </c>
      <c r="I103" s="123">
        <v>4</v>
      </c>
      <c r="J103" s="123"/>
      <c r="K103" s="123"/>
      <c r="L103" s="123"/>
      <c r="M103" s="206">
        <v>1</v>
      </c>
      <c r="N103" s="123"/>
      <c r="O103" s="123"/>
      <c r="P103" s="123"/>
      <c r="Q103" s="123"/>
      <c r="R103" s="123"/>
      <c r="S103" s="123"/>
      <c r="T103" s="123"/>
      <c r="U103" s="123"/>
      <c r="V103" s="123">
        <v>2</v>
      </c>
      <c r="W103" s="123"/>
      <c r="X103" s="123"/>
      <c r="Y103" s="187">
        <f t="shared" si="1"/>
        <v>1026</v>
      </c>
    </row>
    <row r="104" spans="1:25">
      <c r="A104" s="9">
        <v>103</v>
      </c>
      <c r="B104" s="9" t="s">
        <v>34</v>
      </c>
      <c r="C104" s="42">
        <v>77</v>
      </c>
      <c r="D104" s="43" t="s">
        <v>29</v>
      </c>
      <c r="E104" s="43">
        <v>1905</v>
      </c>
      <c r="F104" s="44" t="s">
        <v>145</v>
      </c>
      <c r="G104" s="10" t="s">
        <v>144</v>
      </c>
      <c r="H104" s="123"/>
      <c r="I104" s="123"/>
      <c r="J104" s="123"/>
      <c r="K104" s="123"/>
      <c r="L104" s="123"/>
      <c r="M104" s="206">
        <v>2</v>
      </c>
      <c r="N104" s="123"/>
      <c r="O104" s="123">
        <v>1</v>
      </c>
      <c r="P104" s="123"/>
      <c r="Q104" s="123"/>
      <c r="R104" s="123"/>
      <c r="S104" s="123"/>
      <c r="T104" s="123"/>
      <c r="U104" s="123"/>
      <c r="V104" s="123"/>
      <c r="W104" s="123"/>
      <c r="X104" s="123"/>
      <c r="Y104" s="187">
        <f t="shared" si="1"/>
        <v>87</v>
      </c>
    </row>
    <row r="105" spans="1:25">
      <c r="A105" s="9">
        <v>104</v>
      </c>
      <c r="B105" s="9" t="s">
        <v>34</v>
      </c>
      <c r="C105" s="42">
        <v>33</v>
      </c>
      <c r="D105" s="43" t="s">
        <v>38</v>
      </c>
      <c r="E105" s="43">
        <v>5114</v>
      </c>
      <c r="F105" s="43" t="s">
        <v>146</v>
      </c>
      <c r="G105" s="10" t="s">
        <v>144</v>
      </c>
      <c r="H105" s="123"/>
      <c r="I105" s="123"/>
      <c r="J105" s="123"/>
      <c r="K105" s="123">
        <v>7</v>
      </c>
      <c r="L105" s="123"/>
      <c r="M105" s="206">
        <v>5</v>
      </c>
      <c r="N105" s="123"/>
      <c r="O105" s="123"/>
      <c r="P105" s="123"/>
      <c r="Q105" s="123"/>
      <c r="R105" s="123"/>
      <c r="S105" s="123"/>
      <c r="T105" s="123"/>
      <c r="U105" s="123"/>
      <c r="V105" s="123"/>
      <c r="W105" s="123"/>
      <c r="X105" s="123"/>
      <c r="Y105" s="187">
        <f t="shared" si="1"/>
        <v>380</v>
      </c>
    </row>
    <row r="106" spans="1:25">
      <c r="A106" s="9">
        <v>105</v>
      </c>
      <c r="B106" s="9" t="s">
        <v>34</v>
      </c>
      <c r="C106" s="42">
        <v>100</v>
      </c>
      <c r="D106" s="43" t="s">
        <v>34</v>
      </c>
      <c r="E106" s="43"/>
      <c r="F106" s="43" t="s">
        <v>147</v>
      </c>
      <c r="G106" s="10" t="s">
        <v>144</v>
      </c>
      <c r="H106" s="123"/>
      <c r="I106" s="123"/>
      <c r="J106" s="123"/>
      <c r="K106" s="123"/>
      <c r="L106" s="123"/>
      <c r="M106" s="206"/>
      <c r="N106" s="123"/>
      <c r="O106" s="123"/>
      <c r="P106" s="123"/>
      <c r="Q106" s="123"/>
      <c r="R106" s="123"/>
      <c r="S106" s="123"/>
      <c r="T106" s="123"/>
      <c r="U106" s="123"/>
      <c r="V106" s="123"/>
      <c r="W106" s="123"/>
      <c r="X106" s="123"/>
      <c r="Y106" s="187">
        <f t="shared" si="1"/>
        <v>0</v>
      </c>
    </row>
    <row r="107" spans="1:25">
      <c r="A107" s="9">
        <v>106</v>
      </c>
      <c r="B107" s="9" t="s">
        <v>34</v>
      </c>
      <c r="C107" s="42">
        <v>85</v>
      </c>
      <c r="D107" s="43" t="s">
        <v>36</v>
      </c>
      <c r="E107" s="48" t="s">
        <v>148</v>
      </c>
      <c r="F107" s="44" t="s">
        <v>149</v>
      </c>
      <c r="G107" s="10" t="s">
        <v>144</v>
      </c>
      <c r="H107" s="123"/>
      <c r="I107" s="123"/>
      <c r="J107" s="123"/>
      <c r="K107" s="123"/>
      <c r="L107" s="123"/>
      <c r="M107" s="206"/>
      <c r="N107" s="123"/>
      <c r="O107" s="123">
        <v>1</v>
      </c>
      <c r="P107" s="123"/>
      <c r="Q107" s="123"/>
      <c r="R107" s="123"/>
      <c r="S107" s="123"/>
      <c r="T107" s="123"/>
      <c r="U107" s="123"/>
      <c r="V107" s="123"/>
      <c r="W107" s="123"/>
      <c r="X107" s="123"/>
      <c r="Y107" s="187">
        <f t="shared" si="1"/>
        <v>75</v>
      </c>
    </row>
    <row r="108" spans="1:25">
      <c r="A108" s="9">
        <v>107</v>
      </c>
      <c r="B108" s="9" t="s">
        <v>64</v>
      </c>
      <c r="C108" s="42">
        <v>25</v>
      </c>
      <c r="D108" s="43" t="s">
        <v>38</v>
      </c>
      <c r="E108" s="48" t="s">
        <v>150</v>
      </c>
      <c r="F108" s="43" t="s">
        <v>151</v>
      </c>
      <c r="G108" s="10" t="s">
        <v>144</v>
      </c>
      <c r="H108" s="123"/>
      <c r="I108" s="123"/>
      <c r="J108" s="123"/>
      <c r="K108" s="123"/>
      <c r="L108" s="123"/>
      <c r="M108" s="206"/>
      <c r="N108" s="123"/>
      <c r="O108" s="123"/>
      <c r="P108" s="123"/>
      <c r="Q108" s="123"/>
      <c r="R108" s="123"/>
      <c r="S108" s="123"/>
      <c r="T108" s="123"/>
      <c r="U108" s="123"/>
      <c r="V108" s="123"/>
      <c r="W108" s="123"/>
      <c r="X108" s="123"/>
      <c r="Y108" s="187">
        <f t="shared" si="1"/>
        <v>0</v>
      </c>
    </row>
    <row r="109" customHeight="1" spans="1:25">
      <c r="A109" s="9">
        <v>108</v>
      </c>
      <c r="B109" s="9" t="s">
        <v>64</v>
      </c>
      <c r="C109" s="42">
        <v>70</v>
      </c>
      <c r="D109" s="43" t="s">
        <v>40</v>
      </c>
      <c r="E109" s="43"/>
      <c r="F109" s="44" t="s">
        <v>152</v>
      </c>
      <c r="G109" s="10" t="s">
        <v>144</v>
      </c>
      <c r="H109" s="123"/>
      <c r="I109" s="123"/>
      <c r="J109" s="123"/>
      <c r="K109" s="123"/>
      <c r="L109" s="123"/>
      <c r="M109" s="206"/>
      <c r="N109" s="123"/>
      <c r="O109" s="123"/>
      <c r="P109" s="123"/>
      <c r="Q109" s="123"/>
      <c r="R109" s="123"/>
      <c r="S109" s="123"/>
      <c r="T109" s="123"/>
      <c r="U109" s="123"/>
      <c r="V109" s="123"/>
      <c r="W109" s="123"/>
      <c r="X109" s="123"/>
      <c r="Y109" s="187">
        <f t="shared" si="1"/>
        <v>0</v>
      </c>
    </row>
    <row r="110" customHeight="1" spans="1:25">
      <c r="A110" s="9">
        <v>109</v>
      </c>
      <c r="B110" s="9" t="s">
        <v>64</v>
      </c>
      <c r="C110" s="42">
        <v>16</v>
      </c>
      <c r="D110" s="43" t="s">
        <v>55</v>
      </c>
      <c r="E110" s="43">
        <v>2464</v>
      </c>
      <c r="F110" s="43" t="s">
        <v>153</v>
      </c>
      <c r="G110" s="10" t="s">
        <v>144</v>
      </c>
      <c r="H110" s="123"/>
      <c r="I110" s="123"/>
      <c r="J110" s="123"/>
      <c r="K110" s="123">
        <v>1</v>
      </c>
      <c r="L110" s="123"/>
      <c r="M110" s="206">
        <v>3</v>
      </c>
      <c r="N110" s="123"/>
      <c r="O110" s="123"/>
      <c r="P110" s="123"/>
      <c r="Q110" s="123"/>
      <c r="R110" s="123"/>
      <c r="S110" s="123"/>
      <c r="T110" s="123"/>
      <c r="U110" s="123"/>
      <c r="V110" s="123"/>
      <c r="W110" s="123"/>
      <c r="X110" s="123"/>
      <c r="Y110" s="187">
        <f t="shared" si="1"/>
        <v>68</v>
      </c>
    </row>
    <row r="111" customHeight="1" spans="1:25">
      <c r="A111" s="9">
        <v>110</v>
      </c>
      <c r="B111" s="9" t="s">
        <v>64</v>
      </c>
      <c r="C111" s="42">
        <v>4</v>
      </c>
      <c r="D111" s="43" t="s">
        <v>32</v>
      </c>
      <c r="E111" s="43">
        <v>1699</v>
      </c>
      <c r="F111" s="43" t="s">
        <v>154</v>
      </c>
      <c r="G111" s="10" t="s">
        <v>144</v>
      </c>
      <c r="H111" s="123"/>
      <c r="I111" s="123"/>
      <c r="J111" s="123"/>
      <c r="K111" s="123"/>
      <c r="L111" s="123"/>
      <c r="M111" s="206">
        <v>1</v>
      </c>
      <c r="N111" s="123"/>
      <c r="O111" s="123"/>
      <c r="P111" s="123"/>
      <c r="Q111" s="123"/>
      <c r="R111" s="123"/>
      <c r="S111" s="123"/>
      <c r="T111" s="123"/>
      <c r="U111" s="123"/>
      <c r="V111" s="123">
        <v>1</v>
      </c>
      <c r="W111" s="123"/>
      <c r="X111" s="123"/>
      <c r="Y111" s="187">
        <f t="shared" si="1"/>
        <v>16</v>
      </c>
    </row>
    <row r="112" customHeight="1" spans="1:25">
      <c r="A112" s="9"/>
      <c r="B112" s="17"/>
      <c r="C112" s="42">
        <v>1</v>
      </c>
      <c r="D112" s="43" t="s">
        <v>32</v>
      </c>
      <c r="E112" s="43"/>
      <c r="F112" s="43" t="s">
        <v>155</v>
      </c>
      <c r="G112" s="10" t="s">
        <v>144</v>
      </c>
      <c r="H112" s="123"/>
      <c r="I112" s="123"/>
      <c r="J112" s="123"/>
      <c r="K112" s="123"/>
      <c r="L112" s="123"/>
      <c r="M112" s="206"/>
      <c r="N112" s="123"/>
      <c r="O112" s="123"/>
      <c r="P112" s="123"/>
      <c r="Q112" s="123"/>
      <c r="R112" s="123"/>
      <c r="S112" s="123"/>
      <c r="T112" s="123"/>
      <c r="U112" s="123"/>
      <c r="V112" s="123"/>
      <c r="W112" s="123"/>
      <c r="X112" s="123"/>
      <c r="Y112" s="187">
        <f t="shared" si="1"/>
        <v>0</v>
      </c>
    </row>
    <row r="113" customHeight="1" spans="1:25">
      <c r="A113" s="9"/>
      <c r="B113" s="17"/>
      <c r="C113" s="42">
        <v>26</v>
      </c>
      <c r="D113" s="43" t="s">
        <v>38</v>
      </c>
      <c r="E113" s="43">
        <v>2304</v>
      </c>
      <c r="F113" s="43" t="s">
        <v>156</v>
      </c>
      <c r="G113" s="10" t="s">
        <v>144</v>
      </c>
      <c r="H113" s="123"/>
      <c r="I113" s="123"/>
      <c r="J113" s="123"/>
      <c r="K113" s="123"/>
      <c r="L113" s="123"/>
      <c r="M113" s="206">
        <v>3</v>
      </c>
      <c r="N113" s="123"/>
      <c r="O113" s="123">
        <v>1</v>
      </c>
      <c r="P113" s="123"/>
      <c r="Q113" s="123"/>
      <c r="R113" s="123"/>
      <c r="S113" s="123"/>
      <c r="T113" s="123"/>
      <c r="U113" s="123"/>
      <c r="V113" s="123"/>
      <c r="W113" s="123"/>
      <c r="X113" s="123"/>
      <c r="Y113" s="187">
        <f t="shared" si="1"/>
        <v>93</v>
      </c>
    </row>
    <row r="114" ht="15" customHeight="1" spans="1:25">
      <c r="A114" s="9">
        <v>111</v>
      </c>
      <c r="B114" s="74" t="s">
        <v>64</v>
      </c>
      <c r="C114" s="42">
        <v>95</v>
      </c>
      <c r="D114" s="43" t="s">
        <v>34</v>
      </c>
      <c r="E114" s="43">
        <v>3535</v>
      </c>
      <c r="F114" s="43" t="s">
        <v>157</v>
      </c>
      <c r="G114" s="10" t="s">
        <v>144</v>
      </c>
      <c r="H114" s="123"/>
      <c r="I114" s="123"/>
      <c r="J114" s="123"/>
      <c r="K114" s="123">
        <v>1</v>
      </c>
      <c r="L114" s="123"/>
      <c r="M114" s="206">
        <v>4</v>
      </c>
      <c r="N114" s="123"/>
      <c r="O114" s="123"/>
      <c r="P114" s="123"/>
      <c r="Q114" s="123"/>
      <c r="R114" s="123"/>
      <c r="S114" s="123"/>
      <c r="T114" s="123"/>
      <c r="U114" s="123"/>
      <c r="V114" s="123"/>
      <c r="W114" s="123"/>
      <c r="X114" s="123"/>
      <c r="Y114" s="187">
        <f t="shared" si="1"/>
        <v>74</v>
      </c>
    </row>
    <row r="115" spans="3:25">
      <c r="C115" s="42">
        <v>38</v>
      </c>
      <c r="D115" s="43" t="s">
        <v>43</v>
      </c>
      <c r="E115" s="48" t="s">
        <v>158</v>
      </c>
      <c r="F115" s="44" t="s">
        <v>159</v>
      </c>
      <c r="G115" s="10" t="s">
        <v>144</v>
      </c>
      <c r="H115" s="123"/>
      <c r="I115" s="123"/>
      <c r="J115" s="123"/>
      <c r="K115" s="123">
        <v>1</v>
      </c>
      <c r="L115" s="123"/>
      <c r="M115" s="206"/>
      <c r="N115" s="123"/>
      <c r="O115" s="123"/>
      <c r="P115" s="123"/>
      <c r="Q115" s="123"/>
      <c r="R115" s="123"/>
      <c r="S115" s="123"/>
      <c r="T115" s="123"/>
      <c r="U115" s="123"/>
      <c r="V115" s="123"/>
      <c r="W115" s="123"/>
      <c r="X115" s="123"/>
      <c r="Y115" s="187">
        <f t="shared" si="1"/>
        <v>50</v>
      </c>
    </row>
    <row r="116" spans="3:25">
      <c r="C116" s="42">
        <v>64</v>
      </c>
      <c r="D116" s="43" t="s">
        <v>49</v>
      </c>
      <c r="E116" s="43">
        <v>5323</v>
      </c>
      <c r="F116" s="44" t="s">
        <v>160</v>
      </c>
      <c r="G116" s="10" t="s">
        <v>144</v>
      </c>
      <c r="H116" s="123"/>
      <c r="I116" s="123"/>
      <c r="J116" s="123"/>
      <c r="K116" s="123">
        <v>3</v>
      </c>
      <c r="L116" s="123"/>
      <c r="M116" s="206">
        <v>13</v>
      </c>
      <c r="N116" s="123"/>
      <c r="O116" s="123"/>
      <c r="P116" s="123"/>
      <c r="Q116" s="123"/>
      <c r="R116" s="123"/>
      <c r="S116" s="123">
        <v>1</v>
      </c>
      <c r="T116" s="123">
        <v>3</v>
      </c>
      <c r="U116" s="123"/>
      <c r="V116" s="123"/>
      <c r="W116" s="123"/>
      <c r="X116" s="123"/>
      <c r="Y116" s="187">
        <f t="shared" si="1"/>
        <v>383</v>
      </c>
    </row>
    <row r="117" spans="3:25">
      <c r="C117" s="42">
        <v>73</v>
      </c>
      <c r="D117" s="43" t="s">
        <v>40</v>
      </c>
      <c r="E117" s="43">
        <v>5148</v>
      </c>
      <c r="F117" s="44" t="s">
        <v>161</v>
      </c>
      <c r="G117" s="10" t="s">
        <v>144</v>
      </c>
      <c r="H117" s="123"/>
      <c r="I117" s="123"/>
      <c r="J117" s="123"/>
      <c r="K117" s="123">
        <v>1</v>
      </c>
      <c r="L117" s="123"/>
      <c r="M117" s="206">
        <v>2</v>
      </c>
      <c r="N117" s="123"/>
      <c r="O117" s="123"/>
      <c r="P117" s="123"/>
      <c r="Q117" s="123"/>
      <c r="R117" s="123"/>
      <c r="S117" s="123"/>
      <c r="T117" s="123"/>
      <c r="U117" s="123"/>
      <c r="V117" s="123"/>
      <c r="W117" s="123"/>
      <c r="X117" s="123"/>
      <c r="Y117" s="187">
        <f t="shared" si="1"/>
        <v>62</v>
      </c>
    </row>
    <row r="118" spans="3:25">
      <c r="C118" s="42">
        <v>58</v>
      </c>
      <c r="D118" s="43" t="s">
        <v>58</v>
      </c>
      <c r="E118" s="43">
        <v>6296</v>
      </c>
      <c r="F118" s="43" t="s">
        <v>162</v>
      </c>
      <c r="G118" s="10" t="s">
        <v>144</v>
      </c>
      <c r="H118" s="123"/>
      <c r="I118" s="123"/>
      <c r="J118" s="123"/>
      <c r="K118" s="123"/>
      <c r="L118" s="123"/>
      <c r="M118" s="206"/>
      <c r="N118" s="123"/>
      <c r="O118" s="123"/>
      <c r="P118" s="123"/>
      <c r="Q118" s="123"/>
      <c r="R118" s="123"/>
      <c r="S118" s="123"/>
      <c r="T118" s="123"/>
      <c r="U118" s="123"/>
      <c r="V118" s="123"/>
      <c r="W118" s="123"/>
      <c r="X118" s="123"/>
      <c r="Y118" s="187">
        <f t="shared" si="1"/>
        <v>0</v>
      </c>
    </row>
    <row r="119" spans="3:25">
      <c r="C119" s="42">
        <v>15</v>
      </c>
      <c r="D119" s="43" t="s">
        <v>55</v>
      </c>
      <c r="E119" s="43">
        <v>3583</v>
      </c>
      <c r="F119" s="44" t="s">
        <v>163</v>
      </c>
      <c r="G119" s="10" t="s">
        <v>144</v>
      </c>
      <c r="H119" s="123"/>
      <c r="I119" s="123"/>
      <c r="J119" s="123"/>
      <c r="K119" s="123"/>
      <c r="L119" s="123"/>
      <c r="M119" s="206">
        <v>1</v>
      </c>
      <c r="N119" s="123"/>
      <c r="O119" s="123"/>
      <c r="P119" s="123"/>
      <c r="Q119" s="123"/>
      <c r="R119" s="123"/>
      <c r="S119" s="123"/>
      <c r="T119" s="123"/>
      <c r="U119" s="123"/>
      <c r="V119" s="123"/>
      <c r="W119" s="123"/>
      <c r="X119" s="123"/>
      <c r="Y119" s="187">
        <f t="shared" si="1"/>
        <v>6</v>
      </c>
    </row>
    <row r="120" spans="3:25">
      <c r="C120" s="42">
        <v>17</v>
      </c>
      <c r="D120" s="43" t="s">
        <v>55</v>
      </c>
      <c r="E120" s="43">
        <v>2514</v>
      </c>
      <c r="F120" s="43" t="s">
        <v>164</v>
      </c>
      <c r="G120" s="10" t="s">
        <v>144</v>
      </c>
      <c r="H120" s="123"/>
      <c r="I120" s="123">
        <v>1</v>
      </c>
      <c r="J120" s="123">
        <v>1</v>
      </c>
      <c r="K120" s="123">
        <v>4</v>
      </c>
      <c r="L120" s="123"/>
      <c r="M120" s="206">
        <v>1</v>
      </c>
      <c r="N120" s="123"/>
      <c r="O120" s="123"/>
      <c r="P120" s="123"/>
      <c r="Q120" s="123"/>
      <c r="R120" s="123"/>
      <c r="S120" s="123"/>
      <c r="T120" s="123">
        <v>1</v>
      </c>
      <c r="U120" s="123">
        <v>1</v>
      </c>
      <c r="V120" s="123"/>
      <c r="W120" s="123"/>
      <c r="X120" s="123">
        <v>1</v>
      </c>
      <c r="Y120" s="187">
        <f t="shared" si="1"/>
        <v>497</v>
      </c>
    </row>
    <row r="121" spans="3:25">
      <c r="C121" s="42">
        <v>39</v>
      </c>
      <c r="D121" s="43" t="s">
        <v>43</v>
      </c>
      <c r="E121" s="43"/>
      <c r="F121" s="44" t="s">
        <v>165</v>
      </c>
      <c r="G121" s="10" t="s">
        <v>144</v>
      </c>
      <c r="H121" s="123"/>
      <c r="I121" s="123"/>
      <c r="J121" s="123"/>
      <c r="K121" s="123"/>
      <c r="L121" s="123"/>
      <c r="M121" s="206"/>
      <c r="N121" s="123"/>
      <c r="O121" s="123"/>
      <c r="P121" s="123"/>
      <c r="Q121" s="123"/>
      <c r="R121" s="123"/>
      <c r="S121" s="123"/>
      <c r="T121" s="123"/>
      <c r="U121" s="123"/>
      <c r="V121" s="123"/>
      <c r="W121" s="123"/>
      <c r="X121" s="123"/>
      <c r="Y121" s="187">
        <f t="shared" si="1"/>
        <v>0</v>
      </c>
    </row>
    <row r="122" spans="3:25">
      <c r="C122" s="42">
        <v>96</v>
      </c>
      <c r="D122" s="43" t="s">
        <v>34</v>
      </c>
      <c r="E122" s="43">
        <v>274</v>
      </c>
      <c r="F122" s="43" t="s">
        <v>166</v>
      </c>
      <c r="G122" s="10" t="s">
        <v>144</v>
      </c>
      <c r="H122" s="123"/>
      <c r="I122" s="123"/>
      <c r="J122" s="123"/>
      <c r="K122" s="123"/>
      <c r="L122" s="123"/>
      <c r="M122" s="206"/>
      <c r="N122" s="123"/>
      <c r="O122" s="123"/>
      <c r="P122" s="123"/>
      <c r="Q122" s="123"/>
      <c r="R122" s="123"/>
      <c r="S122" s="123"/>
      <c r="T122" s="123"/>
      <c r="U122" s="123"/>
      <c r="V122" s="123"/>
      <c r="W122" s="123"/>
      <c r="X122" s="123"/>
      <c r="Y122" s="187">
        <f t="shared" si="1"/>
        <v>0</v>
      </c>
    </row>
    <row r="123" spans="3:25">
      <c r="C123" s="42">
        <v>50</v>
      </c>
      <c r="D123" s="43" t="s">
        <v>58</v>
      </c>
      <c r="E123" s="43"/>
      <c r="F123" s="44" t="s">
        <v>167</v>
      </c>
      <c r="G123" s="10" t="s">
        <v>144</v>
      </c>
      <c r="H123" s="123"/>
      <c r="I123" s="123"/>
      <c r="J123" s="123"/>
      <c r="K123" s="123"/>
      <c r="L123" s="123"/>
      <c r="M123" s="206">
        <v>2</v>
      </c>
      <c r="N123" s="123"/>
      <c r="O123" s="123"/>
      <c r="P123" s="123"/>
      <c r="Q123" s="123"/>
      <c r="R123" s="123"/>
      <c r="S123" s="123"/>
      <c r="T123" s="123"/>
      <c r="U123" s="123"/>
      <c r="V123" s="123"/>
      <c r="W123" s="123"/>
      <c r="X123" s="123"/>
      <c r="Y123" s="187">
        <f t="shared" si="1"/>
        <v>12</v>
      </c>
    </row>
    <row r="124" spans="3:25">
      <c r="C124" s="42">
        <v>86</v>
      </c>
      <c r="D124" s="43" t="s">
        <v>36</v>
      </c>
      <c r="E124" s="48" t="s">
        <v>168</v>
      </c>
      <c r="F124" s="44" t="s">
        <v>169</v>
      </c>
      <c r="G124" s="10" t="s">
        <v>144</v>
      </c>
      <c r="H124" s="123"/>
      <c r="I124" s="123"/>
      <c r="J124" s="123"/>
      <c r="K124" s="123"/>
      <c r="L124" s="123"/>
      <c r="M124" s="206"/>
      <c r="N124" s="123"/>
      <c r="O124" s="123"/>
      <c r="P124" s="123"/>
      <c r="Q124" s="123"/>
      <c r="R124" s="123"/>
      <c r="S124" s="123"/>
      <c r="T124" s="123"/>
      <c r="U124" s="123"/>
      <c r="V124" s="123"/>
      <c r="W124" s="123"/>
      <c r="X124" s="123"/>
      <c r="Y124" s="187">
        <f t="shared" si="1"/>
        <v>0</v>
      </c>
    </row>
    <row r="125" spans="3:25">
      <c r="C125" s="42">
        <v>2</v>
      </c>
      <c r="D125" s="43" t="s">
        <v>32</v>
      </c>
      <c r="E125" s="43">
        <v>3516</v>
      </c>
      <c r="F125" s="43" t="s">
        <v>170</v>
      </c>
      <c r="G125" s="10" t="s">
        <v>144</v>
      </c>
      <c r="H125" s="123"/>
      <c r="I125" s="123"/>
      <c r="J125" s="123"/>
      <c r="K125" s="123">
        <v>2</v>
      </c>
      <c r="L125" s="123"/>
      <c r="M125" s="206">
        <v>1</v>
      </c>
      <c r="N125" s="123"/>
      <c r="O125" s="123"/>
      <c r="P125" s="123"/>
      <c r="Q125" s="123"/>
      <c r="R125" s="123"/>
      <c r="S125" s="123"/>
      <c r="T125" s="123"/>
      <c r="U125" s="123"/>
      <c r="V125" s="123">
        <v>1</v>
      </c>
      <c r="W125" s="123"/>
      <c r="X125" s="123"/>
      <c r="Y125" s="187">
        <f t="shared" si="1"/>
        <v>116</v>
      </c>
    </row>
    <row r="126" spans="3:25">
      <c r="C126" s="42">
        <v>13</v>
      </c>
      <c r="D126" s="43" t="s">
        <v>55</v>
      </c>
      <c r="E126" s="48" t="s">
        <v>171</v>
      </c>
      <c r="F126" s="44" t="s">
        <v>172</v>
      </c>
      <c r="G126" s="10" t="s">
        <v>144</v>
      </c>
      <c r="H126" s="123"/>
      <c r="I126" s="123"/>
      <c r="J126" s="123"/>
      <c r="K126" s="123"/>
      <c r="L126" s="123"/>
      <c r="M126" s="206"/>
      <c r="N126" s="123"/>
      <c r="O126" s="123"/>
      <c r="P126" s="123"/>
      <c r="Q126" s="123"/>
      <c r="R126" s="123"/>
      <c r="S126" s="123"/>
      <c r="T126" s="123">
        <v>1</v>
      </c>
      <c r="U126" s="123"/>
      <c r="V126" s="123">
        <v>1</v>
      </c>
      <c r="W126" s="123"/>
      <c r="X126" s="123"/>
      <c r="Y126" s="187">
        <f t="shared" si="1"/>
        <v>45</v>
      </c>
    </row>
    <row r="127" spans="3:25">
      <c r="C127" s="42">
        <v>3</v>
      </c>
      <c r="D127" s="43" t="s">
        <v>32</v>
      </c>
      <c r="E127" s="43">
        <v>2671</v>
      </c>
      <c r="F127" s="43" t="s">
        <v>173</v>
      </c>
      <c r="G127" s="10" t="s">
        <v>144</v>
      </c>
      <c r="H127" s="123"/>
      <c r="I127" s="123"/>
      <c r="J127" s="123"/>
      <c r="K127" s="123">
        <v>4</v>
      </c>
      <c r="L127" s="123"/>
      <c r="M127" s="206">
        <v>1</v>
      </c>
      <c r="N127" s="123"/>
      <c r="O127" s="123"/>
      <c r="P127" s="123"/>
      <c r="Q127" s="123">
        <v>1</v>
      </c>
      <c r="R127" s="123"/>
      <c r="S127" s="123"/>
      <c r="T127" s="123"/>
      <c r="U127" s="123"/>
      <c r="V127" s="123">
        <v>1</v>
      </c>
      <c r="W127" s="123"/>
      <c r="X127" s="123"/>
      <c r="Y127" s="187">
        <f t="shared" si="1"/>
        <v>241</v>
      </c>
    </row>
    <row r="128" ht="24" spans="3:25">
      <c r="C128" s="42">
        <v>125</v>
      </c>
      <c r="D128" s="43" t="s">
        <v>24</v>
      </c>
      <c r="E128" s="43">
        <v>5874</v>
      </c>
      <c r="F128" s="43" t="s">
        <v>174</v>
      </c>
      <c r="G128" s="44" t="s">
        <v>175</v>
      </c>
      <c r="H128" s="123"/>
      <c r="I128" s="123"/>
      <c r="J128" s="123"/>
      <c r="K128" s="123"/>
      <c r="L128" s="123"/>
      <c r="M128" s="206"/>
      <c r="N128" s="123"/>
      <c r="O128" s="123"/>
      <c r="P128" s="123"/>
      <c r="Q128" s="123"/>
      <c r="R128" s="123"/>
      <c r="S128" s="123"/>
      <c r="T128" s="123"/>
      <c r="U128" s="123"/>
      <c r="V128" s="123"/>
      <c r="W128" s="123"/>
      <c r="X128" s="123"/>
      <c r="Y128" s="187">
        <f t="shared" si="1"/>
        <v>0</v>
      </c>
    </row>
    <row r="129" ht="24" spans="3:25">
      <c r="C129" s="42">
        <v>110</v>
      </c>
      <c r="D129" s="44" t="s">
        <v>176</v>
      </c>
      <c r="E129" s="43">
        <v>2632</v>
      </c>
      <c r="F129" s="43" t="s">
        <v>177</v>
      </c>
      <c r="G129" s="44" t="s">
        <v>178</v>
      </c>
      <c r="H129" s="123"/>
      <c r="I129" s="123"/>
      <c r="J129" s="123"/>
      <c r="K129" s="123"/>
      <c r="L129" s="123"/>
      <c r="M129" s="206"/>
      <c r="N129" s="123"/>
      <c r="O129" s="123"/>
      <c r="P129" s="123"/>
      <c r="Q129" s="123"/>
      <c r="R129" s="123"/>
      <c r="S129" s="123"/>
      <c r="T129" s="123"/>
      <c r="U129" s="123"/>
      <c r="V129" s="123"/>
      <c r="W129" s="123"/>
      <c r="X129" s="123"/>
      <c r="Y129" s="187">
        <f t="shared" si="1"/>
        <v>0</v>
      </c>
    </row>
    <row r="130" spans="3:25">
      <c r="C130" s="42">
        <v>122</v>
      </c>
      <c r="D130" s="43" t="s">
        <v>24</v>
      </c>
      <c r="E130" s="43">
        <v>5365</v>
      </c>
      <c r="F130" s="43" t="s">
        <v>179</v>
      </c>
      <c r="G130" s="44" t="s">
        <v>178</v>
      </c>
      <c r="H130" s="123"/>
      <c r="I130" s="123"/>
      <c r="J130" s="123"/>
      <c r="K130" s="123"/>
      <c r="L130" s="123"/>
      <c r="M130" s="206"/>
      <c r="N130" s="123"/>
      <c r="O130" s="123"/>
      <c r="P130" s="123"/>
      <c r="Q130" s="123"/>
      <c r="R130" s="123"/>
      <c r="S130" s="123"/>
      <c r="T130" s="123"/>
      <c r="U130" s="123"/>
      <c r="V130" s="123"/>
      <c r="W130" s="123"/>
      <c r="X130" s="123"/>
      <c r="Y130" s="187">
        <f t="shared" si="1"/>
        <v>0</v>
      </c>
    </row>
    <row r="131" spans="3:25">
      <c r="C131" s="42">
        <v>94</v>
      </c>
      <c r="D131" s="43" t="s">
        <v>36</v>
      </c>
      <c r="E131" s="43">
        <v>5888</v>
      </c>
      <c r="F131" s="43" t="s">
        <v>180</v>
      </c>
      <c r="G131" s="10" t="s">
        <v>181</v>
      </c>
      <c r="H131" s="123"/>
      <c r="I131" s="123"/>
      <c r="J131" s="123"/>
      <c r="K131" s="123"/>
      <c r="L131" s="123"/>
      <c r="M131" s="206">
        <v>1</v>
      </c>
      <c r="N131" s="123"/>
      <c r="O131" s="123"/>
      <c r="P131" s="123"/>
      <c r="Q131" s="123"/>
      <c r="R131" s="123"/>
      <c r="S131" s="123"/>
      <c r="T131" s="123"/>
      <c r="U131" s="123"/>
      <c r="V131" s="123"/>
      <c r="W131" s="123"/>
      <c r="X131" s="123"/>
      <c r="Y131" s="187">
        <f t="shared" si="1"/>
        <v>6</v>
      </c>
    </row>
    <row r="132" ht="24" spans="3:25">
      <c r="C132" s="42">
        <v>124</v>
      </c>
      <c r="D132" s="43" t="s">
        <v>24</v>
      </c>
      <c r="E132" s="131">
        <v>5788</v>
      </c>
      <c r="F132" s="131" t="s">
        <v>182</v>
      </c>
      <c r="G132" s="132" t="s">
        <v>183</v>
      </c>
      <c r="H132" s="123"/>
      <c r="I132" s="123"/>
      <c r="J132" s="123"/>
      <c r="K132" s="123"/>
      <c r="L132" s="123"/>
      <c r="M132" s="206"/>
      <c r="N132" s="123"/>
      <c r="O132" s="123"/>
      <c r="P132" s="123"/>
      <c r="Q132" s="123"/>
      <c r="R132" s="123"/>
      <c r="S132" s="123"/>
      <c r="T132" s="123"/>
      <c r="U132" s="123"/>
      <c r="V132" s="123"/>
      <c r="W132" s="123"/>
      <c r="X132" s="123"/>
      <c r="Y132" s="187">
        <f t="shared" si="1"/>
        <v>0</v>
      </c>
    </row>
    <row r="133" ht="24.75" spans="3:25">
      <c r="C133" s="50">
        <v>121</v>
      </c>
      <c r="D133" s="51" t="s">
        <v>24</v>
      </c>
      <c r="E133" s="51">
        <v>1807</v>
      </c>
      <c r="F133" s="51" t="s">
        <v>184</v>
      </c>
      <c r="G133" s="52" t="s">
        <v>183</v>
      </c>
      <c r="H133" s="133"/>
      <c r="I133" s="133"/>
      <c r="J133" s="133"/>
      <c r="K133" s="133"/>
      <c r="L133" s="133"/>
      <c r="M133" s="208"/>
      <c r="N133" s="133"/>
      <c r="O133" s="133"/>
      <c r="P133" s="133"/>
      <c r="Q133" s="133"/>
      <c r="R133" s="133"/>
      <c r="S133" s="133"/>
      <c r="T133" s="133"/>
      <c r="U133" s="133"/>
      <c r="V133" s="133"/>
      <c r="W133" s="133"/>
      <c r="X133" s="133"/>
      <c r="Y133" s="187">
        <f t="shared" si="1"/>
        <v>0</v>
      </c>
    </row>
    <row r="134" spans="13:13">
      <c r="M134" s="209"/>
    </row>
    <row r="135" spans="13:13">
      <c r="M135" s="209"/>
    </row>
    <row r="136" spans="13:13">
      <c r="M136" s="209"/>
    </row>
    <row r="137" spans="13:13">
      <c r="M137" s="209"/>
    </row>
    <row r="138" spans="13:13">
      <c r="M138" s="209"/>
    </row>
    <row r="139" spans="13:13">
      <c r="M139" s="209"/>
    </row>
    <row r="140" spans="13:13">
      <c r="M140" s="209"/>
    </row>
    <row r="141" spans="13:13">
      <c r="M141" s="209"/>
    </row>
    <row r="142" spans="13:13">
      <c r="M142" s="209"/>
    </row>
    <row r="143" spans="13:13">
      <c r="M143" s="209"/>
    </row>
    <row r="144" spans="13:13">
      <c r="M144" s="209"/>
    </row>
    <row r="145" spans="13:13">
      <c r="M145" s="209"/>
    </row>
    <row r="146" spans="13:13">
      <c r="M146" s="209"/>
    </row>
    <row r="147" spans="13:13">
      <c r="M147" s="209"/>
    </row>
    <row r="148" spans="13:13">
      <c r="M148" s="209"/>
    </row>
    <row r="149" spans="13:13">
      <c r="M149" s="209"/>
    </row>
  </sheetData>
  <autoFilter ref="A4:AA133"/>
  <mergeCells count="12">
    <mergeCell ref="A1:Y1"/>
    <mergeCell ref="H2:M2"/>
    <mergeCell ref="N2:R2"/>
    <mergeCell ref="S2:W2"/>
    <mergeCell ref="Z7:AA7"/>
    <mergeCell ref="A2:A4"/>
    <mergeCell ref="B2:B4"/>
    <mergeCell ref="C2:C4"/>
    <mergeCell ref="D2:D4"/>
    <mergeCell ref="E2:E4"/>
    <mergeCell ref="F2:F4"/>
    <mergeCell ref="G2:G4"/>
  </mergeCells>
  <pageMargins left="0.749305555555556" right="0.749305555555556" top="0.459027777777778" bottom="0.199305555555556" header="0.499305555555556" footer="0.499305555555556"/>
  <pageSetup paperSize="9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33"/>
  <sheetViews>
    <sheetView zoomScale="98" zoomScaleNormal="98" workbookViewId="0">
      <pane xSplit="3" ySplit="4" topLeftCell="D99" activePane="bottomRight" state="frozen"/>
      <selection/>
      <selection pane="topRight"/>
      <selection pane="bottomLeft"/>
      <selection pane="bottomRight" activeCell="X122" sqref="X122"/>
    </sheetView>
  </sheetViews>
  <sheetFormatPr defaultColWidth="9" defaultRowHeight="14.25"/>
  <cols>
    <col min="1" max="1" width="4.375" style="1" customWidth="1"/>
    <col min="2" max="2" width="6.125" style="109" customWidth="1"/>
    <col min="3" max="4" width="7.375" style="109" customWidth="1"/>
    <col min="5" max="5" width="8.25" style="110" customWidth="1"/>
    <col min="6" max="8" width="5.625" customWidth="1"/>
    <col min="9" max="9" width="7.25" customWidth="1"/>
    <col min="10" max="12" width="5.625" customWidth="1"/>
    <col min="13" max="13" width="8" customWidth="1"/>
    <col min="14" max="14" width="5.25" customWidth="1"/>
    <col min="15" max="16" width="5.5" customWidth="1"/>
    <col min="17" max="17" width="6.875" customWidth="1"/>
    <col min="18" max="18" width="5.625" customWidth="1"/>
    <col min="19" max="21" width="4.375" customWidth="1"/>
    <col min="22" max="29" width="4.125" customWidth="1"/>
  </cols>
  <sheetData>
    <row r="1" ht="39.75" customHeight="1" spans="1:18">
      <c r="A1" s="188" t="s">
        <v>218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</row>
    <row r="2" s="59" customFormat="1" customHeight="1" spans="1:18">
      <c r="A2" s="113" t="s">
        <v>1</v>
      </c>
      <c r="B2" s="114" t="s">
        <v>2</v>
      </c>
      <c r="C2" s="114" t="s">
        <v>3</v>
      </c>
      <c r="D2" s="115" t="s">
        <v>4</v>
      </c>
      <c r="E2" s="115" t="s">
        <v>5</v>
      </c>
      <c r="F2" s="63" t="s">
        <v>219</v>
      </c>
      <c r="G2" s="63"/>
      <c r="H2" s="63"/>
      <c r="I2" s="63"/>
      <c r="J2" s="63" t="s">
        <v>220</v>
      </c>
      <c r="K2" s="63"/>
      <c r="L2" s="63"/>
      <c r="M2" s="63"/>
      <c r="N2" s="63" t="s">
        <v>221</v>
      </c>
      <c r="O2" s="63"/>
      <c r="P2" s="63"/>
      <c r="Q2" s="63"/>
      <c r="R2" s="125" t="s">
        <v>17</v>
      </c>
    </row>
    <row r="3" s="59" customFormat="1" ht="24" customHeight="1" spans="1:19">
      <c r="A3" s="159"/>
      <c r="B3" s="160"/>
      <c r="C3" s="160"/>
      <c r="D3" s="161"/>
      <c r="E3" s="161"/>
      <c r="F3" s="9" t="s">
        <v>222</v>
      </c>
      <c r="G3" s="9" t="s">
        <v>195</v>
      </c>
      <c r="H3" s="9" t="s">
        <v>196</v>
      </c>
      <c r="I3" s="10" t="s">
        <v>197</v>
      </c>
      <c r="J3" s="9" t="s">
        <v>194</v>
      </c>
      <c r="K3" s="9" t="s">
        <v>195</v>
      </c>
      <c r="L3" s="9" t="s">
        <v>196</v>
      </c>
      <c r="M3" s="10" t="s">
        <v>197</v>
      </c>
      <c r="N3" s="9" t="s">
        <v>222</v>
      </c>
      <c r="O3" s="9" t="s">
        <v>195</v>
      </c>
      <c r="P3" s="9" t="s">
        <v>196</v>
      </c>
      <c r="Q3" s="10" t="s">
        <v>197</v>
      </c>
      <c r="R3" s="190"/>
      <c r="S3" s="55"/>
    </row>
    <row r="4" s="59" customFormat="1" customHeight="1" spans="1:19">
      <c r="A4" s="116"/>
      <c r="B4" s="117"/>
      <c r="C4" s="117"/>
      <c r="D4" s="118"/>
      <c r="E4" s="118"/>
      <c r="F4" s="74">
        <v>100</v>
      </c>
      <c r="G4" s="74">
        <v>80</v>
      </c>
      <c r="H4" s="74">
        <v>50</v>
      </c>
      <c r="I4" s="126">
        <v>20</v>
      </c>
      <c r="J4" s="74">
        <v>60</v>
      </c>
      <c r="K4" s="74">
        <v>40</v>
      </c>
      <c r="L4" s="74">
        <v>20</v>
      </c>
      <c r="M4" s="126">
        <v>10</v>
      </c>
      <c r="N4" s="126">
        <v>80</v>
      </c>
      <c r="O4" s="126">
        <v>50</v>
      </c>
      <c r="P4" s="126">
        <v>30</v>
      </c>
      <c r="Q4" s="126">
        <v>15</v>
      </c>
      <c r="R4" s="127"/>
      <c r="S4" s="55"/>
    </row>
    <row r="5" spans="1:18">
      <c r="A5" s="119">
        <v>128</v>
      </c>
      <c r="B5" s="120" t="s">
        <v>24</v>
      </c>
      <c r="C5" s="120">
        <v>20093</v>
      </c>
      <c r="D5" s="120" t="s">
        <v>25</v>
      </c>
      <c r="E5" s="121" t="s">
        <v>26</v>
      </c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  <c r="Q5" s="189"/>
      <c r="R5" s="187">
        <f>F5*$F$4+G5*$G$4+H5*$H$4+I5*$I$4+J5*$J$4+K5*$K$4+L5*$L$4+M5*$M$4+N5*$N$4+O5*$O$4+P5*$P$4+Q5*$Q$4</f>
        <v>0</v>
      </c>
    </row>
    <row r="6" spans="1:18">
      <c r="A6" s="42">
        <v>126</v>
      </c>
      <c r="B6" s="43" t="s">
        <v>24</v>
      </c>
      <c r="C6" s="43">
        <v>5838</v>
      </c>
      <c r="D6" s="43" t="s">
        <v>27</v>
      </c>
      <c r="E6" s="44" t="s">
        <v>26</v>
      </c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87">
        <f t="shared" ref="R6:R69" si="0">F6*$F$4+G6*$G$4+H6*$H$4+I6*$I$4+J6*$J$4+K6*$K$4+L6*$L$4+M6*$M$4+N6*$N$4+O6*$O$4+P6*$P$4+Q6*$Q$4</f>
        <v>0</v>
      </c>
    </row>
    <row r="7" spans="1:18">
      <c r="A7" s="42">
        <v>127</v>
      </c>
      <c r="B7" s="43" t="s">
        <v>24</v>
      </c>
      <c r="C7" s="43">
        <v>5596</v>
      </c>
      <c r="D7" s="43" t="s">
        <v>28</v>
      </c>
      <c r="E7" s="44" t="s">
        <v>26</v>
      </c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87">
        <f t="shared" si="0"/>
        <v>0</v>
      </c>
    </row>
    <row r="8" spans="1:18">
      <c r="A8" s="42">
        <v>83</v>
      </c>
      <c r="B8" s="43" t="s">
        <v>29</v>
      </c>
      <c r="C8" s="43">
        <v>5156</v>
      </c>
      <c r="D8" s="43" t="s">
        <v>30</v>
      </c>
      <c r="E8" s="10" t="s">
        <v>31</v>
      </c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87">
        <f t="shared" si="0"/>
        <v>0</v>
      </c>
    </row>
    <row r="9" spans="1:18">
      <c r="A9" s="42">
        <v>11</v>
      </c>
      <c r="B9" s="43" t="s">
        <v>32</v>
      </c>
      <c r="C9" s="43">
        <v>5174</v>
      </c>
      <c r="D9" s="43" t="s">
        <v>33</v>
      </c>
      <c r="E9" s="10" t="s">
        <v>31</v>
      </c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87">
        <f t="shared" si="0"/>
        <v>0</v>
      </c>
    </row>
    <row r="10" spans="1:18">
      <c r="A10" s="42">
        <v>106</v>
      </c>
      <c r="B10" s="43" t="s">
        <v>34</v>
      </c>
      <c r="C10" s="43">
        <v>2666</v>
      </c>
      <c r="D10" s="43" t="s">
        <v>35</v>
      </c>
      <c r="E10" s="10" t="s">
        <v>31</v>
      </c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  <c r="Q10" s="129"/>
      <c r="R10" s="187">
        <f t="shared" si="0"/>
        <v>0</v>
      </c>
    </row>
    <row r="11" spans="1:18">
      <c r="A11" s="42">
        <v>92</v>
      </c>
      <c r="B11" s="43" t="s">
        <v>36</v>
      </c>
      <c r="C11" s="43">
        <v>3514</v>
      </c>
      <c r="D11" s="44" t="s">
        <v>37</v>
      </c>
      <c r="E11" s="10" t="s">
        <v>31</v>
      </c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87">
        <f t="shared" si="0"/>
        <v>0</v>
      </c>
    </row>
    <row r="12" spans="1:18">
      <c r="A12" s="42">
        <v>32</v>
      </c>
      <c r="B12" s="43" t="s">
        <v>38</v>
      </c>
      <c r="C12" s="43">
        <v>3534</v>
      </c>
      <c r="D12" s="43" t="s">
        <v>39</v>
      </c>
      <c r="E12" s="10" t="s">
        <v>31</v>
      </c>
      <c r="F12" s="129"/>
      <c r="G12" s="129"/>
      <c r="H12" s="129"/>
      <c r="I12" s="129"/>
      <c r="J12" s="129"/>
      <c r="K12" s="129">
        <v>1</v>
      </c>
      <c r="L12" s="129"/>
      <c r="M12" s="129"/>
      <c r="N12" s="129"/>
      <c r="O12" s="129"/>
      <c r="P12" s="129"/>
      <c r="Q12" s="129"/>
      <c r="R12" s="187">
        <f t="shared" si="0"/>
        <v>40</v>
      </c>
    </row>
    <row r="13" spans="1:18">
      <c r="A13" s="42">
        <v>72</v>
      </c>
      <c r="B13" s="43" t="s">
        <v>40</v>
      </c>
      <c r="C13" s="43">
        <v>2345</v>
      </c>
      <c r="D13" s="43" t="s">
        <v>41</v>
      </c>
      <c r="E13" s="10" t="s">
        <v>31</v>
      </c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87">
        <f t="shared" si="0"/>
        <v>0</v>
      </c>
    </row>
    <row r="14" spans="1:18">
      <c r="A14" s="42">
        <v>27</v>
      </c>
      <c r="B14" s="43" t="s">
        <v>38</v>
      </c>
      <c r="C14" s="43">
        <v>2334</v>
      </c>
      <c r="D14" s="43" t="s">
        <v>42</v>
      </c>
      <c r="E14" s="10" t="s">
        <v>31</v>
      </c>
      <c r="F14" s="129"/>
      <c r="G14" s="129"/>
      <c r="H14" s="129"/>
      <c r="I14" s="129"/>
      <c r="J14" s="129">
        <v>1</v>
      </c>
      <c r="K14" s="129"/>
      <c r="L14" s="129"/>
      <c r="M14" s="129">
        <v>1</v>
      </c>
      <c r="N14" s="129"/>
      <c r="O14" s="129"/>
      <c r="P14" s="129"/>
      <c r="Q14" s="129"/>
      <c r="R14" s="187">
        <f t="shared" si="0"/>
        <v>70</v>
      </c>
    </row>
    <row r="15" spans="1:18">
      <c r="A15" s="42">
        <v>43</v>
      </c>
      <c r="B15" s="43" t="s">
        <v>43</v>
      </c>
      <c r="C15" s="43">
        <v>2443</v>
      </c>
      <c r="D15" s="43" t="s">
        <v>44</v>
      </c>
      <c r="E15" s="10" t="s">
        <v>31</v>
      </c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87">
        <f t="shared" si="0"/>
        <v>0</v>
      </c>
    </row>
    <row r="16" spans="1:18">
      <c r="A16" s="42">
        <v>105</v>
      </c>
      <c r="B16" s="43" t="s">
        <v>34</v>
      </c>
      <c r="C16" s="43">
        <v>5167</v>
      </c>
      <c r="D16" s="43" t="s">
        <v>45</v>
      </c>
      <c r="E16" s="10" t="s">
        <v>31</v>
      </c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87">
        <f t="shared" si="0"/>
        <v>0</v>
      </c>
    </row>
    <row r="17" spans="1:18">
      <c r="A17" s="42">
        <v>87</v>
      </c>
      <c r="B17" s="43" t="s">
        <v>36</v>
      </c>
      <c r="C17" s="43">
        <v>1774</v>
      </c>
      <c r="D17" s="44" t="s">
        <v>46</v>
      </c>
      <c r="E17" s="10" t="s">
        <v>31</v>
      </c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87">
        <f t="shared" si="0"/>
        <v>0</v>
      </c>
    </row>
    <row r="18" spans="1:18">
      <c r="A18" s="42">
        <v>98</v>
      </c>
      <c r="B18" s="43" t="s">
        <v>34</v>
      </c>
      <c r="C18" s="43">
        <v>2626</v>
      </c>
      <c r="D18" s="43" t="s">
        <v>47</v>
      </c>
      <c r="E18" s="10" t="s">
        <v>31</v>
      </c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87">
        <f t="shared" si="0"/>
        <v>0</v>
      </c>
    </row>
    <row r="19" spans="1:18">
      <c r="A19" s="42">
        <v>5</v>
      </c>
      <c r="B19" s="43" t="s">
        <v>32</v>
      </c>
      <c r="C19" s="43">
        <v>2215</v>
      </c>
      <c r="D19" s="43" t="s">
        <v>48</v>
      </c>
      <c r="E19" s="10" t="s">
        <v>31</v>
      </c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87">
        <f t="shared" si="0"/>
        <v>0</v>
      </c>
    </row>
    <row r="20" spans="1:18">
      <c r="A20" s="42">
        <v>61</v>
      </c>
      <c r="B20" s="43" t="s">
        <v>49</v>
      </c>
      <c r="C20" s="43">
        <v>1761</v>
      </c>
      <c r="D20" s="44" t="s">
        <v>50</v>
      </c>
      <c r="E20" s="10" t="s">
        <v>31</v>
      </c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87">
        <f t="shared" si="0"/>
        <v>0</v>
      </c>
    </row>
    <row r="21" spans="1:18">
      <c r="A21" s="42">
        <v>103</v>
      </c>
      <c r="B21" s="43" t="s">
        <v>34</v>
      </c>
      <c r="C21" s="43">
        <v>3527</v>
      </c>
      <c r="D21" s="43" t="s">
        <v>51</v>
      </c>
      <c r="E21" s="10" t="s">
        <v>31</v>
      </c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87">
        <f t="shared" si="0"/>
        <v>0</v>
      </c>
    </row>
    <row r="22" spans="1:18">
      <c r="A22" s="42">
        <v>89</v>
      </c>
      <c r="B22" s="43" t="s">
        <v>36</v>
      </c>
      <c r="C22" s="43">
        <v>2495</v>
      </c>
      <c r="D22" s="43" t="s">
        <v>52</v>
      </c>
      <c r="E22" s="10" t="s">
        <v>31</v>
      </c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87">
        <f t="shared" si="0"/>
        <v>0</v>
      </c>
    </row>
    <row r="23" spans="1:18">
      <c r="A23" s="42">
        <v>79</v>
      </c>
      <c r="B23" s="43" t="s">
        <v>29</v>
      </c>
      <c r="C23" s="43">
        <v>2397</v>
      </c>
      <c r="D23" s="43" t="s">
        <v>53</v>
      </c>
      <c r="E23" s="10" t="s">
        <v>31</v>
      </c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87">
        <f t="shared" si="0"/>
        <v>0</v>
      </c>
    </row>
    <row r="24" spans="1:18">
      <c r="A24" s="42">
        <v>8</v>
      </c>
      <c r="B24" s="43" t="s">
        <v>32</v>
      </c>
      <c r="C24" s="43">
        <v>2178</v>
      </c>
      <c r="D24" s="43" t="s">
        <v>54</v>
      </c>
      <c r="E24" s="10" t="s">
        <v>31</v>
      </c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87">
        <f t="shared" si="0"/>
        <v>0</v>
      </c>
    </row>
    <row r="25" spans="1:18">
      <c r="A25" s="42">
        <v>20</v>
      </c>
      <c r="B25" s="43" t="s">
        <v>55</v>
      </c>
      <c r="C25" s="43">
        <v>2481</v>
      </c>
      <c r="D25" s="43" t="s">
        <v>56</v>
      </c>
      <c r="E25" s="10" t="s">
        <v>31</v>
      </c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87">
        <f t="shared" si="0"/>
        <v>0</v>
      </c>
    </row>
    <row r="26" spans="1:18">
      <c r="A26" s="42">
        <v>80</v>
      </c>
      <c r="B26" s="43" t="s">
        <v>29</v>
      </c>
      <c r="C26" s="43">
        <v>3153</v>
      </c>
      <c r="D26" s="44" t="s">
        <v>57</v>
      </c>
      <c r="E26" s="10" t="s">
        <v>31</v>
      </c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87">
        <f t="shared" si="0"/>
        <v>0</v>
      </c>
    </row>
    <row r="27" spans="1:18">
      <c r="A27" s="42">
        <v>55</v>
      </c>
      <c r="B27" s="43" t="s">
        <v>58</v>
      </c>
      <c r="C27" s="43">
        <v>3511</v>
      </c>
      <c r="D27" s="44" t="s">
        <v>59</v>
      </c>
      <c r="E27" s="10" t="s">
        <v>31</v>
      </c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87">
        <f t="shared" si="0"/>
        <v>0</v>
      </c>
    </row>
    <row r="28" spans="1:18">
      <c r="A28" s="42">
        <v>30</v>
      </c>
      <c r="B28" s="43" t="s">
        <v>38</v>
      </c>
      <c r="C28" s="43">
        <v>3515</v>
      </c>
      <c r="D28" s="43" t="s">
        <v>60</v>
      </c>
      <c r="E28" s="10" t="s">
        <v>31</v>
      </c>
      <c r="F28" s="129"/>
      <c r="G28" s="129"/>
      <c r="H28" s="129"/>
      <c r="I28" s="129"/>
      <c r="J28" s="129">
        <v>1</v>
      </c>
      <c r="K28" s="129"/>
      <c r="L28" s="129"/>
      <c r="M28" s="129"/>
      <c r="N28" s="129"/>
      <c r="O28" s="129"/>
      <c r="P28" s="129"/>
      <c r="Q28" s="129"/>
      <c r="R28" s="187">
        <f t="shared" si="0"/>
        <v>60</v>
      </c>
    </row>
    <row r="29" spans="1:18">
      <c r="A29" s="42">
        <v>97</v>
      </c>
      <c r="B29" s="43" t="s">
        <v>34</v>
      </c>
      <c r="C29" s="43">
        <v>3518</v>
      </c>
      <c r="D29" s="43" t="s">
        <v>61</v>
      </c>
      <c r="E29" s="10" t="s">
        <v>31</v>
      </c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87">
        <f t="shared" si="0"/>
        <v>0</v>
      </c>
    </row>
    <row r="30" spans="1:18">
      <c r="A30" s="42">
        <v>101</v>
      </c>
      <c r="B30" s="43" t="s">
        <v>34</v>
      </c>
      <c r="C30" s="43">
        <v>3519</v>
      </c>
      <c r="D30" s="43" t="s">
        <v>62</v>
      </c>
      <c r="E30" s="10" t="s">
        <v>31</v>
      </c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87">
        <f t="shared" si="0"/>
        <v>0</v>
      </c>
    </row>
    <row r="31" spans="1:18">
      <c r="A31" s="42">
        <v>24</v>
      </c>
      <c r="B31" s="43" t="s">
        <v>55</v>
      </c>
      <c r="C31" s="43"/>
      <c r="D31" s="43" t="s">
        <v>63</v>
      </c>
      <c r="E31" s="10" t="s">
        <v>31</v>
      </c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87">
        <f t="shared" si="0"/>
        <v>0</v>
      </c>
    </row>
    <row r="32" spans="1:18">
      <c r="A32" s="42">
        <v>111</v>
      </c>
      <c r="B32" s="43" t="s">
        <v>64</v>
      </c>
      <c r="C32" s="43">
        <v>1102</v>
      </c>
      <c r="D32" s="43" t="s">
        <v>65</v>
      </c>
      <c r="E32" s="44" t="s">
        <v>31</v>
      </c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87">
        <f t="shared" si="0"/>
        <v>0</v>
      </c>
    </row>
    <row r="33" spans="1:18">
      <c r="A33" s="42">
        <v>6</v>
      </c>
      <c r="B33" s="43" t="s">
        <v>32</v>
      </c>
      <c r="C33" s="43">
        <v>2216</v>
      </c>
      <c r="D33" s="43" t="s">
        <v>66</v>
      </c>
      <c r="E33" s="10" t="s">
        <v>31</v>
      </c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87">
        <f t="shared" si="0"/>
        <v>0</v>
      </c>
    </row>
    <row r="34" spans="1:18">
      <c r="A34" s="42">
        <v>54</v>
      </c>
      <c r="B34" s="43" t="s">
        <v>58</v>
      </c>
      <c r="C34" s="43">
        <v>3510</v>
      </c>
      <c r="D34" s="44" t="s">
        <v>67</v>
      </c>
      <c r="E34" s="10" t="s">
        <v>31</v>
      </c>
      <c r="F34" s="129"/>
      <c r="G34" s="129"/>
      <c r="H34" s="129"/>
      <c r="I34" s="129"/>
      <c r="J34" s="129">
        <v>1</v>
      </c>
      <c r="K34" s="129"/>
      <c r="L34" s="129"/>
      <c r="M34" s="129"/>
      <c r="N34" s="129"/>
      <c r="O34" s="129"/>
      <c r="P34" s="129"/>
      <c r="Q34" s="129"/>
      <c r="R34" s="187">
        <f t="shared" si="0"/>
        <v>60</v>
      </c>
    </row>
    <row r="35" spans="1:18">
      <c r="A35" s="42">
        <v>91</v>
      </c>
      <c r="B35" s="43" t="s">
        <v>36</v>
      </c>
      <c r="C35" s="43">
        <v>2664</v>
      </c>
      <c r="D35" s="43" t="s">
        <v>68</v>
      </c>
      <c r="E35" s="10" t="s">
        <v>31</v>
      </c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87">
        <f t="shared" si="0"/>
        <v>0</v>
      </c>
    </row>
    <row r="36" customHeight="1" spans="1:18">
      <c r="A36" s="42">
        <v>34</v>
      </c>
      <c r="B36" s="43" t="s">
        <v>38</v>
      </c>
      <c r="C36" s="43">
        <v>5244</v>
      </c>
      <c r="D36" s="43" t="s">
        <v>69</v>
      </c>
      <c r="E36" s="10" t="s">
        <v>31</v>
      </c>
      <c r="F36" s="129"/>
      <c r="G36" s="129"/>
      <c r="H36" s="129"/>
      <c r="I36" s="129"/>
      <c r="J36" s="129">
        <v>1</v>
      </c>
      <c r="K36" s="129"/>
      <c r="L36" s="129"/>
      <c r="M36" s="129">
        <v>1</v>
      </c>
      <c r="N36" s="129"/>
      <c r="O36" s="129"/>
      <c r="P36" s="129"/>
      <c r="Q36" s="129"/>
      <c r="R36" s="187">
        <f t="shared" si="0"/>
        <v>70</v>
      </c>
    </row>
    <row r="37" spans="1:18">
      <c r="A37" s="42">
        <v>102</v>
      </c>
      <c r="B37" s="43" t="s">
        <v>34</v>
      </c>
      <c r="C37" s="43">
        <v>3525</v>
      </c>
      <c r="D37" s="43" t="s">
        <v>70</v>
      </c>
      <c r="E37" s="10" t="s">
        <v>31</v>
      </c>
      <c r="F37" s="129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87">
        <f t="shared" si="0"/>
        <v>0</v>
      </c>
    </row>
    <row r="38" spans="1:18">
      <c r="A38" s="42">
        <v>31</v>
      </c>
      <c r="B38" s="43" t="s">
        <v>38</v>
      </c>
      <c r="C38" s="43">
        <v>3526</v>
      </c>
      <c r="D38" s="43" t="s">
        <v>71</v>
      </c>
      <c r="E38" s="10" t="s">
        <v>31</v>
      </c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87">
        <f t="shared" si="0"/>
        <v>0</v>
      </c>
    </row>
    <row r="39" spans="1:18">
      <c r="A39" s="42">
        <v>88</v>
      </c>
      <c r="B39" s="43" t="s">
        <v>36</v>
      </c>
      <c r="C39" s="43">
        <v>2471</v>
      </c>
      <c r="D39" s="43" t="s">
        <v>72</v>
      </c>
      <c r="E39" s="10" t="s">
        <v>31</v>
      </c>
      <c r="F39" s="129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87">
        <f t="shared" si="0"/>
        <v>0</v>
      </c>
    </row>
    <row r="40" spans="1:18">
      <c r="A40" s="42">
        <v>51</v>
      </c>
      <c r="B40" s="43" t="s">
        <v>58</v>
      </c>
      <c r="C40" s="43">
        <v>1657</v>
      </c>
      <c r="D40" s="44" t="s">
        <v>73</v>
      </c>
      <c r="E40" s="10" t="s">
        <v>31</v>
      </c>
      <c r="F40" s="129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87">
        <f t="shared" si="0"/>
        <v>0</v>
      </c>
    </row>
    <row r="41" spans="1:18">
      <c r="A41" s="42">
        <v>78</v>
      </c>
      <c r="B41" s="43" t="s">
        <v>29</v>
      </c>
      <c r="C41" s="43">
        <v>2367</v>
      </c>
      <c r="D41" s="43" t="s">
        <v>74</v>
      </c>
      <c r="E41" s="10" t="s">
        <v>31</v>
      </c>
      <c r="F41" s="129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87">
        <f t="shared" si="0"/>
        <v>0</v>
      </c>
    </row>
    <row r="42" spans="1:18">
      <c r="A42" s="42">
        <v>14</v>
      </c>
      <c r="B42" s="43" t="s">
        <v>55</v>
      </c>
      <c r="C42" s="48" t="s">
        <v>75</v>
      </c>
      <c r="D42" s="44" t="s">
        <v>76</v>
      </c>
      <c r="E42" s="10" t="s">
        <v>31</v>
      </c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87">
        <f t="shared" si="0"/>
        <v>0</v>
      </c>
    </row>
    <row r="43" spans="1:18">
      <c r="A43" s="42">
        <v>68</v>
      </c>
      <c r="B43" s="43" t="s">
        <v>40</v>
      </c>
      <c r="C43" s="43">
        <v>6015</v>
      </c>
      <c r="D43" s="44" t="s">
        <v>77</v>
      </c>
      <c r="E43" s="10" t="s">
        <v>31</v>
      </c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87">
        <f t="shared" si="0"/>
        <v>0</v>
      </c>
    </row>
    <row r="44" spans="1:18">
      <c r="A44" s="42">
        <v>93</v>
      </c>
      <c r="B44" s="43" t="s">
        <v>36</v>
      </c>
      <c r="C44" s="43">
        <v>5039</v>
      </c>
      <c r="D44" s="43" t="s">
        <v>78</v>
      </c>
      <c r="E44" s="10" t="s">
        <v>31</v>
      </c>
      <c r="F44" s="129">
        <v>1</v>
      </c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87">
        <f t="shared" si="0"/>
        <v>100</v>
      </c>
    </row>
    <row r="45" spans="1:18">
      <c r="A45" s="42">
        <v>65</v>
      </c>
      <c r="B45" s="43" t="s">
        <v>49</v>
      </c>
      <c r="C45" s="43">
        <v>2400</v>
      </c>
      <c r="D45" s="43" t="s">
        <v>79</v>
      </c>
      <c r="E45" s="10" t="s">
        <v>31</v>
      </c>
      <c r="F45" s="129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87">
        <f t="shared" si="0"/>
        <v>0</v>
      </c>
    </row>
    <row r="46" spans="1:18">
      <c r="A46" s="42">
        <v>41</v>
      </c>
      <c r="B46" s="43" t="s">
        <v>43</v>
      </c>
      <c r="C46" s="43">
        <v>1645</v>
      </c>
      <c r="D46" s="44" t="s">
        <v>80</v>
      </c>
      <c r="E46" s="10" t="s">
        <v>31</v>
      </c>
      <c r="F46" s="129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87">
        <f t="shared" si="0"/>
        <v>0</v>
      </c>
    </row>
    <row r="47" spans="1:18">
      <c r="A47" s="42">
        <v>104</v>
      </c>
      <c r="B47" s="43" t="s">
        <v>34</v>
      </c>
      <c r="C47" s="43">
        <v>3521</v>
      </c>
      <c r="D47" s="43" t="s">
        <v>81</v>
      </c>
      <c r="E47" s="10" t="s">
        <v>31</v>
      </c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87">
        <f t="shared" si="0"/>
        <v>0</v>
      </c>
    </row>
    <row r="48" spans="1:18">
      <c r="A48" s="42">
        <v>40</v>
      </c>
      <c r="B48" s="43" t="s">
        <v>43</v>
      </c>
      <c r="C48" s="43">
        <v>1630</v>
      </c>
      <c r="D48" s="44" t="s">
        <v>82</v>
      </c>
      <c r="E48" s="10" t="s">
        <v>31</v>
      </c>
      <c r="F48" s="129"/>
      <c r="G48" s="129">
        <v>1</v>
      </c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87">
        <f t="shared" si="0"/>
        <v>80</v>
      </c>
    </row>
    <row r="49" spans="1:18">
      <c r="A49" s="42">
        <v>49</v>
      </c>
      <c r="B49" s="43" t="s">
        <v>58</v>
      </c>
      <c r="C49" s="48" t="s">
        <v>83</v>
      </c>
      <c r="D49" s="44" t="s">
        <v>84</v>
      </c>
      <c r="E49" s="10" t="s">
        <v>31</v>
      </c>
      <c r="F49" s="129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87">
        <f t="shared" si="0"/>
        <v>0</v>
      </c>
    </row>
    <row r="50" spans="1:18">
      <c r="A50" s="42">
        <v>48</v>
      </c>
      <c r="B50" s="43" t="s">
        <v>58</v>
      </c>
      <c r="C50" s="43">
        <v>5334</v>
      </c>
      <c r="D50" s="44" t="s">
        <v>85</v>
      </c>
      <c r="E50" s="10" t="s">
        <v>31</v>
      </c>
      <c r="F50" s="129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87">
        <f t="shared" si="0"/>
        <v>0</v>
      </c>
    </row>
    <row r="51" spans="1:18">
      <c r="A51" s="42">
        <v>60</v>
      </c>
      <c r="B51" s="43" t="s">
        <v>49</v>
      </c>
      <c r="C51" s="43">
        <v>5348</v>
      </c>
      <c r="D51" s="43" t="s">
        <v>86</v>
      </c>
      <c r="E51" s="10" t="s">
        <v>31</v>
      </c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87">
        <f t="shared" si="0"/>
        <v>0</v>
      </c>
    </row>
    <row r="52" spans="1:18">
      <c r="A52" s="42">
        <v>90</v>
      </c>
      <c r="B52" s="43" t="s">
        <v>36</v>
      </c>
      <c r="C52" s="43">
        <v>2557</v>
      </c>
      <c r="D52" s="43" t="s">
        <v>87</v>
      </c>
      <c r="E52" s="10" t="s">
        <v>31</v>
      </c>
      <c r="F52" s="129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87">
        <f t="shared" si="0"/>
        <v>0</v>
      </c>
    </row>
    <row r="53" spans="1:18">
      <c r="A53" s="42">
        <v>46</v>
      </c>
      <c r="B53" s="43" t="s">
        <v>43</v>
      </c>
      <c r="C53" s="43">
        <v>3581</v>
      </c>
      <c r="D53" s="44" t="s">
        <v>88</v>
      </c>
      <c r="E53" s="10" t="s">
        <v>31</v>
      </c>
      <c r="F53" s="129"/>
      <c r="G53" s="129"/>
      <c r="H53" s="129"/>
      <c r="I53" s="129"/>
      <c r="J53" s="129">
        <v>1</v>
      </c>
      <c r="K53" s="129"/>
      <c r="L53" s="129"/>
      <c r="M53" s="129"/>
      <c r="N53" s="129"/>
      <c r="O53" s="129"/>
      <c r="P53" s="129"/>
      <c r="Q53" s="129"/>
      <c r="R53" s="187">
        <f t="shared" si="0"/>
        <v>60</v>
      </c>
    </row>
    <row r="54" spans="1:18">
      <c r="A54" s="42">
        <v>115</v>
      </c>
      <c r="B54" s="43" t="s">
        <v>64</v>
      </c>
      <c r="C54" s="43">
        <v>5076</v>
      </c>
      <c r="D54" s="43" t="s">
        <v>89</v>
      </c>
      <c r="E54" s="44" t="s">
        <v>90</v>
      </c>
      <c r="F54" s="129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87">
        <f t="shared" si="0"/>
        <v>0</v>
      </c>
    </row>
    <row r="55" spans="1:18">
      <c r="A55" s="42">
        <v>29</v>
      </c>
      <c r="B55" s="43" t="s">
        <v>38</v>
      </c>
      <c r="C55" s="43">
        <v>2681</v>
      </c>
      <c r="D55" s="43" t="s">
        <v>91</v>
      </c>
      <c r="E55" s="10" t="s">
        <v>90</v>
      </c>
      <c r="F55" s="129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87">
        <f t="shared" si="0"/>
        <v>0</v>
      </c>
    </row>
    <row r="56" spans="1:18">
      <c r="A56" s="42">
        <v>59</v>
      </c>
      <c r="B56" s="43" t="s">
        <v>49</v>
      </c>
      <c r="C56" s="43">
        <v>5327</v>
      </c>
      <c r="D56" s="43" t="s">
        <v>92</v>
      </c>
      <c r="E56" s="10" t="s">
        <v>90</v>
      </c>
      <c r="F56" s="129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87">
        <f t="shared" si="0"/>
        <v>0</v>
      </c>
    </row>
    <row r="57" spans="1:18">
      <c r="A57" s="42">
        <v>57</v>
      </c>
      <c r="B57" s="43" t="s">
        <v>58</v>
      </c>
      <c r="C57" s="43">
        <v>5801</v>
      </c>
      <c r="D57" s="43" t="s">
        <v>93</v>
      </c>
      <c r="E57" s="10" t="s">
        <v>90</v>
      </c>
      <c r="F57" s="129">
        <v>1</v>
      </c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87">
        <f t="shared" si="0"/>
        <v>100</v>
      </c>
    </row>
    <row r="58" spans="1:18">
      <c r="A58" s="42">
        <v>108</v>
      </c>
      <c r="B58" s="43" t="s">
        <v>34</v>
      </c>
      <c r="C58" s="43">
        <v>6222</v>
      </c>
      <c r="D58" s="43" t="s">
        <v>94</v>
      </c>
      <c r="E58" s="10" t="s">
        <v>90</v>
      </c>
      <c r="F58" s="129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87">
        <f t="shared" si="0"/>
        <v>0</v>
      </c>
    </row>
    <row r="59" spans="1:18">
      <c r="A59" s="42">
        <v>7</v>
      </c>
      <c r="B59" s="43" t="s">
        <v>32</v>
      </c>
      <c r="C59" s="43">
        <v>3517</v>
      </c>
      <c r="D59" s="43" t="s">
        <v>95</v>
      </c>
      <c r="E59" s="10" t="s">
        <v>90</v>
      </c>
      <c r="F59" s="129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  <c r="R59" s="187">
        <f t="shared" si="0"/>
        <v>0</v>
      </c>
    </row>
    <row r="60" spans="1:18">
      <c r="A60" s="42">
        <v>114</v>
      </c>
      <c r="B60" s="43" t="s">
        <v>64</v>
      </c>
      <c r="C60" s="43">
        <v>5551</v>
      </c>
      <c r="D60" s="43" t="s">
        <v>96</v>
      </c>
      <c r="E60" s="44" t="s">
        <v>90</v>
      </c>
      <c r="F60" s="129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87">
        <f t="shared" si="0"/>
        <v>0</v>
      </c>
    </row>
    <row r="61" spans="1:18">
      <c r="A61" s="42">
        <v>123</v>
      </c>
      <c r="B61" s="43" t="s">
        <v>24</v>
      </c>
      <c r="C61" s="43">
        <v>1642</v>
      </c>
      <c r="D61" s="43" t="s">
        <v>97</v>
      </c>
      <c r="E61" s="44" t="s">
        <v>90</v>
      </c>
      <c r="F61" s="129"/>
      <c r="G61" s="129"/>
      <c r="H61" s="129"/>
      <c r="I61" s="129"/>
      <c r="J61" s="129"/>
      <c r="K61" s="129"/>
      <c r="L61" s="129"/>
      <c r="M61" s="129"/>
      <c r="N61" s="129"/>
      <c r="O61" s="129"/>
      <c r="P61" s="129"/>
      <c r="Q61" s="129"/>
      <c r="R61" s="187">
        <f t="shared" si="0"/>
        <v>0</v>
      </c>
    </row>
    <row r="62" spans="1:18">
      <c r="A62" s="42">
        <v>37</v>
      </c>
      <c r="B62" s="43" t="s">
        <v>38</v>
      </c>
      <c r="C62" s="43">
        <v>5657</v>
      </c>
      <c r="D62" s="43" t="s">
        <v>98</v>
      </c>
      <c r="E62" s="10" t="s">
        <v>90</v>
      </c>
      <c r="F62" s="129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87">
        <f t="shared" si="0"/>
        <v>0</v>
      </c>
    </row>
    <row r="63" spans="1:18">
      <c r="A63" s="42">
        <v>62</v>
      </c>
      <c r="B63" s="43" t="s">
        <v>49</v>
      </c>
      <c r="C63" s="43">
        <v>1798</v>
      </c>
      <c r="D63" s="43" t="s">
        <v>99</v>
      </c>
      <c r="E63" s="10" t="s">
        <v>90</v>
      </c>
      <c r="F63" s="129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87">
        <f t="shared" si="0"/>
        <v>0</v>
      </c>
    </row>
    <row r="64" spans="1:18">
      <c r="A64" s="42">
        <v>53</v>
      </c>
      <c r="B64" s="43" t="s">
        <v>58</v>
      </c>
      <c r="C64" s="43">
        <v>2336</v>
      </c>
      <c r="D64" s="43" t="s">
        <v>100</v>
      </c>
      <c r="E64" s="10" t="s">
        <v>90</v>
      </c>
      <c r="F64" s="129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87">
        <f t="shared" si="0"/>
        <v>0</v>
      </c>
    </row>
    <row r="65" spans="1:18">
      <c r="A65" s="42">
        <v>23</v>
      </c>
      <c r="B65" s="43" t="s">
        <v>55</v>
      </c>
      <c r="C65" s="43">
        <v>5777</v>
      </c>
      <c r="D65" s="43" t="s">
        <v>101</v>
      </c>
      <c r="E65" s="10" t="s">
        <v>90</v>
      </c>
      <c r="F65" s="129"/>
      <c r="G65" s="129"/>
      <c r="H65" s="129"/>
      <c r="I65" s="129"/>
      <c r="J65" s="129"/>
      <c r="K65" s="129"/>
      <c r="L65" s="129"/>
      <c r="M65" s="129"/>
      <c r="N65" s="129"/>
      <c r="O65" s="129"/>
      <c r="P65" s="129"/>
      <c r="Q65" s="129"/>
      <c r="R65" s="187">
        <f t="shared" si="0"/>
        <v>0</v>
      </c>
    </row>
    <row r="66" spans="1:18">
      <c r="A66" s="42">
        <v>35</v>
      </c>
      <c r="B66" s="43" t="s">
        <v>38</v>
      </c>
      <c r="C66" s="43">
        <v>5155</v>
      </c>
      <c r="D66" s="43" t="s">
        <v>102</v>
      </c>
      <c r="E66" s="10" t="s">
        <v>90</v>
      </c>
      <c r="F66" s="129"/>
      <c r="G66" s="129"/>
      <c r="H66" s="129"/>
      <c r="I66" s="129"/>
      <c r="J66" s="129"/>
      <c r="K66" s="129">
        <v>1</v>
      </c>
      <c r="L66" s="129"/>
      <c r="M66" s="129"/>
      <c r="N66" s="129"/>
      <c r="O66" s="129"/>
      <c r="P66" s="129"/>
      <c r="Q66" s="129"/>
      <c r="R66" s="187">
        <f t="shared" si="0"/>
        <v>40</v>
      </c>
    </row>
    <row r="67" spans="1:18">
      <c r="A67" s="42">
        <v>82</v>
      </c>
      <c r="B67" s="43" t="s">
        <v>29</v>
      </c>
      <c r="C67" s="43">
        <v>5545</v>
      </c>
      <c r="D67" s="44" t="s">
        <v>103</v>
      </c>
      <c r="E67" s="10" t="s">
        <v>90</v>
      </c>
      <c r="F67" s="129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87">
        <f t="shared" si="0"/>
        <v>0</v>
      </c>
    </row>
    <row r="68" spans="1:18">
      <c r="A68" s="42">
        <v>10</v>
      </c>
      <c r="B68" s="43" t="s">
        <v>32</v>
      </c>
      <c r="C68" s="43">
        <v>2400</v>
      </c>
      <c r="D68" s="43" t="s">
        <v>104</v>
      </c>
      <c r="E68" s="10" t="s">
        <v>90</v>
      </c>
      <c r="F68" s="129"/>
      <c r="G68" s="129"/>
      <c r="H68" s="129"/>
      <c r="I68" s="129"/>
      <c r="J68" s="129"/>
      <c r="K68" s="129"/>
      <c r="L68" s="129"/>
      <c r="M68" s="129"/>
      <c r="N68" s="129"/>
      <c r="O68" s="129"/>
      <c r="P68" s="129"/>
      <c r="Q68" s="129"/>
      <c r="R68" s="187">
        <f t="shared" si="0"/>
        <v>0</v>
      </c>
    </row>
    <row r="69" spans="1:18">
      <c r="A69" s="42">
        <v>117</v>
      </c>
      <c r="B69" s="43" t="s">
        <v>64</v>
      </c>
      <c r="C69" s="43">
        <v>5804</v>
      </c>
      <c r="D69" s="43" t="s">
        <v>105</v>
      </c>
      <c r="E69" s="44" t="s">
        <v>90</v>
      </c>
      <c r="F69" s="129"/>
      <c r="G69" s="129"/>
      <c r="H69" s="129"/>
      <c r="I69" s="129"/>
      <c r="J69" s="129"/>
      <c r="K69" s="129"/>
      <c r="L69" s="129"/>
      <c r="M69" s="129"/>
      <c r="N69" s="129"/>
      <c r="O69" s="129"/>
      <c r="P69" s="129"/>
      <c r="Q69" s="129"/>
      <c r="R69" s="187">
        <f t="shared" si="0"/>
        <v>0</v>
      </c>
    </row>
    <row r="70" spans="1:18">
      <c r="A70" s="42">
        <v>127</v>
      </c>
      <c r="B70" s="43" t="s">
        <v>24</v>
      </c>
      <c r="C70" s="43">
        <v>2567</v>
      </c>
      <c r="D70" s="43" t="s">
        <v>106</v>
      </c>
      <c r="E70" s="44" t="s">
        <v>90</v>
      </c>
      <c r="F70" s="129"/>
      <c r="G70" s="129"/>
      <c r="H70" s="129"/>
      <c r="I70" s="129"/>
      <c r="J70" s="129"/>
      <c r="K70" s="129"/>
      <c r="L70" s="129"/>
      <c r="M70" s="129"/>
      <c r="N70" s="129"/>
      <c r="O70" s="129"/>
      <c r="P70" s="129"/>
      <c r="Q70" s="129"/>
      <c r="R70" s="187">
        <f t="shared" ref="R70:R133" si="1">F70*$F$4+G70*$G$4+H70*$H$4+I70*$I$4+J70*$J$4+K70*$K$4+L70*$L$4+M70*$M$4+N70*$N$4+O70*$O$4+P70*$P$4+Q70*$Q$4</f>
        <v>0</v>
      </c>
    </row>
    <row r="71" spans="1:18">
      <c r="A71" s="42">
        <v>22</v>
      </c>
      <c r="B71" s="43" t="s">
        <v>55</v>
      </c>
      <c r="C71" s="43">
        <v>5497</v>
      </c>
      <c r="D71" s="43" t="s">
        <v>107</v>
      </c>
      <c r="E71" s="10" t="s">
        <v>90</v>
      </c>
      <c r="F71" s="129"/>
      <c r="G71" s="129">
        <v>1</v>
      </c>
      <c r="H71" s="129"/>
      <c r="I71" s="129"/>
      <c r="J71" s="129"/>
      <c r="K71" s="129"/>
      <c r="L71" s="129"/>
      <c r="M71" s="129"/>
      <c r="N71" s="129"/>
      <c r="O71" s="129"/>
      <c r="P71" s="129"/>
      <c r="Q71" s="129"/>
      <c r="R71" s="187">
        <f t="shared" si="1"/>
        <v>80</v>
      </c>
    </row>
    <row r="72" spans="1:18">
      <c r="A72" s="42">
        <v>18</v>
      </c>
      <c r="B72" s="43" t="s">
        <v>55</v>
      </c>
      <c r="C72" s="48" t="s">
        <v>108</v>
      </c>
      <c r="D72" s="44" t="s">
        <v>109</v>
      </c>
      <c r="E72" s="10" t="s">
        <v>90</v>
      </c>
      <c r="F72" s="129"/>
      <c r="G72" s="129"/>
      <c r="H72" s="129"/>
      <c r="I72" s="129"/>
      <c r="J72" s="129"/>
      <c r="K72" s="129"/>
      <c r="L72" s="129"/>
      <c r="M72" s="129"/>
      <c r="N72" s="129"/>
      <c r="O72" s="129"/>
      <c r="P72" s="129"/>
      <c r="Q72" s="129"/>
      <c r="R72" s="187">
        <f t="shared" si="1"/>
        <v>0</v>
      </c>
    </row>
    <row r="73" spans="1:18">
      <c r="A73" s="42">
        <v>99</v>
      </c>
      <c r="B73" s="43" t="s">
        <v>34</v>
      </c>
      <c r="C73" s="43">
        <v>3528</v>
      </c>
      <c r="D73" s="43" t="s">
        <v>110</v>
      </c>
      <c r="E73" s="10" t="s">
        <v>90</v>
      </c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87">
        <f t="shared" si="1"/>
        <v>0</v>
      </c>
    </row>
    <row r="74" spans="1:18">
      <c r="A74" s="42">
        <v>36</v>
      </c>
      <c r="B74" s="43" t="s">
        <v>38</v>
      </c>
      <c r="C74" s="43">
        <v>5576</v>
      </c>
      <c r="D74" s="43" t="s">
        <v>111</v>
      </c>
      <c r="E74" s="10" t="s">
        <v>90</v>
      </c>
      <c r="F74" s="129"/>
      <c r="G74" s="129"/>
      <c r="H74" s="129"/>
      <c r="I74" s="129"/>
      <c r="J74" s="129"/>
      <c r="K74" s="129"/>
      <c r="L74" s="129"/>
      <c r="M74" s="129"/>
      <c r="N74" s="129"/>
      <c r="O74" s="129"/>
      <c r="P74" s="129"/>
      <c r="Q74" s="129"/>
      <c r="R74" s="187">
        <f t="shared" si="1"/>
        <v>0</v>
      </c>
    </row>
    <row r="75" spans="1:18">
      <c r="A75" s="42">
        <v>113</v>
      </c>
      <c r="B75" s="43" t="s">
        <v>64</v>
      </c>
      <c r="C75" s="43">
        <v>2161</v>
      </c>
      <c r="D75" s="43" t="s">
        <v>112</v>
      </c>
      <c r="E75" s="44" t="s">
        <v>90</v>
      </c>
      <c r="F75" s="129"/>
      <c r="G75" s="129"/>
      <c r="H75" s="129"/>
      <c r="I75" s="129"/>
      <c r="J75" s="129"/>
      <c r="K75" s="129"/>
      <c r="L75" s="129"/>
      <c r="M75" s="129"/>
      <c r="N75" s="129"/>
      <c r="O75" s="129"/>
      <c r="P75" s="129"/>
      <c r="Q75" s="129"/>
      <c r="R75" s="187">
        <f t="shared" si="1"/>
        <v>0</v>
      </c>
    </row>
    <row r="76" spans="1:18">
      <c r="A76" s="42">
        <v>21</v>
      </c>
      <c r="B76" s="43" t="s">
        <v>55</v>
      </c>
      <c r="C76" s="43">
        <v>5061</v>
      </c>
      <c r="D76" s="43" t="s">
        <v>113</v>
      </c>
      <c r="E76" s="10" t="s">
        <v>90</v>
      </c>
      <c r="F76" s="129"/>
      <c r="G76" s="129"/>
      <c r="H76" s="129"/>
      <c r="I76" s="129"/>
      <c r="J76" s="129"/>
      <c r="K76" s="129"/>
      <c r="L76" s="129"/>
      <c r="M76" s="129"/>
      <c r="N76" s="129"/>
      <c r="O76" s="129"/>
      <c r="P76" s="129"/>
      <c r="Q76" s="129"/>
      <c r="R76" s="187">
        <f t="shared" si="1"/>
        <v>0</v>
      </c>
    </row>
    <row r="77" spans="1:18">
      <c r="A77" s="42">
        <v>28</v>
      </c>
      <c r="B77" s="43" t="s">
        <v>38</v>
      </c>
      <c r="C77" s="43">
        <v>2377</v>
      </c>
      <c r="D77" s="43" t="s">
        <v>114</v>
      </c>
      <c r="E77" s="10" t="s">
        <v>90</v>
      </c>
      <c r="F77" s="129"/>
      <c r="G77" s="129"/>
      <c r="H77" s="129"/>
      <c r="I77" s="129"/>
      <c r="J77" s="129"/>
      <c r="K77" s="129"/>
      <c r="L77" s="129"/>
      <c r="M77" s="129"/>
      <c r="N77" s="129"/>
      <c r="O77" s="129"/>
      <c r="P77" s="129"/>
      <c r="Q77" s="129"/>
      <c r="R77" s="187">
        <f t="shared" si="1"/>
        <v>0</v>
      </c>
    </row>
    <row r="78" spans="1:18">
      <c r="A78" s="42">
        <v>47</v>
      </c>
      <c r="B78" s="43" t="s">
        <v>43</v>
      </c>
      <c r="C78" s="43">
        <v>5631</v>
      </c>
      <c r="D78" s="44" t="s">
        <v>115</v>
      </c>
      <c r="E78" s="10" t="s">
        <v>90</v>
      </c>
      <c r="F78" s="129"/>
      <c r="G78" s="129"/>
      <c r="H78" s="129"/>
      <c r="I78" s="129"/>
      <c r="J78" s="129"/>
      <c r="K78" s="129"/>
      <c r="L78" s="129"/>
      <c r="M78" s="129"/>
      <c r="N78" s="129"/>
      <c r="O78" s="129"/>
      <c r="P78" s="129"/>
      <c r="Q78" s="129"/>
      <c r="R78" s="187">
        <f t="shared" si="1"/>
        <v>0</v>
      </c>
    </row>
    <row r="79" spans="1:18">
      <c r="A79" s="42">
        <v>71</v>
      </c>
      <c r="B79" s="43" t="s">
        <v>40</v>
      </c>
      <c r="C79" s="43">
        <v>1882</v>
      </c>
      <c r="D79" s="44" t="s">
        <v>116</v>
      </c>
      <c r="E79" s="10" t="s">
        <v>90</v>
      </c>
      <c r="F79" s="129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87">
        <f t="shared" si="1"/>
        <v>0</v>
      </c>
    </row>
    <row r="80" spans="1:18">
      <c r="A80" s="42">
        <v>75</v>
      </c>
      <c r="B80" s="43" t="s">
        <v>40</v>
      </c>
      <c r="C80" s="43">
        <v>5637</v>
      </c>
      <c r="D80" s="43" t="s">
        <v>117</v>
      </c>
      <c r="E80" s="10" t="s">
        <v>90</v>
      </c>
      <c r="F80" s="129"/>
      <c r="G80" s="129"/>
      <c r="H80" s="129"/>
      <c r="I80" s="129"/>
      <c r="J80" s="129"/>
      <c r="K80" s="129"/>
      <c r="L80" s="129"/>
      <c r="M80" s="129"/>
      <c r="N80" s="129"/>
      <c r="O80" s="129"/>
      <c r="P80" s="129"/>
      <c r="Q80" s="129"/>
      <c r="R80" s="187">
        <f t="shared" si="1"/>
        <v>0</v>
      </c>
    </row>
    <row r="81" spans="1:18">
      <c r="A81" s="42">
        <v>9</v>
      </c>
      <c r="B81" s="43" t="s">
        <v>32</v>
      </c>
      <c r="C81" s="43">
        <v>2193</v>
      </c>
      <c r="D81" s="43" t="s">
        <v>118</v>
      </c>
      <c r="E81" s="10" t="s">
        <v>90</v>
      </c>
      <c r="F81" s="129"/>
      <c r="G81" s="129"/>
      <c r="H81" s="129"/>
      <c r="I81" s="129"/>
      <c r="J81" s="129"/>
      <c r="K81" s="129"/>
      <c r="L81" s="129"/>
      <c r="M81" s="129"/>
      <c r="N81" s="129"/>
      <c r="O81" s="129"/>
      <c r="P81" s="129"/>
      <c r="Q81" s="129"/>
      <c r="R81" s="187">
        <f t="shared" si="1"/>
        <v>0</v>
      </c>
    </row>
    <row r="82" spans="1:18">
      <c r="A82" s="42">
        <v>118</v>
      </c>
      <c r="B82" s="43" t="s">
        <v>64</v>
      </c>
      <c r="C82" s="43">
        <v>6021</v>
      </c>
      <c r="D82" s="43" t="s">
        <v>119</v>
      </c>
      <c r="E82" s="44" t="s">
        <v>90</v>
      </c>
      <c r="F82" s="129"/>
      <c r="G82" s="129"/>
      <c r="H82" s="129"/>
      <c r="I82" s="129"/>
      <c r="J82" s="129"/>
      <c r="K82" s="129"/>
      <c r="L82" s="129"/>
      <c r="M82" s="129"/>
      <c r="N82" s="129"/>
      <c r="O82" s="129"/>
      <c r="P82" s="129"/>
      <c r="Q82" s="129"/>
      <c r="R82" s="187">
        <f t="shared" si="1"/>
        <v>0</v>
      </c>
    </row>
    <row r="83" spans="1:18">
      <c r="A83" s="42">
        <v>45</v>
      </c>
      <c r="B83" s="43" t="s">
        <v>43</v>
      </c>
      <c r="C83" s="43">
        <v>2672</v>
      </c>
      <c r="D83" s="43" t="s">
        <v>120</v>
      </c>
      <c r="E83" s="10" t="s">
        <v>90</v>
      </c>
      <c r="F83" s="129"/>
      <c r="G83" s="129"/>
      <c r="H83" s="129"/>
      <c r="I83" s="129"/>
      <c r="J83" s="129"/>
      <c r="K83" s="129"/>
      <c r="L83" s="129"/>
      <c r="M83" s="129"/>
      <c r="N83" s="129"/>
      <c r="O83" s="129"/>
      <c r="P83" s="129"/>
      <c r="Q83" s="129"/>
      <c r="R83" s="187">
        <f t="shared" si="1"/>
        <v>0</v>
      </c>
    </row>
    <row r="84" spans="1:18">
      <c r="A84" s="42">
        <v>81</v>
      </c>
      <c r="B84" s="43" t="s">
        <v>29</v>
      </c>
      <c r="C84" s="43">
        <v>5001</v>
      </c>
      <c r="D84" s="43" t="s">
        <v>121</v>
      </c>
      <c r="E84" s="10" t="s">
        <v>90</v>
      </c>
      <c r="F84" s="129"/>
      <c r="G84" s="129"/>
      <c r="H84" s="129"/>
      <c r="I84" s="129"/>
      <c r="J84" s="129"/>
      <c r="K84" s="129"/>
      <c r="L84" s="129"/>
      <c r="M84" s="129"/>
      <c r="N84" s="129"/>
      <c r="O84" s="129"/>
      <c r="P84" s="129"/>
      <c r="Q84" s="129"/>
      <c r="R84" s="187">
        <f t="shared" si="1"/>
        <v>0</v>
      </c>
    </row>
    <row r="85" spans="1:18">
      <c r="A85" s="42">
        <v>74</v>
      </c>
      <c r="B85" s="43" t="s">
        <v>40</v>
      </c>
      <c r="C85" s="43">
        <v>5203</v>
      </c>
      <c r="D85" s="43" t="s">
        <v>122</v>
      </c>
      <c r="E85" s="10" t="s">
        <v>90</v>
      </c>
      <c r="F85" s="129"/>
      <c r="G85" s="129"/>
      <c r="H85" s="129"/>
      <c r="I85" s="129"/>
      <c r="J85" s="129"/>
      <c r="K85" s="129"/>
      <c r="L85" s="129"/>
      <c r="M85" s="129"/>
      <c r="N85" s="129"/>
      <c r="O85" s="129"/>
      <c r="P85" s="129"/>
      <c r="Q85" s="129"/>
      <c r="R85" s="187">
        <f t="shared" si="1"/>
        <v>0</v>
      </c>
    </row>
    <row r="86" spans="1:18">
      <c r="A86" s="42">
        <v>42</v>
      </c>
      <c r="B86" s="43" t="s">
        <v>43</v>
      </c>
      <c r="C86" s="43">
        <v>2323</v>
      </c>
      <c r="D86" s="43" t="s">
        <v>123</v>
      </c>
      <c r="E86" s="10" t="s">
        <v>90</v>
      </c>
      <c r="F86" s="129"/>
      <c r="G86" s="129"/>
      <c r="H86" s="129"/>
      <c r="I86" s="129"/>
      <c r="J86" s="129"/>
      <c r="K86" s="129"/>
      <c r="L86" s="129"/>
      <c r="M86" s="129"/>
      <c r="N86" s="129"/>
      <c r="O86" s="129"/>
      <c r="P86" s="129"/>
      <c r="Q86" s="129"/>
      <c r="R86" s="187">
        <f t="shared" si="1"/>
        <v>0</v>
      </c>
    </row>
    <row r="87" spans="1:18">
      <c r="A87" s="42">
        <v>84</v>
      </c>
      <c r="B87" s="43" t="s">
        <v>29</v>
      </c>
      <c r="C87" s="43">
        <v>6232</v>
      </c>
      <c r="D87" s="43" t="s">
        <v>124</v>
      </c>
      <c r="E87" s="10" t="s">
        <v>90</v>
      </c>
      <c r="F87" s="129"/>
      <c r="G87" s="129"/>
      <c r="H87" s="129"/>
      <c r="I87" s="129"/>
      <c r="J87" s="129"/>
      <c r="K87" s="129"/>
      <c r="L87" s="129"/>
      <c r="M87" s="129"/>
      <c r="N87" s="129"/>
      <c r="O87" s="129"/>
      <c r="P87" s="129"/>
      <c r="Q87" s="129"/>
      <c r="R87" s="187">
        <f t="shared" si="1"/>
        <v>0</v>
      </c>
    </row>
    <row r="88" spans="1:18">
      <c r="A88" s="42">
        <v>112</v>
      </c>
      <c r="B88" s="43" t="s">
        <v>64</v>
      </c>
      <c r="C88" s="43">
        <v>2103</v>
      </c>
      <c r="D88" s="43" t="s">
        <v>125</v>
      </c>
      <c r="E88" s="44" t="s">
        <v>90</v>
      </c>
      <c r="F88" s="129"/>
      <c r="G88" s="129"/>
      <c r="H88" s="129"/>
      <c r="I88" s="129"/>
      <c r="J88" s="129"/>
      <c r="K88" s="129"/>
      <c r="L88" s="129"/>
      <c r="M88" s="129"/>
      <c r="N88" s="129"/>
      <c r="O88" s="129"/>
      <c r="P88" s="129"/>
      <c r="Q88" s="129"/>
      <c r="R88" s="187">
        <f t="shared" si="1"/>
        <v>0</v>
      </c>
    </row>
    <row r="89" spans="1:18">
      <c r="A89" s="42">
        <v>69</v>
      </c>
      <c r="B89" s="43" t="s">
        <v>40</v>
      </c>
      <c r="C89" s="48" t="s">
        <v>126</v>
      </c>
      <c r="D89" s="44" t="s">
        <v>127</v>
      </c>
      <c r="E89" s="10" t="s">
        <v>90</v>
      </c>
      <c r="F89" s="129"/>
      <c r="G89" s="129"/>
      <c r="H89" s="129"/>
      <c r="I89" s="129"/>
      <c r="J89" s="129"/>
      <c r="K89" s="129"/>
      <c r="L89" s="129"/>
      <c r="M89" s="129"/>
      <c r="N89" s="129"/>
      <c r="O89" s="129"/>
      <c r="P89" s="129"/>
      <c r="Q89" s="129"/>
      <c r="R89" s="187">
        <f t="shared" si="1"/>
        <v>0</v>
      </c>
    </row>
    <row r="90" spans="1:18">
      <c r="A90" s="42">
        <v>56</v>
      </c>
      <c r="B90" s="43" t="s">
        <v>58</v>
      </c>
      <c r="C90" s="43">
        <v>5008</v>
      </c>
      <c r="D90" s="43" t="s">
        <v>128</v>
      </c>
      <c r="E90" s="10" t="s">
        <v>90</v>
      </c>
      <c r="F90" s="129"/>
      <c r="G90" s="129"/>
      <c r="H90" s="129"/>
      <c r="I90" s="129"/>
      <c r="J90" s="129"/>
      <c r="K90" s="129"/>
      <c r="L90" s="129"/>
      <c r="M90" s="129"/>
      <c r="N90" s="129"/>
      <c r="O90" s="129"/>
      <c r="P90" s="129"/>
      <c r="Q90" s="129"/>
      <c r="R90" s="187">
        <f t="shared" si="1"/>
        <v>0</v>
      </c>
    </row>
    <row r="91" spans="1:18">
      <c r="A91" s="42">
        <v>44</v>
      </c>
      <c r="B91" s="43" t="s">
        <v>43</v>
      </c>
      <c r="C91" s="43">
        <v>2600</v>
      </c>
      <c r="D91" s="43" t="s">
        <v>129</v>
      </c>
      <c r="E91" s="10" t="s">
        <v>90</v>
      </c>
      <c r="F91" s="129"/>
      <c r="G91" s="129"/>
      <c r="H91" s="129"/>
      <c r="I91" s="129"/>
      <c r="J91" s="129"/>
      <c r="K91" s="129"/>
      <c r="L91" s="129"/>
      <c r="M91" s="129"/>
      <c r="N91" s="129"/>
      <c r="O91" s="129"/>
      <c r="P91" s="129"/>
      <c r="Q91" s="129"/>
      <c r="R91" s="187">
        <f t="shared" si="1"/>
        <v>0</v>
      </c>
    </row>
    <row r="92" spans="1:18">
      <c r="A92" s="42">
        <v>120</v>
      </c>
      <c r="B92" s="43" t="s">
        <v>64</v>
      </c>
      <c r="C92" s="43">
        <v>5850</v>
      </c>
      <c r="D92" s="43" t="s">
        <v>130</v>
      </c>
      <c r="E92" s="44" t="s">
        <v>90</v>
      </c>
      <c r="F92" s="129"/>
      <c r="G92" s="129"/>
      <c r="H92" s="129"/>
      <c r="I92" s="129"/>
      <c r="J92" s="129"/>
      <c r="K92" s="129"/>
      <c r="L92" s="129"/>
      <c r="M92" s="129"/>
      <c r="N92" s="129"/>
      <c r="O92" s="129"/>
      <c r="P92" s="129"/>
      <c r="Q92" s="129"/>
      <c r="R92" s="187">
        <f t="shared" si="1"/>
        <v>0</v>
      </c>
    </row>
    <row r="93" spans="1:18">
      <c r="A93" s="42">
        <v>76</v>
      </c>
      <c r="B93" s="43" t="s">
        <v>29</v>
      </c>
      <c r="C93" s="48" t="s">
        <v>131</v>
      </c>
      <c r="D93" s="43" t="s">
        <v>132</v>
      </c>
      <c r="E93" s="10" t="s">
        <v>90</v>
      </c>
      <c r="F93" s="129"/>
      <c r="G93" s="129"/>
      <c r="H93" s="129"/>
      <c r="I93" s="129"/>
      <c r="J93" s="129"/>
      <c r="K93" s="129"/>
      <c r="L93" s="129"/>
      <c r="M93" s="129"/>
      <c r="N93" s="129"/>
      <c r="O93" s="129"/>
      <c r="P93" s="129"/>
      <c r="Q93" s="129"/>
      <c r="R93" s="187">
        <f t="shared" si="1"/>
        <v>0</v>
      </c>
    </row>
    <row r="94" spans="1:18">
      <c r="A94" s="42">
        <v>119</v>
      </c>
      <c r="B94" s="43" t="s">
        <v>64</v>
      </c>
      <c r="C94" s="43">
        <v>6015</v>
      </c>
      <c r="D94" s="43" t="s">
        <v>133</v>
      </c>
      <c r="E94" s="44" t="s">
        <v>90</v>
      </c>
      <c r="F94" s="129"/>
      <c r="G94" s="129"/>
      <c r="H94" s="129"/>
      <c r="I94" s="129"/>
      <c r="J94" s="129"/>
      <c r="K94" s="129"/>
      <c r="L94" s="129"/>
      <c r="M94" s="129"/>
      <c r="N94" s="129"/>
      <c r="O94" s="129"/>
      <c r="P94" s="129"/>
      <c r="Q94" s="129"/>
      <c r="R94" s="187">
        <f t="shared" si="1"/>
        <v>0</v>
      </c>
    </row>
    <row r="95" spans="1:18">
      <c r="A95" s="42">
        <v>19</v>
      </c>
      <c r="B95" s="43" t="s">
        <v>55</v>
      </c>
      <c r="C95" s="43">
        <v>1902</v>
      </c>
      <c r="D95" s="44" t="s">
        <v>134</v>
      </c>
      <c r="E95" s="10" t="s">
        <v>90</v>
      </c>
      <c r="F95" s="129"/>
      <c r="G95" s="129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87">
        <f t="shared" si="1"/>
        <v>0</v>
      </c>
    </row>
    <row r="96" spans="1:18">
      <c r="A96" s="42">
        <v>116</v>
      </c>
      <c r="B96" s="43" t="s">
        <v>64</v>
      </c>
      <c r="C96" s="43">
        <v>5411</v>
      </c>
      <c r="D96" s="43" t="s">
        <v>135</v>
      </c>
      <c r="E96" s="44" t="s">
        <v>90</v>
      </c>
      <c r="F96" s="129"/>
      <c r="G96" s="129"/>
      <c r="H96" s="129"/>
      <c r="I96" s="129"/>
      <c r="J96" s="129"/>
      <c r="K96" s="129"/>
      <c r="L96" s="129"/>
      <c r="M96" s="129"/>
      <c r="N96" s="129"/>
      <c r="O96" s="129"/>
      <c r="P96" s="129"/>
      <c r="Q96" s="129"/>
      <c r="R96" s="187">
        <f t="shared" si="1"/>
        <v>0</v>
      </c>
    </row>
    <row r="97" spans="1:18">
      <c r="A97" s="42">
        <v>12</v>
      </c>
      <c r="B97" s="43" t="s">
        <v>32</v>
      </c>
      <c r="C97" s="43">
        <v>5802</v>
      </c>
      <c r="D97" s="43" t="s">
        <v>136</v>
      </c>
      <c r="E97" s="10" t="s">
        <v>90</v>
      </c>
      <c r="F97" s="129"/>
      <c r="G97" s="129"/>
      <c r="H97" s="129"/>
      <c r="I97" s="129"/>
      <c r="J97" s="129"/>
      <c r="K97" s="129"/>
      <c r="L97" s="129"/>
      <c r="M97" s="129"/>
      <c r="N97" s="129"/>
      <c r="O97" s="129"/>
      <c r="P97" s="129"/>
      <c r="Q97" s="129"/>
      <c r="R97" s="187">
        <f t="shared" si="1"/>
        <v>0</v>
      </c>
    </row>
    <row r="98" ht="36" spans="1:18">
      <c r="A98" s="42">
        <v>109</v>
      </c>
      <c r="B98" s="44" t="s">
        <v>137</v>
      </c>
      <c r="C98" s="43">
        <v>6223</v>
      </c>
      <c r="D98" s="43" t="s">
        <v>138</v>
      </c>
      <c r="E98" s="44" t="s">
        <v>90</v>
      </c>
      <c r="F98" s="129"/>
      <c r="G98" s="129"/>
      <c r="H98" s="129">
        <v>1</v>
      </c>
      <c r="I98" s="129"/>
      <c r="J98" s="129"/>
      <c r="K98" s="129"/>
      <c r="L98" s="129"/>
      <c r="M98" s="129"/>
      <c r="N98" s="129"/>
      <c r="O98" s="129"/>
      <c r="P98" s="129"/>
      <c r="Q98" s="129"/>
      <c r="R98" s="187">
        <f t="shared" si="1"/>
        <v>50</v>
      </c>
    </row>
    <row r="99" spans="1:18">
      <c r="A99" s="42">
        <v>107</v>
      </c>
      <c r="B99" s="43" t="s">
        <v>34</v>
      </c>
      <c r="C99" s="43">
        <v>2575</v>
      </c>
      <c r="D99" s="43" t="s">
        <v>139</v>
      </c>
      <c r="E99" s="10" t="s">
        <v>90</v>
      </c>
      <c r="F99" s="129"/>
      <c r="G99" s="129"/>
      <c r="H99" s="129"/>
      <c r="I99" s="129"/>
      <c r="J99" s="129"/>
      <c r="K99" s="129"/>
      <c r="L99" s="129"/>
      <c r="M99" s="129"/>
      <c r="N99" s="129"/>
      <c r="O99" s="129"/>
      <c r="P99" s="129"/>
      <c r="Q99" s="129"/>
      <c r="R99" s="187">
        <f t="shared" si="1"/>
        <v>0</v>
      </c>
    </row>
    <row r="100" spans="1:18">
      <c r="A100" s="42">
        <v>63</v>
      </c>
      <c r="B100" s="43" t="s">
        <v>49</v>
      </c>
      <c r="C100" s="43">
        <v>2644</v>
      </c>
      <c r="D100" s="43" t="s">
        <v>140</v>
      </c>
      <c r="E100" s="10" t="s">
        <v>90</v>
      </c>
      <c r="F100" s="129"/>
      <c r="G100" s="129"/>
      <c r="H100" s="129"/>
      <c r="I100" s="129"/>
      <c r="J100" s="129"/>
      <c r="K100" s="129"/>
      <c r="L100" s="129"/>
      <c r="M100" s="129"/>
      <c r="N100" s="129"/>
      <c r="O100" s="129"/>
      <c r="P100" s="129"/>
      <c r="Q100" s="129"/>
      <c r="R100" s="187">
        <f t="shared" si="1"/>
        <v>0</v>
      </c>
    </row>
    <row r="101" spans="1:18">
      <c r="A101" s="42">
        <v>52</v>
      </c>
      <c r="B101" s="43" t="s">
        <v>58</v>
      </c>
      <c r="C101" s="43">
        <v>1753</v>
      </c>
      <c r="D101" s="44" t="s">
        <v>141</v>
      </c>
      <c r="E101" s="10" t="s">
        <v>90</v>
      </c>
      <c r="F101" s="129"/>
      <c r="G101" s="129"/>
      <c r="H101" s="129"/>
      <c r="I101" s="129"/>
      <c r="J101" s="129"/>
      <c r="K101" s="129"/>
      <c r="L101" s="129"/>
      <c r="M101" s="129"/>
      <c r="N101" s="129"/>
      <c r="O101" s="129"/>
      <c r="P101" s="129"/>
      <c r="Q101" s="129"/>
      <c r="R101" s="187">
        <f t="shared" si="1"/>
        <v>0</v>
      </c>
    </row>
    <row r="102" spans="1:18">
      <c r="A102" s="42">
        <v>67</v>
      </c>
      <c r="B102" s="43" t="s">
        <v>49</v>
      </c>
      <c r="C102" s="43">
        <v>6233</v>
      </c>
      <c r="D102" s="43" t="s">
        <v>142</v>
      </c>
      <c r="E102" s="10" t="s">
        <v>90</v>
      </c>
      <c r="F102" s="129"/>
      <c r="G102" s="129"/>
      <c r="H102" s="129"/>
      <c r="I102" s="129"/>
      <c r="J102" s="129"/>
      <c r="K102" s="129"/>
      <c r="L102" s="129"/>
      <c r="M102" s="129"/>
      <c r="N102" s="129"/>
      <c r="O102" s="129"/>
      <c r="P102" s="129"/>
      <c r="Q102" s="129"/>
      <c r="R102" s="187">
        <f t="shared" si="1"/>
        <v>0</v>
      </c>
    </row>
    <row r="103" spans="1:18">
      <c r="A103" s="42">
        <v>66</v>
      </c>
      <c r="B103" s="43" t="s">
        <v>49</v>
      </c>
      <c r="C103" s="43">
        <v>5764</v>
      </c>
      <c r="D103" s="43" t="s">
        <v>143</v>
      </c>
      <c r="E103" s="10" t="s">
        <v>144</v>
      </c>
      <c r="F103" s="129">
        <v>1</v>
      </c>
      <c r="G103" s="129"/>
      <c r="H103" s="129"/>
      <c r="I103" s="129"/>
      <c r="J103" s="129"/>
      <c r="K103" s="129"/>
      <c r="L103" s="129"/>
      <c r="M103" s="129"/>
      <c r="N103" s="129"/>
      <c r="O103" s="129"/>
      <c r="P103" s="129"/>
      <c r="Q103" s="129"/>
      <c r="R103" s="187">
        <f t="shared" si="1"/>
        <v>100</v>
      </c>
    </row>
    <row r="104" spans="1:18">
      <c r="A104" s="42">
        <v>77</v>
      </c>
      <c r="B104" s="43" t="s">
        <v>29</v>
      </c>
      <c r="C104" s="43">
        <v>1905</v>
      </c>
      <c r="D104" s="44" t="s">
        <v>145</v>
      </c>
      <c r="E104" s="10" t="s">
        <v>144</v>
      </c>
      <c r="F104" s="129"/>
      <c r="G104" s="129"/>
      <c r="H104" s="129"/>
      <c r="I104" s="129"/>
      <c r="J104" s="129"/>
      <c r="K104" s="129"/>
      <c r="L104" s="129"/>
      <c r="M104" s="129"/>
      <c r="N104" s="129"/>
      <c r="O104" s="129"/>
      <c r="P104" s="129"/>
      <c r="Q104" s="129"/>
      <c r="R104" s="187">
        <f t="shared" si="1"/>
        <v>0</v>
      </c>
    </row>
    <row r="105" spans="1:18">
      <c r="A105" s="42">
        <v>33</v>
      </c>
      <c r="B105" s="43" t="s">
        <v>38</v>
      </c>
      <c r="C105" s="43">
        <v>5114</v>
      </c>
      <c r="D105" s="43" t="s">
        <v>146</v>
      </c>
      <c r="E105" s="10" t="s">
        <v>144</v>
      </c>
      <c r="F105" s="129"/>
      <c r="G105" s="129"/>
      <c r="H105" s="129"/>
      <c r="I105" s="129"/>
      <c r="J105" s="129"/>
      <c r="K105" s="129"/>
      <c r="L105" s="129"/>
      <c r="M105" s="129"/>
      <c r="N105" s="129"/>
      <c r="O105" s="129"/>
      <c r="P105" s="129"/>
      <c r="Q105" s="129"/>
      <c r="R105" s="187">
        <f t="shared" si="1"/>
        <v>0</v>
      </c>
    </row>
    <row r="106" spans="1:18">
      <c r="A106" s="42">
        <v>100</v>
      </c>
      <c r="B106" s="43" t="s">
        <v>34</v>
      </c>
      <c r="C106" s="43"/>
      <c r="D106" s="43" t="s">
        <v>147</v>
      </c>
      <c r="E106" s="10" t="s">
        <v>144</v>
      </c>
      <c r="F106" s="129"/>
      <c r="G106" s="129"/>
      <c r="H106" s="129"/>
      <c r="I106" s="129"/>
      <c r="J106" s="129"/>
      <c r="K106" s="129"/>
      <c r="L106" s="129"/>
      <c r="M106" s="129"/>
      <c r="N106" s="129"/>
      <c r="O106" s="129"/>
      <c r="P106" s="129"/>
      <c r="Q106" s="129"/>
      <c r="R106" s="187">
        <f t="shared" si="1"/>
        <v>0</v>
      </c>
    </row>
    <row r="107" spans="1:18">
      <c r="A107" s="42">
        <v>85</v>
      </c>
      <c r="B107" s="43" t="s">
        <v>36</v>
      </c>
      <c r="C107" s="48" t="s">
        <v>148</v>
      </c>
      <c r="D107" s="44" t="s">
        <v>149</v>
      </c>
      <c r="E107" s="10" t="s">
        <v>144</v>
      </c>
      <c r="F107" s="129"/>
      <c r="G107" s="129"/>
      <c r="H107" s="129"/>
      <c r="I107" s="129"/>
      <c r="J107" s="129"/>
      <c r="K107" s="129"/>
      <c r="L107" s="129"/>
      <c r="M107" s="129"/>
      <c r="N107" s="129"/>
      <c r="O107" s="129"/>
      <c r="P107" s="129"/>
      <c r="Q107" s="129"/>
      <c r="R107" s="187">
        <f t="shared" si="1"/>
        <v>0</v>
      </c>
    </row>
    <row r="108" ht="15" customHeight="1" spans="1:18">
      <c r="A108" s="42">
        <v>25</v>
      </c>
      <c r="B108" s="43" t="s">
        <v>38</v>
      </c>
      <c r="C108" s="48" t="s">
        <v>150</v>
      </c>
      <c r="D108" s="43" t="s">
        <v>151</v>
      </c>
      <c r="E108" s="10" t="s">
        <v>144</v>
      </c>
      <c r="F108" s="129"/>
      <c r="G108" s="129"/>
      <c r="H108" s="129"/>
      <c r="I108" s="129"/>
      <c r="J108" s="129"/>
      <c r="K108" s="129"/>
      <c r="L108" s="129"/>
      <c r="M108" s="129"/>
      <c r="N108" s="129"/>
      <c r="O108" s="129"/>
      <c r="P108" s="129"/>
      <c r="Q108" s="129"/>
      <c r="R108" s="187">
        <f t="shared" si="1"/>
        <v>0</v>
      </c>
    </row>
    <row r="109" spans="1:18">
      <c r="A109" s="42">
        <v>70</v>
      </c>
      <c r="B109" s="43" t="s">
        <v>40</v>
      </c>
      <c r="C109" s="43"/>
      <c r="D109" s="44" t="s">
        <v>152</v>
      </c>
      <c r="E109" s="10" t="s">
        <v>144</v>
      </c>
      <c r="F109" s="123"/>
      <c r="G109" s="123"/>
      <c r="H109" s="123"/>
      <c r="I109" s="123"/>
      <c r="J109" s="123"/>
      <c r="K109" s="123"/>
      <c r="L109" s="123"/>
      <c r="M109" s="123"/>
      <c r="N109" s="123"/>
      <c r="O109" s="123"/>
      <c r="P109" s="123"/>
      <c r="Q109" s="123"/>
      <c r="R109" s="187">
        <f t="shared" si="1"/>
        <v>0</v>
      </c>
    </row>
    <row r="110" spans="1:18">
      <c r="A110" s="42">
        <v>16</v>
      </c>
      <c r="B110" s="43" t="s">
        <v>55</v>
      </c>
      <c r="C110" s="43">
        <v>2464</v>
      </c>
      <c r="D110" s="43" t="s">
        <v>153</v>
      </c>
      <c r="E110" s="10" t="s">
        <v>144</v>
      </c>
      <c r="F110" s="123"/>
      <c r="G110" s="123"/>
      <c r="H110" s="123"/>
      <c r="I110" s="123"/>
      <c r="J110" s="123"/>
      <c r="K110" s="123"/>
      <c r="L110" s="123"/>
      <c r="M110" s="123"/>
      <c r="N110" s="123"/>
      <c r="O110" s="123"/>
      <c r="P110" s="123"/>
      <c r="Q110" s="123"/>
      <c r="R110" s="187">
        <f t="shared" si="1"/>
        <v>0</v>
      </c>
    </row>
    <row r="111" spans="1:18">
      <c r="A111" s="42">
        <v>4</v>
      </c>
      <c r="B111" s="43" t="s">
        <v>32</v>
      </c>
      <c r="C111" s="43">
        <v>1699</v>
      </c>
      <c r="D111" s="43" t="s">
        <v>154</v>
      </c>
      <c r="E111" s="10" t="s">
        <v>144</v>
      </c>
      <c r="F111" s="123"/>
      <c r="G111" s="123"/>
      <c r="H111" s="123"/>
      <c r="I111" s="123"/>
      <c r="J111" s="123"/>
      <c r="K111" s="123"/>
      <c r="L111" s="123"/>
      <c r="M111" s="123"/>
      <c r="N111" s="123"/>
      <c r="O111" s="123"/>
      <c r="P111" s="123"/>
      <c r="Q111" s="123"/>
      <c r="R111" s="187">
        <f t="shared" si="1"/>
        <v>0</v>
      </c>
    </row>
    <row r="112" spans="1:18">
      <c r="A112" s="42">
        <v>1</v>
      </c>
      <c r="B112" s="43" t="s">
        <v>32</v>
      </c>
      <c r="C112" s="43"/>
      <c r="D112" s="43" t="s">
        <v>155</v>
      </c>
      <c r="E112" s="10" t="s">
        <v>144</v>
      </c>
      <c r="F112" s="123"/>
      <c r="G112" s="123"/>
      <c r="H112" s="123"/>
      <c r="I112" s="123"/>
      <c r="J112" s="123"/>
      <c r="K112" s="123"/>
      <c r="L112" s="123"/>
      <c r="M112" s="123"/>
      <c r="N112" s="123"/>
      <c r="O112" s="123"/>
      <c r="P112" s="123"/>
      <c r="Q112" s="123"/>
      <c r="R112" s="187">
        <f t="shared" si="1"/>
        <v>0</v>
      </c>
    </row>
    <row r="113" spans="1:18">
      <c r="A113" s="42">
        <v>26</v>
      </c>
      <c r="B113" s="43" t="s">
        <v>38</v>
      </c>
      <c r="C113" s="43">
        <v>2304</v>
      </c>
      <c r="D113" s="43" t="s">
        <v>156</v>
      </c>
      <c r="E113" s="10" t="s">
        <v>144</v>
      </c>
      <c r="F113" s="123"/>
      <c r="G113" s="123">
        <v>1</v>
      </c>
      <c r="H113" s="123"/>
      <c r="I113" s="123"/>
      <c r="J113" s="123"/>
      <c r="K113" s="123"/>
      <c r="L113" s="123"/>
      <c r="M113" s="123"/>
      <c r="N113" s="123"/>
      <c r="O113" s="123"/>
      <c r="P113" s="123"/>
      <c r="Q113" s="123"/>
      <c r="R113" s="187">
        <f t="shared" si="1"/>
        <v>80</v>
      </c>
    </row>
    <row r="114" spans="1:18">
      <c r="A114" s="42">
        <v>95</v>
      </c>
      <c r="B114" s="43" t="s">
        <v>34</v>
      </c>
      <c r="C114" s="43">
        <v>3535</v>
      </c>
      <c r="D114" s="43" t="s">
        <v>157</v>
      </c>
      <c r="E114" s="10" t="s">
        <v>144</v>
      </c>
      <c r="F114" s="123"/>
      <c r="G114" s="123"/>
      <c r="H114" s="123"/>
      <c r="I114" s="123"/>
      <c r="J114" s="123"/>
      <c r="K114" s="123"/>
      <c r="L114" s="123"/>
      <c r="M114" s="123"/>
      <c r="N114" s="123"/>
      <c r="O114" s="123"/>
      <c r="P114" s="123"/>
      <c r="Q114" s="123"/>
      <c r="R114" s="187">
        <f t="shared" si="1"/>
        <v>0</v>
      </c>
    </row>
    <row r="115" spans="1:18">
      <c r="A115" s="42">
        <v>38</v>
      </c>
      <c r="B115" s="43" t="s">
        <v>43</v>
      </c>
      <c r="C115" s="48" t="s">
        <v>158</v>
      </c>
      <c r="D115" s="44" t="s">
        <v>159</v>
      </c>
      <c r="E115" s="10" t="s">
        <v>144</v>
      </c>
      <c r="F115" s="123"/>
      <c r="G115" s="123"/>
      <c r="H115" s="123"/>
      <c r="I115" s="123"/>
      <c r="J115" s="123"/>
      <c r="K115" s="123"/>
      <c r="L115" s="123"/>
      <c r="M115" s="123"/>
      <c r="N115" s="123"/>
      <c r="O115" s="123"/>
      <c r="P115" s="123"/>
      <c r="Q115" s="123"/>
      <c r="R115" s="187">
        <f t="shared" si="1"/>
        <v>0</v>
      </c>
    </row>
    <row r="116" spans="1:18">
      <c r="A116" s="42">
        <v>64</v>
      </c>
      <c r="B116" s="43" t="s">
        <v>49</v>
      </c>
      <c r="C116" s="43">
        <v>5323</v>
      </c>
      <c r="D116" s="44" t="s">
        <v>160</v>
      </c>
      <c r="E116" s="10" t="s">
        <v>144</v>
      </c>
      <c r="F116" s="123"/>
      <c r="G116" s="123"/>
      <c r="H116" s="123"/>
      <c r="I116" s="123"/>
      <c r="J116" s="123"/>
      <c r="K116" s="123"/>
      <c r="L116" s="123"/>
      <c r="M116" s="123"/>
      <c r="N116" s="123"/>
      <c r="O116" s="123"/>
      <c r="P116" s="123"/>
      <c r="Q116" s="123"/>
      <c r="R116" s="187">
        <f t="shared" si="1"/>
        <v>0</v>
      </c>
    </row>
    <row r="117" spans="1:18">
      <c r="A117" s="42">
        <v>73</v>
      </c>
      <c r="B117" s="43" t="s">
        <v>40</v>
      </c>
      <c r="C117" s="43">
        <v>5148</v>
      </c>
      <c r="D117" s="44" t="s">
        <v>161</v>
      </c>
      <c r="E117" s="10" t="s">
        <v>144</v>
      </c>
      <c r="F117" s="123"/>
      <c r="G117" s="123"/>
      <c r="H117" s="123"/>
      <c r="I117" s="123"/>
      <c r="J117" s="123"/>
      <c r="K117" s="123"/>
      <c r="L117" s="123"/>
      <c r="M117" s="123"/>
      <c r="N117" s="123"/>
      <c r="O117" s="123"/>
      <c r="P117" s="123"/>
      <c r="Q117" s="123"/>
      <c r="R117" s="187">
        <f t="shared" si="1"/>
        <v>0</v>
      </c>
    </row>
    <row r="118" spans="1:18">
      <c r="A118" s="42">
        <v>58</v>
      </c>
      <c r="B118" s="43" t="s">
        <v>58</v>
      </c>
      <c r="C118" s="43">
        <v>6296</v>
      </c>
      <c r="D118" s="43" t="s">
        <v>162</v>
      </c>
      <c r="E118" s="10" t="s">
        <v>144</v>
      </c>
      <c r="F118" s="123"/>
      <c r="G118" s="123"/>
      <c r="H118" s="123"/>
      <c r="I118" s="123"/>
      <c r="J118" s="123"/>
      <c r="K118" s="123"/>
      <c r="L118" s="123"/>
      <c r="M118" s="123"/>
      <c r="N118" s="123"/>
      <c r="O118" s="123"/>
      <c r="P118" s="123"/>
      <c r="Q118" s="123"/>
      <c r="R118" s="187">
        <f t="shared" si="1"/>
        <v>0</v>
      </c>
    </row>
    <row r="119" spans="1:18">
      <c r="A119" s="42">
        <v>15</v>
      </c>
      <c r="B119" s="43" t="s">
        <v>55</v>
      </c>
      <c r="C119" s="43">
        <v>3583</v>
      </c>
      <c r="D119" s="44" t="s">
        <v>163</v>
      </c>
      <c r="E119" s="10" t="s">
        <v>144</v>
      </c>
      <c r="F119" s="123"/>
      <c r="G119" s="123">
        <v>1</v>
      </c>
      <c r="H119" s="123"/>
      <c r="I119" s="123"/>
      <c r="J119" s="123"/>
      <c r="K119" s="123"/>
      <c r="L119" s="123"/>
      <c r="M119" s="123"/>
      <c r="N119" s="123"/>
      <c r="O119" s="123"/>
      <c r="P119" s="123"/>
      <c r="Q119" s="123"/>
      <c r="R119" s="187">
        <f t="shared" si="1"/>
        <v>80</v>
      </c>
    </row>
    <row r="120" spans="1:18">
      <c r="A120" s="42">
        <v>17</v>
      </c>
      <c r="B120" s="43" t="s">
        <v>55</v>
      </c>
      <c r="C120" s="43">
        <v>2514</v>
      </c>
      <c r="D120" s="43" t="s">
        <v>164</v>
      </c>
      <c r="E120" s="10" t="s">
        <v>144</v>
      </c>
      <c r="F120" s="123"/>
      <c r="G120" s="123"/>
      <c r="H120" s="123"/>
      <c r="I120" s="123"/>
      <c r="J120" s="123"/>
      <c r="K120" s="123"/>
      <c r="L120" s="123"/>
      <c r="M120" s="123"/>
      <c r="N120" s="123"/>
      <c r="O120" s="123"/>
      <c r="P120" s="123"/>
      <c r="Q120" s="123"/>
      <c r="R120" s="187">
        <f t="shared" si="1"/>
        <v>0</v>
      </c>
    </row>
    <row r="121" spans="1:18">
      <c r="A121" s="42">
        <v>39</v>
      </c>
      <c r="B121" s="43" t="s">
        <v>43</v>
      </c>
      <c r="C121" s="43"/>
      <c r="D121" s="44" t="s">
        <v>165</v>
      </c>
      <c r="E121" s="10" t="s">
        <v>144</v>
      </c>
      <c r="F121" s="123"/>
      <c r="G121" s="123"/>
      <c r="H121" s="123"/>
      <c r="I121" s="123"/>
      <c r="J121" s="123"/>
      <c r="K121" s="123"/>
      <c r="L121" s="123"/>
      <c r="M121" s="123"/>
      <c r="N121" s="123"/>
      <c r="O121" s="123"/>
      <c r="P121" s="123"/>
      <c r="Q121" s="123"/>
      <c r="R121" s="187">
        <f t="shared" si="1"/>
        <v>0</v>
      </c>
    </row>
    <row r="122" spans="1:18">
      <c r="A122" s="42">
        <v>96</v>
      </c>
      <c r="B122" s="43" t="s">
        <v>34</v>
      </c>
      <c r="C122" s="43">
        <v>274</v>
      </c>
      <c r="D122" s="43" t="s">
        <v>166</v>
      </c>
      <c r="E122" s="10" t="s">
        <v>144</v>
      </c>
      <c r="F122" s="123"/>
      <c r="G122" s="123">
        <v>2</v>
      </c>
      <c r="H122" s="123"/>
      <c r="I122" s="123"/>
      <c r="J122" s="123"/>
      <c r="K122" s="123"/>
      <c r="L122" s="123"/>
      <c r="M122" s="123"/>
      <c r="N122" s="123"/>
      <c r="O122" s="123"/>
      <c r="P122" s="123"/>
      <c r="Q122" s="123"/>
      <c r="R122" s="187">
        <f t="shared" si="1"/>
        <v>160</v>
      </c>
    </row>
    <row r="123" spans="1:18">
      <c r="A123" s="42">
        <v>50</v>
      </c>
      <c r="B123" s="43" t="s">
        <v>58</v>
      </c>
      <c r="C123" s="43"/>
      <c r="D123" s="44" t="s">
        <v>167</v>
      </c>
      <c r="E123" s="10" t="s">
        <v>144</v>
      </c>
      <c r="F123" s="123"/>
      <c r="G123" s="123"/>
      <c r="H123" s="123"/>
      <c r="I123" s="123"/>
      <c r="J123" s="123"/>
      <c r="K123" s="123"/>
      <c r="L123" s="123"/>
      <c r="M123" s="123"/>
      <c r="N123" s="123"/>
      <c r="O123" s="123"/>
      <c r="P123" s="123"/>
      <c r="Q123" s="123"/>
      <c r="R123" s="187">
        <f t="shared" si="1"/>
        <v>0</v>
      </c>
    </row>
    <row r="124" spans="1:18">
      <c r="A124" s="42">
        <v>86</v>
      </c>
      <c r="B124" s="43" t="s">
        <v>36</v>
      </c>
      <c r="C124" s="48" t="s">
        <v>168</v>
      </c>
      <c r="D124" s="44" t="s">
        <v>169</v>
      </c>
      <c r="E124" s="10" t="s">
        <v>144</v>
      </c>
      <c r="F124" s="123"/>
      <c r="G124" s="123"/>
      <c r="H124" s="123"/>
      <c r="I124" s="123"/>
      <c r="J124" s="123"/>
      <c r="K124" s="123"/>
      <c r="L124" s="123"/>
      <c r="M124" s="123"/>
      <c r="N124" s="123"/>
      <c r="O124" s="123"/>
      <c r="P124" s="123"/>
      <c r="Q124" s="123"/>
      <c r="R124" s="187">
        <f t="shared" si="1"/>
        <v>0</v>
      </c>
    </row>
    <row r="125" spans="1:18">
      <c r="A125" s="42">
        <v>2</v>
      </c>
      <c r="B125" s="43" t="s">
        <v>32</v>
      </c>
      <c r="C125" s="43">
        <v>3516</v>
      </c>
      <c r="D125" s="43" t="s">
        <v>170</v>
      </c>
      <c r="E125" s="10" t="s">
        <v>144</v>
      </c>
      <c r="F125" s="123"/>
      <c r="G125" s="123"/>
      <c r="H125" s="123"/>
      <c r="I125" s="123"/>
      <c r="J125" s="123"/>
      <c r="K125" s="123"/>
      <c r="L125" s="123"/>
      <c r="M125" s="123"/>
      <c r="N125" s="123"/>
      <c r="O125" s="123"/>
      <c r="P125" s="123"/>
      <c r="Q125" s="123"/>
      <c r="R125" s="187">
        <f t="shared" si="1"/>
        <v>0</v>
      </c>
    </row>
    <row r="126" spans="1:18">
      <c r="A126" s="42">
        <v>13</v>
      </c>
      <c r="B126" s="43" t="s">
        <v>55</v>
      </c>
      <c r="C126" s="48" t="s">
        <v>171</v>
      </c>
      <c r="D126" s="44" t="s">
        <v>172</v>
      </c>
      <c r="E126" s="10" t="s">
        <v>144</v>
      </c>
      <c r="F126" s="123">
        <v>3</v>
      </c>
      <c r="G126" s="123"/>
      <c r="H126" s="123"/>
      <c r="I126" s="123"/>
      <c r="J126" s="123"/>
      <c r="K126" s="123"/>
      <c r="L126" s="123"/>
      <c r="M126" s="123"/>
      <c r="N126" s="123"/>
      <c r="O126" s="123"/>
      <c r="P126" s="123"/>
      <c r="Q126" s="123"/>
      <c r="R126" s="187">
        <f t="shared" si="1"/>
        <v>300</v>
      </c>
    </row>
    <row r="127" spans="1:18">
      <c r="A127" s="42">
        <v>3</v>
      </c>
      <c r="B127" s="43" t="s">
        <v>32</v>
      </c>
      <c r="C127" s="43">
        <v>2671</v>
      </c>
      <c r="D127" s="43" t="s">
        <v>173</v>
      </c>
      <c r="E127" s="10" t="s">
        <v>144</v>
      </c>
      <c r="F127" s="123"/>
      <c r="G127" s="123"/>
      <c r="H127" s="123"/>
      <c r="I127" s="123"/>
      <c r="J127" s="123">
        <v>1</v>
      </c>
      <c r="K127" s="123"/>
      <c r="L127" s="123"/>
      <c r="M127" s="123"/>
      <c r="N127" s="123"/>
      <c r="O127" s="123"/>
      <c r="P127" s="123"/>
      <c r="Q127" s="123"/>
      <c r="R127" s="187">
        <f t="shared" si="1"/>
        <v>60</v>
      </c>
    </row>
    <row r="128" ht="24" spans="1:18">
      <c r="A128" s="42">
        <v>125</v>
      </c>
      <c r="B128" s="43" t="s">
        <v>24</v>
      </c>
      <c r="C128" s="43">
        <v>5874</v>
      </c>
      <c r="D128" s="43" t="s">
        <v>174</v>
      </c>
      <c r="E128" s="44" t="s">
        <v>175</v>
      </c>
      <c r="F128" s="123"/>
      <c r="G128" s="123"/>
      <c r="H128" s="123"/>
      <c r="I128" s="123"/>
      <c r="J128" s="123"/>
      <c r="K128" s="123"/>
      <c r="L128" s="123"/>
      <c r="M128" s="123"/>
      <c r="N128" s="123"/>
      <c r="O128" s="123"/>
      <c r="P128" s="123"/>
      <c r="Q128" s="123"/>
      <c r="R128" s="187">
        <f t="shared" si="1"/>
        <v>0</v>
      </c>
    </row>
    <row r="129" spans="1:18">
      <c r="A129" s="42">
        <v>110</v>
      </c>
      <c r="B129" s="44" t="s">
        <v>176</v>
      </c>
      <c r="C129" s="43">
        <v>2632</v>
      </c>
      <c r="D129" s="43" t="s">
        <v>177</v>
      </c>
      <c r="E129" s="44" t="s">
        <v>178</v>
      </c>
      <c r="F129" s="123"/>
      <c r="G129" s="123"/>
      <c r="H129" s="123"/>
      <c r="I129" s="123"/>
      <c r="J129" s="123"/>
      <c r="K129" s="123"/>
      <c r="L129" s="123"/>
      <c r="M129" s="123"/>
      <c r="N129" s="123"/>
      <c r="O129" s="123"/>
      <c r="P129" s="123"/>
      <c r="Q129" s="123"/>
      <c r="R129" s="187">
        <f t="shared" si="1"/>
        <v>0</v>
      </c>
    </row>
    <row r="130" spans="1:18">
      <c r="A130" s="42">
        <v>122</v>
      </c>
      <c r="B130" s="43" t="s">
        <v>24</v>
      </c>
      <c r="C130" s="43">
        <v>5365</v>
      </c>
      <c r="D130" s="43" t="s">
        <v>179</v>
      </c>
      <c r="E130" s="44" t="s">
        <v>178</v>
      </c>
      <c r="F130" s="123"/>
      <c r="G130" s="123"/>
      <c r="H130" s="123"/>
      <c r="I130" s="123"/>
      <c r="J130" s="123"/>
      <c r="K130" s="123"/>
      <c r="L130" s="123"/>
      <c r="M130" s="123"/>
      <c r="N130" s="123"/>
      <c r="O130" s="123"/>
      <c r="P130" s="123"/>
      <c r="Q130" s="123"/>
      <c r="R130" s="187">
        <f t="shared" si="1"/>
        <v>0</v>
      </c>
    </row>
    <row r="131" spans="1:18">
      <c r="A131" s="42">
        <v>94</v>
      </c>
      <c r="B131" s="43" t="s">
        <v>36</v>
      </c>
      <c r="C131" s="43">
        <v>5888</v>
      </c>
      <c r="D131" s="43" t="s">
        <v>180</v>
      </c>
      <c r="E131" s="10" t="s">
        <v>181</v>
      </c>
      <c r="F131" s="123"/>
      <c r="G131" s="123"/>
      <c r="H131" s="123"/>
      <c r="I131" s="123"/>
      <c r="J131" s="123"/>
      <c r="K131" s="123"/>
      <c r="L131" s="123"/>
      <c r="M131" s="123"/>
      <c r="N131" s="123"/>
      <c r="O131" s="123"/>
      <c r="P131" s="123"/>
      <c r="Q131" s="123"/>
      <c r="R131" s="187">
        <f t="shared" si="1"/>
        <v>0</v>
      </c>
    </row>
    <row r="132" ht="24" spans="1:18">
      <c r="A132" s="42">
        <v>124</v>
      </c>
      <c r="B132" s="43" t="s">
        <v>24</v>
      </c>
      <c r="C132" s="131">
        <v>5788</v>
      </c>
      <c r="D132" s="131" t="s">
        <v>182</v>
      </c>
      <c r="E132" s="132" t="s">
        <v>183</v>
      </c>
      <c r="F132" s="123"/>
      <c r="G132" s="123"/>
      <c r="H132" s="123"/>
      <c r="I132" s="123"/>
      <c r="J132" s="123"/>
      <c r="K132" s="123"/>
      <c r="L132" s="123"/>
      <c r="M132" s="123"/>
      <c r="N132" s="123"/>
      <c r="O132" s="123"/>
      <c r="P132" s="123"/>
      <c r="Q132" s="123"/>
      <c r="R132" s="187">
        <f t="shared" si="1"/>
        <v>0</v>
      </c>
    </row>
    <row r="133" ht="24.75" spans="1:18">
      <c r="A133" s="50">
        <v>121</v>
      </c>
      <c r="B133" s="51" t="s">
        <v>24</v>
      </c>
      <c r="C133" s="51">
        <v>1807</v>
      </c>
      <c r="D133" s="51" t="s">
        <v>184</v>
      </c>
      <c r="E133" s="52" t="s">
        <v>183</v>
      </c>
      <c r="F133" s="133"/>
      <c r="G133" s="133"/>
      <c r="H133" s="133"/>
      <c r="I133" s="133"/>
      <c r="J133" s="133"/>
      <c r="K133" s="133"/>
      <c r="L133" s="133"/>
      <c r="M133" s="133"/>
      <c r="N133" s="133"/>
      <c r="O133" s="133"/>
      <c r="P133" s="133"/>
      <c r="Q133" s="133"/>
      <c r="R133" s="187">
        <f t="shared" si="1"/>
        <v>0</v>
      </c>
    </row>
  </sheetData>
  <autoFilter ref="A4:AC133"/>
  <mergeCells count="10">
    <mergeCell ref="A1:R1"/>
    <mergeCell ref="F2:I2"/>
    <mergeCell ref="J2:M2"/>
    <mergeCell ref="N2:Q2"/>
    <mergeCell ref="A2:A4"/>
    <mergeCell ref="B2:B4"/>
    <mergeCell ref="C2:C4"/>
    <mergeCell ref="D2:D4"/>
    <mergeCell ref="E2:E4"/>
    <mergeCell ref="R2:R4"/>
  </mergeCells>
  <pageMargins left="0.749305555555556" right="0.749305555555556" top="0.259027777777778" bottom="0.299305555555556" header="0.499305555555556" footer="0.4993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134"/>
  <sheetViews>
    <sheetView workbookViewId="0">
      <pane ySplit="6" topLeftCell="A7" activePane="bottomLeft" state="frozen"/>
      <selection/>
      <selection pane="bottomLeft" activeCell="AS44" sqref="AS44"/>
    </sheetView>
  </sheetViews>
  <sheetFormatPr defaultColWidth="9" defaultRowHeight="14.25"/>
  <cols>
    <col min="1" max="1" width="4.375" style="1" customWidth="1"/>
    <col min="2" max="3" width="5" style="109" customWidth="1"/>
    <col min="4" max="4" width="6.125" style="109" customWidth="1"/>
    <col min="5" max="5" width="6.625" style="110" customWidth="1"/>
    <col min="6" max="7" width="4.125" customWidth="1"/>
    <col min="8" max="8" width="4.75" customWidth="1"/>
    <col min="9" max="9" width="2.875" customWidth="1"/>
    <col min="10" max="10" width="3.375" customWidth="1"/>
    <col min="11" max="13" width="2.875" customWidth="1"/>
    <col min="14" max="14" width="3.375" customWidth="1"/>
    <col min="15" max="17" width="2.875" customWidth="1"/>
    <col min="18" max="18" width="3.625" customWidth="1"/>
    <col min="19" max="21" width="2.875" customWidth="1"/>
    <col min="22" max="22" width="4" customWidth="1"/>
    <col min="23" max="41" width="2.875" customWidth="1"/>
    <col min="42" max="42" width="11.25" customWidth="1"/>
  </cols>
  <sheetData>
    <row r="1" ht="41.25" customHeight="1" spans="1:42">
      <c r="A1" s="173" t="s">
        <v>223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</row>
    <row r="2" s="59" customFormat="1" customHeight="1" spans="1:42">
      <c r="A2" s="174" t="s">
        <v>1</v>
      </c>
      <c r="B2" s="175" t="s">
        <v>2</v>
      </c>
      <c r="C2" s="175" t="s">
        <v>3</v>
      </c>
      <c r="D2" s="176" t="s">
        <v>4</v>
      </c>
      <c r="E2" s="176" t="s">
        <v>5</v>
      </c>
      <c r="F2" s="63" t="s">
        <v>187</v>
      </c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 t="s">
        <v>189</v>
      </c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 t="s">
        <v>190</v>
      </c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184" t="s">
        <v>17</v>
      </c>
    </row>
    <row r="3" s="59" customFormat="1" customHeight="1" spans="1:42">
      <c r="A3" s="177"/>
      <c r="B3" s="178"/>
      <c r="C3" s="178"/>
      <c r="D3" s="179"/>
      <c r="E3" s="179"/>
      <c r="F3" s="9" t="s">
        <v>224</v>
      </c>
      <c r="G3" s="9"/>
      <c r="H3" s="9"/>
      <c r="I3" s="9"/>
      <c r="J3" s="9" t="s">
        <v>225</v>
      </c>
      <c r="K3" s="9"/>
      <c r="L3" s="9"/>
      <c r="M3" s="9"/>
      <c r="N3" s="9" t="s">
        <v>226</v>
      </c>
      <c r="O3" s="9"/>
      <c r="P3" s="9"/>
      <c r="Q3" s="9"/>
      <c r="R3" s="9" t="s">
        <v>224</v>
      </c>
      <c r="S3" s="9"/>
      <c r="T3" s="9"/>
      <c r="U3" s="9"/>
      <c r="V3" s="9" t="s">
        <v>225</v>
      </c>
      <c r="W3" s="9"/>
      <c r="X3" s="9"/>
      <c r="Y3" s="9"/>
      <c r="Z3" s="9" t="s">
        <v>226</v>
      </c>
      <c r="AA3" s="9"/>
      <c r="AB3" s="9"/>
      <c r="AC3" s="9"/>
      <c r="AD3" s="9" t="s">
        <v>224</v>
      </c>
      <c r="AE3" s="9"/>
      <c r="AF3" s="9"/>
      <c r="AG3" s="9"/>
      <c r="AH3" s="9" t="s">
        <v>225</v>
      </c>
      <c r="AI3" s="9"/>
      <c r="AJ3" s="9"/>
      <c r="AK3" s="9"/>
      <c r="AL3" s="9" t="s">
        <v>226</v>
      </c>
      <c r="AM3" s="9"/>
      <c r="AN3" s="9"/>
      <c r="AO3" s="9"/>
      <c r="AP3" s="185"/>
    </row>
    <row r="4" s="59" customFormat="1" ht="23.25" customHeight="1" spans="1:43">
      <c r="A4" s="177"/>
      <c r="B4" s="178"/>
      <c r="C4" s="178"/>
      <c r="D4" s="179"/>
      <c r="E4" s="179"/>
      <c r="F4" s="10" t="s">
        <v>222</v>
      </c>
      <c r="G4" s="10" t="s">
        <v>195</v>
      </c>
      <c r="H4" s="10" t="s">
        <v>196</v>
      </c>
      <c r="I4" s="10" t="s">
        <v>227</v>
      </c>
      <c r="J4" s="10" t="s">
        <v>222</v>
      </c>
      <c r="K4" s="10" t="s">
        <v>195</v>
      </c>
      <c r="L4" s="10" t="s">
        <v>196</v>
      </c>
      <c r="M4" s="10" t="s">
        <v>227</v>
      </c>
      <c r="N4" s="10" t="s">
        <v>222</v>
      </c>
      <c r="O4" s="10" t="s">
        <v>195</v>
      </c>
      <c r="P4" s="10" t="s">
        <v>196</v>
      </c>
      <c r="Q4" s="10" t="s">
        <v>227</v>
      </c>
      <c r="R4" s="10" t="s">
        <v>222</v>
      </c>
      <c r="S4" s="10" t="s">
        <v>195</v>
      </c>
      <c r="T4" s="10" t="s">
        <v>196</v>
      </c>
      <c r="U4" s="10" t="s">
        <v>227</v>
      </c>
      <c r="V4" s="10" t="s">
        <v>222</v>
      </c>
      <c r="W4" s="10" t="s">
        <v>195</v>
      </c>
      <c r="X4" s="10" t="s">
        <v>196</v>
      </c>
      <c r="Y4" s="10" t="s">
        <v>227</v>
      </c>
      <c r="Z4" s="10" t="s">
        <v>222</v>
      </c>
      <c r="AA4" s="10" t="s">
        <v>195</v>
      </c>
      <c r="AB4" s="10" t="s">
        <v>196</v>
      </c>
      <c r="AC4" s="10" t="s">
        <v>227</v>
      </c>
      <c r="AD4" s="10" t="s">
        <v>222</v>
      </c>
      <c r="AE4" s="10" t="s">
        <v>195</v>
      </c>
      <c r="AF4" s="10" t="s">
        <v>196</v>
      </c>
      <c r="AG4" s="10" t="s">
        <v>227</v>
      </c>
      <c r="AH4" s="10" t="s">
        <v>222</v>
      </c>
      <c r="AI4" s="10" t="s">
        <v>195</v>
      </c>
      <c r="AJ4" s="10" t="s">
        <v>196</v>
      </c>
      <c r="AK4" s="10" t="s">
        <v>227</v>
      </c>
      <c r="AL4" s="10" t="s">
        <v>222</v>
      </c>
      <c r="AM4" s="10" t="s">
        <v>195</v>
      </c>
      <c r="AN4" s="10" t="s">
        <v>196</v>
      </c>
      <c r="AO4" s="10" t="s">
        <v>227</v>
      </c>
      <c r="AP4" s="185"/>
      <c r="AQ4" s="55"/>
    </row>
    <row r="5" s="59" customFormat="1" ht="23.25" customHeight="1" spans="1:43">
      <c r="A5" s="180"/>
      <c r="B5" s="181"/>
      <c r="C5" s="181"/>
      <c r="D5" s="182"/>
      <c r="E5" s="182"/>
      <c r="F5" s="9">
        <v>200</v>
      </c>
      <c r="G5" s="9">
        <v>80</v>
      </c>
      <c r="H5" s="9">
        <v>70</v>
      </c>
      <c r="I5" s="10">
        <v>60</v>
      </c>
      <c r="J5" s="9">
        <v>170</v>
      </c>
      <c r="K5" s="9">
        <v>60</v>
      </c>
      <c r="L5" s="9">
        <v>50</v>
      </c>
      <c r="M5" s="10">
        <v>40</v>
      </c>
      <c r="N5" s="9">
        <v>140</v>
      </c>
      <c r="O5" s="9">
        <v>40</v>
      </c>
      <c r="P5" s="9">
        <v>30</v>
      </c>
      <c r="Q5" s="10">
        <v>20</v>
      </c>
      <c r="R5" s="10">
        <v>100</v>
      </c>
      <c r="S5" s="10">
        <v>60</v>
      </c>
      <c r="T5" s="10">
        <v>50</v>
      </c>
      <c r="U5" s="10">
        <v>30</v>
      </c>
      <c r="V5" s="10">
        <v>80</v>
      </c>
      <c r="W5" s="10">
        <v>40</v>
      </c>
      <c r="X5" s="10">
        <v>30</v>
      </c>
      <c r="Y5" s="10">
        <v>15</v>
      </c>
      <c r="Z5" s="10">
        <v>60</v>
      </c>
      <c r="AA5" s="10">
        <v>20</v>
      </c>
      <c r="AB5" s="10">
        <v>15</v>
      </c>
      <c r="AC5" s="10">
        <v>8</v>
      </c>
      <c r="AD5" s="10">
        <v>30</v>
      </c>
      <c r="AE5" s="10">
        <v>15</v>
      </c>
      <c r="AF5" s="10">
        <v>10</v>
      </c>
      <c r="AG5" s="10">
        <v>5</v>
      </c>
      <c r="AH5" s="9">
        <v>20</v>
      </c>
      <c r="AI5" s="9">
        <v>10</v>
      </c>
      <c r="AJ5" s="9">
        <v>5</v>
      </c>
      <c r="AK5" s="10">
        <v>3</v>
      </c>
      <c r="AL5" s="10">
        <v>10</v>
      </c>
      <c r="AM5" s="10">
        <v>5</v>
      </c>
      <c r="AN5" s="10">
        <v>3</v>
      </c>
      <c r="AO5" s="10">
        <v>2</v>
      </c>
      <c r="AP5" s="186"/>
      <c r="AQ5" s="55"/>
    </row>
    <row r="6" s="59" customFormat="1" customHeight="1" spans="1:43">
      <c r="A6" s="119">
        <v>128</v>
      </c>
      <c r="B6" s="120" t="s">
        <v>24</v>
      </c>
      <c r="C6" s="120">
        <v>20093</v>
      </c>
      <c r="D6" s="120" t="s">
        <v>25</v>
      </c>
      <c r="E6" s="121" t="s">
        <v>26</v>
      </c>
      <c r="F6" s="9"/>
      <c r="G6" s="9"/>
      <c r="H6" s="9"/>
      <c r="I6" s="10"/>
      <c r="J6" s="9"/>
      <c r="K6" s="9"/>
      <c r="L6" s="9"/>
      <c r="M6" s="10"/>
      <c r="N6" s="9"/>
      <c r="O6" s="9"/>
      <c r="P6" s="9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9"/>
      <c r="AI6" s="9"/>
      <c r="AJ6" s="9"/>
      <c r="AK6" s="10"/>
      <c r="AL6" s="10"/>
      <c r="AM6" s="10"/>
      <c r="AN6" s="10"/>
      <c r="AO6" s="10"/>
      <c r="AP6" s="187">
        <f>F6*$F$5+G6*$G$5+H6*$H$5+I6*$I$5+J6*$J$5+K6*$K$5+L6*$L$5+M6*$M$5+N6*$N$5+O6*$O$5+P6*$P$5+Q6*$Q$5+R6*$R$5+S6*$S$5+T6*$T$5+U6*$U$5+V6*$V$5+W6*$W$5+X6*$X$5+Y6*$Y$5+Z6*$Z$5+AA6*$AA$5+AB6*$AB$5+AC6*$AC$5+AD6*$AD$5+AE6*$AE$5+AF6*$AF$5+AG6*$AG$5+AH6*$AH$5+AI6*$AI$5+AJ6*$AJ$5+AK6*$AK$5+AL6*$AL$5+AM6*$AM$5+AN6*$AN$5+AO6*$AO$5</f>
        <v>0</v>
      </c>
      <c r="AQ6" s="55"/>
    </row>
    <row r="7" spans="1:42">
      <c r="A7" s="42">
        <v>126</v>
      </c>
      <c r="B7" s="43" t="s">
        <v>24</v>
      </c>
      <c r="C7" s="43">
        <v>5838</v>
      </c>
      <c r="D7" s="43" t="s">
        <v>27</v>
      </c>
      <c r="E7" s="44" t="s">
        <v>26</v>
      </c>
      <c r="F7" s="183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29"/>
      <c r="AI7" s="129"/>
      <c r="AJ7" s="129"/>
      <c r="AK7" s="129"/>
      <c r="AL7" s="129"/>
      <c r="AM7" s="129"/>
      <c r="AN7" s="129"/>
      <c r="AO7" s="129"/>
      <c r="AP7" s="187">
        <f t="shared" ref="AP7:AP70" si="0">F7*$F$5+G7*$G$5+H7*$H$5+I7*$I$5+J7*$J$5+K7*$K$5+L7*$L$5+M7*$M$5+N7*$N$5+O7*$O$5+P7*$P$5+Q7*$Q$5+R7*$R$5+S7*$S$5+T7*$T$5+U7*$U$5+V7*$V$5+W7*$W$5+X7*$X$5+Y7*$Y$5+Z7*$Z$5+AA7*$AA$5+AB7*$AB$5+AC7*$AC$5+AD7*$AD$5+AE7*$AE$5+AF7*$AF$5+AG7*$AG$5+AH7*$AH$5+AI7*$AI$5+AJ7*$AJ$5+AK7*$AK$5+AL7*$AL$5+AM7*$AM$5+AN7*$AN$5+AO7*$AO$5</f>
        <v>0</v>
      </c>
    </row>
    <row r="8" spans="1:42">
      <c r="A8" s="42">
        <v>127</v>
      </c>
      <c r="B8" s="43" t="s">
        <v>24</v>
      </c>
      <c r="C8" s="43">
        <v>5596</v>
      </c>
      <c r="D8" s="43" t="s">
        <v>28</v>
      </c>
      <c r="E8" s="44" t="s">
        <v>26</v>
      </c>
      <c r="F8" s="183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29"/>
      <c r="AF8" s="129"/>
      <c r="AG8" s="129"/>
      <c r="AH8" s="129"/>
      <c r="AI8" s="129"/>
      <c r="AJ8" s="129"/>
      <c r="AK8" s="129"/>
      <c r="AL8" s="129"/>
      <c r="AM8" s="129"/>
      <c r="AN8" s="129"/>
      <c r="AO8" s="129"/>
      <c r="AP8" s="187">
        <f t="shared" si="0"/>
        <v>0</v>
      </c>
    </row>
    <row r="9" spans="1:42">
      <c r="A9" s="42">
        <v>83</v>
      </c>
      <c r="B9" s="43" t="s">
        <v>29</v>
      </c>
      <c r="C9" s="43">
        <v>5156</v>
      </c>
      <c r="D9" s="43" t="s">
        <v>30</v>
      </c>
      <c r="E9" s="10" t="s">
        <v>31</v>
      </c>
      <c r="F9" s="183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29"/>
      <c r="AH9" s="129"/>
      <c r="AI9" s="129"/>
      <c r="AJ9" s="129"/>
      <c r="AK9" s="129"/>
      <c r="AL9" s="129"/>
      <c r="AM9" s="129"/>
      <c r="AN9" s="129"/>
      <c r="AO9" s="129"/>
      <c r="AP9" s="187">
        <f t="shared" si="0"/>
        <v>0</v>
      </c>
    </row>
    <row r="10" ht="21" customHeight="1" spans="1:42">
      <c r="A10" s="42">
        <v>11</v>
      </c>
      <c r="B10" s="43" t="s">
        <v>32</v>
      </c>
      <c r="C10" s="43">
        <v>5174</v>
      </c>
      <c r="D10" s="43" t="s">
        <v>33</v>
      </c>
      <c r="E10" s="10" t="s">
        <v>31</v>
      </c>
      <c r="F10" s="183"/>
      <c r="G10" s="129"/>
      <c r="H10" s="129"/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87">
        <f t="shared" si="0"/>
        <v>0</v>
      </c>
    </row>
    <row r="11" spans="1:42">
      <c r="A11" s="42">
        <v>106</v>
      </c>
      <c r="B11" s="43" t="s">
        <v>34</v>
      </c>
      <c r="C11" s="43">
        <v>2666</v>
      </c>
      <c r="D11" s="43" t="s">
        <v>35</v>
      </c>
      <c r="E11" s="10" t="s">
        <v>31</v>
      </c>
      <c r="F11" s="183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129"/>
      <c r="Z11" s="129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29"/>
      <c r="AO11" s="129"/>
      <c r="AP11" s="187">
        <f t="shared" si="0"/>
        <v>0</v>
      </c>
    </row>
    <row r="12" spans="1:42">
      <c r="A12" s="42">
        <v>92</v>
      </c>
      <c r="B12" s="43" t="s">
        <v>36</v>
      </c>
      <c r="C12" s="43">
        <v>3514</v>
      </c>
      <c r="D12" s="44" t="s">
        <v>37</v>
      </c>
      <c r="E12" s="10" t="s">
        <v>31</v>
      </c>
      <c r="F12" s="183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87">
        <f t="shared" si="0"/>
        <v>0</v>
      </c>
    </row>
    <row r="13" spans="1:42">
      <c r="A13" s="42">
        <v>32</v>
      </c>
      <c r="B13" s="43" t="s">
        <v>38</v>
      </c>
      <c r="C13" s="43">
        <v>3534</v>
      </c>
      <c r="D13" s="43" t="s">
        <v>39</v>
      </c>
      <c r="E13" s="10" t="s">
        <v>31</v>
      </c>
      <c r="F13" s="183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  <c r="AE13" s="129"/>
      <c r="AF13" s="129"/>
      <c r="AG13" s="129"/>
      <c r="AH13" s="129"/>
      <c r="AI13" s="129"/>
      <c r="AJ13" s="129"/>
      <c r="AK13" s="129"/>
      <c r="AL13" s="129"/>
      <c r="AM13" s="129"/>
      <c r="AN13" s="129"/>
      <c r="AO13" s="129"/>
      <c r="AP13" s="187">
        <f t="shared" si="0"/>
        <v>0</v>
      </c>
    </row>
    <row r="14" spans="1:42">
      <c r="A14" s="42">
        <v>72</v>
      </c>
      <c r="B14" s="43" t="s">
        <v>40</v>
      </c>
      <c r="C14" s="43">
        <v>2345</v>
      </c>
      <c r="D14" s="43" t="s">
        <v>41</v>
      </c>
      <c r="E14" s="10" t="s">
        <v>31</v>
      </c>
      <c r="F14" s="183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  <c r="W14" s="129"/>
      <c r="X14" s="129"/>
      <c r="Y14" s="129"/>
      <c r="Z14" s="129"/>
      <c r="AA14" s="129"/>
      <c r="AB14" s="129"/>
      <c r="AC14" s="129"/>
      <c r="AD14" s="129"/>
      <c r="AE14" s="129"/>
      <c r="AF14" s="129"/>
      <c r="AG14" s="129"/>
      <c r="AH14" s="129"/>
      <c r="AI14" s="129"/>
      <c r="AJ14" s="129"/>
      <c r="AK14" s="129"/>
      <c r="AL14" s="129"/>
      <c r="AM14" s="129"/>
      <c r="AN14" s="129"/>
      <c r="AO14" s="129"/>
      <c r="AP14" s="187">
        <f t="shared" si="0"/>
        <v>0</v>
      </c>
    </row>
    <row r="15" spans="1:42">
      <c r="A15" s="42">
        <v>27</v>
      </c>
      <c r="B15" s="43" t="s">
        <v>38</v>
      </c>
      <c r="C15" s="43">
        <v>2334</v>
      </c>
      <c r="D15" s="43" t="s">
        <v>42</v>
      </c>
      <c r="E15" s="10" t="s">
        <v>31</v>
      </c>
      <c r="F15" s="183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>
        <v>1</v>
      </c>
      <c r="S15" s="129"/>
      <c r="T15" s="129"/>
      <c r="U15" s="129"/>
      <c r="V15" s="129"/>
      <c r="W15" s="129"/>
      <c r="X15" s="129"/>
      <c r="Y15" s="129"/>
      <c r="Z15" s="129"/>
      <c r="AA15" s="129"/>
      <c r="AB15" s="129"/>
      <c r="AC15" s="129"/>
      <c r="AD15" s="129"/>
      <c r="AE15" s="129"/>
      <c r="AF15" s="129"/>
      <c r="AG15" s="129"/>
      <c r="AH15" s="129"/>
      <c r="AI15" s="129"/>
      <c r="AJ15" s="129"/>
      <c r="AK15" s="129"/>
      <c r="AL15" s="129"/>
      <c r="AM15" s="129"/>
      <c r="AN15" s="129"/>
      <c r="AO15" s="129"/>
      <c r="AP15" s="187">
        <f t="shared" si="0"/>
        <v>100</v>
      </c>
    </row>
    <row r="16" spans="1:42">
      <c r="A16" s="42">
        <v>43</v>
      </c>
      <c r="B16" s="43" t="s">
        <v>43</v>
      </c>
      <c r="C16" s="43">
        <v>2443</v>
      </c>
      <c r="D16" s="43" t="s">
        <v>44</v>
      </c>
      <c r="E16" s="10" t="s">
        <v>31</v>
      </c>
      <c r="F16" s="183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  <c r="Z16" s="129"/>
      <c r="AA16" s="129"/>
      <c r="AB16" s="129"/>
      <c r="AC16" s="129"/>
      <c r="AD16" s="129"/>
      <c r="AE16" s="129"/>
      <c r="AF16" s="129"/>
      <c r="AG16" s="129"/>
      <c r="AH16" s="129"/>
      <c r="AI16" s="129"/>
      <c r="AJ16" s="129"/>
      <c r="AK16" s="129"/>
      <c r="AL16" s="129"/>
      <c r="AM16" s="129"/>
      <c r="AN16" s="129"/>
      <c r="AO16" s="129"/>
      <c r="AP16" s="187">
        <f t="shared" si="0"/>
        <v>0</v>
      </c>
    </row>
    <row r="17" spans="1:42">
      <c r="A17" s="42">
        <v>105</v>
      </c>
      <c r="B17" s="43" t="s">
        <v>34</v>
      </c>
      <c r="C17" s="43">
        <v>5167</v>
      </c>
      <c r="D17" s="43" t="s">
        <v>45</v>
      </c>
      <c r="E17" s="10" t="s">
        <v>31</v>
      </c>
      <c r="F17" s="183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87">
        <f t="shared" si="0"/>
        <v>0</v>
      </c>
    </row>
    <row r="18" spans="1:42">
      <c r="A18" s="42">
        <v>87</v>
      </c>
      <c r="B18" s="43" t="s">
        <v>36</v>
      </c>
      <c r="C18" s="43">
        <v>1774</v>
      </c>
      <c r="D18" s="44" t="s">
        <v>46</v>
      </c>
      <c r="E18" s="10" t="s">
        <v>31</v>
      </c>
      <c r="F18" s="183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29"/>
      <c r="AF18" s="129"/>
      <c r="AG18" s="129"/>
      <c r="AH18" s="129"/>
      <c r="AI18" s="129"/>
      <c r="AJ18" s="129"/>
      <c r="AK18" s="129"/>
      <c r="AL18" s="129"/>
      <c r="AM18" s="129"/>
      <c r="AN18" s="129"/>
      <c r="AO18" s="129"/>
      <c r="AP18" s="187">
        <f t="shared" si="0"/>
        <v>0</v>
      </c>
    </row>
    <row r="19" spans="1:42">
      <c r="A19" s="42">
        <v>98</v>
      </c>
      <c r="B19" s="43" t="s">
        <v>34</v>
      </c>
      <c r="C19" s="43">
        <v>2626</v>
      </c>
      <c r="D19" s="43" t="s">
        <v>47</v>
      </c>
      <c r="E19" s="10" t="s">
        <v>31</v>
      </c>
      <c r="F19" s="183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29"/>
      <c r="AD19" s="129"/>
      <c r="AE19" s="129"/>
      <c r="AF19" s="129"/>
      <c r="AG19" s="129"/>
      <c r="AH19" s="129"/>
      <c r="AI19" s="129"/>
      <c r="AJ19" s="129"/>
      <c r="AK19" s="129"/>
      <c r="AL19" s="129"/>
      <c r="AM19" s="129"/>
      <c r="AN19" s="129"/>
      <c r="AO19" s="129"/>
      <c r="AP19" s="187">
        <f t="shared" si="0"/>
        <v>0</v>
      </c>
    </row>
    <row r="20" spans="1:42">
      <c r="A20" s="42">
        <v>5</v>
      </c>
      <c r="B20" s="43" t="s">
        <v>32</v>
      </c>
      <c r="C20" s="43">
        <v>2215</v>
      </c>
      <c r="D20" s="43" t="s">
        <v>48</v>
      </c>
      <c r="E20" s="10" t="s">
        <v>31</v>
      </c>
      <c r="F20" s="183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  <c r="AK20" s="129"/>
      <c r="AL20" s="129"/>
      <c r="AM20" s="129"/>
      <c r="AN20" s="129"/>
      <c r="AO20" s="129"/>
      <c r="AP20" s="187">
        <f t="shared" si="0"/>
        <v>0</v>
      </c>
    </row>
    <row r="21" spans="1:42">
      <c r="A21" s="42">
        <v>61</v>
      </c>
      <c r="B21" s="43" t="s">
        <v>49</v>
      </c>
      <c r="C21" s="43">
        <v>1761</v>
      </c>
      <c r="D21" s="44" t="s">
        <v>50</v>
      </c>
      <c r="E21" s="10" t="s">
        <v>31</v>
      </c>
      <c r="F21" s="183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29"/>
      <c r="W21" s="129"/>
      <c r="X21" s="129"/>
      <c r="Y21" s="129"/>
      <c r="Z21" s="129"/>
      <c r="AA21" s="129"/>
      <c r="AB21" s="129"/>
      <c r="AC21" s="129"/>
      <c r="AD21" s="129"/>
      <c r="AE21" s="129"/>
      <c r="AF21" s="129"/>
      <c r="AG21" s="129"/>
      <c r="AH21" s="129"/>
      <c r="AI21" s="129"/>
      <c r="AJ21" s="129"/>
      <c r="AK21" s="129"/>
      <c r="AL21" s="129"/>
      <c r="AM21" s="129"/>
      <c r="AN21" s="129"/>
      <c r="AO21" s="129"/>
      <c r="AP21" s="187">
        <f t="shared" si="0"/>
        <v>0</v>
      </c>
    </row>
    <row r="22" spans="1:42">
      <c r="A22" s="42">
        <v>103</v>
      </c>
      <c r="B22" s="43" t="s">
        <v>34</v>
      </c>
      <c r="C22" s="43">
        <v>3527</v>
      </c>
      <c r="D22" s="43" t="s">
        <v>51</v>
      </c>
      <c r="E22" s="10" t="s">
        <v>31</v>
      </c>
      <c r="F22" s="183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29"/>
      <c r="W22" s="129"/>
      <c r="X22" s="129"/>
      <c r="Y22" s="129"/>
      <c r="Z22" s="129"/>
      <c r="AA22" s="129"/>
      <c r="AB22" s="129"/>
      <c r="AC22" s="129"/>
      <c r="AD22" s="129"/>
      <c r="AE22" s="129"/>
      <c r="AF22" s="129"/>
      <c r="AG22" s="129"/>
      <c r="AH22" s="129"/>
      <c r="AI22" s="129"/>
      <c r="AJ22" s="129"/>
      <c r="AK22" s="129"/>
      <c r="AL22" s="129"/>
      <c r="AM22" s="129"/>
      <c r="AN22" s="129"/>
      <c r="AO22" s="129"/>
      <c r="AP22" s="187">
        <f t="shared" si="0"/>
        <v>0</v>
      </c>
    </row>
    <row r="23" spans="1:42">
      <c r="A23" s="42">
        <v>89</v>
      </c>
      <c r="B23" s="43" t="s">
        <v>36</v>
      </c>
      <c r="C23" s="43">
        <v>2495</v>
      </c>
      <c r="D23" s="43" t="s">
        <v>52</v>
      </c>
      <c r="E23" s="10" t="s">
        <v>31</v>
      </c>
      <c r="F23" s="183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29"/>
      <c r="W23" s="129"/>
      <c r="X23" s="129"/>
      <c r="Y23" s="129"/>
      <c r="Z23" s="129"/>
      <c r="AA23" s="129"/>
      <c r="AB23" s="129"/>
      <c r="AC23" s="129"/>
      <c r="AD23" s="129"/>
      <c r="AE23" s="129"/>
      <c r="AF23" s="129"/>
      <c r="AG23" s="129"/>
      <c r="AH23" s="129"/>
      <c r="AI23" s="129"/>
      <c r="AJ23" s="129"/>
      <c r="AK23" s="129"/>
      <c r="AL23" s="129"/>
      <c r="AM23" s="129"/>
      <c r="AN23" s="129"/>
      <c r="AO23" s="129"/>
      <c r="AP23" s="187">
        <f t="shared" si="0"/>
        <v>0</v>
      </c>
    </row>
    <row r="24" spans="1:42">
      <c r="A24" s="42">
        <v>79</v>
      </c>
      <c r="B24" s="43" t="s">
        <v>29</v>
      </c>
      <c r="C24" s="43">
        <v>2397</v>
      </c>
      <c r="D24" s="43" t="s">
        <v>53</v>
      </c>
      <c r="E24" s="10" t="s">
        <v>31</v>
      </c>
      <c r="F24" s="183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29"/>
      <c r="W24" s="129"/>
      <c r="X24" s="129"/>
      <c r="Y24" s="129"/>
      <c r="Z24" s="129"/>
      <c r="AA24" s="129"/>
      <c r="AB24" s="129"/>
      <c r="AC24" s="129"/>
      <c r="AD24" s="129"/>
      <c r="AE24" s="129"/>
      <c r="AF24" s="129"/>
      <c r="AG24" s="129"/>
      <c r="AH24" s="129"/>
      <c r="AI24" s="129"/>
      <c r="AJ24" s="129"/>
      <c r="AK24" s="129"/>
      <c r="AL24" s="129"/>
      <c r="AM24" s="129"/>
      <c r="AN24" s="129"/>
      <c r="AO24" s="129"/>
      <c r="AP24" s="187">
        <f t="shared" si="0"/>
        <v>0</v>
      </c>
    </row>
    <row r="25" spans="1:42">
      <c r="A25" s="42">
        <v>8</v>
      </c>
      <c r="B25" s="43" t="s">
        <v>32</v>
      </c>
      <c r="C25" s="43">
        <v>2178</v>
      </c>
      <c r="D25" s="43" t="s">
        <v>54</v>
      </c>
      <c r="E25" s="10" t="s">
        <v>31</v>
      </c>
      <c r="F25" s="183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29"/>
      <c r="X25" s="129"/>
      <c r="Y25" s="129"/>
      <c r="Z25" s="129"/>
      <c r="AA25" s="129"/>
      <c r="AB25" s="129"/>
      <c r="AC25" s="129"/>
      <c r="AD25" s="129"/>
      <c r="AE25" s="129"/>
      <c r="AF25" s="129"/>
      <c r="AG25" s="129"/>
      <c r="AH25" s="129"/>
      <c r="AI25" s="129"/>
      <c r="AJ25" s="129"/>
      <c r="AK25" s="129"/>
      <c r="AL25" s="129"/>
      <c r="AM25" s="129"/>
      <c r="AN25" s="129"/>
      <c r="AO25" s="129"/>
      <c r="AP25" s="187">
        <f t="shared" si="0"/>
        <v>0</v>
      </c>
    </row>
    <row r="26" spans="1:42">
      <c r="A26" s="42">
        <v>20</v>
      </c>
      <c r="B26" s="43" t="s">
        <v>55</v>
      </c>
      <c r="C26" s="43">
        <v>2481</v>
      </c>
      <c r="D26" s="43" t="s">
        <v>56</v>
      </c>
      <c r="E26" s="10" t="s">
        <v>31</v>
      </c>
      <c r="F26" s="183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29"/>
      <c r="AF26" s="129"/>
      <c r="AG26" s="129"/>
      <c r="AH26" s="129"/>
      <c r="AI26" s="129"/>
      <c r="AJ26" s="129"/>
      <c r="AK26" s="129"/>
      <c r="AL26" s="129"/>
      <c r="AM26" s="129"/>
      <c r="AN26" s="129"/>
      <c r="AO26" s="129"/>
      <c r="AP26" s="187">
        <f t="shared" si="0"/>
        <v>0</v>
      </c>
    </row>
    <row r="27" spans="1:42">
      <c r="A27" s="42">
        <v>80</v>
      </c>
      <c r="B27" s="43" t="s">
        <v>29</v>
      </c>
      <c r="C27" s="43">
        <v>3153</v>
      </c>
      <c r="D27" s="44" t="s">
        <v>57</v>
      </c>
      <c r="E27" s="10" t="s">
        <v>31</v>
      </c>
      <c r="F27" s="183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29"/>
      <c r="AG27" s="129"/>
      <c r="AH27" s="129"/>
      <c r="AI27" s="129"/>
      <c r="AJ27" s="129"/>
      <c r="AK27" s="129"/>
      <c r="AL27" s="129"/>
      <c r="AM27" s="129"/>
      <c r="AN27" s="129"/>
      <c r="AO27" s="129"/>
      <c r="AP27" s="187">
        <f t="shared" si="0"/>
        <v>0</v>
      </c>
    </row>
    <row r="28" spans="1:42">
      <c r="A28" s="42">
        <v>55</v>
      </c>
      <c r="B28" s="43" t="s">
        <v>58</v>
      </c>
      <c r="C28" s="43">
        <v>3511</v>
      </c>
      <c r="D28" s="44" t="s">
        <v>59</v>
      </c>
      <c r="E28" s="10" t="s">
        <v>31</v>
      </c>
      <c r="F28" s="183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29"/>
      <c r="W28" s="129"/>
      <c r="X28" s="129"/>
      <c r="Y28" s="129"/>
      <c r="Z28" s="129"/>
      <c r="AA28" s="129"/>
      <c r="AB28" s="129"/>
      <c r="AC28" s="129"/>
      <c r="AD28" s="129"/>
      <c r="AE28" s="129"/>
      <c r="AF28" s="129"/>
      <c r="AG28" s="129"/>
      <c r="AH28" s="129"/>
      <c r="AI28" s="129"/>
      <c r="AJ28" s="129"/>
      <c r="AK28" s="129"/>
      <c r="AL28" s="129"/>
      <c r="AM28" s="129"/>
      <c r="AN28" s="129"/>
      <c r="AO28" s="129"/>
      <c r="AP28" s="187">
        <f t="shared" si="0"/>
        <v>0</v>
      </c>
    </row>
    <row r="29" spans="1:42">
      <c r="A29" s="42">
        <v>30</v>
      </c>
      <c r="B29" s="43" t="s">
        <v>38</v>
      </c>
      <c r="C29" s="43">
        <v>3515</v>
      </c>
      <c r="D29" s="43" t="s">
        <v>60</v>
      </c>
      <c r="E29" s="10" t="s">
        <v>31</v>
      </c>
      <c r="F29" s="183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29"/>
      <c r="W29" s="129"/>
      <c r="X29" s="129"/>
      <c r="Y29" s="129"/>
      <c r="Z29" s="129"/>
      <c r="AA29" s="129"/>
      <c r="AB29" s="129"/>
      <c r="AC29" s="129"/>
      <c r="AD29" s="129"/>
      <c r="AE29" s="129"/>
      <c r="AF29" s="129"/>
      <c r="AG29" s="129"/>
      <c r="AH29" s="129"/>
      <c r="AI29" s="129"/>
      <c r="AJ29" s="129"/>
      <c r="AK29" s="129"/>
      <c r="AL29" s="129"/>
      <c r="AM29" s="129"/>
      <c r="AN29" s="129"/>
      <c r="AO29" s="129"/>
      <c r="AP29" s="187">
        <f t="shared" si="0"/>
        <v>0</v>
      </c>
    </row>
    <row r="30" spans="1:42">
      <c r="A30" s="42">
        <v>97</v>
      </c>
      <c r="B30" s="43" t="s">
        <v>34</v>
      </c>
      <c r="C30" s="43">
        <v>3518</v>
      </c>
      <c r="D30" s="43" t="s">
        <v>61</v>
      </c>
      <c r="E30" s="10" t="s">
        <v>31</v>
      </c>
      <c r="F30" s="183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29"/>
      <c r="W30" s="129"/>
      <c r="X30" s="129"/>
      <c r="Y30" s="129"/>
      <c r="Z30" s="129"/>
      <c r="AA30" s="129"/>
      <c r="AB30" s="129"/>
      <c r="AC30" s="129"/>
      <c r="AD30" s="129"/>
      <c r="AE30" s="129"/>
      <c r="AF30" s="129"/>
      <c r="AG30" s="129"/>
      <c r="AH30" s="129"/>
      <c r="AI30" s="129"/>
      <c r="AJ30" s="129"/>
      <c r="AK30" s="129"/>
      <c r="AL30" s="129"/>
      <c r="AM30" s="129"/>
      <c r="AN30" s="129"/>
      <c r="AO30" s="129"/>
      <c r="AP30" s="187">
        <f t="shared" si="0"/>
        <v>0</v>
      </c>
    </row>
    <row r="31" spans="1:42">
      <c r="A31" s="42">
        <v>101</v>
      </c>
      <c r="B31" s="43" t="s">
        <v>34</v>
      </c>
      <c r="C31" s="43">
        <v>3519</v>
      </c>
      <c r="D31" s="43" t="s">
        <v>62</v>
      </c>
      <c r="E31" s="10" t="s">
        <v>31</v>
      </c>
      <c r="F31" s="183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29"/>
      <c r="W31" s="129"/>
      <c r="X31" s="129"/>
      <c r="Y31" s="129"/>
      <c r="Z31" s="129"/>
      <c r="AA31" s="129"/>
      <c r="AB31" s="129"/>
      <c r="AC31" s="129"/>
      <c r="AD31" s="129"/>
      <c r="AE31" s="129"/>
      <c r="AF31" s="129"/>
      <c r="AG31" s="129"/>
      <c r="AH31" s="129"/>
      <c r="AI31" s="129"/>
      <c r="AJ31" s="129"/>
      <c r="AK31" s="129"/>
      <c r="AL31" s="129"/>
      <c r="AM31" s="129"/>
      <c r="AN31" s="129"/>
      <c r="AO31" s="129"/>
      <c r="AP31" s="187">
        <f t="shared" si="0"/>
        <v>0</v>
      </c>
    </row>
    <row r="32" spans="1:42">
      <c r="A32" s="42">
        <v>24</v>
      </c>
      <c r="B32" s="43" t="s">
        <v>55</v>
      </c>
      <c r="C32" s="43"/>
      <c r="D32" s="43" t="s">
        <v>63</v>
      </c>
      <c r="E32" s="10" t="s">
        <v>31</v>
      </c>
      <c r="F32" s="183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O32" s="129"/>
      <c r="AP32" s="187">
        <f t="shared" si="0"/>
        <v>0</v>
      </c>
    </row>
    <row r="33" spans="1:42">
      <c r="A33" s="42">
        <v>111</v>
      </c>
      <c r="B33" s="43" t="s">
        <v>64</v>
      </c>
      <c r="C33" s="43">
        <v>1102</v>
      </c>
      <c r="D33" s="43" t="s">
        <v>65</v>
      </c>
      <c r="E33" s="44" t="s">
        <v>31</v>
      </c>
      <c r="F33" s="183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29"/>
      <c r="W33" s="129"/>
      <c r="X33" s="129"/>
      <c r="Y33" s="129"/>
      <c r="Z33" s="129"/>
      <c r="AA33" s="129"/>
      <c r="AB33" s="129"/>
      <c r="AC33" s="129"/>
      <c r="AD33" s="129"/>
      <c r="AE33" s="129"/>
      <c r="AF33" s="129"/>
      <c r="AG33" s="129"/>
      <c r="AH33" s="129"/>
      <c r="AI33" s="129"/>
      <c r="AJ33" s="129"/>
      <c r="AK33" s="129"/>
      <c r="AL33" s="129"/>
      <c r="AM33" s="129"/>
      <c r="AN33" s="129"/>
      <c r="AO33" s="129"/>
      <c r="AP33" s="187">
        <f t="shared" si="0"/>
        <v>0</v>
      </c>
    </row>
    <row r="34" spans="1:42">
      <c r="A34" s="42">
        <v>6</v>
      </c>
      <c r="B34" s="43" t="s">
        <v>32</v>
      </c>
      <c r="C34" s="43">
        <v>2216</v>
      </c>
      <c r="D34" s="43" t="s">
        <v>66</v>
      </c>
      <c r="E34" s="10" t="s">
        <v>31</v>
      </c>
      <c r="F34" s="183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>
        <v>2</v>
      </c>
      <c r="S34" s="129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129">
        <v>1</v>
      </c>
      <c r="AI34" s="129"/>
      <c r="AJ34" s="129"/>
      <c r="AK34" s="129"/>
      <c r="AL34" s="129"/>
      <c r="AM34" s="129"/>
      <c r="AN34" s="129"/>
      <c r="AO34" s="129"/>
      <c r="AP34" s="187">
        <f t="shared" si="0"/>
        <v>220</v>
      </c>
    </row>
    <row r="35" spans="1:42">
      <c r="A35" s="42">
        <v>54</v>
      </c>
      <c r="B35" s="43" t="s">
        <v>58</v>
      </c>
      <c r="C35" s="43">
        <v>3510</v>
      </c>
      <c r="D35" s="44" t="s">
        <v>67</v>
      </c>
      <c r="E35" s="10" t="s">
        <v>31</v>
      </c>
      <c r="F35" s="183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29"/>
      <c r="W35" s="129"/>
      <c r="X35" s="129"/>
      <c r="Y35" s="129"/>
      <c r="Z35" s="129"/>
      <c r="AA35" s="129"/>
      <c r="AB35" s="129"/>
      <c r="AC35" s="129"/>
      <c r="AD35" s="129"/>
      <c r="AE35" s="129"/>
      <c r="AF35" s="129"/>
      <c r="AG35" s="129"/>
      <c r="AH35" s="129"/>
      <c r="AI35" s="129"/>
      <c r="AJ35" s="129"/>
      <c r="AK35" s="129"/>
      <c r="AL35" s="129"/>
      <c r="AM35" s="129"/>
      <c r="AN35" s="129"/>
      <c r="AO35" s="129"/>
      <c r="AP35" s="187">
        <f t="shared" si="0"/>
        <v>0</v>
      </c>
    </row>
    <row r="36" spans="1:42">
      <c r="A36" s="42">
        <v>91</v>
      </c>
      <c r="B36" s="43" t="s">
        <v>36</v>
      </c>
      <c r="C36" s="43">
        <v>2664</v>
      </c>
      <c r="D36" s="43" t="s">
        <v>68</v>
      </c>
      <c r="E36" s="10" t="s">
        <v>31</v>
      </c>
      <c r="F36" s="183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29"/>
      <c r="W36" s="129"/>
      <c r="X36" s="129"/>
      <c r="Y36" s="129"/>
      <c r="Z36" s="129"/>
      <c r="AA36" s="129"/>
      <c r="AB36" s="129"/>
      <c r="AC36" s="129"/>
      <c r="AD36" s="129"/>
      <c r="AE36" s="129"/>
      <c r="AF36" s="129"/>
      <c r="AG36" s="129"/>
      <c r="AH36" s="129"/>
      <c r="AI36" s="129"/>
      <c r="AJ36" s="129"/>
      <c r="AK36" s="129"/>
      <c r="AL36" s="129"/>
      <c r="AM36" s="129"/>
      <c r="AN36" s="129"/>
      <c r="AO36" s="129"/>
      <c r="AP36" s="187">
        <f t="shared" si="0"/>
        <v>0</v>
      </c>
    </row>
    <row r="37" spans="1:42">
      <c r="A37" s="42">
        <v>34</v>
      </c>
      <c r="B37" s="43" t="s">
        <v>38</v>
      </c>
      <c r="C37" s="43">
        <v>5244</v>
      </c>
      <c r="D37" s="43" t="s">
        <v>69</v>
      </c>
      <c r="E37" s="10" t="s">
        <v>31</v>
      </c>
      <c r="F37" s="183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29"/>
      <c r="W37" s="129"/>
      <c r="X37" s="129"/>
      <c r="Y37" s="129"/>
      <c r="Z37" s="129"/>
      <c r="AA37" s="129"/>
      <c r="AB37" s="129"/>
      <c r="AC37" s="129"/>
      <c r="AD37" s="129"/>
      <c r="AE37" s="129"/>
      <c r="AF37" s="129"/>
      <c r="AG37" s="129"/>
      <c r="AH37" s="129"/>
      <c r="AI37" s="129"/>
      <c r="AJ37" s="129"/>
      <c r="AK37" s="129"/>
      <c r="AL37" s="129"/>
      <c r="AM37" s="129"/>
      <c r="AN37" s="129"/>
      <c r="AO37" s="129"/>
      <c r="AP37" s="187">
        <f t="shared" si="0"/>
        <v>0</v>
      </c>
    </row>
    <row r="38" ht="12" customHeight="1" spans="1:42">
      <c r="A38" s="42">
        <v>102</v>
      </c>
      <c r="B38" s="43" t="s">
        <v>34</v>
      </c>
      <c r="C38" s="43">
        <v>3525</v>
      </c>
      <c r="D38" s="43" t="s">
        <v>70</v>
      </c>
      <c r="E38" s="10" t="s">
        <v>31</v>
      </c>
      <c r="F38" s="183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29"/>
      <c r="W38" s="129"/>
      <c r="X38" s="129"/>
      <c r="Y38" s="129"/>
      <c r="Z38" s="129"/>
      <c r="AA38" s="129"/>
      <c r="AB38" s="129"/>
      <c r="AC38" s="129"/>
      <c r="AD38" s="129"/>
      <c r="AE38" s="129"/>
      <c r="AF38" s="129"/>
      <c r="AG38" s="129"/>
      <c r="AH38" s="129"/>
      <c r="AI38" s="129"/>
      <c r="AJ38" s="129"/>
      <c r="AK38" s="129"/>
      <c r="AL38" s="129"/>
      <c r="AM38" s="129"/>
      <c r="AN38" s="129"/>
      <c r="AO38" s="129"/>
      <c r="AP38" s="187">
        <f t="shared" si="0"/>
        <v>0</v>
      </c>
    </row>
    <row r="39" spans="1:42">
      <c r="A39" s="42">
        <v>31</v>
      </c>
      <c r="B39" s="43" t="s">
        <v>38</v>
      </c>
      <c r="C39" s="43">
        <v>3526</v>
      </c>
      <c r="D39" s="43" t="s">
        <v>71</v>
      </c>
      <c r="E39" s="10" t="s">
        <v>31</v>
      </c>
      <c r="F39" s="183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29"/>
      <c r="W39" s="129"/>
      <c r="X39" s="129"/>
      <c r="Y39" s="129"/>
      <c r="Z39" s="129"/>
      <c r="AA39" s="129"/>
      <c r="AB39" s="129"/>
      <c r="AC39" s="129"/>
      <c r="AD39" s="129"/>
      <c r="AE39" s="129"/>
      <c r="AF39" s="129"/>
      <c r="AG39" s="129"/>
      <c r="AH39" s="129"/>
      <c r="AI39" s="129"/>
      <c r="AJ39" s="129"/>
      <c r="AK39" s="129"/>
      <c r="AL39" s="129"/>
      <c r="AM39" s="129"/>
      <c r="AN39" s="129"/>
      <c r="AO39" s="129"/>
      <c r="AP39" s="187">
        <f t="shared" si="0"/>
        <v>0</v>
      </c>
    </row>
    <row r="40" spans="1:42">
      <c r="A40" s="42">
        <v>88</v>
      </c>
      <c r="B40" s="43" t="s">
        <v>36</v>
      </c>
      <c r="C40" s="43">
        <v>2471</v>
      </c>
      <c r="D40" s="43" t="s">
        <v>72</v>
      </c>
      <c r="E40" s="10" t="s">
        <v>31</v>
      </c>
      <c r="F40" s="183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29"/>
      <c r="W40" s="129"/>
      <c r="X40" s="129"/>
      <c r="Y40" s="129"/>
      <c r="Z40" s="129"/>
      <c r="AA40" s="129"/>
      <c r="AB40" s="129"/>
      <c r="AC40" s="129"/>
      <c r="AD40" s="129"/>
      <c r="AE40" s="129"/>
      <c r="AF40" s="129"/>
      <c r="AG40" s="129"/>
      <c r="AH40" s="129"/>
      <c r="AI40" s="129"/>
      <c r="AJ40" s="129"/>
      <c r="AK40" s="129"/>
      <c r="AL40" s="129"/>
      <c r="AM40" s="129"/>
      <c r="AN40" s="129"/>
      <c r="AO40" s="129"/>
      <c r="AP40" s="187">
        <f t="shared" si="0"/>
        <v>0</v>
      </c>
    </row>
    <row r="41" spans="1:42">
      <c r="A41" s="42">
        <v>51</v>
      </c>
      <c r="B41" s="43" t="s">
        <v>58</v>
      </c>
      <c r="C41" s="43">
        <v>1657</v>
      </c>
      <c r="D41" s="44" t="s">
        <v>73</v>
      </c>
      <c r="E41" s="10" t="s">
        <v>31</v>
      </c>
      <c r="F41" s="183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29"/>
      <c r="W41" s="129"/>
      <c r="X41" s="129"/>
      <c r="Y41" s="129"/>
      <c r="Z41" s="129"/>
      <c r="AA41" s="129"/>
      <c r="AB41" s="129"/>
      <c r="AC41" s="129"/>
      <c r="AD41" s="129"/>
      <c r="AE41" s="129"/>
      <c r="AF41" s="129"/>
      <c r="AG41" s="129"/>
      <c r="AH41" s="129"/>
      <c r="AI41" s="129"/>
      <c r="AJ41" s="129"/>
      <c r="AK41" s="129"/>
      <c r="AL41" s="129"/>
      <c r="AM41" s="129"/>
      <c r="AN41" s="129"/>
      <c r="AO41" s="129"/>
      <c r="AP41" s="187">
        <f t="shared" si="0"/>
        <v>0</v>
      </c>
    </row>
    <row r="42" spans="1:42">
      <c r="A42" s="42">
        <v>78</v>
      </c>
      <c r="B42" s="43" t="s">
        <v>29</v>
      </c>
      <c r="C42" s="43">
        <v>2367</v>
      </c>
      <c r="D42" s="43" t="s">
        <v>74</v>
      </c>
      <c r="E42" s="10" t="s">
        <v>31</v>
      </c>
      <c r="F42" s="183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29"/>
      <c r="W42" s="129"/>
      <c r="X42" s="129"/>
      <c r="Y42" s="129"/>
      <c r="Z42" s="129"/>
      <c r="AA42" s="129"/>
      <c r="AB42" s="129"/>
      <c r="AC42" s="129"/>
      <c r="AD42" s="129"/>
      <c r="AE42" s="129"/>
      <c r="AF42" s="129"/>
      <c r="AG42" s="129"/>
      <c r="AH42" s="129"/>
      <c r="AI42" s="129"/>
      <c r="AJ42" s="129"/>
      <c r="AK42" s="129"/>
      <c r="AL42" s="129"/>
      <c r="AM42" s="129"/>
      <c r="AN42" s="129"/>
      <c r="AO42" s="129"/>
      <c r="AP42" s="187">
        <f t="shared" si="0"/>
        <v>0</v>
      </c>
    </row>
    <row r="43" spans="1:42">
      <c r="A43" s="42">
        <v>14</v>
      </c>
      <c r="B43" s="43" t="s">
        <v>55</v>
      </c>
      <c r="C43" s="48" t="s">
        <v>75</v>
      </c>
      <c r="D43" s="44" t="s">
        <v>76</v>
      </c>
      <c r="E43" s="10" t="s">
        <v>31</v>
      </c>
      <c r="F43" s="183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29"/>
      <c r="W43" s="129"/>
      <c r="X43" s="129"/>
      <c r="Y43" s="129"/>
      <c r="Z43" s="129"/>
      <c r="AA43" s="129"/>
      <c r="AB43" s="129"/>
      <c r="AC43" s="129"/>
      <c r="AD43" s="129"/>
      <c r="AE43" s="129"/>
      <c r="AF43" s="129"/>
      <c r="AG43" s="129"/>
      <c r="AH43" s="129"/>
      <c r="AI43" s="129"/>
      <c r="AJ43" s="129"/>
      <c r="AK43" s="129"/>
      <c r="AL43" s="129"/>
      <c r="AM43" s="129"/>
      <c r="AN43" s="129"/>
      <c r="AO43" s="129"/>
      <c r="AP43" s="187">
        <f t="shared" si="0"/>
        <v>0</v>
      </c>
    </row>
    <row r="44" spans="1:42">
      <c r="A44" s="42">
        <v>68</v>
      </c>
      <c r="B44" s="43" t="s">
        <v>40</v>
      </c>
      <c r="C44" s="43">
        <v>6015</v>
      </c>
      <c r="D44" s="44" t="s">
        <v>77</v>
      </c>
      <c r="E44" s="10" t="s">
        <v>31</v>
      </c>
      <c r="F44" s="183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29"/>
      <c r="W44" s="129"/>
      <c r="X44" s="129"/>
      <c r="Y44" s="129"/>
      <c r="Z44" s="129"/>
      <c r="AA44" s="129"/>
      <c r="AB44" s="129"/>
      <c r="AC44" s="129"/>
      <c r="AD44" s="129"/>
      <c r="AE44" s="129"/>
      <c r="AF44" s="129"/>
      <c r="AG44" s="129"/>
      <c r="AH44" s="129"/>
      <c r="AI44" s="129"/>
      <c r="AJ44" s="129"/>
      <c r="AK44" s="129"/>
      <c r="AL44" s="129"/>
      <c r="AM44" s="129"/>
      <c r="AN44" s="129"/>
      <c r="AO44" s="129"/>
      <c r="AP44" s="187">
        <f t="shared" si="0"/>
        <v>0</v>
      </c>
    </row>
    <row r="45" spans="1:42">
      <c r="A45" s="42">
        <v>93</v>
      </c>
      <c r="B45" s="43" t="s">
        <v>36</v>
      </c>
      <c r="C45" s="43">
        <v>5039</v>
      </c>
      <c r="D45" s="43" t="s">
        <v>78</v>
      </c>
      <c r="E45" s="10" t="s">
        <v>31</v>
      </c>
      <c r="F45" s="183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29"/>
      <c r="W45" s="129"/>
      <c r="X45" s="129"/>
      <c r="Y45" s="129"/>
      <c r="Z45" s="129"/>
      <c r="AA45" s="129"/>
      <c r="AB45" s="129"/>
      <c r="AC45" s="129"/>
      <c r="AD45" s="129"/>
      <c r="AE45" s="129"/>
      <c r="AF45" s="129"/>
      <c r="AG45" s="129"/>
      <c r="AH45" s="129"/>
      <c r="AI45" s="129"/>
      <c r="AJ45" s="129"/>
      <c r="AK45" s="129"/>
      <c r="AL45" s="129"/>
      <c r="AM45" s="129"/>
      <c r="AN45" s="129"/>
      <c r="AO45" s="129"/>
      <c r="AP45" s="187">
        <f t="shared" si="0"/>
        <v>0</v>
      </c>
    </row>
    <row r="46" spans="1:42">
      <c r="A46" s="42">
        <v>65</v>
      </c>
      <c r="B46" s="43" t="s">
        <v>49</v>
      </c>
      <c r="C46" s="43">
        <v>2400</v>
      </c>
      <c r="D46" s="43" t="s">
        <v>79</v>
      </c>
      <c r="E46" s="10" t="s">
        <v>31</v>
      </c>
      <c r="F46" s="183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29"/>
      <c r="W46" s="129"/>
      <c r="X46" s="129"/>
      <c r="Y46" s="129"/>
      <c r="Z46" s="129"/>
      <c r="AA46" s="129"/>
      <c r="AB46" s="129"/>
      <c r="AC46" s="129"/>
      <c r="AD46" s="129"/>
      <c r="AE46" s="129"/>
      <c r="AF46" s="129"/>
      <c r="AG46" s="129"/>
      <c r="AH46" s="129"/>
      <c r="AI46" s="129"/>
      <c r="AJ46" s="129"/>
      <c r="AK46" s="129"/>
      <c r="AL46" s="129"/>
      <c r="AM46" s="129"/>
      <c r="AN46" s="129"/>
      <c r="AO46" s="129"/>
      <c r="AP46" s="187">
        <f t="shared" si="0"/>
        <v>0</v>
      </c>
    </row>
    <row r="47" spans="1:42">
      <c r="A47" s="42">
        <v>41</v>
      </c>
      <c r="B47" s="43" t="s">
        <v>43</v>
      </c>
      <c r="C47" s="43">
        <v>1645</v>
      </c>
      <c r="D47" s="44" t="s">
        <v>80</v>
      </c>
      <c r="E47" s="10" t="s">
        <v>31</v>
      </c>
      <c r="F47" s="183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  <c r="X47" s="129"/>
      <c r="Y47" s="129"/>
      <c r="Z47" s="129"/>
      <c r="AA47" s="129"/>
      <c r="AB47" s="129"/>
      <c r="AC47" s="129"/>
      <c r="AD47" s="129"/>
      <c r="AE47" s="129"/>
      <c r="AF47" s="129"/>
      <c r="AG47" s="129"/>
      <c r="AH47" s="129"/>
      <c r="AI47" s="129"/>
      <c r="AJ47" s="129"/>
      <c r="AK47" s="129"/>
      <c r="AL47" s="129"/>
      <c r="AM47" s="129"/>
      <c r="AN47" s="129"/>
      <c r="AO47" s="129"/>
      <c r="AP47" s="187">
        <f t="shared" si="0"/>
        <v>0</v>
      </c>
    </row>
    <row r="48" spans="1:42">
      <c r="A48" s="42">
        <v>104</v>
      </c>
      <c r="B48" s="43" t="s">
        <v>34</v>
      </c>
      <c r="C48" s="43">
        <v>3521</v>
      </c>
      <c r="D48" s="43" t="s">
        <v>81</v>
      </c>
      <c r="E48" s="10" t="s">
        <v>31</v>
      </c>
      <c r="F48" s="183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29"/>
      <c r="W48" s="129"/>
      <c r="X48" s="129"/>
      <c r="Y48" s="129"/>
      <c r="Z48" s="129"/>
      <c r="AA48" s="129"/>
      <c r="AB48" s="129"/>
      <c r="AC48" s="129"/>
      <c r="AD48" s="129"/>
      <c r="AE48" s="129"/>
      <c r="AF48" s="129"/>
      <c r="AG48" s="129"/>
      <c r="AH48" s="129"/>
      <c r="AI48" s="129"/>
      <c r="AJ48" s="129"/>
      <c r="AK48" s="129"/>
      <c r="AL48" s="129"/>
      <c r="AM48" s="129"/>
      <c r="AN48" s="129"/>
      <c r="AO48" s="129"/>
      <c r="AP48" s="187">
        <f t="shared" si="0"/>
        <v>0</v>
      </c>
    </row>
    <row r="49" spans="1:42">
      <c r="A49" s="42">
        <v>40</v>
      </c>
      <c r="B49" s="43" t="s">
        <v>43</v>
      </c>
      <c r="C49" s="43">
        <v>1630</v>
      </c>
      <c r="D49" s="44" t="s">
        <v>82</v>
      </c>
      <c r="E49" s="10" t="s">
        <v>31</v>
      </c>
      <c r="F49" s="183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29"/>
      <c r="W49" s="129"/>
      <c r="X49" s="129"/>
      <c r="Y49" s="129"/>
      <c r="Z49" s="129"/>
      <c r="AA49" s="129"/>
      <c r="AB49" s="129"/>
      <c r="AC49" s="129"/>
      <c r="AD49" s="129"/>
      <c r="AE49" s="129"/>
      <c r="AF49" s="129"/>
      <c r="AG49" s="129"/>
      <c r="AH49" s="129"/>
      <c r="AI49" s="129"/>
      <c r="AJ49" s="129"/>
      <c r="AK49" s="129"/>
      <c r="AL49" s="129"/>
      <c r="AM49" s="129"/>
      <c r="AN49" s="129"/>
      <c r="AO49" s="129"/>
      <c r="AP49" s="187">
        <f t="shared" si="0"/>
        <v>0</v>
      </c>
    </row>
    <row r="50" spans="1:42">
      <c r="A50" s="42">
        <v>49</v>
      </c>
      <c r="B50" s="43" t="s">
        <v>58</v>
      </c>
      <c r="C50" s="48" t="s">
        <v>83</v>
      </c>
      <c r="D50" s="44" t="s">
        <v>84</v>
      </c>
      <c r="E50" s="10" t="s">
        <v>31</v>
      </c>
      <c r="F50" s="183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29"/>
      <c r="W50" s="129"/>
      <c r="X50" s="129"/>
      <c r="Y50" s="129"/>
      <c r="Z50" s="129"/>
      <c r="AA50" s="129"/>
      <c r="AB50" s="129"/>
      <c r="AC50" s="129"/>
      <c r="AD50" s="129"/>
      <c r="AE50" s="129"/>
      <c r="AF50" s="129"/>
      <c r="AG50" s="129"/>
      <c r="AH50" s="129"/>
      <c r="AI50" s="129"/>
      <c r="AJ50" s="129"/>
      <c r="AK50" s="129"/>
      <c r="AL50" s="129"/>
      <c r="AM50" s="129"/>
      <c r="AN50" s="129"/>
      <c r="AO50" s="129"/>
      <c r="AP50" s="187">
        <f t="shared" si="0"/>
        <v>0</v>
      </c>
    </row>
    <row r="51" spans="1:42">
      <c r="A51" s="42">
        <v>48</v>
      </c>
      <c r="B51" s="43" t="s">
        <v>58</v>
      </c>
      <c r="C51" s="43">
        <v>5334</v>
      </c>
      <c r="D51" s="44" t="s">
        <v>85</v>
      </c>
      <c r="E51" s="10" t="s">
        <v>31</v>
      </c>
      <c r="F51" s="183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29"/>
      <c r="W51" s="129"/>
      <c r="X51" s="129"/>
      <c r="Y51" s="129"/>
      <c r="Z51" s="129"/>
      <c r="AA51" s="129"/>
      <c r="AB51" s="129"/>
      <c r="AC51" s="129"/>
      <c r="AD51" s="129"/>
      <c r="AE51" s="129"/>
      <c r="AF51" s="129"/>
      <c r="AG51" s="129"/>
      <c r="AH51" s="129"/>
      <c r="AI51" s="129"/>
      <c r="AJ51" s="129"/>
      <c r="AK51" s="129"/>
      <c r="AL51" s="129"/>
      <c r="AM51" s="129"/>
      <c r="AN51" s="129"/>
      <c r="AO51" s="129"/>
      <c r="AP51" s="187">
        <f t="shared" si="0"/>
        <v>0</v>
      </c>
    </row>
    <row r="52" spans="1:42">
      <c r="A52" s="42">
        <v>60</v>
      </c>
      <c r="B52" s="43" t="s">
        <v>49</v>
      </c>
      <c r="C52" s="43">
        <v>5348</v>
      </c>
      <c r="D52" s="43" t="s">
        <v>86</v>
      </c>
      <c r="E52" s="10" t="s">
        <v>31</v>
      </c>
      <c r="F52" s="183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29"/>
      <c r="W52" s="129"/>
      <c r="X52" s="129"/>
      <c r="Y52" s="129"/>
      <c r="Z52" s="129"/>
      <c r="AA52" s="129"/>
      <c r="AB52" s="129"/>
      <c r="AC52" s="129"/>
      <c r="AD52" s="129">
        <v>1</v>
      </c>
      <c r="AE52" s="129"/>
      <c r="AF52" s="129"/>
      <c r="AG52" s="129"/>
      <c r="AH52" s="129"/>
      <c r="AI52" s="129"/>
      <c r="AJ52" s="129"/>
      <c r="AK52" s="129"/>
      <c r="AL52" s="129"/>
      <c r="AM52" s="129"/>
      <c r="AN52" s="129"/>
      <c r="AO52" s="129"/>
      <c r="AP52" s="187">
        <f t="shared" si="0"/>
        <v>30</v>
      </c>
    </row>
    <row r="53" spans="1:42">
      <c r="A53" s="42">
        <v>90</v>
      </c>
      <c r="B53" s="43" t="s">
        <v>36</v>
      </c>
      <c r="C53" s="43">
        <v>2557</v>
      </c>
      <c r="D53" s="43" t="s">
        <v>87</v>
      </c>
      <c r="E53" s="10" t="s">
        <v>31</v>
      </c>
      <c r="F53" s="183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29"/>
      <c r="W53" s="129"/>
      <c r="X53" s="129"/>
      <c r="Y53" s="129"/>
      <c r="Z53" s="129"/>
      <c r="AA53" s="129"/>
      <c r="AB53" s="129"/>
      <c r="AC53" s="129"/>
      <c r="AD53" s="129"/>
      <c r="AE53" s="129"/>
      <c r="AF53" s="129"/>
      <c r="AG53" s="129"/>
      <c r="AH53" s="129"/>
      <c r="AI53" s="129"/>
      <c r="AJ53" s="129"/>
      <c r="AK53" s="129"/>
      <c r="AL53" s="129"/>
      <c r="AM53" s="129"/>
      <c r="AN53" s="129"/>
      <c r="AO53" s="129"/>
      <c r="AP53" s="187">
        <f t="shared" si="0"/>
        <v>0</v>
      </c>
    </row>
    <row r="54" spans="1:42">
      <c r="A54" s="42">
        <v>46</v>
      </c>
      <c r="B54" s="43" t="s">
        <v>43</v>
      </c>
      <c r="C54" s="43">
        <v>3581</v>
      </c>
      <c r="D54" s="44" t="s">
        <v>88</v>
      </c>
      <c r="E54" s="10" t="s">
        <v>31</v>
      </c>
      <c r="F54" s="183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29"/>
      <c r="W54" s="129"/>
      <c r="X54" s="129"/>
      <c r="Y54" s="129"/>
      <c r="Z54" s="129"/>
      <c r="AA54" s="129"/>
      <c r="AB54" s="129"/>
      <c r="AC54" s="129"/>
      <c r="AD54" s="129"/>
      <c r="AE54" s="129"/>
      <c r="AF54" s="129"/>
      <c r="AG54" s="129"/>
      <c r="AH54" s="129"/>
      <c r="AI54" s="129"/>
      <c r="AJ54" s="129"/>
      <c r="AK54" s="129"/>
      <c r="AL54" s="129"/>
      <c r="AM54" s="129"/>
      <c r="AN54" s="129"/>
      <c r="AO54" s="129"/>
      <c r="AP54" s="187">
        <f t="shared" si="0"/>
        <v>0</v>
      </c>
    </row>
    <row r="55" spans="1:42">
      <c r="A55" s="42">
        <v>115</v>
      </c>
      <c r="B55" s="43" t="s">
        <v>64</v>
      </c>
      <c r="C55" s="43">
        <v>5076</v>
      </c>
      <c r="D55" s="43" t="s">
        <v>89</v>
      </c>
      <c r="E55" s="44" t="s">
        <v>90</v>
      </c>
      <c r="F55" s="183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29"/>
      <c r="W55" s="129"/>
      <c r="X55" s="129"/>
      <c r="Y55" s="129"/>
      <c r="Z55" s="129"/>
      <c r="AA55" s="129"/>
      <c r="AB55" s="129"/>
      <c r="AC55" s="129"/>
      <c r="AD55" s="129"/>
      <c r="AE55" s="129"/>
      <c r="AF55" s="129"/>
      <c r="AG55" s="129"/>
      <c r="AH55" s="129"/>
      <c r="AI55" s="129"/>
      <c r="AJ55" s="129"/>
      <c r="AK55" s="129"/>
      <c r="AL55" s="129"/>
      <c r="AM55" s="129"/>
      <c r="AN55" s="129"/>
      <c r="AO55" s="129"/>
      <c r="AP55" s="187">
        <f t="shared" si="0"/>
        <v>0</v>
      </c>
    </row>
    <row r="56" spans="1:42">
      <c r="A56" s="42">
        <v>29</v>
      </c>
      <c r="B56" s="43" t="s">
        <v>38</v>
      </c>
      <c r="C56" s="43">
        <v>2681</v>
      </c>
      <c r="D56" s="43" t="s">
        <v>91</v>
      </c>
      <c r="E56" s="10" t="s">
        <v>90</v>
      </c>
      <c r="F56" s="183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29"/>
      <c r="W56" s="129"/>
      <c r="X56" s="129"/>
      <c r="Y56" s="129"/>
      <c r="Z56" s="129"/>
      <c r="AA56" s="129"/>
      <c r="AB56" s="129"/>
      <c r="AC56" s="129"/>
      <c r="AD56" s="129"/>
      <c r="AE56" s="129"/>
      <c r="AF56" s="129"/>
      <c r="AG56" s="129"/>
      <c r="AH56" s="129"/>
      <c r="AI56" s="129"/>
      <c r="AJ56" s="129"/>
      <c r="AK56" s="129"/>
      <c r="AL56" s="129"/>
      <c r="AM56" s="129"/>
      <c r="AN56" s="129"/>
      <c r="AO56" s="129"/>
      <c r="AP56" s="187">
        <f t="shared" si="0"/>
        <v>0</v>
      </c>
    </row>
    <row r="57" spans="1:42">
      <c r="A57" s="42">
        <v>59</v>
      </c>
      <c r="B57" s="43" t="s">
        <v>49</v>
      </c>
      <c r="C57" s="43">
        <v>5327</v>
      </c>
      <c r="D57" s="43" t="s">
        <v>92</v>
      </c>
      <c r="E57" s="10" t="s">
        <v>90</v>
      </c>
      <c r="F57" s="183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29"/>
      <c r="W57" s="129"/>
      <c r="X57" s="129"/>
      <c r="Y57" s="129"/>
      <c r="Z57" s="129"/>
      <c r="AA57" s="129"/>
      <c r="AB57" s="129"/>
      <c r="AC57" s="129"/>
      <c r="AD57" s="129"/>
      <c r="AE57" s="129"/>
      <c r="AF57" s="129"/>
      <c r="AG57" s="129"/>
      <c r="AH57" s="129"/>
      <c r="AI57" s="129"/>
      <c r="AJ57" s="129"/>
      <c r="AK57" s="129"/>
      <c r="AL57" s="129"/>
      <c r="AM57" s="129"/>
      <c r="AN57" s="129"/>
      <c r="AO57" s="129"/>
      <c r="AP57" s="187">
        <f t="shared" si="0"/>
        <v>0</v>
      </c>
    </row>
    <row r="58" spans="1:42">
      <c r="A58" s="42">
        <v>57</v>
      </c>
      <c r="B58" s="43" t="s">
        <v>58</v>
      </c>
      <c r="C58" s="43">
        <v>5801</v>
      </c>
      <c r="D58" s="43" t="s">
        <v>93</v>
      </c>
      <c r="E58" s="10" t="s">
        <v>90</v>
      </c>
      <c r="F58" s="183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29"/>
      <c r="W58" s="129"/>
      <c r="X58" s="129"/>
      <c r="Y58" s="129"/>
      <c r="Z58" s="129"/>
      <c r="AA58" s="129"/>
      <c r="AB58" s="129"/>
      <c r="AC58" s="129"/>
      <c r="AD58" s="129"/>
      <c r="AE58" s="129"/>
      <c r="AF58" s="129"/>
      <c r="AG58" s="129"/>
      <c r="AH58" s="129"/>
      <c r="AI58" s="129"/>
      <c r="AJ58" s="129"/>
      <c r="AK58" s="129"/>
      <c r="AL58" s="129"/>
      <c r="AM58" s="129"/>
      <c r="AN58" s="129"/>
      <c r="AO58" s="129"/>
      <c r="AP58" s="187">
        <f t="shared" si="0"/>
        <v>0</v>
      </c>
    </row>
    <row r="59" spans="1:42">
      <c r="A59" s="42">
        <v>108</v>
      </c>
      <c r="B59" s="43" t="s">
        <v>34</v>
      </c>
      <c r="C59" s="43">
        <v>6222</v>
      </c>
      <c r="D59" s="43" t="s">
        <v>94</v>
      </c>
      <c r="E59" s="10" t="s">
        <v>90</v>
      </c>
      <c r="F59" s="183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  <c r="R59" s="129"/>
      <c r="S59" s="129"/>
      <c r="T59" s="129"/>
      <c r="U59" s="129"/>
      <c r="V59" s="129"/>
      <c r="W59" s="129"/>
      <c r="X59" s="129"/>
      <c r="Y59" s="129"/>
      <c r="Z59" s="129"/>
      <c r="AA59" s="129"/>
      <c r="AB59" s="129"/>
      <c r="AC59" s="129"/>
      <c r="AD59" s="129"/>
      <c r="AE59" s="129"/>
      <c r="AF59" s="129"/>
      <c r="AG59" s="129"/>
      <c r="AH59" s="129"/>
      <c r="AI59" s="129"/>
      <c r="AJ59" s="129"/>
      <c r="AK59" s="129"/>
      <c r="AL59" s="129"/>
      <c r="AM59" s="129"/>
      <c r="AN59" s="129"/>
      <c r="AO59" s="129"/>
      <c r="AP59" s="187">
        <f t="shared" si="0"/>
        <v>0</v>
      </c>
    </row>
    <row r="60" spans="1:42">
      <c r="A60" s="42">
        <v>7</v>
      </c>
      <c r="B60" s="43" t="s">
        <v>32</v>
      </c>
      <c r="C60" s="43">
        <v>3517</v>
      </c>
      <c r="D60" s="43" t="s">
        <v>95</v>
      </c>
      <c r="E60" s="10" t="s">
        <v>90</v>
      </c>
      <c r="F60" s="183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V60" s="129"/>
      <c r="W60" s="129"/>
      <c r="X60" s="129"/>
      <c r="Y60" s="129"/>
      <c r="Z60" s="129"/>
      <c r="AA60" s="129"/>
      <c r="AB60" s="129"/>
      <c r="AC60" s="129"/>
      <c r="AD60" s="129"/>
      <c r="AE60" s="129"/>
      <c r="AF60" s="129"/>
      <c r="AG60" s="129"/>
      <c r="AH60" s="129"/>
      <c r="AI60" s="129"/>
      <c r="AJ60" s="129"/>
      <c r="AK60" s="129"/>
      <c r="AL60" s="129"/>
      <c r="AM60" s="129"/>
      <c r="AN60" s="129"/>
      <c r="AO60" s="129"/>
      <c r="AP60" s="187">
        <f t="shared" si="0"/>
        <v>0</v>
      </c>
    </row>
    <row r="61" spans="1:42">
      <c r="A61" s="42">
        <v>114</v>
      </c>
      <c r="B61" s="43" t="s">
        <v>64</v>
      </c>
      <c r="C61" s="43">
        <v>5551</v>
      </c>
      <c r="D61" s="43" t="s">
        <v>96</v>
      </c>
      <c r="E61" s="44" t="s">
        <v>90</v>
      </c>
      <c r="F61" s="183"/>
      <c r="G61" s="129"/>
      <c r="H61" s="129"/>
      <c r="I61" s="129"/>
      <c r="J61" s="129"/>
      <c r="K61" s="129"/>
      <c r="L61" s="129"/>
      <c r="M61" s="129"/>
      <c r="N61" s="129"/>
      <c r="O61" s="129"/>
      <c r="P61" s="129"/>
      <c r="Q61" s="129"/>
      <c r="R61" s="129"/>
      <c r="S61" s="129"/>
      <c r="T61" s="129"/>
      <c r="U61" s="129"/>
      <c r="V61" s="129"/>
      <c r="W61" s="129"/>
      <c r="X61" s="129"/>
      <c r="Y61" s="129"/>
      <c r="Z61" s="129"/>
      <c r="AA61" s="129"/>
      <c r="AB61" s="129"/>
      <c r="AC61" s="129"/>
      <c r="AD61" s="129"/>
      <c r="AE61" s="129"/>
      <c r="AF61" s="129"/>
      <c r="AG61" s="129"/>
      <c r="AH61" s="129"/>
      <c r="AI61" s="129"/>
      <c r="AJ61" s="129"/>
      <c r="AK61" s="129"/>
      <c r="AL61" s="129"/>
      <c r="AM61" s="129"/>
      <c r="AN61" s="129"/>
      <c r="AO61" s="129"/>
      <c r="AP61" s="187">
        <f t="shared" si="0"/>
        <v>0</v>
      </c>
    </row>
    <row r="62" spans="1:42">
      <c r="A62" s="42">
        <v>123</v>
      </c>
      <c r="B62" s="43" t="s">
        <v>24</v>
      </c>
      <c r="C62" s="43">
        <v>1642</v>
      </c>
      <c r="D62" s="43" t="s">
        <v>97</v>
      </c>
      <c r="E62" s="44" t="s">
        <v>90</v>
      </c>
      <c r="F62" s="183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29"/>
      <c r="W62" s="129"/>
      <c r="X62" s="129"/>
      <c r="Y62" s="129"/>
      <c r="Z62" s="129"/>
      <c r="AA62" s="129"/>
      <c r="AB62" s="129"/>
      <c r="AC62" s="129"/>
      <c r="AD62" s="129"/>
      <c r="AE62" s="129"/>
      <c r="AF62" s="129"/>
      <c r="AG62" s="129"/>
      <c r="AH62" s="129"/>
      <c r="AI62" s="129"/>
      <c r="AJ62" s="129"/>
      <c r="AK62" s="129"/>
      <c r="AL62" s="129"/>
      <c r="AM62" s="129"/>
      <c r="AN62" s="129"/>
      <c r="AO62" s="129"/>
      <c r="AP62" s="187">
        <f t="shared" si="0"/>
        <v>0</v>
      </c>
    </row>
    <row r="63" spans="1:42">
      <c r="A63" s="42">
        <v>37</v>
      </c>
      <c r="B63" s="43" t="s">
        <v>38</v>
      </c>
      <c r="C63" s="43">
        <v>5657</v>
      </c>
      <c r="D63" s="43" t="s">
        <v>98</v>
      </c>
      <c r="E63" s="10" t="s">
        <v>90</v>
      </c>
      <c r="F63" s="183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29"/>
      <c r="W63" s="129"/>
      <c r="X63" s="129"/>
      <c r="Y63" s="129"/>
      <c r="Z63" s="129"/>
      <c r="AA63" s="129"/>
      <c r="AB63" s="129"/>
      <c r="AC63" s="129"/>
      <c r="AD63" s="129"/>
      <c r="AE63" s="129"/>
      <c r="AF63" s="129"/>
      <c r="AG63" s="129"/>
      <c r="AH63" s="129"/>
      <c r="AI63" s="129"/>
      <c r="AJ63" s="129"/>
      <c r="AK63" s="129"/>
      <c r="AL63" s="129"/>
      <c r="AM63" s="129"/>
      <c r="AN63" s="129"/>
      <c r="AO63" s="129"/>
      <c r="AP63" s="187">
        <f t="shared" si="0"/>
        <v>0</v>
      </c>
    </row>
    <row r="64" spans="1:42">
      <c r="A64" s="42">
        <v>62</v>
      </c>
      <c r="B64" s="43" t="s">
        <v>49</v>
      </c>
      <c r="C64" s="43">
        <v>1798</v>
      </c>
      <c r="D64" s="43" t="s">
        <v>99</v>
      </c>
      <c r="E64" s="10" t="s">
        <v>90</v>
      </c>
      <c r="F64" s="183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29"/>
      <c r="W64" s="129"/>
      <c r="X64" s="129"/>
      <c r="Y64" s="129"/>
      <c r="Z64" s="129"/>
      <c r="AA64" s="129"/>
      <c r="AB64" s="129"/>
      <c r="AC64" s="129"/>
      <c r="AD64" s="129"/>
      <c r="AE64" s="129"/>
      <c r="AF64" s="129"/>
      <c r="AG64" s="129"/>
      <c r="AH64" s="129"/>
      <c r="AI64" s="129"/>
      <c r="AJ64" s="129"/>
      <c r="AK64" s="129"/>
      <c r="AL64" s="129"/>
      <c r="AM64" s="129"/>
      <c r="AN64" s="129"/>
      <c r="AO64" s="129"/>
      <c r="AP64" s="187">
        <f t="shared" si="0"/>
        <v>0</v>
      </c>
    </row>
    <row r="65" spans="1:42">
      <c r="A65" s="42">
        <v>53</v>
      </c>
      <c r="B65" s="43" t="s">
        <v>58</v>
      </c>
      <c r="C65" s="43">
        <v>2336</v>
      </c>
      <c r="D65" s="43" t="s">
        <v>100</v>
      </c>
      <c r="E65" s="10" t="s">
        <v>90</v>
      </c>
      <c r="F65" s="183"/>
      <c r="G65" s="129"/>
      <c r="H65" s="129"/>
      <c r="I65" s="129"/>
      <c r="J65" s="129"/>
      <c r="K65" s="129"/>
      <c r="L65" s="129"/>
      <c r="M65" s="129"/>
      <c r="N65" s="129"/>
      <c r="O65" s="129"/>
      <c r="P65" s="129"/>
      <c r="Q65" s="129"/>
      <c r="R65" s="129"/>
      <c r="S65" s="129"/>
      <c r="T65" s="129"/>
      <c r="U65" s="129"/>
      <c r="V65" s="129"/>
      <c r="W65" s="129"/>
      <c r="X65" s="129"/>
      <c r="Y65" s="129"/>
      <c r="Z65" s="129"/>
      <c r="AA65" s="129"/>
      <c r="AB65" s="129"/>
      <c r="AC65" s="129"/>
      <c r="AD65" s="129"/>
      <c r="AE65" s="129"/>
      <c r="AF65" s="129"/>
      <c r="AG65" s="129"/>
      <c r="AH65" s="129"/>
      <c r="AI65" s="129"/>
      <c r="AJ65" s="129"/>
      <c r="AK65" s="129"/>
      <c r="AL65" s="129"/>
      <c r="AM65" s="129"/>
      <c r="AN65" s="129"/>
      <c r="AO65" s="129"/>
      <c r="AP65" s="187">
        <f t="shared" si="0"/>
        <v>0</v>
      </c>
    </row>
    <row r="66" spans="1:42">
      <c r="A66" s="42">
        <v>23</v>
      </c>
      <c r="B66" s="43" t="s">
        <v>55</v>
      </c>
      <c r="C66" s="43">
        <v>5777</v>
      </c>
      <c r="D66" s="43" t="s">
        <v>101</v>
      </c>
      <c r="E66" s="10" t="s">
        <v>90</v>
      </c>
      <c r="F66" s="183"/>
      <c r="G66" s="129"/>
      <c r="H66" s="129"/>
      <c r="I66" s="129"/>
      <c r="J66" s="129"/>
      <c r="K66" s="129"/>
      <c r="L66" s="129"/>
      <c r="M66" s="129"/>
      <c r="N66" s="129"/>
      <c r="O66" s="129"/>
      <c r="P66" s="129"/>
      <c r="Q66" s="129"/>
      <c r="R66" s="129"/>
      <c r="S66" s="129"/>
      <c r="T66" s="129"/>
      <c r="U66" s="129"/>
      <c r="V66" s="129"/>
      <c r="W66" s="129"/>
      <c r="X66" s="129"/>
      <c r="Y66" s="129"/>
      <c r="Z66" s="129"/>
      <c r="AA66" s="129"/>
      <c r="AB66" s="129"/>
      <c r="AC66" s="129"/>
      <c r="AD66" s="129"/>
      <c r="AE66" s="129"/>
      <c r="AF66" s="129"/>
      <c r="AG66" s="129"/>
      <c r="AH66" s="129"/>
      <c r="AI66" s="129"/>
      <c r="AJ66" s="129"/>
      <c r="AK66" s="129"/>
      <c r="AL66" s="129"/>
      <c r="AM66" s="129"/>
      <c r="AN66" s="129"/>
      <c r="AO66" s="129"/>
      <c r="AP66" s="187">
        <f t="shared" si="0"/>
        <v>0</v>
      </c>
    </row>
    <row r="67" spans="1:42">
      <c r="A67" s="42">
        <v>35</v>
      </c>
      <c r="B67" s="43" t="s">
        <v>38</v>
      </c>
      <c r="C67" s="43">
        <v>5155</v>
      </c>
      <c r="D67" s="43" t="s">
        <v>102</v>
      </c>
      <c r="E67" s="10" t="s">
        <v>90</v>
      </c>
      <c r="F67" s="183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29"/>
      <c r="W67" s="129"/>
      <c r="X67" s="129"/>
      <c r="Y67" s="129"/>
      <c r="Z67" s="129"/>
      <c r="AA67" s="129"/>
      <c r="AB67" s="129"/>
      <c r="AC67" s="129"/>
      <c r="AD67" s="129"/>
      <c r="AE67" s="129"/>
      <c r="AF67" s="129"/>
      <c r="AG67" s="129"/>
      <c r="AH67" s="129"/>
      <c r="AI67" s="129"/>
      <c r="AJ67" s="129"/>
      <c r="AK67" s="129"/>
      <c r="AL67" s="129"/>
      <c r="AM67" s="129"/>
      <c r="AN67" s="129"/>
      <c r="AO67" s="129"/>
      <c r="AP67" s="187">
        <f t="shared" si="0"/>
        <v>0</v>
      </c>
    </row>
    <row r="68" spans="1:42">
      <c r="A68" s="42">
        <v>82</v>
      </c>
      <c r="B68" s="43" t="s">
        <v>29</v>
      </c>
      <c r="C68" s="43">
        <v>5545</v>
      </c>
      <c r="D68" s="44" t="s">
        <v>103</v>
      </c>
      <c r="E68" s="10" t="s">
        <v>90</v>
      </c>
      <c r="F68" s="183"/>
      <c r="G68" s="129"/>
      <c r="H68" s="129"/>
      <c r="I68" s="129"/>
      <c r="J68" s="129"/>
      <c r="K68" s="129"/>
      <c r="L68" s="129"/>
      <c r="M68" s="129"/>
      <c r="N68" s="129"/>
      <c r="O68" s="129"/>
      <c r="P68" s="129"/>
      <c r="Q68" s="129"/>
      <c r="R68" s="129"/>
      <c r="S68" s="129"/>
      <c r="T68" s="129"/>
      <c r="U68" s="129"/>
      <c r="V68" s="129"/>
      <c r="W68" s="129"/>
      <c r="X68" s="129"/>
      <c r="Y68" s="129"/>
      <c r="Z68" s="129"/>
      <c r="AA68" s="129"/>
      <c r="AB68" s="129"/>
      <c r="AC68" s="129"/>
      <c r="AD68" s="129"/>
      <c r="AE68" s="129"/>
      <c r="AF68" s="129"/>
      <c r="AG68" s="129"/>
      <c r="AH68" s="129"/>
      <c r="AI68" s="129"/>
      <c r="AJ68" s="129"/>
      <c r="AK68" s="129"/>
      <c r="AL68" s="129"/>
      <c r="AM68" s="129"/>
      <c r="AN68" s="129"/>
      <c r="AO68" s="129"/>
      <c r="AP68" s="187">
        <f t="shared" si="0"/>
        <v>0</v>
      </c>
    </row>
    <row r="69" spans="1:42">
      <c r="A69" s="42">
        <v>10</v>
      </c>
      <c r="B69" s="43" t="s">
        <v>32</v>
      </c>
      <c r="C69" s="43">
        <v>2400</v>
      </c>
      <c r="D69" s="43" t="s">
        <v>104</v>
      </c>
      <c r="E69" s="10" t="s">
        <v>90</v>
      </c>
      <c r="F69" s="183"/>
      <c r="G69" s="129"/>
      <c r="H69" s="129"/>
      <c r="I69" s="129"/>
      <c r="J69" s="129"/>
      <c r="K69" s="129"/>
      <c r="L69" s="129"/>
      <c r="M69" s="129"/>
      <c r="N69" s="129"/>
      <c r="O69" s="129"/>
      <c r="P69" s="129"/>
      <c r="Q69" s="129"/>
      <c r="R69" s="129"/>
      <c r="S69" s="129"/>
      <c r="T69" s="129"/>
      <c r="U69" s="129"/>
      <c r="V69" s="129"/>
      <c r="W69" s="129"/>
      <c r="X69" s="129"/>
      <c r="Y69" s="129"/>
      <c r="Z69" s="129"/>
      <c r="AA69" s="129"/>
      <c r="AB69" s="129"/>
      <c r="AC69" s="129"/>
      <c r="AD69" s="129"/>
      <c r="AE69" s="129"/>
      <c r="AF69" s="129"/>
      <c r="AG69" s="129"/>
      <c r="AH69" s="129"/>
      <c r="AI69" s="129"/>
      <c r="AJ69" s="129"/>
      <c r="AK69" s="129"/>
      <c r="AL69" s="129"/>
      <c r="AM69" s="129"/>
      <c r="AN69" s="129"/>
      <c r="AO69" s="129"/>
      <c r="AP69" s="187">
        <f t="shared" si="0"/>
        <v>0</v>
      </c>
    </row>
    <row r="70" spans="1:42">
      <c r="A70" s="42">
        <v>117</v>
      </c>
      <c r="B70" s="43" t="s">
        <v>64</v>
      </c>
      <c r="C70" s="43">
        <v>5804</v>
      </c>
      <c r="D70" s="43" t="s">
        <v>105</v>
      </c>
      <c r="E70" s="44" t="s">
        <v>90</v>
      </c>
      <c r="F70" s="183"/>
      <c r="G70" s="129"/>
      <c r="H70" s="129"/>
      <c r="I70" s="129"/>
      <c r="J70" s="129"/>
      <c r="K70" s="129"/>
      <c r="L70" s="129"/>
      <c r="M70" s="129"/>
      <c r="N70" s="129"/>
      <c r="O70" s="129"/>
      <c r="P70" s="129"/>
      <c r="Q70" s="129"/>
      <c r="R70" s="129"/>
      <c r="S70" s="129"/>
      <c r="T70" s="129"/>
      <c r="U70" s="129"/>
      <c r="V70" s="129"/>
      <c r="W70" s="129"/>
      <c r="X70" s="129"/>
      <c r="Y70" s="129"/>
      <c r="Z70" s="129"/>
      <c r="AA70" s="129"/>
      <c r="AB70" s="129"/>
      <c r="AC70" s="129"/>
      <c r="AD70" s="129"/>
      <c r="AE70" s="129"/>
      <c r="AF70" s="129"/>
      <c r="AG70" s="129"/>
      <c r="AH70" s="129"/>
      <c r="AI70" s="129"/>
      <c r="AJ70" s="129"/>
      <c r="AK70" s="129"/>
      <c r="AL70" s="129"/>
      <c r="AM70" s="129"/>
      <c r="AN70" s="129"/>
      <c r="AO70" s="129"/>
      <c r="AP70" s="187">
        <f t="shared" si="0"/>
        <v>0</v>
      </c>
    </row>
    <row r="71" spans="1:42">
      <c r="A71" s="42">
        <v>127</v>
      </c>
      <c r="B71" s="43" t="s">
        <v>24</v>
      </c>
      <c r="C71" s="43">
        <v>2567</v>
      </c>
      <c r="D71" s="43" t="s">
        <v>106</v>
      </c>
      <c r="E71" s="44" t="s">
        <v>90</v>
      </c>
      <c r="F71" s="183"/>
      <c r="G71" s="129"/>
      <c r="H71" s="129"/>
      <c r="I71" s="129"/>
      <c r="J71" s="129"/>
      <c r="K71" s="129"/>
      <c r="L71" s="129"/>
      <c r="M71" s="129"/>
      <c r="N71" s="129"/>
      <c r="O71" s="129"/>
      <c r="P71" s="129"/>
      <c r="Q71" s="129"/>
      <c r="R71" s="129"/>
      <c r="S71" s="129"/>
      <c r="T71" s="129"/>
      <c r="U71" s="129"/>
      <c r="V71" s="129"/>
      <c r="W71" s="129"/>
      <c r="X71" s="129"/>
      <c r="Y71" s="129"/>
      <c r="Z71" s="129"/>
      <c r="AA71" s="129"/>
      <c r="AB71" s="129"/>
      <c r="AC71" s="129"/>
      <c r="AD71" s="129"/>
      <c r="AE71" s="129"/>
      <c r="AF71" s="129"/>
      <c r="AG71" s="129"/>
      <c r="AH71" s="129"/>
      <c r="AI71" s="129"/>
      <c r="AJ71" s="129"/>
      <c r="AK71" s="129"/>
      <c r="AL71" s="129"/>
      <c r="AM71" s="129"/>
      <c r="AN71" s="129"/>
      <c r="AO71" s="129"/>
      <c r="AP71" s="187">
        <f t="shared" ref="AP71:AP134" si="1">F71*$F$5+G71*$G$5+H71*$H$5+I71*$I$5+J71*$J$5+K71*$K$5+L71*$L$5+M71*$M$5+N71*$N$5+O71*$O$5+P71*$P$5+Q71*$Q$5+R71*$R$5+S71*$S$5+T71*$T$5+U71*$U$5+V71*$V$5+W71*$W$5+X71*$X$5+Y71*$Y$5+Z71*$Z$5+AA71*$AA$5+AB71*$AB$5+AC71*$AC$5+AD71*$AD$5+AE71*$AE$5+AF71*$AF$5+AG71*$AG$5+AH71*$AH$5+AI71*$AI$5+AJ71*$AJ$5+AK71*$AK$5+AL71*$AL$5+AM71*$AM$5+AN71*$AN$5+AO71*$AO$5</f>
        <v>0</v>
      </c>
    </row>
    <row r="72" spans="1:42">
      <c r="A72" s="42">
        <v>22</v>
      </c>
      <c r="B72" s="43" t="s">
        <v>55</v>
      </c>
      <c r="C72" s="43">
        <v>5497</v>
      </c>
      <c r="D72" s="43" t="s">
        <v>107</v>
      </c>
      <c r="E72" s="10" t="s">
        <v>90</v>
      </c>
      <c r="F72" s="183"/>
      <c r="G72" s="129"/>
      <c r="H72" s="129"/>
      <c r="I72" s="129"/>
      <c r="J72" s="129"/>
      <c r="K72" s="129"/>
      <c r="L72" s="129"/>
      <c r="M72" s="129"/>
      <c r="N72" s="129"/>
      <c r="O72" s="129"/>
      <c r="P72" s="129"/>
      <c r="Q72" s="129"/>
      <c r="R72" s="129"/>
      <c r="S72" s="129"/>
      <c r="T72" s="129"/>
      <c r="U72" s="129"/>
      <c r="V72" s="129"/>
      <c r="W72" s="129"/>
      <c r="X72" s="129"/>
      <c r="Y72" s="129"/>
      <c r="Z72" s="129"/>
      <c r="AA72" s="129"/>
      <c r="AB72" s="129"/>
      <c r="AC72" s="129"/>
      <c r="AD72" s="129"/>
      <c r="AE72" s="129"/>
      <c r="AF72" s="129"/>
      <c r="AG72" s="129"/>
      <c r="AH72" s="129"/>
      <c r="AI72" s="129"/>
      <c r="AJ72" s="129"/>
      <c r="AK72" s="129"/>
      <c r="AL72" s="129"/>
      <c r="AM72" s="129"/>
      <c r="AN72" s="129"/>
      <c r="AO72" s="129"/>
      <c r="AP72" s="187">
        <f t="shared" si="1"/>
        <v>0</v>
      </c>
    </row>
    <row r="73" spans="1:42">
      <c r="A73" s="42">
        <v>18</v>
      </c>
      <c r="B73" s="43" t="s">
        <v>55</v>
      </c>
      <c r="C73" s="48" t="s">
        <v>108</v>
      </c>
      <c r="D73" s="44" t="s">
        <v>109</v>
      </c>
      <c r="E73" s="10" t="s">
        <v>90</v>
      </c>
      <c r="F73" s="183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129"/>
      <c r="U73" s="129"/>
      <c r="V73" s="129"/>
      <c r="W73" s="129"/>
      <c r="X73" s="129"/>
      <c r="Y73" s="129"/>
      <c r="Z73" s="129"/>
      <c r="AA73" s="129"/>
      <c r="AB73" s="129"/>
      <c r="AC73" s="129"/>
      <c r="AD73" s="129"/>
      <c r="AE73" s="129"/>
      <c r="AF73" s="129"/>
      <c r="AG73" s="129"/>
      <c r="AH73" s="129"/>
      <c r="AI73" s="129"/>
      <c r="AJ73" s="129"/>
      <c r="AK73" s="129"/>
      <c r="AL73" s="129"/>
      <c r="AM73" s="129"/>
      <c r="AN73" s="129"/>
      <c r="AO73" s="129"/>
      <c r="AP73" s="187">
        <f t="shared" si="1"/>
        <v>0</v>
      </c>
    </row>
    <row r="74" spans="1:42">
      <c r="A74" s="42">
        <v>99</v>
      </c>
      <c r="B74" s="43" t="s">
        <v>34</v>
      </c>
      <c r="C74" s="43">
        <v>3528</v>
      </c>
      <c r="D74" s="43" t="s">
        <v>110</v>
      </c>
      <c r="E74" s="10" t="s">
        <v>90</v>
      </c>
      <c r="F74" s="183"/>
      <c r="G74" s="129"/>
      <c r="H74" s="129"/>
      <c r="I74" s="129"/>
      <c r="J74" s="129"/>
      <c r="K74" s="129"/>
      <c r="L74" s="129"/>
      <c r="M74" s="129"/>
      <c r="N74" s="129"/>
      <c r="O74" s="129"/>
      <c r="P74" s="129"/>
      <c r="Q74" s="129"/>
      <c r="R74" s="129"/>
      <c r="S74" s="129"/>
      <c r="T74" s="129"/>
      <c r="U74" s="129"/>
      <c r="V74" s="129"/>
      <c r="W74" s="129"/>
      <c r="X74" s="129"/>
      <c r="Y74" s="129"/>
      <c r="Z74" s="129"/>
      <c r="AA74" s="129"/>
      <c r="AB74" s="129"/>
      <c r="AC74" s="129"/>
      <c r="AD74" s="129"/>
      <c r="AE74" s="129"/>
      <c r="AF74" s="129"/>
      <c r="AG74" s="129"/>
      <c r="AH74" s="129"/>
      <c r="AI74" s="129"/>
      <c r="AJ74" s="129"/>
      <c r="AK74" s="129"/>
      <c r="AL74" s="129"/>
      <c r="AM74" s="129"/>
      <c r="AN74" s="129"/>
      <c r="AO74" s="129"/>
      <c r="AP74" s="187">
        <f t="shared" si="1"/>
        <v>0</v>
      </c>
    </row>
    <row r="75" spans="1:42">
      <c r="A75" s="42">
        <v>36</v>
      </c>
      <c r="B75" s="43" t="s">
        <v>38</v>
      </c>
      <c r="C75" s="43">
        <v>5576</v>
      </c>
      <c r="D75" s="43" t="s">
        <v>111</v>
      </c>
      <c r="E75" s="10" t="s">
        <v>90</v>
      </c>
      <c r="F75" s="183"/>
      <c r="G75" s="129"/>
      <c r="H75" s="129"/>
      <c r="I75" s="129"/>
      <c r="J75" s="129"/>
      <c r="K75" s="129"/>
      <c r="L75" s="129"/>
      <c r="M75" s="129"/>
      <c r="N75" s="129"/>
      <c r="O75" s="129"/>
      <c r="P75" s="129"/>
      <c r="Q75" s="129"/>
      <c r="R75" s="129"/>
      <c r="S75" s="129"/>
      <c r="T75" s="129"/>
      <c r="U75" s="129"/>
      <c r="V75" s="129"/>
      <c r="W75" s="129"/>
      <c r="X75" s="129"/>
      <c r="Y75" s="129"/>
      <c r="Z75" s="129"/>
      <c r="AA75" s="129"/>
      <c r="AB75" s="129"/>
      <c r="AC75" s="129"/>
      <c r="AD75" s="129"/>
      <c r="AE75" s="129"/>
      <c r="AF75" s="129"/>
      <c r="AG75" s="129"/>
      <c r="AH75" s="129"/>
      <c r="AI75" s="129"/>
      <c r="AJ75" s="129"/>
      <c r="AK75" s="129"/>
      <c r="AL75" s="129"/>
      <c r="AM75" s="129"/>
      <c r="AN75" s="129"/>
      <c r="AO75" s="129"/>
      <c r="AP75" s="187">
        <f t="shared" si="1"/>
        <v>0</v>
      </c>
    </row>
    <row r="76" spans="1:42">
      <c r="A76" s="42">
        <v>113</v>
      </c>
      <c r="B76" s="43" t="s">
        <v>64</v>
      </c>
      <c r="C76" s="43">
        <v>2161</v>
      </c>
      <c r="D76" s="43" t="s">
        <v>112</v>
      </c>
      <c r="E76" s="44" t="s">
        <v>90</v>
      </c>
      <c r="F76" s="183"/>
      <c r="G76" s="129"/>
      <c r="H76" s="129"/>
      <c r="I76" s="129"/>
      <c r="J76" s="129"/>
      <c r="K76" s="129"/>
      <c r="L76" s="129"/>
      <c r="M76" s="129"/>
      <c r="N76" s="129"/>
      <c r="O76" s="129"/>
      <c r="P76" s="129"/>
      <c r="Q76" s="129"/>
      <c r="R76" s="129"/>
      <c r="S76" s="129"/>
      <c r="T76" s="129"/>
      <c r="U76" s="129"/>
      <c r="V76" s="129"/>
      <c r="W76" s="129"/>
      <c r="X76" s="129"/>
      <c r="Y76" s="129"/>
      <c r="Z76" s="129"/>
      <c r="AA76" s="129"/>
      <c r="AB76" s="129"/>
      <c r="AC76" s="129"/>
      <c r="AD76" s="129"/>
      <c r="AE76" s="129"/>
      <c r="AF76" s="129"/>
      <c r="AG76" s="129"/>
      <c r="AH76" s="129"/>
      <c r="AI76" s="129"/>
      <c r="AJ76" s="129"/>
      <c r="AK76" s="129"/>
      <c r="AL76" s="129"/>
      <c r="AM76" s="129"/>
      <c r="AN76" s="129"/>
      <c r="AO76" s="129"/>
      <c r="AP76" s="187">
        <f t="shared" si="1"/>
        <v>0</v>
      </c>
    </row>
    <row r="77" spans="1:42">
      <c r="A77" s="42">
        <v>21</v>
      </c>
      <c r="B77" s="43" t="s">
        <v>55</v>
      </c>
      <c r="C77" s="43">
        <v>5061</v>
      </c>
      <c r="D77" s="43" t="s">
        <v>113</v>
      </c>
      <c r="E77" s="10" t="s">
        <v>90</v>
      </c>
      <c r="F77" s="183"/>
      <c r="G77" s="129"/>
      <c r="H77" s="129"/>
      <c r="I77" s="129"/>
      <c r="J77" s="129"/>
      <c r="K77" s="129"/>
      <c r="L77" s="129"/>
      <c r="M77" s="129"/>
      <c r="N77" s="129"/>
      <c r="O77" s="129"/>
      <c r="P77" s="129"/>
      <c r="Q77" s="129"/>
      <c r="R77" s="129"/>
      <c r="S77" s="129"/>
      <c r="T77" s="129"/>
      <c r="U77" s="129"/>
      <c r="V77" s="129"/>
      <c r="W77" s="129"/>
      <c r="X77" s="129"/>
      <c r="Y77" s="129"/>
      <c r="Z77" s="129"/>
      <c r="AA77" s="129"/>
      <c r="AB77" s="129"/>
      <c r="AC77" s="129"/>
      <c r="AD77" s="129"/>
      <c r="AE77" s="129"/>
      <c r="AF77" s="129"/>
      <c r="AG77" s="129"/>
      <c r="AH77" s="129"/>
      <c r="AI77" s="129"/>
      <c r="AJ77" s="129"/>
      <c r="AK77" s="129"/>
      <c r="AL77" s="129"/>
      <c r="AM77" s="129"/>
      <c r="AN77" s="129"/>
      <c r="AO77" s="129"/>
      <c r="AP77" s="187">
        <f t="shared" si="1"/>
        <v>0</v>
      </c>
    </row>
    <row r="78" spans="1:42">
      <c r="A78" s="42">
        <v>28</v>
      </c>
      <c r="B78" s="43" t="s">
        <v>38</v>
      </c>
      <c r="C78" s="43">
        <v>2377</v>
      </c>
      <c r="D78" s="43" t="s">
        <v>114</v>
      </c>
      <c r="E78" s="10" t="s">
        <v>90</v>
      </c>
      <c r="F78" s="183"/>
      <c r="G78" s="129"/>
      <c r="H78" s="129"/>
      <c r="I78" s="129"/>
      <c r="J78" s="129"/>
      <c r="K78" s="129"/>
      <c r="L78" s="129"/>
      <c r="M78" s="129"/>
      <c r="N78" s="129"/>
      <c r="O78" s="129"/>
      <c r="P78" s="129"/>
      <c r="Q78" s="129"/>
      <c r="R78" s="129"/>
      <c r="S78" s="129"/>
      <c r="T78" s="129"/>
      <c r="U78" s="129"/>
      <c r="V78" s="129"/>
      <c r="W78" s="129"/>
      <c r="X78" s="129"/>
      <c r="Y78" s="129"/>
      <c r="Z78" s="129"/>
      <c r="AA78" s="129"/>
      <c r="AB78" s="129"/>
      <c r="AC78" s="129"/>
      <c r="AD78" s="129"/>
      <c r="AE78" s="129"/>
      <c r="AF78" s="129"/>
      <c r="AG78" s="129"/>
      <c r="AH78" s="129"/>
      <c r="AI78" s="129"/>
      <c r="AJ78" s="129"/>
      <c r="AK78" s="129"/>
      <c r="AL78" s="129"/>
      <c r="AM78" s="129"/>
      <c r="AN78" s="129"/>
      <c r="AO78" s="129"/>
      <c r="AP78" s="187">
        <f t="shared" si="1"/>
        <v>0</v>
      </c>
    </row>
    <row r="79" spans="1:42">
      <c r="A79" s="42">
        <v>47</v>
      </c>
      <c r="B79" s="43" t="s">
        <v>43</v>
      </c>
      <c r="C79" s="43">
        <v>5631</v>
      </c>
      <c r="D79" s="44" t="s">
        <v>115</v>
      </c>
      <c r="E79" s="10" t="s">
        <v>90</v>
      </c>
      <c r="F79" s="183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29"/>
      <c r="V79" s="129"/>
      <c r="W79" s="129"/>
      <c r="X79" s="129"/>
      <c r="Y79" s="129"/>
      <c r="Z79" s="129"/>
      <c r="AA79" s="129"/>
      <c r="AB79" s="129"/>
      <c r="AC79" s="129"/>
      <c r="AD79" s="129"/>
      <c r="AE79" s="129"/>
      <c r="AF79" s="129"/>
      <c r="AG79" s="129"/>
      <c r="AH79" s="129"/>
      <c r="AI79" s="129"/>
      <c r="AJ79" s="129"/>
      <c r="AK79" s="129"/>
      <c r="AL79" s="129"/>
      <c r="AM79" s="129"/>
      <c r="AN79" s="129"/>
      <c r="AO79" s="129"/>
      <c r="AP79" s="187">
        <f t="shared" si="1"/>
        <v>0</v>
      </c>
    </row>
    <row r="80" spans="1:42">
      <c r="A80" s="42">
        <v>71</v>
      </c>
      <c r="B80" s="43" t="s">
        <v>40</v>
      </c>
      <c r="C80" s="43">
        <v>1882</v>
      </c>
      <c r="D80" s="44" t="s">
        <v>116</v>
      </c>
      <c r="E80" s="10" t="s">
        <v>90</v>
      </c>
      <c r="F80" s="183"/>
      <c r="G80" s="129"/>
      <c r="H80" s="129"/>
      <c r="I80" s="129"/>
      <c r="J80" s="129"/>
      <c r="K80" s="129"/>
      <c r="L80" s="129"/>
      <c r="M80" s="129"/>
      <c r="N80" s="129"/>
      <c r="O80" s="129"/>
      <c r="P80" s="129"/>
      <c r="Q80" s="129"/>
      <c r="R80" s="129"/>
      <c r="S80" s="129"/>
      <c r="T80" s="129"/>
      <c r="U80" s="129"/>
      <c r="V80" s="129"/>
      <c r="W80" s="129"/>
      <c r="X80" s="129"/>
      <c r="Y80" s="129"/>
      <c r="Z80" s="129"/>
      <c r="AA80" s="129"/>
      <c r="AB80" s="129"/>
      <c r="AC80" s="129"/>
      <c r="AD80" s="129"/>
      <c r="AE80" s="129"/>
      <c r="AF80" s="129"/>
      <c r="AG80" s="129"/>
      <c r="AH80" s="129"/>
      <c r="AI80" s="129"/>
      <c r="AJ80" s="129"/>
      <c r="AK80" s="129"/>
      <c r="AL80" s="129"/>
      <c r="AM80" s="129"/>
      <c r="AN80" s="129"/>
      <c r="AO80" s="129"/>
      <c r="AP80" s="187">
        <f t="shared" si="1"/>
        <v>0</v>
      </c>
    </row>
    <row r="81" spans="1:42">
      <c r="A81" s="42">
        <v>75</v>
      </c>
      <c r="B81" s="43" t="s">
        <v>40</v>
      </c>
      <c r="C81" s="43">
        <v>5637</v>
      </c>
      <c r="D81" s="43" t="s">
        <v>117</v>
      </c>
      <c r="E81" s="10" t="s">
        <v>90</v>
      </c>
      <c r="F81" s="183"/>
      <c r="G81" s="129"/>
      <c r="H81" s="129"/>
      <c r="I81" s="129"/>
      <c r="J81" s="129"/>
      <c r="K81" s="129"/>
      <c r="L81" s="129"/>
      <c r="M81" s="129"/>
      <c r="N81" s="129"/>
      <c r="O81" s="129"/>
      <c r="P81" s="129"/>
      <c r="Q81" s="129"/>
      <c r="R81" s="129"/>
      <c r="S81" s="129"/>
      <c r="T81" s="129"/>
      <c r="U81" s="129"/>
      <c r="V81" s="129"/>
      <c r="W81" s="129"/>
      <c r="X81" s="129"/>
      <c r="Y81" s="129"/>
      <c r="Z81" s="129"/>
      <c r="AA81" s="129"/>
      <c r="AB81" s="129"/>
      <c r="AC81" s="129"/>
      <c r="AD81" s="129"/>
      <c r="AE81" s="129"/>
      <c r="AF81" s="129"/>
      <c r="AG81" s="129"/>
      <c r="AH81" s="129"/>
      <c r="AI81" s="129"/>
      <c r="AJ81" s="129"/>
      <c r="AK81" s="129"/>
      <c r="AL81" s="129"/>
      <c r="AM81" s="129"/>
      <c r="AN81" s="129"/>
      <c r="AO81" s="129"/>
      <c r="AP81" s="187">
        <f t="shared" si="1"/>
        <v>0</v>
      </c>
    </row>
    <row r="82" spans="1:42">
      <c r="A82" s="42">
        <v>9</v>
      </c>
      <c r="B82" s="43" t="s">
        <v>32</v>
      </c>
      <c r="C82" s="43">
        <v>2193</v>
      </c>
      <c r="D82" s="43" t="s">
        <v>118</v>
      </c>
      <c r="E82" s="10" t="s">
        <v>90</v>
      </c>
      <c r="F82" s="183"/>
      <c r="G82" s="129"/>
      <c r="H82" s="129"/>
      <c r="I82" s="129"/>
      <c r="J82" s="129"/>
      <c r="K82" s="129"/>
      <c r="L82" s="129"/>
      <c r="M82" s="129"/>
      <c r="N82" s="129"/>
      <c r="O82" s="129"/>
      <c r="P82" s="129"/>
      <c r="Q82" s="129"/>
      <c r="R82" s="129"/>
      <c r="S82" s="129"/>
      <c r="T82" s="129"/>
      <c r="U82" s="129"/>
      <c r="V82" s="129"/>
      <c r="W82" s="129"/>
      <c r="X82" s="129"/>
      <c r="Y82" s="129"/>
      <c r="Z82" s="129"/>
      <c r="AA82" s="129"/>
      <c r="AB82" s="129"/>
      <c r="AC82" s="129"/>
      <c r="AD82" s="129"/>
      <c r="AE82" s="129"/>
      <c r="AF82" s="129"/>
      <c r="AG82" s="129"/>
      <c r="AH82" s="129"/>
      <c r="AI82" s="129"/>
      <c r="AJ82" s="129"/>
      <c r="AK82" s="129"/>
      <c r="AL82" s="129"/>
      <c r="AM82" s="129"/>
      <c r="AN82" s="129"/>
      <c r="AO82" s="129"/>
      <c r="AP82" s="187">
        <f t="shared" si="1"/>
        <v>0</v>
      </c>
    </row>
    <row r="83" spans="1:42">
      <c r="A83" s="42">
        <v>118</v>
      </c>
      <c r="B83" s="43" t="s">
        <v>64</v>
      </c>
      <c r="C83" s="43">
        <v>6021</v>
      </c>
      <c r="D83" s="43" t="s">
        <v>119</v>
      </c>
      <c r="E83" s="44" t="s">
        <v>90</v>
      </c>
      <c r="F83" s="183"/>
      <c r="G83" s="129"/>
      <c r="H83" s="129"/>
      <c r="I83" s="129"/>
      <c r="J83" s="129"/>
      <c r="K83" s="129"/>
      <c r="L83" s="129"/>
      <c r="M83" s="129"/>
      <c r="N83" s="129"/>
      <c r="O83" s="129"/>
      <c r="P83" s="129"/>
      <c r="Q83" s="129"/>
      <c r="R83" s="129"/>
      <c r="S83" s="129"/>
      <c r="T83" s="129"/>
      <c r="U83" s="129"/>
      <c r="V83" s="129"/>
      <c r="W83" s="129"/>
      <c r="X83" s="129"/>
      <c r="Y83" s="129"/>
      <c r="Z83" s="129"/>
      <c r="AA83" s="129"/>
      <c r="AB83" s="129"/>
      <c r="AC83" s="129"/>
      <c r="AD83" s="129"/>
      <c r="AE83" s="129"/>
      <c r="AF83" s="129"/>
      <c r="AG83" s="129"/>
      <c r="AH83" s="129"/>
      <c r="AI83" s="129"/>
      <c r="AJ83" s="129"/>
      <c r="AK83" s="129"/>
      <c r="AL83" s="129"/>
      <c r="AM83" s="129"/>
      <c r="AN83" s="129"/>
      <c r="AO83" s="129"/>
      <c r="AP83" s="187">
        <f t="shared" si="1"/>
        <v>0</v>
      </c>
    </row>
    <row r="84" spans="1:42">
      <c r="A84" s="42">
        <v>45</v>
      </c>
      <c r="B84" s="43" t="s">
        <v>43</v>
      </c>
      <c r="C84" s="43">
        <v>2672</v>
      </c>
      <c r="D84" s="43" t="s">
        <v>120</v>
      </c>
      <c r="E84" s="10" t="s">
        <v>90</v>
      </c>
      <c r="F84" s="183"/>
      <c r="G84" s="129"/>
      <c r="H84" s="129"/>
      <c r="I84" s="129"/>
      <c r="J84" s="129"/>
      <c r="K84" s="129"/>
      <c r="L84" s="129"/>
      <c r="M84" s="129"/>
      <c r="N84" s="129"/>
      <c r="O84" s="129"/>
      <c r="P84" s="129"/>
      <c r="Q84" s="129"/>
      <c r="R84" s="129"/>
      <c r="S84" s="129"/>
      <c r="T84" s="129"/>
      <c r="U84" s="129"/>
      <c r="V84" s="129"/>
      <c r="W84" s="129"/>
      <c r="X84" s="129"/>
      <c r="Y84" s="129"/>
      <c r="Z84" s="129"/>
      <c r="AA84" s="129"/>
      <c r="AB84" s="129"/>
      <c r="AC84" s="129"/>
      <c r="AD84" s="129"/>
      <c r="AE84" s="129"/>
      <c r="AF84" s="129"/>
      <c r="AG84" s="129"/>
      <c r="AH84" s="129"/>
      <c r="AI84" s="129"/>
      <c r="AJ84" s="129"/>
      <c r="AK84" s="129"/>
      <c r="AL84" s="129"/>
      <c r="AM84" s="129"/>
      <c r="AN84" s="129"/>
      <c r="AO84" s="129"/>
      <c r="AP84" s="187">
        <f t="shared" si="1"/>
        <v>0</v>
      </c>
    </row>
    <row r="85" spans="1:42">
      <c r="A85" s="42">
        <v>81</v>
      </c>
      <c r="B85" s="43" t="s">
        <v>29</v>
      </c>
      <c r="C85" s="43">
        <v>5001</v>
      </c>
      <c r="D85" s="43" t="s">
        <v>121</v>
      </c>
      <c r="E85" s="10" t="s">
        <v>90</v>
      </c>
      <c r="F85" s="183"/>
      <c r="G85" s="129"/>
      <c r="H85" s="129"/>
      <c r="I85" s="129"/>
      <c r="J85" s="129"/>
      <c r="K85" s="129"/>
      <c r="L85" s="129"/>
      <c r="M85" s="129"/>
      <c r="N85" s="129"/>
      <c r="O85" s="129"/>
      <c r="P85" s="129"/>
      <c r="Q85" s="129"/>
      <c r="R85" s="129"/>
      <c r="S85" s="129"/>
      <c r="T85" s="129"/>
      <c r="U85" s="129"/>
      <c r="V85" s="129"/>
      <c r="W85" s="129"/>
      <c r="X85" s="129"/>
      <c r="Y85" s="129"/>
      <c r="Z85" s="129"/>
      <c r="AA85" s="129"/>
      <c r="AB85" s="129"/>
      <c r="AC85" s="129"/>
      <c r="AD85" s="129"/>
      <c r="AE85" s="129"/>
      <c r="AF85" s="129"/>
      <c r="AG85" s="129"/>
      <c r="AH85" s="129"/>
      <c r="AI85" s="129"/>
      <c r="AJ85" s="129"/>
      <c r="AK85" s="129"/>
      <c r="AL85" s="129"/>
      <c r="AM85" s="129"/>
      <c r="AN85" s="129"/>
      <c r="AO85" s="129"/>
      <c r="AP85" s="187">
        <f t="shared" si="1"/>
        <v>0</v>
      </c>
    </row>
    <row r="86" spans="1:42">
      <c r="A86" s="42">
        <v>74</v>
      </c>
      <c r="B86" s="43" t="s">
        <v>40</v>
      </c>
      <c r="C86" s="43">
        <v>5203</v>
      </c>
      <c r="D86" s="43" t="s">
        <v>122</v>
      </c>
      <c r="E86" s="10" t="s">
        <v>90</v>
      </c>
      <c r="F86" s="183"/>
      <c r="G86" s="129"/>
      <c r="H86" s="129"/>
      <c r="I86" s="129"/>
      <c r="J86" s="129"/>
      <c r="K86" s="129"/>
      <c r="L86" s="129"/>
      <c r="M86" s="129"/>
      <c r="N86" s="129"/>
      <c r="O86" s="129"/>
      <c r="P86" s="129"/>
      <c r="Q86" s="129"/>
      <c r="R86" s="129"/>
      <c r="S86" s="129"/>
      <c r="T86" s="129"/>
      <c r="U86" s="129"/>
      <c r="V86" s="129"/>
      <c r="W86" s="129"/>
      <c r="X86" s="129"/>
      <c r="Y86" s="129"/>
      <c r="Z86" s="129"/>
      <c r="AA86" s="129"/>
      <c r="AB86" s="129"/>
      <c r="AC86" s="129"/>
      <c r="AD86" s="129"/>
      <c r="AE86" s="129"/>
      <c r="AF86" s="129"/>
      <c r="AG86" s="129"/>
      <c r="AH86" s="129"/>
      <c r="AI86" s="129"/>
      <c r="AJ86" s="129"/>
      <c r="AK86" s="129"/>
      <c r="AL86" s="129"/>
      <c r="AM86" s="129"/>
      <c r="AN86" s="129"/>
      <c r="AO86" s="129"/>
      <c r="AP86" s="187">
        <f t="shared" si="1"/>
        <v>0</v>
      </c>
    </row>
    <row r="87" spans="1:42">
      <c r="A87" s="42">
        <v>42</v>
      </c>
      <c r="B87" s="43" t="s">
        <v>43</v>
      </c>
      <c r="C87" s="43">
        <v>2323</v>
      </c>
      <c r="D87" s="43" t="s">
        <v>123</v>
      </c>
      <c r="E87" s="10" t="s">
        <v>90</v>
      </c>
      <c r="F87" s="183"/>
      <c r="G87" s="129"/>
      <c r="H87" s="129"/>
      <c r="I87" s="129"/>
      <c r="J87" s="129"/>
      <c r="K87" s="129"/>
      <c r="L87" s="129"/>
      <c r="M87" s="129"/>
      <c r="N87" s="129"/>
      <c r="O87" s="129"/>
      <c r="P87" s="129"/>
      <c r="Q87" s="129"/>
      <c r="R87" s="129"/>
      <c r="S87" s="129"/>
      <c r="T87" s="129"/>
      <c r="U87" s="129"/>
      <c r="V87" s="129"/>
      <c r="W87" s="129"/>
      <c r="X87" s="129"/>
      <c r="Y87" s="129"/>
      <c r="Z87" s="129"/>
      <c r="AA87" s="129"/>
      <c r="AB87" s="129"/>
      <c r="AC87" s="129"/>
      <c r="AD87" s="129"/>
      <c r="AE87" s="129"/>
      <c r="AF87" s="129"/>
      <c r="AG87" s="129"/>
      <c r="AH87" s="129"/>
      <c r="AI87" s="129"/>
      <c r="AJ87" s="129"/>
      <c r="AK87" s="129"/>
      <c r="AL87" s="129"/>
      <c r="AM87" s="129"/>
      <c r="AN87" s="129"/>
      <c r="AO87" s="129"/>
      <c r="AP87" s="187">
        <f t="shared" si="1"/>
        <v>0</v>
      </c>
    </row>
    <row r="88" spans="1:42">
      <c r="A88" s="42">
        <v>84</v>
      </c>
      <c r="B88" s="43" t="s">
        <v>29</v>
      </c>
      <c r="C88" s="43">
        <v>6232</v>
      </c>
      <c r="D88" s="43" t="s">
        <v>124</v>
      </c>
      <c r="E88" s="10" t="s">
        <v>90</v>
      </c>
      <c r="F88" s="183"/>
      <c r="G88" s="129"/>
      <c r="H88" s="129"/>
      <c r="I88" s="129"/>
      <c r="J88" s="129"/>
      <c r="K88" s="129"/>
      <c r="L88" s="129"/>
      <c r="M88" s="129"/>
      <c r="N88" s="129"/>
      <c r="O88" s="129"/>
      <c r="P88" s="129"/>
      <c r="Q88" s="129"/>
      <c r="R88" s="129"/>
      <c r="S88" s="129"/>
      <c r="T88" s="129"/>
      <c r="U88" s="129"/>
      <c r="V88" s="129"/>
      <c r="W88" s="129"/>
      <c r="X88" s="129"/>
      <c r="Y88" s="129"/>
      <c r="Z88" s="129"/>
      <c r="AA88" s="129"/>
      <c r="AB88" s="129"/>
      <c r="AC88" s="129"/>
      <c r="AD88" s="129"/>
      <c r="AE88" s="129"/>
      <c r="AF88" s="129"/>
      <c r="AG88" s="129"/>
      <c r="AH88" s="129"/>
      <c r="AI88" s="129"/>
      <c r="AJ88" s="129"/>
      <c r="AK88" s="129"/>
      <c r="AL88" s="129"/>
      <c r="AM88" s="129"/>
      <c r="AN88" s="129"/>
      <c r="AO88" s="129"/>
      <c r="AP88" s="187">
        <f t="shared" si="1"/>
        <v>0</v>
      </c>
    </row>
    <row r="89" spans="1:42">
      <c r="A89" s="42">
        <v>112</v>
      </c>
      <c r="B89" s="43" t="s">
        <v>64</v>
      </c>
      <c r="C89" s="43">
        <v>2103</v>
      </c>
      <c r="D89" s="43" t="s">
        <v>125</v>
      </c>
      <c r="E89" s="44" t="s">
        <v>90</v>
      </c>
      <c r="F89" s="183"/>
      <c r="G89" s="129"/>
      <c r="H89" s="129"/>
      <c r="I89" s="129"/>
      <c r="J89" s="129"/>
      <c r="K89" s="129"/>
      <c r="L89" s="129"/>
      <c r="M89" s="129"/>
      <c r="N89" s="129"/>
      <c r="O89" s="129"/>
      <c r="P89" s="129"/>
      <c r="Q89" s="129"/>
      <c r="R89" s="129"/>
      <c r="S89" s="129"/>
      <c r="T89" s="129"/>
      <c r="U89" s="129"/>
      <c r="V89" s="129"/>
      <c r="W89" s="129"/>
      <c r="X89" s="129"/>
      <c r="Y89" s="129"/>
      <c r="Z89" s="129"/>
      <c r="AA89" s="129"/>
      <c r="AB89" s="129"/>
      <c r="AC89" s="129"/>
      <c r="AD89" s="129"/>
      <c r="AE89" s="129"/>
      <c r="AF89" s="129"/>
      <c r="AG89" s="129"/>
      <c r="AH89" s="129"/>
      <c r="AI89" s="129"/>
      <c r="AJ89" s="129"/>
      <c r="AK89" s="129"/>
      <c r="AL89" s="129"/>
      <c r="AM89" s="129"/>
      <c r="AN89" s="129"/>
      <c r="AO89" s="129"/>
      <c r="AP89" s="187">
        <f t="shared" si="1"/>
        <v>0</v>
      </c>
    </row>
    <row r="90" spans="1:42">
      <c r="A90" s="42">
        <v>69</v>
      </c>
      <c r="B90" s="43" t="s">
        <v>40</v>
      </c>
      <c r="C90" s="48" t="s">
        <v>126</v>
      </c>
      <c r="D90" s="44" t="s">
        <v>127</v>
      </c>
      <c r="E90" s="10" t="s">
        <v>90</v>
      </c>
      <c r="F90" s="183"/>
      <c r="G90" s="129"/>
      <c r="H90" s="129"/>
      <c r="I90" s="129"/>
      <c r="J90" s="129"/>
      <c r="K90" s="129"/>
      <c r="L90" s="129"/>
      <c r="M90" s="129"/>
      <c r="N90" s="129"/>
      <c r="O90" s="129"/>
      <c r="P90" s="129"/>
      <c r="Q90" s="129"/>
      <c r="R90" s="129"/>
      <c r="S90" s="129"/>
      <c r="T90" s="129"/>
      <c r="U90" s="129"/>
      <c r="V90" s="129"/>
      <c r="W90" s="129"/>
      <c r="X90" s="129"/>
      <c r="Y90" s="129"/>
      <c r="Z90" s="129"/>
      <c r="AA90" s="129"/>
      <c r="AB90" s="129"/>
      <c r="AC90" s="129"/>
      <c r="AD90" s="129"/>
      <c r="AE90" s="129"/>
      <c r="AF90" s="129"/>
      <c r="AG90" s="129"/>
      <c r="AH90" s="129"/>
      <c r="AI90" s="129"/>
      <c r="AJ90" s="129"/>
      <c r="AK90" s="129"/>
      <c r="AL90" s="129"/>
      <c r="AM90" s="129"/>
      <c r="AN90" s="129"/>
      <c r="AO90" s="129"/>
      <c r="AP90" s="187">
        <f t="shared" si="1"/>
        <v>0</v>
      </c>
    </row>
    <row r="91" spans="1:42">
      <c r="A91" s="42">
        <v>56</v>
      </c>
      <c r="B91" s="43" t="s">
        <v>58</v>
      </c>
      <c r="C91" s="43">
        <v>5008</v>
      </c>
      <c r="D91" s="43" t="s">
        <v>128</v>
      </c>
      <c r="E91" s="10" t="s">
        <v>90</v>
      </c>
      <c r="F91" s="183"/>
      <c r="G91" s="129"/>
      <c r="H91" s="129"/>
      <c r="I91" s="129"/>
      <c r="J91" s="129"/>
      <c r="K91" s="129"/>
      <c r="L91" s="129"/>
      <c r="M91" s="129"/>
      <c r="N91" s="129"/>
      <c r="O91" s="129"/>
      <c r="P91" s="129"/>
      <c r="Q91" s="129"/>
      <c r="R91" s="129"/>
      <c r="S91" s="129"/>
      <c r="T91" s="129"/>
      <c r="U91" s="129"/>
      <c r="V91" s="129"/>
      <c r="W91" s="129"/>
      <c r="X91" s="129"/>
      <c r="Y91" s="129"/>
      <c r="Z91" s="129"/>
      <c r="AA91" s="129"/>
      <c r="AB91" s="129"/>
      <c r="AC91" s="129"/>
      <c r="AD91" s="129"/>
      <c r="AE91" s="129"/>
      <c r="AF91" s="129"/>
      <c r="AG91" s="129"/>
      <c r="AH91" s="129"/>
      <c r="AI91" s="129"/>
      <c r="AJ91" s="129"/>
      <c r="AK91" s="129"/>
      <c r="AL91" s="129"/>
      <c r="AM91" s="129"/>
      <c r="AN91" s="129"/>
      <c r="AO91" s="129"/>
      <c r="AP91" s="187">
        <f t="shared" si="1"/>
        <v>0</v>
      </c>
    </row>
    <row r="92" spans="1:42">
      <c r="A92" s="42">
        <v>44</v>
      </c>
      <c r="B92" s="43" t="s">
        <v>43</v>
      </c>
      <c r="C92" s="43">
        <v>2600</v>
      </c>
      <c r="D92" s="43" t="s">
        <v>129</v>
      </c>
      <c r="E92" s="10" t="s">
        <v>90</v>
      </c>
      <c r="F92" s="183"/>
      <c r="G92" s="129"/>
      <c r="H92" s="129"/>
      <c r="I92" s="129"/>
      <c r="J92" s="129"/>
      <c r="K92" s="129"/>
      <c r="L92" s="129"/>
      <c r="M92" s="129"/>
      <c r="N92" s="129"/>
      <c r="O92" s="129"/>
      <c r="P92" s="129"/>
      <c r="Q92" s="129"/>
      <c r="R92" s="129"/>
      <c r="S92" s="129"/>
      <c r="T92" s="129"/>
      <c r="U92" s="129"/>
      <c r="V92" s="129"/>
      <c r="W92" s="129"/>
      <c r="X92" s="129"/>
      <c r="Y92" s="129"/>
      <c r="Z92" s="129"/>
      <c r="AA92" s="129"/>
      <c r="AB92" s="129"/>
      <c r="AC92" s="129"/>
      <c r="AD92" s="129"/>
      <c r="AE92" s="129"/>
      <c r="AF92" s="129"/>
      <c r="AG92" s="129"/>
      <c r="AH92" s="129"/>
      <c r="AI92" s="129"/>
      <c r="AJ92" s="129"/>
      <c r="AK92" s="129"/>
      <c r="AL92" s="129"/>
      <c r="AM92" s="129"/>
      <c r="AN92" s="129"/>
      <c r="AO92" s="129"/>
      <c r="AP92" s="187">
        <f t="shared" si="1"/>
        <v>0</v>
      </c>
    </row>
    <row r="93" spans="1:42">
      <c r="A93" s="42">
        <v>120</v>
      </c>
      <c r="B93" s="43" t="s">
        <v>64</v>
      </c>
      <c r="C93" s="43">
        <v>5850</v>
      </c>
      <c r="D93" s="43" t="s">
        <v>130</v>
      </c>
      <c r="E93" s="44" t="s">
        <v>90</v>
      </c>
      <c r="F93" s="183"/>
      <c r="G93" s="129"/>
      <c r="H93" s="129"/>
      <c r="I93" s="129"/>
      <c r="J93" s="129"/>
      <c r="K93" s="129"/>
      <c r="L93" s="129"/>
      <c r="M93" s="129"/>
      <c r="N93" s="129"/>
      <c r="O93" s="129"/>
      <c r="P93" s="129"/>
      <c r="Q93" s="129"/>
      <c r="R93" s="129"/>
      <c r="S93" s="129"/>
      <c r="T93" s="129"/>
      <c r="U93" s="129"/>
      <c r="V93" s="129"/>
      <c r="W93" s="129"/>
      <c r="X93" s="129"/>
      <c r="Y93" s="129"/>
      <c r="Z93" s="129"/>
      <c r="AA93" s="129"/>
      <c r="AB93" s="129"/>
      <c r="AC93" s="129"/>
      <c r="AD93" s="129"/>
      <c r="AE93" s="129"/>
      <c r="AF93" s="129"/>
      <c r="AG93" s="129"/>
      <c r="AH93" s="129"/>
      <c r="AI93" s="129"/>
      <c r="AJ93" s="129"/>
      <c r="AK93" s="129"/>
      <c r="AL93" s="129"/>
      <c r="AM93" s="129"/>
      <c r="AN93" s="129"/>
      <c r="AO93" s="129"/>
      <c r="AP93" s="187">
        <f t="shared" si="1"/>
        <v>0</v>
      </c>
    </row>
    <row r="94" spans="1:42">
      <c r="A94" s="42">
        <v>76</v>
      </c>
      <c r="B94" s="43" t="s">
        <v>29</v>
      </c>
      <c r="C94" s="48" t="s">
        <v>131</v>
      </c>
      <c r="D94" s="43" t="s">
        <v>132</v>
      </c>
      <c r="E94" s="10" t="s">
        <v>90</v>
      </c>
      <c r="F94" s="183"/>
      <c r="G94" s="129"/>
      <c r="H94" s="129"/>
      <c r="I94" s="129"/>
      <c r="J94" s="129"/>
      <c r="K94" s="129"/>
      <c r="L94" s="129"/>
      <c r="M94" s="129"/>
      <c r="N94" s="129"/>
      <c r="O94" s="129"/>
      <c r="P94" s="129"/>
      <c r="Q94" s="129"/>
      <c r="R94" s="129"/>
      <c r="S94" s="129"/>
      <c r="T94" s="129"/>
      <c r="U94" s="129"/>
      <c r="V94" s="129"/>
      <c r="W94" s="129"/>
      <c r="X94" s="129"/>
      <c r="Y94" s="129"/>
      <c r="Z94" s="129"/>
      <c r="AA94" s="129"/>
      <c r="AB94" s="129"/>
      <c r="AC94" s="129"/>
      <c r="AD94" s="129"/>
      <c r="AE94" s="129"/>
      <c r="AF94" s="129"/>
      <c r="AG94" s="129"/>
      <c r="AH94" s="129"/>
      <c r="AI94" s="129"/>
      <c r="AJ94" s="129"/>
      <c r="AK94" s="129"/>
      <c r="AL94" s="129"/>
      <c r="AM94" s="129"/>
      <c r="AN94" s="129"/>
      <c r="AO94" s="129"/>
      <c r="AP94" s="187">
        <f t="shared" si="1"/>
        <v>0</v>
      </c>
    </row>
    <row r="95" spans="1:42">
      <c r="A95" s="42">
        <v>119</v>
      </c>
      <c r="B95" s="43" t="s">
        <v>64</v>
      </c>
      <c r="C95" s="43">
        <v>6015</v>
      </c>
      <c r="D95" s="43" t="s">
        <v>133</v>
      </c>
      <c r="E95" s="44" t="s">
        <v>90</v>
      </c>
      <c r="F95" s="183"/>
      <c r="G95" s="129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X95" s="129"/>
      <c r="Y95" s="129"/>
      <c r="Z95" s="129"/>
      <c r="AA95" s="129"/>
      <c r="AB95" s="129"/>
      <c r="AC95" s="129"/>
      <c r="AD95" s="129"/>
      <c r="AE95" s="129"/>
      <c r="AF95" s="129"/>
      <c r="AG95" s="129"/>
      <c r="AH95" s="129"/>
      <c r="AI95" s="129"/>
      <c r="AJ95" s="129"/>
      <c r="AK95" s="129"/>
      <c r="AL95" s="129"/>
      <c r="AM95" s="129"/>
      <c r="AN95" s="129"/>
      <c r="AO95" s="129"/>
      <c r="AP95" s="187">
        <f t="shared" si="1"/>
        <v>0</v>
      </c>
    </row>
    <row r="96" spans="1:42">
      <c r="A96" s="42">
        <v>19</v>
      </c>
      <c r="B96" s="43" t="s">
        <v>55</v>
      </c>
      <c r="C96" s="43">
        <v>1902</v>
      </c>
      <c r="D96" s="44" t="s">
        <v>134</v>
      </c>
      <c r="E96" s="10" t="s">
        <v>90</v>
      </c>
      <c r="F96" s="183"/>
      <c r="G96" s="129"/>
      <c r="H96" s="129"/>
      <c r="I96" s="129"/>
      <c r="J96" s="129"/>
      <c r="K96" s="129"/>
      <c r="L96" s="129"/>
      <c r="M96" s="129"/>
      <c r="N96" s="129"/>
      <c r="O96" s="129"/>
      <c r="P96" s="129"/>
      <c r="Q96" s="129"/>
      <c r="R96" s="129"/>
      <c r="S96" s="129"/>
      <c r="T96" s="129"/>
      <c r="U96" s="129"/>
      <c r="V96" s="129"/>
      <c r="W96" s="129"/>
      <c r="X96" s="129"/>
      <c r="Y96" s="129"/>
      <c r="Z96" s="129"/>
      <c r="AA96" s="129"/>
      <c r="AB96" s="129"/>
      <c r="AC96" s="129"/>
      <c r="AD96" s="129"/>
      <c r="AE96" s="129"/>
      <c r="AF96" s="129"/>
      <c r="AG96" s="129"/>
      <c r="AH96" s="129"/>
      <c r="AI96" s="129"/>
      <c r="AJ96" s="129"/>
      <c r="AK96" s="129"/>
      <c r="AL96" s="129"/>
      <c r="AM96" s="129"/>
      <c r="AN96" s="129"/>
      <c r="AO96" s="129"/>
      <c r="AP96" s="187">
        <f t="shared" si="1"/>
        <v>0</v>
      </c>
    </row>
    <row r="97" spans="1:42">
      <c r="A97" s="42">
        <v>116</v>
      </c>
      <c r="B97" s="43" t="s">
        <v>64</v>
      </c>
      <c r="C97" s="43">
        <v>5411</v>
      </c>
      <c r="D97" s="43" t="s">
        <v>135</v>
      </c>
      <c r="E97" s="44" t="s">
        <v>90</v>
      </c>
      <c r="F97" s="183"/>
      <c r="G97" s="129"/>
      <c r="H97" s="129"/>
      <c r="I97" s="129"/>
      <c r="J97" s="129"/>
      <c r="K97" s="129"/>
      <c r="L97" s="129"/>
      <c r="M97" s="129"/>
      <c r="N97" s="129"/>
      <c r="O97" s="129"/>
      <c r="P97" s="129"/>
      <c r="Q97" s="129"/>
      <c r="R97" s="129"/>
      <c r="S97" s="129"/>
      <c r="T97" s="129"/>
      <c r="U97" s="129"/>
      <c r="V97" s="129"/>
      <c r="W97" s="129"/>
      <c r="X97" s="129"/>
      <c r="Y97" s="129"/>
      <c r="Z97" s="129"/>
      <c r="AA97" s="129"/>
      <c r="AB97" s="129"/>
      <c r="AC97" s="129"/>
      <c r="AD97" s="129"/>
      <c r="AE97" s="129"/>
      <c r="AF97" s="129"/>
      <c r="AG97" s="129"/>
      <c r="AH97" s="129"/>
      <c r="AI97" s="129"/>
      <c r="AJ97" s="129"/>
      <c r="AK97" s="129"/>
      <c r="AL97" s="129"/>
      <c r="AM97" s="129"/>
      <c r="AN97" s="129"/>
      <c r="AO97" s="129"/>
      <c r="AP97" s="187">
        <f t="shared" si="1"/>
        <v>0</v>
      </c>
    </row>
    <row r="98" ht="15" customHeight="1" spans="1:42">
      <c r="A98" s="42">
        <v>12</v>
      </c>
      <c r="B98" s="43" t="s">
        <v>32</v>
      </c>
      <c r="C98" s="43">
        <v>5802</v>
      </c>
      <c r="D98" s="43" t="s">
        <v>136</v>
      </c>
      <c r="E98" s="10" t="s">
        <v>90</v>
      </c>
      <c r="F98" s="183"/>
      <c r="G98" s="129"/>
      <c r="H98" s="129"/>
      <c r="I98" s="129"/>
      <c r="J98" s="129"/>
      <c r="K98" s="129"/>
      <c r="L98" s="129"/>
      <c r="M98" s="129"/>
      <c r="N98" s="129"/>
      <c r="O98" s="129"/>
      <c r="P98" s="129"/>
      <c r="Q98" s="129"/>
      <c r="R98" s="129"/>
      <c r="S98" s="129"/>
      <c r="T98" s="129"/>
      <c r="U98" s="129"/>
      <c r="V98" s="129"/>
      <c r="W98" s="129"/>
      <c r="X98" s="129"/>
      <c r="Y98" s="129"/>
      <c r="Z98" s="129"/>
      <c r="AA98" s="129"/>
      <c r="AB98" s="129"/>
      <c r="AC98" s="129"/>
      <c r="AD98" s="129"/>
      <c r="AE98" s="129"/>
      <c r="AF98" s="129"/>
      <c r="AG98" s="129"/>
      <c r="AH98" s="129"/>
      <c r="AI98" s="129"/>
      <c r="AJ98" s="129"/>
      <c r="AK98" s="129"/>
      <c r="AL98" s="129"/>
      <c r="AM98" s="129"/>
      <c r="AN98" s="129"/>
      <c r="AO98" s="129"/>
      <c r="AP98" s="187">
        <f t="shared" si="1"/>
        <v>0</v>
      </c>
    </row>
    <row r="99" ht="48" spans="1:42">
      <c r="A99" s="42">
        <v>109</v>
      </c>
      <c r="B99" s="44" t="s">
        <v>137</v>
      </c>
      <c r="C99" s="43">
        <v>6223</v>
      </c>
      <c r="D99" s="43" t="s">
        <v>138</v>
      </c>
      <c r="E99" s="44" t="s">
        <v>90</v>
      </c>
      <c r="F99" s="183"/>
      <c r="G99" s="129"/>
      <c r="H99" s="129"/>
      <c r="I99" s="129"/>
      <c r="J99" s="129"/>
      <c r="K99" s="129"/>
      <c r="L99" s="129"/>
      <c r="M99" s="129"/>
      <c r="N99" s="129"/>
      <c r="O99" s="129"/>
      <c r="P99" s="129"/>
      <c r="Q99" s="129"/>
      <c r="R99" s="129"/>
      <c r="S99" s="129"/>
      <c r="T99" s="129"/>
      <c r="U99" s="129"/>
      <c r="V99" s="129"/>
      <c r="W99" s="129"/>
      <c r="X99" s="129"/>
      <c r="Y99" s="129"/>
      <c r="Z99" s="129"/>
      <c r="AA99" s="129"/>
      <c r="AB99" s="129"/>
      <c r="AC99" s="129"/>
      <c r="AD99" s="129"/>
      <c r="AE99" s="129"/>
      <c r="AF99" s="129"/>
      <c r="AG99" s="129"/>
      <c r="AH99" s="129"/>
      <c r="AI99" s="129"/>
      <c r="AJ99" s="129"/>
      <c r="AK99" s="129"/>
      <c r="AL99" s="129"/>
      <c r="AM99" s="129"/>
      <c r="AN99" s="129"/>
      <c r="AO99" s="129"/>
      <c r="AP99" s="187">
        <f t="shared" si="1"/>
        <v>0</v>
      </c>
    </row>
    <row r="100" spans="1:42">
      <c r="A100" s="42">
        <v>107</v>
      </c>
      <c r="B100" s="43" t="s">
        <v>34</v>
      </c>
      <c r="C100" s="43">
        <v>2575</v>
      </c>
      <c r="D100" s="43" t="s">
        <v>139</v>
      </c>
      <c r="E100" s="10" t="s">
        <v>90</v>
      </c>
      <c r="F100" s="183"/>
      <c r="G100" s="129"/>
      <c r="H100" s="129"/>
      <c r="I100" s="129"/>
      <c r="J100" s="129"/>
      <c r="K100" s="129"/>
      <c r="L100" s="129"/>
      <c r="M100" s="129"/>
      <c r="N100" s="129"/>
      <c r="O100" s="129"/>
      <c r="P100" s="129"/>
      <c r="Q100" s="129"/>
      <c r="R100" s="129"/>
      <c r="S100" s="129"/>
      <c r="T100" s="129"/>
      <c r="U100" s="129"/>
      <c r="V100" s="129"/>
      <c r="W100" s="129"/>
      <c r="X100" s="129"/>
      <c r="Y100" s="129"/>
      <c r="Z100" s="129"/>
      <c r="AA100" s="129"/>
      <c r="AB100" s="129"/>
      <c r="AC100" s="129"/>
      <c r="AD100" s="129"/>
      <c r="AE100" s="129"/>
      <c r="AF100" s="129"/>
      <c r="AG100" s="129"/>
      <c r="AH100" s="129"/>
      <c r="AI100" s="129"/>
      <c r="AJ100" s="129"/>
      <c r="AK100" s="129"/>
      <c r="AL100" s="129"/>
      <c r="AM100" s="129"/>
      <c r="AN100" s="129"/>
      <c r="AO100" s="129"/>
      <c r="AP100" s="187">
        <f t="shared" si="1"/>
        <v>0</v>
      </c>
    </row>
    <row r="101" spans="1:42">
      <c r="A101" s="42">
        <v>63</v>
      </c>
      <c r="B101" s="43" t="s">
        <v>49</v>
      </c>
      <c r="C101" s="43">
        <v>2644</v>
      </c>
      <c r="D101" s="43" t="s">
        <v>140</v>
      </c>
      <c r="E101" s="10" t="s">
        <v>90</v>
      </c>
      <c r="F101" s="183"/>
      <c r="G101" s="129"/>
      <c r="H101" s="129"/>
      <c r="I101" s="129"/>
      <c r="J101" s="129"/>
      <c r="K101" s="129"/>
      <c r="L101" s="129"/>
      <c r="M101" s="129"/>
      <c r="N101" s="129"/>
      <c r="O101" s="129"/>
      <c r="P101" s="129"/>
      <c r="Q101" s="129"/>
      <c r="R101" s="129"/>
      <c r="S101" s="129"/>
      <c r="T101" s="129"/>
      <c r="U101" s="129"/>
      <c r="V101" s="129"/>
      <c r="W101" s="129"/>
      <c r="X101" s="129"/>
      <c r="Y101" s="129"/>
      <c r="Z101" s="129"/>
      <c r="AA101" s="129"/>
      <c r="AB101" s="129"/>
      <c r="AC101" s="129"/>
      <c r="AD101" s="129"/>
      <c r="AE101" s="129"/>
      <c r="AF101" s="129"/>
      <c r="AG101" s="129"/>
      <c r="AH101" s="129"/>
      <c r="AI101" s="129"/>
      <c r="AJ101" s="129"/>
      <c r="AK101" s="129"/>
      <c r="AL101" s="129"/>
      <c r="AM101" s="129"/>
      <c r="AN101" s="129"/>
      <c r="AO101" s="129"/>
      <c r="AP101" s="187">
        <f t="shared" si="1"/>
        <v>0</v>
      </c>
    </row>
    <row r="102" spans="1:42">
      <c r="A102" s="42">
        <v>52</v>
      </c>
      <c r="B102" s="43" t="s">
        <v>58</v>
      </c>
      <c r="C102" s="43">
        <v>1753</v>
      </c>
      <c r="D102" s="44" t="s">
        <v>141</v>
      </c>
      <c r="E102" s="10" t="s">
        <v>90</v>
      </c>
      <c r="F102" s="183"/>
      <c r="G102" s="129"/>
      <c r="H102" s="129"/>
      <c r="I102" s="129"/>
      <c r="J102" s="129"/>
      <c r="K102" s="129"/>
      <c r="L102" s="129"/>
      <c r="M102" s="129"/>
      <c r="N102" s="129"/>
      <c r="O102" s="129"/>
      <c r="P102" s="129"/>
      <c r="Q102" s="129"/>
      <c r="R102" s="129"/>
      <c r="S102" s="129"/>
      <c r="T102" s="129"/>
      <c r="U102" s="129"/>
      <c r="V102" s="129"/>
      <c r="W102" s="129"/>
      <c r="X102" s="129"/>
      <c r="Y102" s="129"/>
      <c r="Z102" s="129"/>
      <c r="AA102" s="129"/>
      <c r="AB102" s="129"/>
      <c r="AC102" s="129"/>
      <c r="AD102" s="129"/>
      <c r="AE102" s="129"/>
      <c r="AF102" s="129"/>
      <c r="AG102" s="129"/>
      <c r="AH102" s="129"/>
      <c r="AI102" s="129"/>
      <c r="AJ102" s="129"/>
      <c r="AK102" s="129"/>
      <c r="AL102" s="129"/>
      <c r="AM102" s="129"/>
      <c r="AN102" s="129"/>
      <c r="AO102" s="129"/>
      <c r="AP102" s="187">
        <f t="shared" si="1"/>
        <v>0</v>
      </c>
    </row>
    <row r="103" spans="1:42">
      <c r="A103" s="42">
        <v>67</v>
      </c>
      <c r="B103" s="43" t="s">
        <v>49</v>
      </c>
      <c r="C103" s="43">
        <v>6233</v>
      </c>
      <c r="D103" s="43" t="s">
        <v>142</v>
      </c>
      <c r="E103" s="10" t="s">
        <v>90</v>
      </c>
      <c r="F103" s="183"/>
      <c r="G103" s="129"/>
      <c r="H103" s="129"/>
      <c r="I103" s="129"/>
      <c r="J103" s="129"/>
      <c r="K103" s="129"/>
      <c r="L103" s="129"/>
      <c r="M103" s="129"/>
      <c r="N103" s="129"/>
      <c r="O103" s="129"/>
      <c r="P103" s="129"/>
      <c r="Q103" s="129"/>
      <c r="R103" s="129"/>
      <c r="S103" s="129"/>
      <c r="T103" s="129"/>
      <c r="U103" s="129"/>
      <c r="V103" s="129"/>
      <c r="W103" s="129"/>
      <c r="X103" s="129"/>
      <c r="Y103" s="129"/>
      <c r="Z103" s="129"/>
      <c r="AA103" s="129"/>
      <c r="AB103" s="129"/>
      <c r="AC103" s="129"/>
      <c r="AD103" s="129"/>
      <c r="AE103" s="129"/>
      <c r="AF103" s="129"/>
      <c r="AG103" s="129"/>
      <c r="AH103" s="129"/>
      <c r="AI103" s="129"/>
      <c r="AJ103" s="129"/>
      <c r="AK103" s="129"/>
      <c r="AL103" s="129">
        <v>1</v>
      </c>
      <c r="AM103" s="129"/>
      <c r="AN103" s="129"/>
      <c r="AO103" s="129"/>
      <c r="AP103" s="187">
        <f t="shared" si="1"/>
        <v>10</v>
      </c>
    </row>
    <row r="104" spans="1:42">
      <c r="A104" s="42">
        <v>66</v>
      </c>
      <c r="B104" s="43" t="s">
        <v>49</v>
      </c>
      <c r="C104" s="43">
        <v>5764</v>
      </c>
      <c r="D104" s="43" t="s">
        <v>143</v>
      </c>
      <c r="E104" s="10" t="s">
        <v>144</v>
      </c>
      <c r="F104" s="183"/>
      <c r="G104" s="129"/>
      <c r="H104" s="129"/>
      <c r="I104" s="129"/>
      <c r="J104" s="129"/>
      <c r="K104" s="129"/>
      <c r="L104" s="129"/>
      <c r="M104" s="129"/>
      <c r="N104" s="129"/>
      <c r="O104" s="129"/>
      <c r="P104" s="129"/>
      <c r="Q104" s="129"/>
      <c r="R104" s="129"/>
      <c r="S104" s="129"/>
      <c r="T104" s="129"/>
      <c r="U104" s="129"/>
      <c r="V104" s="129"/>
      <c r="W104" s="129"/>
      <c r="X104" s="129"/>
      <c r="Y104" s="129"/>
      <c r="Z104" s="129"/>
      <c r="AA104" s="129"/>
      <c r="AB104" s="129"/>
      <c r="AC104" s="129"/>
      <c r="AD104" s="129">
        <v>2</v>
      </c>
      <c r="AE104" s="129"/>
      <c r="AF104" s="129"/>
      <c r="AG104" s="129"/>
      <c r="AH104" s="129"/>
      <c r="AI104" s="129"/>
      <c r="AJ104" s="129"/>
      <c r="AK104" s="129"/>
      <c r="AL104" s="129"/>
      <c r="AM104" s="129"/>
      <c r="AN104" s="129"/>
      <c r="AO104" s="129"/>
      <c r="AP104" s="187">
        <f t="shared" si="1"/>
        <v>60</v>
      </c>
    </row>
    <row r="105" spans="1:42">
      <c r="A105" s="42">
        <v>77</v>
      </c>
      <c r="B105" s="43" t="s">
        <v>29</v>
      </c>
      <c r="C105" s="43">
        <v>1905</v>
      </c>
      <c r="D105" s="44" t="s">
        <v>145</v>
      </c>
      <c r="E105" s="10" t="s">
        <v>144</v>
      </c>
      <c r="F105" s="183"/>
      <c r="G105" s="129"/>
      <c r="H105" s="129"/>
      <c r="I105" s="129"/>
      <c r="J105" s="129"/>
      <c r="K105" s="129"/>
      <c r="L105" s="129"/>
      <c r="M105" s="129"/>
      <c r="N105" s="129"/>
      <c r="O105" s="129"/>
      <c r="P105" s="129"/>
      <c r="Q105" s="129"/>
      <c r="R105" s="129"/>
      <c r="S105" s="129"/>
      <c r="T105" s="129"/>
      <c r="U105" s="129"/>
      <c r="V105" s="129"/>
      <c r="W105" s="129"/>
      <c r="X105" s="129"/>
      <c r="Y105" s="129"/>
      <c r="Z105" s="129"/>
      <c r="AA105" s="129"/>
      <c r="AB105" s="129"/>
      <c r="AC105" s="129"/>
      <c r="AD105" s="129"/>
      <c r="AE105" s="129"/>
      <c r="AF105" s="129"/>
      <c r="AG105" s="129"/>
      <c r="AH105" s="129"/>
      <c r="AI105" s="129"/>
      <c r="AJ105" s="129"/>
      <c r="AK105" s="129"/>
      <c r="AL105" s="129"/>
      <c r="AM105" s="129"/>
      <c r="AN105" s="129"/>
      <c r="AO105" s="129"/>
      <c r="AP105" s="187">
        <f t="shared" si="1"/>
        <v>0</v>
      </c>
    </row>
    <row r="106" spans="1:42">
      <c r="A106" s="42">
        <v>33</v>
      </c>
      <c r="B106" s="43" t="s">
        <v>38</v>
      </c>
      <c r="C106" s="43">
        <v>5114</v>
      </c>
      <c r="D106" s="43" t="s">
        <v>146</v>
      </c>
      <c r="E106" s="10" t="s">
        <v>144</v>
      </c>
      <c r="F106" s="183"/>
      <c r="G106" s="129"/>
      <c r="H106" s="129"/>
      <c r="I106" s="129"/>
      <c r="J106" s="129"/>
      <c r="K106" s="129"/>
      <c r="L106" s="129"/>
      <c r="M106" s="129"/>
      <c r="N106" s="129"/>
      <c r="O106" s="129"/>
      <c r="P106" s="129"/>
      <c r="Q106" s="129"/>
      <c r="R106" s="129"/>
      <c r="S106" s="129"/>
      <c r="T106" s="129"/>
      <c r="U106" s="129">
        <v>1</v>
      </c>
      <c r="V106" s="129"/>
      <c r="W106" s="129"/>
      <c r="X106" s="129"/>
      <c r="Y106" s="129"/>
      <c r="Z106" s="129"/>
      <c r="AA106" s="129"/>
      <c r="AB106" s="129"/>
      <c r="AC106" s="129"/>
      <c r="AD106" s="129"/>
      <c r="AE106" s="129"/>
      <c r="AF106" s="129"/>
      <c r="AG106" s="129"/>
      <c r="AH106" s="129"/>
      <c r="AI106" s="129"/>
      <c r="AJ106" s="129"/>
      <c r="AK106" s="129"/>
      <c r="AL106" s="129"/>
      <c r="AM106" s="129"/>
      <c r="AN106" s="129"/>
      <c r="AO106" s="129"/>
      <c r="AP106" s="187">
        <f t="shared" si="1"/>
        <v>30</v>
      </c>
    </row>
    <row r="107" spans="1:42">
      <c r="A107" s="42">
        <v>100</v>
      </c>
      <c r="B107" s="43" t="s">
        <v>34</v>
      </c>
      <c r="C107" s="43"/>
      <c r="D107" s="43" t="s">
        <v>147</v>
      </c>
      <c r="E107" s="10" t="s">
        <v>144</v>
      </c>
      <c r="F107" s="183"/>
      <c r="G107" s="129"/>
      <c r="H107" s="129"/>
      <c r="I107" s="129"/>
      <c r="J107" s="129"/>
      <c r="K107" s="129"/>
      <c r="L107" s="129"/>
      <c r="M107" s="129"/>
      <c r="N107" s="129"/>
      <c r="O107" s="129"/>
      <c r="P107" s="129"/>
      <c r="Q107" s="129"/>
      <c r="R107" s="129"/>
      <c r="S107" s="129"/>
      <c r="T107" s="129"/>
      <c r="U107" s="129"/>
      <c r="V107" s="129"/>
      <c r="W107" s="129"/>
      <c r="X107" s="129"/>
      <c r="Y107" s="129"/>
      <c r="Z107" s="129"/>
      <c r="AA107" s="129"/>
      <c r="AB107" s="129"/>
      <c r="AC107" s="129"/>
      <c r="AD107" s="129"/>
      <c r="AE107" s="129"/>
      <c r="AF107" s="129"/>
      <c r="AG107" s="129"/>
      <c r="AH107" s="129"/>
      <c r="AI107" s="129"/>
      <c r="AJ107" s="129"/>
      <c r="AK107" s="129"/>
      <c r="AL107" s="129"/>
      <c r="AM107" s="129"/>
      <c r="AN107" s="129"/>
      <c r="AO107" s="129"/>
      <c r="AP107" s="187">
        <f t="shared" si="1"/>
        <v>0</v>
      </c>
    </row>
    <row r="108" spans="1:42">
      <c r="A108" s="42">
        <v>85</v>
      </c>
      <c r="B108" s="43" t="s">
        <v>36</v>
      </c>
      <c r="C108" s="48" t="s">
        <v>148</v>
      </c>
      <c r="D108" s="44" t="s">
        <v>149</v>
      </c>
      <c r="E108" s="10" t="s">
        <v>144</v>
      </c>
      <c r="F108" s="183"/>
      <c r="G108" s="129"/>
      <c r="H108" s="129"/>
      <c r="I108" s="129"/>
      <c r="J108" s="129"/>
      <c r="K108" s="129"/>
      <c r="L108" s="129"/>
      <c r="M108" s="129"/>
      <c r="N108" s="129"/>
      <c r="O108" s="129"/>
      <c r="P108" s="129"/>
      <c r="Q108" s="129"/>
      <c r="R108" s="129"/>
      <c r="S108" s="129"/>
      <c r="T108" s="129"/>
      <c r="U108" s="129"/>
      <c r="V108" s="129"/>
      <c r="W108" s="129"/>
      <c r="X108" s="129"/>
      <c r="Y108" s="129"/>
      <c r="Z108" s="129"/>
      <c r="AA108" s="129"/>
      <c r="AB108" s="129"/>
      <c r="AC108" s="129"/>
      <c r="AD108" s="129"/>
      <c r="AE108" s="129"/>
      <c r="AF108" s="129"/>
      <c r="AG108" s="129"/>
      <c r="AH108" s="129"/>
      <c r="AI108" s="129"/>
      <c r="AJ108" s="129"/>
      <c r="AK108" s="129"/>
      <c r="AL108" s="129"/>
      <c r="AM108" s="129"/>
      <c r="AN108" s="129"/>
      <c r="AO108" s="129"/>
      <c r="AP108" s="187">
        <f t="shared" si="1"/>
        <v>0</v>
      </c>
    </row>
    <row r="109" spans="1:42">
      <c r="A109" s="42">
        <v>25</v>
      </c>
      <c r="B109" s="43" t="s">
        <v>38</v>
      </c>
      <c r="C109" s="48" t="s">
        <v>150</v>
      </c>
      <c r="D109" s="43" t="s">
        <v>151</v>
      </c>
      <c r="E109" s="10" t="s">
        <v>144</v>
      </c>
      <c r="F109" s="183"/>
      <c r="G109" s="129"/>
      <c r="H109" s="129"/>
      <c r="I109" s="129"/>
      <c r="J109" s="129"/>
      <c r="K109" s="129"/>
      <c r="L109" s="129"/>
      <c r="M109" s="129"/>
      <c r="N109" s="129"/>
      <c r="O109" s="129"/>
      <c r="P109" s="129"/>
      <c r="Q109" s="129"/>
      <c r="R109" s="129"/>
      <c r="S109" s="129"/>
      <c r="T109" s="129"/>
      <c r="U109" s="129"/>
      <c r="V109" s="129"/>
      <c r="W109" s="129"/>
      <c r="X109" s="129"/>
      <c r="Y109" s="129"/>
      <c r="Z109" s="129"/>
      <c r="AA109" s="129"/>
      <c r="AB109" s="129"/>
      <c r="AC109" s="129"/>
      <c r="AD109" s="129"/>
      <c r="AE109" s="129"/>
      <c r="AF109" s="129"/>
      <c r="AG109" s="129"/>
      <c r="AH109" s="129"/>
      <c r="AI109" s="129"/>
      <c r="AJ109" s="129"/>
      <c r="AK109" s="129"/>
      <c r="AL109" s="129"/>
      <c r="AM109" s="129"/>
      <c r="AN109" s="129"/>
      <c r="AO109" s="129"/>
      <c r="AP109" s="187">
        <f t="shared" si="1"/>
        <v>0</v>
      </c>
    </row>
    <row r="110" ht="15" customHeight="1" spans="1:42">
      <c r="A110" s="42">
        <v>70</v>
      </c>
      <c r="B110" s="43" t="s">
        <v>40</v>
      </c>
      <c r="C110" s="43"/>
      <c r="D110" s="44" t="s">
        <v>152</v>
      </c>
      <c r="E110" s="10" t="s">
        <v>144</v>
      </c>
      <c r="F110" s="183"/>
      <c r="G110" s="129"/>
      <c r="H110" s="129"/>
      <c r="I110" s="129"/>
      <c r="J110" s="129"/>
      <c r="K110" s="129"/>
      <c r="L110" s="129"/>
      <c r="M110" s="129"/>
      <c r="N110" s="129"/>
      <c r="O110" s="129"/>
      <c r="P110" s="129"/>
      <c r="Q110" s="129"/>
      <c r="R110" s="129"/>
      <c r="S110" s="129"/>
      <c r="T110" s="129"/>
      <c r="U110" s="129"/>
      <c r="V110" s="129"/>
      <c r="W110" s="129"/>
      <c r="X110" s="129"/>
      <c r="Y110" s="129"/>
      <c r="Z110" s="129"/>
      <c r="AA110" s="129"/>
      <c r="AB110" s="129"/>
      <c r="AC110" s="129"/>
      <c r="AD110" s="129"/>
      <c r="AE110" s="129"/>
      <c r="AF110" s="129"/>
      <c r="AG110" s="129"/>
      <c r="AH110" s="129"/>
      <c r="AI110" s="129"/>
      <c r="AJ110" s="129"/>
      <c r="AK110" s="129"/>
      <c r="AL110" s="129"/>
      <c r="AM110" s="129"/>
      <c r="AN110" s="129"/>
      <c r="AO110" s="129"/>
      <c r="AP110" s="187">
        <f t="shared" si="1"/>
        <v>0</v>
      </c>
    </row>
    <row r="111" spans="1:42">
      <c r="A111" s="42">
        <v>16</v>
      </c>
      <c r="B111" s="43" t="s">
        <v>55</v>
      </c>
      <c r="C111" s="43">
        <v>2464</v>
      </c>
      <c r="D111" s="43" t="s">
        <v>153</v>
      </c>
      <c r="E111" s="10" t="s">
        <v>144</v>
      </c>
      <c r="F111" s="123"/>
      <c r="G111" s="123"/>
      <c r="H111" s="123"/>
      <c r="I111" s="123"/>
      <c r="J111" s="123"/>
      <c r="K111" s="123"/>
      <c r="L111" s="123"/>
      <c r="M111" s="123"/>
      <c r="N111" s="123"/>
      <c r="O111" s="123"/>
      <c r="P111" s="123"/>
      <c r="Q111" s="123"/>
      <c r="R111" s="123"/>
      <c r="S111" s="123"/>
      <c r="T111" s="123"/>
      <c r="U111" s="123"/>
      <c r="V111" s="123"/>
      <c r="W111" s="123"/>
      <c r="X111" s="123"/>
      <c r="Y111" s="123"/>
      <c r="Z111" s="123"/>
      <c r="AA111" s="123"/>
      <c r="AB111" s="123"/>
      <c r="AC111" s="123"/>
      <c r="AD111" s="123">
        <v>1</v>
      </c>
      <c r="AE111" s="123"/>
      <c r="AF111" s="123"/>
      <c r="AG111" s="123"/>
      <c r="AH111" s="123"/>
      <c r="AI111" s="123"/>
      <c r="AJ111" s="123"/>
      <c r="AK111" s="123"/>
      <c r="AL111" s="123"/>
      <c r="AM111" s="123"/>
      <c r="AN111" s="123"/>
      <c r="AO111" s="123"/>
      <c r="AP111" s="187">
        <f t="shared" si="1"/>
        <v>30</v>
      </c>
    </row>
    <row r="112" spans="1:42">
      <c r="A112" s="42">
        <v>4</v>
      </c>
      <c r="B112" s="43" t="s">
        <v>32</v>
      </c>
      <c r="C112" s="43">
        <v>1699</v>
      </c>
      <c r="D112" s="43" t="s">
        <v>154</v>
      </c>
      <c r="E112" s="10" t="s">
        <v>144</v>
      </c>
      <c r="F112" s="123"/>
      <c r="G112" s="123"/>
      <c r="H112" s="123"/>
      <c r="I112" s="123"/>
      <c r="J112" s="123"/>
      <c r="K112" s="123"/>
      <c r="L112" s="123"/>
      <c r="M112" s="123"/>
      <c r="N112" s="123"/>
      <c r="O112" s="123"/>
      <c r="P112" s="123"/>
      <c r="Q112" s="123"/>
      <c r="R112" s="123"/>
      <c r="S112" s="123"/>
      <c r="T112" s="123"/>
      <c r="U112" s="123"/>
      <c r="V112" s="123"/>
      <c r="W112" s="123"/>
      <c r="X112" s="123"/>
      <c r="Y112" s="123"/>
      <c r="Z112" s="123"/>
      <c r="AA112" s="123"/>
      <c r="AB112" s="123"/>
      <c r="AC112" s="123"/>
      <c r="AD112" s="123"/>
      <c r="AE112" s="123"/>
      <c r="AF112" s="123"/>
      <c r="AG112" s="123"/>
      <c r="AH112" s="123"/>
      <c r="AI112" s="123"/>
      <c r="AJ112" s="123"/>
      <c r="AK112" s="123"/>
      <c r="AL112" s="123"/>
      <c r="AM112" s="123"/>
      <c r="AN112" s="123"/>
      <c r="AO112" s="123"/>
      <c r="AP112" s="187">
        <f t="shared" si="1"/>
        <v>0</v>
      </c>
    </row>
    <row r="113" spans="1:42">
      <c r="A113" s="42">
        <v>1</v>
      </c>
      <c r="B113" s="43" t="s">
        <v>32</v>
      </c>
      <c r="C113" s="43"/>
      <c r="D113" s="43" t="s">
        <v>155</v>
      </c>
      <c r="E113" s="10" t="s">
        <v>144</v>
      </c>
      <c r="F113" s="123"/>
      <c r="G113" s="123"/>
      <c r="H113" s="123"/>
      <c r="I113" s="123"/>
      <c r="J113" s="123"/>
      <c r="K113" s="123"/>
      <c r="L113" s="123"/>
      <c r="M113" s="123"/>
      <c r="N113" s="123"/>
      <c r="O113" s="123"/>
      <c r="P113" s="123"/>
      <c r="Q113" s="123"/>
      <c r="R113" s="123"/>
      <c r="S113" s="123"/>
      <c r="T113" s="123"/>
      <c r="U113" s="123"/>
      <c r="V113" s="123"/>
      <c r="W113" s="123"/>
      <c r="X113" s="123"/>
      <c r="Y113" s="123"/>
      <c r="Z113" s="123"/>
      <c r="AA113" s="123"/>
      <c r="AB113" s="123"/>
      <c r="AC113" s="123"/>
      <c r="AD113" s="123"/>
      <c r="AE113" s="123"/>
      <c r="AF113" s="123"/>
      <c r="AG113" s="123"/>
      <c r="AH113" s="123"/>
      <c r="AI113" s="123"/>
      <c r="AJ113" s="123"/>
      <c r="AK113" s="123"/>
      <c r="AL113" s="123"/>
      <c r="AM113" s="123"/>
      <c r="AN113" s="123"/>
      <c r="AO113" s="123"/>
      <c r="AP113" s="187">
        <f t="shared" si="1"/>
        <v>0</v>
      </c>
    </row>
    <row r="114" spans="1:42">
      <c r="A114" s="42">
        <v>26</v>
      </c>
      <c r="B114" s="43" t="s">
        <v>38</v>
      </c>
      <c r="C114" s="43">
        <v>2304</v>
      </c>
      <c r="D114" s="43" t="s">
        <v>156</v>
      </c>
      <c r="E114" s="10" t="s">
        <v>144</v>
      </c>
      <c r="F114" s="123"/>
      <c r="G114" s="123"/>
      <c r="H114" s="123"/>
      <c r="I114" s="123"/>
      <c r="J114" s="123"/>
      <c r="K114" s="123"/>
      <c r="L114" s="123"/>
      <c r="M114" s="123"/>
      <c r="N114" s="123"/>
      <c r="O114" s="123"/>
      <c r="P114" s="123"/>
      <c r="Q114" s="123"/>
      <c r="R114" s="123"/>
      <c r="S114" s="123"/>
      <c r="T114" s="123"/>
      <c r="U114" s="123"/>
      <c r="V114" s="123"/>
      <c r="W114" s="123"/>
      <c r="X114" s="123"/>
      <c r="Y114" s="123"/>
      <c r="Z114" s="123"/>
      <c r="AA114" s="123"/>
      <c r="AB114" s="123"/>
      <c r="AC114" s="123"/>
      <c r="AD114" s="123"/>
      <c r="AE114" s="123"/>
      <c r="AF114" s="123"/>
      <c r="AG114" s="123"/>
      <c r="AH114" s="123"/>
      <c r="AI114" s="123"/>
      <c r="AJ114" s="123"/>
      <c r="AK114" s="123"/>
      <c r="AL114" s="123"/>
      <c r="AM114" s="123"/>
      <c r="AN114" s="123"/>
      <c r="AO114" s="123"/>
      <c r="AP114" s="187">
        <f t="shared" si="1"/>
        <v>0</v>
      </c>
    </row>
    <row r="115" spans="1:42">
      <c r="A115" s="42">
        <v>95</v>
      </c>
      <c r="B115" s="43" t="s">
        <v>34</v>
      </c>
      <c r="C115" s="43">
        <v>3535</v>
      </c>
      <c r="D115" s="43" t="s">
        <v>157</v>
      </c>
      <c r="E115" s="10" t="s">
        <v>144</v>
      </c>
      <c r="F115" s="123"/>
      <c r="G115" s="123"/>
      <c r="H115" s="123"/>
      <c r="I115" s="123"/>
      <c r="J115" s="123"/>
      <c r="K115" s="123"/>
      <c r="L115" s="123"/>
      <c r="M115" s="123"/>
      <c r="N115" s="123"/>
      <c r="O115" s="123"/>
      <c r="P115" s="123"/>
      <c r="Q115" s="123"/>
      <c r="R115" s="123"/>
      <c r="S115" s="123"/>
      <c r="T115" s="123"/>
      <c r="U115" s="123"/>
      <c r="V115" s="123"/>
      <c r="W115" s="123"/>
      <c r="X115" s="123"/>
      <c r="Y115" s="123"/>
      <c r="Z115" s="123"/>
      <c r="AA115" s="123"/>
      <c r="AB115" s="123"/>
      <c r="AC115" s="123"/>
      <c r="AD115" s="123"/>
      <c r="AE115" s="123"/>
      <c r="AF115" s="123"/>
      <c r="AG115" s="123"/>
      <c r="AH115" s="123"/>
      <c r="AI115" s="123"/>
      <c r="AJ115" s="123"/>
      <c r="AK115" s="123"/>
      <c r="AL115" s="123"/>
      <c r="AM115" s="123"/>
      <c r="AN115" s="123"/>
      <c r="AO115" s="123"/>
      <c r="AP115" s="187">
        <f t="shared" si="1"/>
        <v>0</v>
      </c>
    </row>
    <row r="116" spans="1:42">
      <c r="A116" s="42">
        <v>38</v>
      </c>
      <c r="B116" s="43" t="s">
        <v>43</v>
      </c>
      <c r="C116" s="48" t="s">
        <v>158</v>
      </c>
      <c r="D116" s="44" t="s">
        <v>159</v>
      </c>
      <c r="E116" s="10" t="s">
        <v>144</v>
      </c>
      <c r="F116" s="123"/>
      <c r="G116" s="123"/>
      <c r="H116" s="123"/>
      <c r="I116" s="123"/>
      <c r="J116" s="123"/>
      <c r="K116" s="123"/>
      <c r="L116" s="123"/>
      <c r="M116" s="123"/>
      <c r="N116" s="123"/>
      <c r="O116" s="123"/>
      <c r="P116" s="123"/>
      <c r="Q116" s="123"/>
      <c r="R116" s="123"/>
      <c r="S116" s="123"/>
      <c r="T116" s="123"/>
      <c r="U116" s="123"/>
      <c r="V116" s="123"/>
      <c r="W116" s="123"/>
      <c r="X116" s="123"/>
      <c r="Y116" s="123"/>
      <c r="Z116" s="123"/>
      <c r="AA116" s="123"/>
      <c r="AB116" s="123"/>
      <c r="AC116" s="123"/>
      <c r="AD116" s="123"/>
      <c r="AE116" s="123"/>
      <c r="AF116" s="123"/>
      <c r="AG116" s="123"/>
      <c r="AH116" s="123"/>
      <c r="AI116" s="123"/>
      <c r="AJ116" s="123"/>
      <c r="AK116" s="123"/>
      <c r="AL116" s="123"/>
      <c r="AM116" s="123"/>
      <c r="AN116" s="123"/>
      <c r="AO116" s="123"/>
      <c r="AP116" s="187">
        <f t="shared" si="1"/>
        <v>0</v>
      </c>
    </row>
    <row r="117" spans="1:42">
      <c r="A117" s="42">
        <v>64</v>
      </c>
      <c r="B117" s="43" t="s">
        <v>49</v>
      </c>
      <c r="C117" s="43">
        <v>5323</v>
      </c>
      <c r="D117" s="44" t="s">
        <v>160</v>
      </c>
      <c r="E117" s="10" t="s">
        <v>144</v>
      </c>
      <c r="F117" s="123">
        <v>1</v>
      </c>
      <c r="G117" s="123"/>
      <c r="H117" s="123"/>
      <c r="I117" s="123"/>
      <c r="J117" s="123"/>
      <c r="K117" s="123"/>
      <c r="L117" s="123"/>
      <c r="M117" s="123"/>
      <c r="N117" s="123"/>
      <c r="O117" s="123"/>
      <c r="P117" s="123"/>
      <c r="Q117" s="123"/>
      <c r="R117" s="123">
        <v>1</v>
      </c>
      <c r="S117" s="123"/>
      <c r="T117" s="123"/>
      <c r="U117" s="123"/>
      <c r="V117" s="123"/>
      <c r="W117" s="123"/>
      <c r="X117" s="123"/>
      <c r="Y117" s="123"/>
      <c r="Z117" s="123"/>
      <c r="AA117" s="123"/>
      <c r="AB117" s="123"/>
      <c r="AC117" s="123"/>
      <c r="AD117" s="123"/>
      <c r="AE117" s="123"/>
      <c r="AF117" s="123"/>
      <c r="AG117" s="123"/>
      <c r="AH117" s="123"/>
      <c r="AI117" s="123"/>
      <c r="AJ117" s="123"/>
      <c r="AK117" s="123"/>
      <c r="AL117" s="123"/>
      <c r="AM117" s="123"/>
      <c r="AN117" s="123"/>
      <c r="AO117" s="123"/>
      <c r="AP117" s="187">
        <f t="shared" si="1"/>
        <v>300</v>
      </c>
    </row>
    <row r="118" spans="1:42">
      <c r="A118" s="42">
        <v>73</v>
      </c>
      <c r="B118" s="43" t="s">
        <v>40</v>
      </c>
      <c r="C118" s="43">
        <v>5148</v>
      </c>
      <c r="D118" s="44" t="s">
        <v>161</v>
      </c>
      <c r="E118" s="10" t="s">
        <v>144</v>
      </c>
      <c r="F118" s="123"/>
      <c r="G118" s="123"/>
      <c r="H118" s="123"/>
      <c r="I118" s="123"/>
      <c r="J118" s="123"/>
      <c r="K118" s="123"/>
      <c r="L118" s="123"/>
      <c r="M118" s="123"/>
      <c r="N118" s="123"/>
      <c r="O118" s="123"/>
      <c r="P118" s="123"/>
      <c r="Q118" s="123"/>
      <c r="R118" s="123"/>
      <c r="S118" s="123"/>
      <c r="T118" s="123"/>
      <c r="U118" s="123"/>
      <c r="V118" s="123"/>
      <c r="W118" s="123"/>
      <c r="X118" s="123"/>
      <c r="Y118" s="123"/>
      <c r="Z118" s="123"/>
      <c r="AA118" s="123"/>
      <c r="AB118" s="123"/>
      <c r="AC118" s="123"/>
      <c r="AD118" s="123"/>
      <c r="AE118" s="123"/>
      <c r="AF118" s="123"/>
      <c r="AG118" s="123"/>
      <c r="AH118" s="123"/>
      <c r="AI118" s="123"/>
      <c r="AJ118" s="123"/>
      <c r="AK118" s="123"/>
      <c r="AL118" s="123"/>
      <c r="AM118" s="123"/>
      <c r="AN118" s="123"/>
      <c r="AO118" s="123"/>
      <c r="AP118" s="187">
        <f t="shared" si="1"/>
        <v>0</v>
      </c>
    </row>
    <row r="119" spans="1:42">
      <c r="A119" s="42">
        <v>58</v>
      </c>
      <c r="B119" s="43" t="s">
        <v>58</v>
      </c>
      <c r="C119" s="43">
        <v>6296</v>
      </c>
      <c r="D119" s="43" t="s">
        <v>162</v>
      </c>
      <c r="E119" s="10" t="s">
        <v>144</v>
      </c>
      <c r="F119" s="123"/>
      <c r="G119" s="123"/>
      <c r="H119" s="123"/>
      <c r="I119" s="123"/>
      <c r="J119" s="123"/>
      <c r="K119" s="123"/>
      <c r="L119" s="123"/>
      <c r="M119" s="123"/>
      <c r="N119" s="123"/>
      <c r="O119" s="123"/>
      <c r="P119" s="123"/>
      <c r="Q119" s="123"/>
      <c r="R119" s="123"/>
      <c r="S119" s="123"/>
      <c r="T119" s="123"/>
      <c r="U119" s="123"/>
      <c r="V119" s="123"/>
      <c r="W119" s="123"/>
      <c r="X119" s="123"/>
      <c r="Y119" s="123"/>
      <c r="Z119" s="123"/>
      <c r="AA119" s="123"/>
      <c r="AB119" s="123"/>
      <c r="AC119" s="123"/>
      <c r="AD119" s="123"/>
      <c r="AE119" s="123"/>
      <c r="AF119" s="123"/>
      <c r="AG119" s="123"/>
      <c r="AH119" s="123"/>
      <c r="AI119" s="123"/>
      <c r="AJ119" s="123"/>
      <c r="AK119" s="123"/>
      <c r="AL119" s="123"/>
      <c r="AM119" s="123"/>
      <c r="AN119" s="123"/>
      <c r="AO119" s="123"/>
      <c r="AP119" s="187">
        <f t="shared" si="1"/>
        <v>0</v>
      </c>
    </row>
    <row r="120" spans="1:42">
      <c r="A120" s="42">
        <v>15</v>
      </c>
      <c r="B120" s="43" t="s">
        <v>55</v>
      </c>
      <c r="C120" s="43">
        <v>3583</v>
      </c>
      <c r="D120" s="44" t="s">
        <v>163</v>
      </c>
      <c r="E120" s="10" t="s">
        <v>144</v>
      </c>
      <c r="F120" s="123"/>
      <c r="G120" s="123"/>
      <c r="H120" s="123"/>
      <c r="I120" s="123"/>
      <c r="J120" s="123"/>
      <c r="K120" s="123"/>
      <c r="L120" s="123"/>
      <c r="M120" s="123"/>
      <c r="N120" s="123"/>
      <c r="O120" s="123"/>
      <c r="P120" s="123"/>
      <c r="Q120" s="123"/>
      <c r="R120" s="123"/>
      <c r="S120" s="123"/>
      <c r="T120" s="123"/>
      <c r="U120" s="123"/>
      <c r="V120" s="123"/>
      <c r="W120" s="123"/>
      <c r="X120" s="123"/>
      <c r="Y120" s="123"/>
      <c r="Z120" s="123"/>
      <c r="AA120" s="123"/>
      <c r="AB120" s="123"/>
      <c r="AC120" s="123"/>
      <c r="AD120" s="123"/>
      <c r="AE120" s="123"/>
      <c r="AF120" s="123"/>
      <c r="AG120" s="123"/>
      <c r="AH120" s="123"/>
      <c r="AI120" s="123"/>
      <c r="AJ120" s="123"/>
      <c r="AK120" s="123"/>
      <c r="AL120" s="123"/>
      <c r="AM120" s="123"/>
      <c r="AN120" s="123"/>
      <c r="AO120" s="123"/>
      <c r="AP120" s="187">
        <f t="shared" si="1"/>
        <v>0</v>
      </c>
    </row>
    <row r="121" spans="1:42">
      <c r="A121" s="42">
        <v>17</v>
      </c>
      <c r="B121" s="43" t="s">
        <v>55</v>
      </c>
      <c r="C121" s="43">
        <v>2514</v>
      </c>
      <c r="D121" s="43" t="s">
        <v>164</v>
      </c>
      <c r="E121" s="10" t="s">
        <v>144</v>
      </c>
      <c r="F121" s="123"/>
      <c r="G121" s="123"/>
      <c r="H121" s="123"/>
      <c r="I121" s="123"/>
      <c r="J121" s="123"/>
      <c r="K121" s="123"/>
      <c r="L121" s="123"/>
      <c r="M121" s="123"/>
      <c r="N121" s="123"/>
      <c r="O121" s="123"/>
      <c r="P121" s="123"/>
      <c r="Q121" s="123"/>
      <c r="R121" s="123"/>
      <c r="S121" s="123"/>
      <c r="T121" s="123"/>
      <c r="U121" s="123"/>
      <c r="V121" s="123"/>
      <c r="W121" s="123"/>
      <c r="X121" s="123"/>
      <c r="Y121" s="123"/>
      <c r="Z121" s="123"/>
      <c r="AA121" s="123"/>
      <c r="AB121" s="123"/>
      <c r="AC121" s="123"/>
      <c r="AD121" s="123"/>
      <c r="AE121" s="123"/>
      <c r="AF121" s="123"/>
      <c r="AG121" s="123"/>
      <c r="AH121" s="123"/>
      <c r="AI121" s="123"/>
      <c r="AJ121" s="123"/>
      <c r="AK121" s="123"/>
      <c r="AL121" s="123"/>
      <c r="AM121" s="123"/>
      <c r="AN121" s="123"/>
      <c r="AO121" s="123"/>
      <c r="AP121" s="187">
        <f t="shared" si="1"/>
        <v>0</v>
      </c>
    </row>
    <row r="122" spans="1:42">
      <c r="A122" s="42">
        <v>39</v>
      </c>
      <c r="B122" s="43" t="s">
        <v>43</v>
      </c>
      <c r="C122" s="43"/>
      <c r="D122" s="44" t="s">
        <v>165</v>
      </c>
      <c r="E122" s="10" t="s">
        <v>144</v>
      </c>
      <c r="F122" s="123"/>
      <c r="G122" s="123"/>
      <c r="H122" s="123"/>
      <c r="I122" s="123"/>
      <c r="J122" s="123"/>
      <c r="K122" s="123"/>
      <c r="L122" s="123"/>
      <c r="M122" s="123"/>
      <c r="N122" s="123"/>
      <c r="O122" s="123"/>
      <c r="P122" s="123"/>
      <c r="Q122" s="123"/>
      <c r="R122" s="123"/>
      <c r="S122" s="123"/>
      <c r="T122" s="123"/>
      <c r="U122" s="123"/>
      <c r="V122" s="123"/>
      <c r="W122" s="123"/>
      <c r="X122" s="123"/>
      <c r="Y122" s="123"/>
      <c r="Z122" s="123"/>
      <c r="AA122" s="123"/>
      <c r="AB122" s="123"/>
      <c r="AC122" s="123"/>
      <c r="AD122" s="123"/>
      <c r="AE122" s="123"/>
      <c r="AF122" s="123"/>
      <c r="AG122" s="123"/>
      <c r="AH122" s="123"/>
      <c r="AI122" s="123"/>
      <c r="AJ122" s="123"/>
      <c r="AK122" s="123"/>
      <c r="AL122" s="123"/>
      <c r="AM122" s="123"/>
      <c r="AN122" s="123"/>
      <c r="AO122" s="123"/>
      <c r="AP122" s="187">
        <f t="shared" si="1"/>
        <v>0</v>
      </c>
    </row>
    <row r="123" spans="1:42">
      <c r="A123" s="42">
        <v>96</v>
      </c>
      <c r="B123" s="43" t="s">
        <v>34</v>
      </c>
      <c r="C123" s="43">
        <v>274</v>
      </c>
      <c r="D123" s="43" t="s">
        <v>166</v>
      </c>
      <c r="E123" s="10" t="s">
        <v>144</v>
      </c>
      <c r="F123" s="123"/>
      <c r="G123" s="123"/>
      <c r="H123" s="123"/>
      <c r="I123" s="123"/>
      <c r="J123" s="123"/>
      <c r="K123" s="123"/>
      <c r="L123" s="123"/>
      <c r="M123" s="123"/>
      <c r="N123" s="123"/>
      <c r="O123" s="123"/>
      <c r="P123" s="123"/>
      <c r="Q123" s="123"/>
      <c r="R123" s="123"/>
      <c r="S123" s="123"/>
      <c r="T123" s="123"/>
      <c r="U123" s="123"/>
      <c r="V123" s="123"/>
      <c r="W123" s="123"/>
      <c r="X123" s="123"/>
      <c r="Y123" s="123"/>
      <c r="Z123" s="123"/>
      <c r="AA123" s="123"/>
      <c r="AB123" s="123"/>
      <c r="AC123" s="123"/>
      <c r="AD123" s="123"/>
      <c r="AE123" s="123"/>
      <c r="AF123" s="123"/>
      <c r="AG123" s="123"/>
      <c r="AH123" s="123"/>
      <c r="AI123" s="123"/>
      <c r="AJ123" s="123"/>
      <c r="AK123" s="123"/>
      <c r="AL123" s="123"/>
      <c r="AM123" s="123"/>
      <c r="AN123" s="123"/>
      <c r="AO123" s="123"/>
      <c r="AP123" s="187">
        <f t="shared" si="1"/>
        <v>0</v>
      </c>
    </row>
    <row r="124" spans="1:42">
      <c r="A124" s="42">
        <v>50</v>
      </c>
      <c r="B124" s="43" t="s">
        <v>58</v>
      </c>
      <c r="C124" s="43"/>
      <c r="D124" s="44" t="s">
        <v>167</v>
      </c>
      <c r="E124" s="10" t="s">
        <v>144</v>
      </c>
      <c r="F124" s="123"/>
      <c r="G124" s="123"/>
      <c r="H124" s="123"/>
      <c r="I124" s="123"/>
      <c r="J124" s="123"/>
      <c r="K124" s="123"/>
      <c r="L124" s="123"/>
      <c r="M124" s="123"/>
      <c r="N124" s="123"/>
      <c r="O124" s="123"/>
      <c r="P124" s="123"/>
      <c r="Q124" s="123"/>
      <c r="R124" s="123"/>
      <c r="S124" s="123"/>
      <c r="T124" s="123"/>
      <c r="U124" s="123"/>
      <c r="V124" s="123"/>
      <c r="W124" s="123"/>
      <c r="X124" s="123"/>
      <c r="Y124" s="123"/>
      <c r="Z124" s="123"/>
      <c r="AA124" s="123"/>
      <c r="AB124" s="123"/>
      <c r="AC124" s="123"/>
      <c r="AD124" s="123"/>
      <c r="AE124" s="123"/>
      <c r="AF124" s="123"/>
      <c r="AG124" s="123"/>
      <c r="AH124" s="123"/>
      <c r="AI124" s="123"/>
      <c r="AJ124" s="123"/>
      <c r="AK124" s="123"/>
      <c r="AL124" s="123"/>
      <c r="AM124" s="123"/>
      <c r="AN124" s="123"/>
      <c r="AO124" s="123"/>
      <c r="AP124" s="187">
        <f t="shared" si="1"/>
        <v>0</v>
      </c>
    </row>
    <row r="125" spans="1:42">
      <c r="A125" s="42">
        <v>86</v>
      </c>
      <c r="B125" s="43" t="s">
        <v>36</v>
      </c>
      <c r="C125" s="48" t="s">
        <v>168</v>
      </c>
      <c r="D125" s="44" t="s">
        <v>169</v>
      </c>
      <c r="E125" s="10" t="s">
        <v>144</v>
      </c>
      <c r="F125" s="123"/>
      <c r="G125" s="123"/>
      <c r="H125" s="123"/>
      <c r="I125" s="123"/>
      <c r="J125" s="123"/>
      <c r="K125" s="123"/>
      <c r="L125" s="123"/>
      <c r="M125" s="123"/>
      <c r="N125" s="123"/>
      <c r="O125" s="123"/>
      <c r="P125" s="123"/>
      <c r="Q125" s="123"/>
      <c r="R125" s="123"/>
      <c r="S125" s="123"/>
      <c r="T125" s="123"/>
      <c r="U125" s="123"/>
      <c r="V125" s="123"/>
      <c r="W125" s="123"/>
      <c r="X125" s="123"/>
      <c r="Y125" s="123"/>
      <c r="Z125" s="123"/>
      <c r="AA125" s="123"/>
      <c r="AB125" s="123"/>
      <c r="AC125" s="123"/>
      <c r="AD125" s="123"/>
      <c r="AE125" s="123"/>
      <c r="AF125" s="123"/>
      <c r="AG125" s="123"/>
      <c r="AH125" s="123"/>
      <c r="AI125" s="123"/>
      <c r="AJ125" s="123"/>
      <c r="AK125" s="123"/>
      <c r="AL125" s="123"/>
      <c r="AM125" s="123"/>
      <c r="AN125" s="123"/>
      <c r="AO125" s="123"/>
      <c r="AP125" s="187">
        <f t="shared" si="1"/>
        <v>0</v>
      </c>
    </row>
    <row r="126" spans="1:42">
      <c r="A126" s="42">
        <v>2</v>
      </c>
      <c r="B126" s="43" t="s">
        <v>32</v>
      </c>
      <c r="C126" s="43">
        <v>3516</v>
      </c>
      <c r="D126" s="43" t="s">
        <v>170</v>
      </c>
      <c r="E126" s="10" t="s">
        <v>144</v>
      </c>
      <c r="F126" s="123"/>
      <c r="G126" s="123"/>
      <c r="H126" s="123"/>
      <c r="I126" s="123"/>
      <c r="J126" s="123"/>
      <c r="K126" s="123"/>
      <c r="L126" s="123"/>
      <c r="M126" s="123"/>
      <c r="N126" s="123"/>
      <c r="O126" s="123"/>
      <c r="P126" s="123"/>
      <c r="Q126" s="123"/>
      <c r="R126" s="123"/>
      <c r="S126" s="123"/>
      <c r="T126" s="123"/>
      <c r="U126" s="123"/>
      <c r="V126" s="123"/>
      <c r="W126" s="123"/>
      <c r="X126" s="123"/>
      <c r="Y126" s="123"/>
      <c r="Z126" s="123"/>
      <c r="AA126" s="123"/>
      <c r="AB126" s="123"/>
      <c r="AC126" s="123"/>
      <c r="AD126" s="123"/>
      <c r="AE126" s="123"/>
      <c r="AF126" s="123"/>
      <c r="AG126" s="123"/>
      <c r="AH126" s="123"/>
      <c r="AI126" s="123"/>
      <c r="AJ126" s="123"/>
      <c r="AK126" s="123"/>
      <c r="AL126" s="123"/>
      <c r="AM126" s="123"/>
      <c r="AN126" s="123"/>
      <c r="AO126" s="123"/>
      <c r="AP126" s="187">
        <f t="shared" si="1"/>
        <v>0</v>
      </c>
    </row>
    <row r="127" spans="1:42">
      <c r="A127" s="42">
        <v>13</v>
      </c>
      <c r="B127" s="43" t="s">
        <v>55</v>
      </c>
      <c r="C127" s="48" t="s">
        <v>171</v>
      </c>
      <c r="D127" s="44" t="s">
        <v>172</v>
      </c>
      <c r="E127" s="10" t="s">
        <v>144</v>
      </c>
      <c r="F127" s="123"/>
      <c r="G127" s="123"/>
      <c r="H127" s="123"/>
      <c r="I127" s="123"/>
      <c r="J127" s="123"/>
      <c r="K127" s="123"/>
      <c r="L127" s="123"/>
      <c r="M127" s="123"/>
      <c r="N127" s="123"/>
      <c r="O127" s="123"/>
      <c r="P127" s="123"/>
      <c r="Q127" s="123"/>
      <c r="R127" s="123"/>
      <c r="S127" s="123"/>
      <c r="T127" s="123"/>
      <c r="U127" s="123"/>
      <c r="V127" s="123"/>
      <c r="W127" s="123"/>
      <c r="X127" s="123"/>
      <c r="Y127" s="123"/>
      <c r="Z127" s="123"/>
      <c r="AA127" s="123"/>
      <c r="AB127" s="123"/>
      <c r="AC127" s="123"/>
      <c r="AD127" s="123"/>
      <c r="AE127" s="123"/>
      <c r="AF127" s="123"/>
      <c r="AG127" s="123"/>
      <c r="AH127" s="123"/>
      <c r="AI127" s="123"/>
      <c r="AJ127" s="123"/>
      <c r="AK127" s="123"/>
      <c r="AL127" s="123"/>
      <c r="AM127" s="123"/>
      <c r="AN127" s="123"/>
      <c r="AO127" s="123"/>
      <c r="AP127" s="187">
        <f t="shared" si="1"/>
        <v>0</v>
      </c>
    </row>
    <row r="128" spans="1:42">
      <c r="A128" s="42">
        <v>3</v>
      </c>
      <c r="B128" s="43" t="s">
        <v>32</v>
      </c>
      <c r="C128" s="43">
        <v>2671</v>
      </c>
      <c r="D128" s="43" t="s">
        <v>173</v>
      </c>
      <c r="E128" s="10" t="s">
        <v>144</v>
      </c>
      <c r="F128" s="123"/>
      <c r="G128" s="123"/>
      <c r="H128" s="123"/>
      <c r="I128" s="123"/>
      <c r="J128" s="123"/>
      <c r="K128" s="123"/>
      <c r="L128" s="123"/>
      <c r="M128" s="123"/>
      <c r="N128" s="123"/>
      <c r="O128" s="123"/>
      <c r="P128" s="123"/>
      <c r="Q128" s="123"/>
      <c r="R128" s="123"/>
      <c r="S128" s="123"/>
      <c r="T128" s="123"/>
      <c r="U128" s="123"/>
      <c r="V128" s="123"/>
      <c r="W128" s="123"/>
      <c r="X128" s="123"/>
      <c r="Y128" s="123"/>
      <c r="Z128" s="123"/>
      <c r="AA128" s="123"/>
      <c r="AB128" s="123"/>
      <c r="AC128" s="123"/>
      <c r="AD128" s="123"/>
      <c r="AE128" s="123"/>
      <c r="AF128" s="123"/>
      <c r="AG128" s="123"/>
      <c r="AH128" s="123"/>
      <c r="AI128" s="123"/>
      <c r="AJ128" s="123"/>
      <c r="AK128" s="123"/>
      <c r="AL128" s="123"/>
      <c r="AM128" s="123"/>
      <c r="AN128" s="123"/>
      <c r="AO128" s="123"/>
      <c r="AP128" s="187">
        <f t="shared" si="1"/>
        <v>0</v>
      </c>
    </row>
    <row r="129" ht="24" spans="1:42">
      <c r="A129" s="42">
        <v>125</v>
      </c>
      <c r="B129" s="43" t="s">
        <v>24</v>
      </c>
      <c r="C129" s="43">
        <v>5874</v>
      </c>
      <c r="D129" s="43" t="s">
        <v>174</v>
      </c>
      <c r="E129" s="44" t="s">
        <v>175</v>
      </c>
      <c r="F129" s="123"/>
      <c r="G129" s="123"/>
      <c r="H129" s="123"/>
      <c r="I129" s="123"/>
      <c r="J129" s="123"/>
      <c r="K129" s="123"/>
      <c r="L129" s="123"/>
      <c r="M129" s="123"/>
      <c r="N129" s="123"/>
      <c r="O129" s="123"/>
      <c r="P129" s="123"/>
      <c r="Q129" s="123"/>
      <c r="R129" s="123"/>
      <c r="S129" s="123"/>
      <c r="T129" s="123"/>
      <c r="U129" s="123"/>
      <c r="V129" s="123"/>
      <c r="W129" s="123"/>
      <c r="X129" s="123"/>
      <c r="Y129" s="123"/>
      <c r="Z129" s="123"/>
      <c r="AA129" s="123"/>
      <c r="AB129" s="123"/>
      <c r="AC129" s="123"/>
      <c r="AD129" s="123"/>
      <c r="AE129" s="123"/>
      <c r="AF129" s="123"/>
      <c r="AG129" s="123"/>
      <c r="AH129" s="123"/>
      <c r="AI129" s="123"/>
      <c r="AJ129" s="123"/>
      <c r="AK129" s="123"/>
      <c r="AL129" s="123"/>
      <c r="AM129" s="123"/>
      <c r="AN129" s="123"/>
      <c r="AO129" s="123"/>
      <c r="AP129" s="187">
        <f t="shared" si="1"/>
        <v>0</v>
      </c>
    </row>
    <row r="130" ht="24" spans="1:42">
      <c r="A130" s="42">
        <v>110</v>
      </c>
      <c r="B130" s="44" t="s">
        <v>176</v>
      </c>
      <c r="C130" s="43">
        <v>2632</v>
      </c>
      <c r="D130" s="43" t="s">
        <v>177</v>
      </c>
      <c r="E130" s="44" t="s">
        <v>178</v>
      </c>
      <c r="F130" s="123"/>
      <c r="G130" s="123"/>
      <c r="H130" s="123"/>
      <c r="I130" s="123"/>
      <c r="J130" s="123"/>
      <c r="K130" s="123"/>
      <c r="L130" s="123"/>
      <c r="M130" s="123"/>
      <c r="N130" s="123"/>
      <c r="O130" s="123"/>
      <c r="P130" s="123"/>
      <c r="Q130" s="123"/>
      <c r="R130" s="123"/>
      <c r="S130" s="123"/>
      <c r="T130" s="123"/>
      <c r="U130" s="123"/>
      <c r="V130" s="123"/>
      <c r="W130" s="123"/>
      <c r="X130" s="123"/>
      <c r="Y130" s="123"/>
      <c r="Z130" s="123"/>
      <c r="AA130" s="123"/>
      <c r="AB130" s="123"/>
      <c r="AC130" s="123"/>
      <c r="AD130" s="123"/>
      <c r="AE130" s="123"/>
      <c r="AF130" s="123"/>
      <c r="AG130" s="123"/>
      <c r="AH130" s="123"/>
      <c r="AI130" s="123"/>
      <c r="AJ130" s="123"/>
      <c r="AK130" s="123"/>
      <c r="AL130" s="123"/>
      <c r="AM130" s="123"/>
      <c r="AN130" s="123"/>
      <c r="AO130" s="123"/>
      <c r="AP130" s="187">
        <f t="shared" si="1"/>
        <v>0</v>
      </c>
    </row>
    <row r="131" spans="1:42">
      <c r="A131" s="42">
        <v>122</v>
      </c>
      <c r="B131" s="43" t="s">
        <v>24</v>
      </c>
      <c r="C131" s="43">
        <v>5365</v>
      </c>
      <c r="D131" s="43" t="s">
        <v>179</v>
      </c>
      <c r="E131" s="44" t="s">
        <v>178</v>
      </c>
      <c r="F131" s="123"/>
      <c r="G131" s="123"/>
      <c r="H131" s="123"/>
      <c r="I131" s="123"/>
      <c r="J131" s="123"/>
      <c r="K131" s="123"/>
      <c r="L131" s="123"/>
      <c r="M131" s="123"/>
      <c r="N131" s="123"/>
      <c r="O131" s="123"/>
      <c r="P131" s="123"/>
      <c r="Q131" s="123"/>
      <c r="R131" s="123"/>
      <c r="S131" s="123"/>
      <c r="T131" s="123"/>
      <c r="U131" s="123"/>
      <c r="V131" s="123"/>
      <c r="W131" s="123"/>
      <c r="X131" s="123"/>
      <c r="Y131" s="123"/>
      <c r="Z131" s="123"/>
      <c r="AA131" s="123"/>
      <c r="AB131" s="123"/>
      <c r="AC131" s="123"/>
      <c r="AD131" s="123"/>
      <c r="AE131" s="123"/>
      <c r="AF131" s="123"/>
      <c r="AG131" s="123"/>
      <c r="AH131" s="123"/>
      <c r="AI131" s="123"/>
      <c r="AJ131" s="123"/>
      <c r="AK131" s="123"/>
      <c r="AL131" s="123"/>
      <c r="AM131" s="123"/>
      <c r="AN131" s="123"/>
      <c r="AO131" s="123"/>
      <c r="AP131" s="187">
        <f t="shared" si="1"/>
        <v>0</v>
      </c>
    </row>
    <row r="132" spans="1:42">
      <c r="A132" s="42">
        <v>94</v>
      </c>
      <c r="B132" s="43" t="s">
        <v>36</v>
      </c>
      <c r="C132" s="43">
        <v>5888</v>
      </c>
      <c r="D132" s="43" t="s">
        <v>180</v>
      </c>
      <c r="E132" s="10" t="s">
        <v>181</v>
      </c>
      <c r="F132" s="123"/>
      <c r="G132" s="123"/>
      <c r="H132" s="123"/>
      <c r="I132" s="123"/>
      <c r="J132" s="123"/>
      <c r="K132" s="123"/>
      <c r="L132" s="123"/>
      <c r="M132" s="123"/>
      <c r="N132" s="123"/>
      <c r="O132" s="123"/>
      <c r="P132" s="123"/>
      <c r="Q132" s="123"/>
      <c r="R132" s="123"/>
      <c r="S132" s="123"/>
      <c r="T132" s="123"/>
      <c r="U132" s="123"/>
      <c r="V132" s="123"/>
      <c r="W132" s="123"/>
      <c r="X132" s="123"/>
      <c r="Y132" s="123"/>
      <c r="Z132" s="123"/>
      <c r="AA132" s="123"/>
      <c r="AB132" s="123"/>
      <c r="AC132" s="123"/>
      <c r="AD132" s="123"/>
      <c r="AE132" s="123"/>
      <c r="AF132" s="123"/>
      <c r="AG132" s="123"/>
      <c r="AH132" s="123"/>
      <c r="AI132" s="123"/>
      <c r="AJ132" s="123"/>
      <c r="AK132" s="123"/>
      <c r="AL132" s="123"/>
      <c r="AM132" s="123"/>
      <c r="AN132" s="123"/>
      <c r="AO132" s="123"/>
      <c r="AP132" s="187">
        <f t="shared" si="1"/>
        <v>0</v>
      </c>
    </row>
    <row r="133" ht="24" spans="1:42">
      <c r="A133" s="42">
        <v>124</v>
      </c>
      <c r="B133" s="43" t="s">
        <v>24</v>
      </c>
      <c r="C133" s="131">
        <v>5788</v>
      </c>
      <c r="D133" s="131" t="s">
        <v>182</v>
      </c>
      <c r="E133" s="132" t="s">
        <v>183</v>
      </c>
      <c r="F133" s="123"/>
      <c r="G133" s="123"/>
      <c r="H133" s="123"/>
      <c r="I133" s="123"/>
      <c r="J133" s="123"/>
      <c r="K133" s="123"/>
      <c r="L133" s="123"/>
      <c r="M133" s="123"/>
      <c r="N133" s="123"/>
      <c r="O133" s="123"/>
      <c r="P133" s="123"/>
      <c r="Q133" s="123"/>
      <c r="R133" s="123"/>
      <c r="S133" s="123"/>
      <c r="T133" s="123"/>
      <c r="U133" s="123"/>
      <c r="V133" s="123"/>
      <c r="W133" s="123"/>
      <c r="X133" s="123"/>
      <c r="Y133" s="123"/>
      <c r="Z133" s="123"/>
      <c r="AA133" s="123"/>
      <c r="AB133" s="123"/>
      <c r="AC133" s="123"/>
      <c r="AD133" s="123"/>
      <c r="AE133" s="123"/>
      <c r="AF133" s="123"/>
      <c r="AG133" s="123"/>
      <c r="AH133" s="123"/>
      <c r="AI133" s="123"/>
      <c r="AJ133" s="123"/>
      <c r="AK133" s="123"/>
      <c r="AL133" s="123"/>
      <c r="AM133" s="123"/>
      <c r="AN133" s="123"/>
      <c r="AO133" s="123"/>
      <c r="AP133" s="187">
        <f t="shared" si="1"/>
        <v>0</v>
      </c>
    </row>
    <row r="134" ht="24.75" spans="1:42">
      <c r="A134" s="50">
        <v>121</v>
      </c>
      <c r="B134" s="51" t="s">
        <v>24</v>
      </c>
      <c r="C134" s="51">
        <v>1807</v>
      </c>
      <c r="D134" s="51" t="s">
        <v>184</v>
      </c>
      <c r="E134" s="52" t="s">
        <v>183</v>
      </c>
      <c r="F134" s="133"/>
      <c r="G134" s="133"/>
      <c r="H134" s="133"/>
      <c r="I134" s="133"/>
      <c r="J134" s="133"/>
      <c r="K134" s="133"/>
      <c r="L134" s="133"/>
      <c r="M134" s="133"/>
      <c r="N134" s="133"/>
      <c r="O134" s="133"/>
      <c r="P134" s="133"/>
      <c r="Q134" s="133"/>
      <c r="R134" s="133"/>
      <c r="S134" s="133"/>
      <c r="T134" s="133"/>
      <c r="U134" s="133"/>
      <c r="V134" s="133"/>
      <c r="W134" s="133"/>
      <c r="X134" s="133"/>
      <c r="Y134" s="133"/>
      <c r="Z134" s="133"/>
      <c r="AA134" s="133"/>
      <c r="AB134" s="133"/>
      <c r="AC134" s="133"/>
      <c r="AD134" s="133"/>
      <c r="AE134" s="133"/>
      <c r="AF134" s="133"/>
      <c r="AG134" s="133"/>
      <c r="AH134" s="133"/>
      <c r="AI134" s="133"/>
      <c r="AJ134" s="133"/>
      <c r="AK134" s="133"/>
      <c r="AL134" s="133"/>
      <c r="AM134" s="133"/>
      <c r="AN134" s="133"/>
      <c r="AO134" s="133"/>
      <c r="AP134" s="187">
        <f t="shared" si="1"/>
        <v>0</v>
      </c>
    </row>
  </sheetData>
  <autoFilter ref="A5:AQ134"/>
  <mergeCells count="19">
    <mergeCell ref="A1:AP1"/>
    <mergeCell ref="F2:Q2"/>
    <mergeCell ref="R2:AC2"/>
    <mergeCell ref="AD2:AO2"/>
    <mergeCell ref="F3:I3"/>
    <mergeCell ref="J3:M3"/>
    <mergeCell ref="N3:Q3"/>
    <mergeCell ref="R3:U3"/>
    <mergeCell ref="V3:Y3"/>
    <mergeCell ref="Z3:AC3"/>
    <mergeCell ref="AD3:AG3"/>
    <mergeCell ref="AH3:AK3"/>
    <mergeCell ref="AL3:AO3"/>
    <mergeCell ref="A2:A5"/>
    <mergeCell ref="B2:B5"/>
    <mergeCell ref="C2:C5"/>
    <mergeCell ref="D2:D5"/>
    <mergeCell ref="E2:E5"/>
    <mergeCell ref="AP2:AP5"/>
  </mergeCells>
  <printOptions horizontalCentered="1"/>
  <pageMargins left="0.15625" right="0.275" top="0.199305555555556" bottom="0.16875" header="0.288888888888889" footer="0.209027777777778"/>
  <pageSetup paperSize="9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3"/>
  <sheetViews>
    <sheetView workbookViewId="0">
      <selection activeCell="H5" sqref="H5:H133"/>
    </sheetView>
  </sheetViews>
  <sheetFormatPr defaultColWidth="9" defaultRowHeight="14.25"/>
  <cols>
    <col min="1" max="1" width="6.5" customWidth="1"/>
    <col min="2" max="3" width="6.75" style="56" customWidth="1"/>
    <col min="4" max="4" width="7.5" style="56" customWidth="1"/>
    <col min="5" max="5" width="9" style="56" customWidth="1"/>
    <col min="6" max="6" width="11.75" style="1" customWidth="1"/>
    <col min="7" max="7" width="15.25" style="1" customWidth="1"/>
    <col min="8" max="8" width="9" style="155"/>
    <col min="9" max="9" width="8.625" customWidth="1"/>
  </cols>
  <sheetData>
    <row r="1" ht="35.25" customHeight="1" spans="1:8">
      <c r="A1" s="156" t="s">
        <v>228</v>
      </c>
      <c r="B1" s="156"/>
      <c r="C1" s="156"/>
      <c r="D1" s="156"/>
      <c r="E1" s="156"/>
      <c r="F1" s="156"/>
      <c r="G1" s="156"/>
      <c r="H1" s="156"/>
    </row>
    <row r="2" s="154" customFormat="1" ht="22.5" customHeight="1" spans="1:8">
      <c r="A2" s="113" t="s">
        <v>1</v>
      </c>
      <c r="B2" s="114" t="s">
        <v>2</v>
      </c>
      <c r="C2" s="114" t="s">
        <v>3</v>
      </c>
      <c r="D2" s="115" t="s">
        <v>4</v>
      </c>
      <c r="E2" s="115" t="s">
        <v>5</v>
      </c>
      <c r="F2" s="157" t="s">
        <v>229</v>
      </c>
      <c r="G2" s="157" t="s">
        <v>230</v>
      </c>
      <c r="H2" s="158" t="s">
        <v>231</v>
      </c>
    </row>
    <row r="3" ht="13.9" customHeight="1" spans="1:12">
      <c r="A3" s="159"/>
      <c r="B3" s="160"/>
      <c r="C3" s="160"/>
      <c r="D3" s="161"/>
      <c r="E3" s="161"/>
      <c r="F3" s="162"/>
      <c r="G3" s="162"/>
      <c r="H3" s="163"/>
      <c r="I3" s="166"/>
      <c r="J3" s="167"/>
      <c r="K3" s="168"/>
      <c r="L3" s="168"/>
    </row>
    <row r="4" ht="13.9" customHeight="1" spans="1:12">
      <c r="A4" s="159"/>
      <c r="B4" s="160"/>
      <c r="C4" s="160"/>
      <c r="D4" s="161"/>
      <c r="E4" s="161"/>
      <c r="F4" s="162"/>
      <c r="G4" s="162"/>
      <c r="H4" s="163"/>
      <c r="I4" s="166"/>
      <c r="J4" s="167"/>
      <c r="K4" s="168"/>
      <c r="L4" s="168"/>
    </row>
    <row r="5" spans="1:12">
      <c r="A5" s="119">
        <v>128</v>
      </c>
      <c r="B5" s="120" t="s">
        <v>24</v>
      </c>
      <c r="C5" s="120">
        <v>20093</v>
      </c>
      <c r="D5" s="120" t="s">
        <v>25</v>
      </c>
      <c r="E5" s="121" t="s">
        <v>26</v>
      </c>
      <c r="F5" s="164"/>
      <c r="G5" s="9"/>
      <c r="H5" s="165"/>
      <c r="I5" s="166"/>
      <c r="J5" s="168"/>
      <c r="K5" s="168"/>
      <c r="L5" s="168"/>
    </row>
    <row r="6" spans="1:12">
      <c r="A6" s="42">
        <v>126</v>
      </c>
      <c r="B6" s="43" t="s">
        <v>24</v>
      </c>
      <c r="C6" s="43">
        <v>5838</v>
      </c>
      <c r="D6" s="43" t="s">
        <v>27</v>
      </c>
      <c r="E6" s="44" t="s">
        <v>26</v>
      </c>
      <c r="F6" s="164"/>
      <c r="G6" s="9"/>
      <c r="H6" s="165"/>
      <c r="I6" s="166"/>
      <c r="J6" s="169"/>
      <c r="K6" s="168"/>
      <c r="L6" s="168"/>
    </row>
    <row r="7" spans="1:12">
      <c r="A7" s="42">
        <v>127</v>
      </c>
      <c r="B7" s="43" t="s">
        <v>24</v>
      </c>
      <c r="C7" s="43">
        <v>5596</v>
      </c>
      <c r="D7" s="43" t="s">
        <v>28</v>
      </c>
      <c r="E7" s="44" t="s">
        <v>26</v>
      </c>
      <c r="F7" s="164"/>
      <c r="G7" s="9"/>
      <c r="H7" s="165"/>
      <c r="I7" s="166"/>
      <c r="J7" s="169"/>
      <c r="K7" s="168"/>
      <c r="L7" s="168"/>
    </row>
    <row r="8" spans="1:12">
      <c r="A8" s="42">
        <v>83</v>
      </c>
      <c r="B8" s="43" t="s">
        <v>29</v>
      </c>
      <c r="C8" s="43">
        <v>5156</v>
      </c>
      <c r="D8" s="43" t="s">
        <v>30</v>
      </c>
      <c r="E8" s="10" t="s">
        <v>31</v>
      </c>
      <c r="F8" s="164">
        <f>集体活动明细!R84</f>
        <v>10</v>
      </c>
      <c r="G8" s="9">
        <f>集体活动明细!S84</f>
        <v>6</v>
      </c>
      <c r="H8" s="165">
        <f>(14-G8)*25/12</f>
        <v>16.6666666666667</v>
      </c>
      <c r="I8" s="166"/>
      <c r="J8" s="169"/>
      <c r="K8" s="168"/>
      <c r="L8" s="168"/>
    </row>
    <row r="9" spans="1:12">
      <c r="A9" s="42">
        <v>11</v>
      </c>
      <c r="B9" s="43" t="s">
        <v>32</v>
      </c>
      <c r="C9" s="43">
        <v>5174</v>
      </c>
      <c r="D9" s="43" t="s">
        <v>33</v>
      </c>
      <c r="E9" s="10" t="s">
        <v>31</v>
      </c>
      <c r="F9" s="164">
        <f>集体活动明细!R16</f>
        <v>6</v>
      </c>
      <c r="G9" s="9">
        <f>集体活动明细!S16</f>
        <v>2</v>
      </c>
      <c r="H9" s="165">
        <f t="shared" ref="H9:H72" si="0">(14-G9)*25/12</f>
        <v>25</v>
      </c>
      <c r="I9" s="166"/>
      <c r="J9" s="169"/>
      <c r="K9" s="168"/>
      <c r="L9" s="168"/>
    </row>
    <row r="10" spans="1:12">
      <c r="A10" s="42">
        <v>106</v>
      </c>
      <c r="B10" s="43" t="s">
        <v>34</v>
      </c>
      <c r="C10" s="43">
        <v>2666</v>
      </c>
      <c r="D10" s="43" t="s">
        <v>35</v>
      </c>
      <c r="E10" s="10" t="s">
        <v>31</v>
      </c>
      <c r="F10" s="164">
        <f>集体活动明细!R101</f>
        <v>8</v>
      </c>
      <c r="G10" s="9">
        <f>集体活动明细!S101</f>
        <v>4</v>
      </c>
      <c r="H10" s="165">
        <f t="shared" si="0"/>
        <v>20.8333333333333</v>
      </c>
      <c r="I10" s="166"/>
      <c r="J10" s="169"/>
      <c r="K10" s="168"/>
      <c r="L10" s="168"/>
    </row>
    <row r="11" spans="1:12">
      <c r="A11" s="42">
        <v>92</v>
      </c>
      <c r="B11" s="43" t="s">
        <v>36</v>
      </c>
      <c r="C11" s="43">
        <v>3514</v>
      </c>
      <c r="D11" s="44" t="s">
        <v>37</v>
      </c>
      <c r="E11" s="10" t="s">
        <v>31</v>
      </c>
      <c r="F11" s="164">
        <f>集体活动明细!R27</f>
        <v>5</v>
      </c>
      <c r="G11" s="9">
        <f>集体活动明细!S27</f>
        <v>1</v>
      </c>
      <c r="H11" s="165">
        <f t="shared" si="0"/>
        <v>27.0833333333333</v>
      </c>
      <c r="I11" s="166"/>
      <c r="J11" s="167"/>
      <c r="K11" s="168"/>
      <c r="L11" s="168"/>
    </row>
    <row r="12" customHeight="1" spans="1:12">
      <c r="A12" s="42">
        <v>32</v>
      </c>
      <c r="B12" s="43" t="s">
        <v>38</v>
      </c>
      <c r="C12" s="43">
        <v>3534</v>
      </c>
      <c r="D12" s="43" t="s">
        <v>39</v>
      </c>
      <c r="E12" s="10" t="s">
        <v>31</v>
      </c>
      <c r="F12" s="164">
        <f>集体活动明细!R65</f>
        <v>8</v>
      </c>
      <c r="G12" s="9">
        <f>集体活动明细!S65</f>
        <v>4</v>
      </c>
      <c r="H12" s="165">
        <f t="shared" si="0"/>
        <v>20.8333333333333</v>
      </c>
      <c r="I12" s="166"/>
      <c r="J12" s="169"/>
      <c r="K12" s="168"/>
      <c r="L12" s="168"/>
    </row>
    <row r="13" spans="1:12">
      <c r="A13" s="42">
        <v>72</v>
      </c>
      <c r="B13" s="43" t="s">
        <v>40</v>
      </c>
      <c r="C13" s="43">
        <v>2345</v>
      </c>
      <c r="D13" s="43" t="s">
        <v>41</v>
      </c>
      <c r="E13" s="10" t="s">
        <v>31</v>
      </c>
      <c r="F13" s="164">
        <f>集体活动明细!R7</f>
        <v>7</v>
      </c>
      <c r="G13" s="9">
        <f>集体活动明细!S7</f>
        <v>3</v>
      </c>
      <c r="H13" s="165">
        <f t="shared" si="0"/>
        <v>22.9166666666667</v>
      </c>
      <c r="I13" s="166"/>
      <c r="J13" s="169"/>
      <c r="K13" s="168"/>
      <c r="L13" s="168"/>
    </row>
    <row r="14" spans="1:12">
      <c r="A14" s="42">
        <v>27</v>
      </c>
      <c r="B14" s="43" t="s">
        <v>38</v>
      </c>
      <c r="C14" s="43">
        <v>2334</v>
      </c>
      <c r="D14" s="43" t="s">
        <v>42</v>
      </c>
      <c r="E14" s="10" t="s">
        <v>31</v>
      </c>
      <c r="F14" s="164">
        <f>集体活动明细!R64</f>
        <v>3</v>
      </c>
      <c r="G14" s="9">
        <f>集体活动明细!S64</f>
        <v>0</v>
      </c>
      <c r="H14" s="165">
        <f t="shared" si="0"/>
        <v>29.1666666666667</v>
      </c>
      <c r="I14" s="166"/>
      <c r="J14" s="169"/>
      <c r="K14" s="168"/>
      <c r="L14" s="168"/>
    </row>
    <row r="15" spans="1:12">
      <c r="A15" s="42">
        <v>43</v>
      </c>
      <c r="B15" s="43" t="s">
        <v>43</v>
      </c>
      <c r="C15" s="43">
        <v>2443</v>
      </c>
      <c r="D15" s="43" t="s">
        <v>44</v>
      </c>
      <c r="E15" s="10" t="s">
        <v>31</v>
      </c>
      <c r="F15" s="164">
        <f>集体活动明细!R77</f>
        <v>9</v>
      </c>
      <c r="G15" s="9">
        <f>集体活动明细!S77</f>
        <v>5</v>
      </c>
      <c r="H15" s="165">
        <f t="shared" si="0"/>
        <v>18.75</v>
      </c>
      <c r="I15" s="166"/>
      <c r="J15" s="169"/>
      <c r="K15" s="168"/>
      <c r="L15" s="168"/>
    </row>
    <row r="16" spans="1:12">
      <c r="A16" s="42">
        <v>105</v>
      </c>
      <c r="B16" s="43" t="s">
        <v>34</v>
      </c>
      <c r="C16" s="43">
        <v>5167</v>
      </c>
      <c r="D16" s="43" t="s">
        <v>45</v>
      </c>
      <c r="E16" s="10" t="s">
        <v>31</v>
      </c>
      <c r="F16" s="164">
        <f>集体活动明细!R100</f>
        <v>7</v>
      </c>
      <c r="G16" s="9">
        <f>集体活动明细!S100</f>
        <v>3</v>
      </c>
      <c r="H16" s="165">
        <f t="shared" si="0"/>
        <v>22.9166666666667</v>
      </c>
      <c r="I16" s="166"/>
      <c r="J16" s="169"/>
      <c r="K16" s="168"/>
      <c r="L16" s="168"/>
    </row>
    <row r="17" spans="1:12">
      <c r="A17" s="42">
        <v>87</v>
      </c>
      <c r="B17" s="43" t="s">
        <v>36</v>
      </c>
      <c r="C17" s="43">
        <v>1774</v>
      </c>
      <c r="D17" s="44" t="s">
        <v>46</v>
      </c>
      <c r="E17" s="10" t="s">
        <v>31</v>
      </c>
      <c r="F17" s="164">
        <f>集体活动明细!R23</f>
        <v>9</v>
      </c>
      <c r="G17" s="9">
        <f>集体活动明细!S23</f>
        <v>5</v>
      </c>
      <c r="H17" s="165">
        <f t="shared" si="0"/>
        <v>18.75</v>
      </c>
      <c r="I17" s="166"/>
      <c r="J17" s="169"/>
      <c r="K17" s="168"/>
      <c r="L17" s="168"/>
    </row>
    <row r="18" spans="1:12">
      <c r="A18" s="42">
        <v>98</v>
      </c>
      <c r="B18" s="43" t="s">
        <v>34</v>
      </c>
      <c r="C18" s="43">
        <v>2626</v>
      </c>
      <c r="D18" s="43" t="s">
        <v>47</v>
      </c>
      <c r="E18" s="10" t="s">
        <v>31</v>
      </c>
      <c r="F18" s="164">
        <f>集体活动明细!R94</f>
        <v>7</v>
      </c>
      <c r="G18" s="9">
        <f>集体活动明细!S94</f>
        <v>3</v>
      </c>
      <c r="H18" s="165">
        <f t="shared" si="0"/>
        <v>22.9166666666667</v>
      </c>
      <c r="I18" s="166"/>
      <c r="J18" s="169"/>
      <c r="K18" s="168"/>
      <c r="L18" s="168"/>
    </row>
    <row r="19" spans="1:12">
      <c r="A19" s="42">
        <v>5</v>
      </c>
      <c r="B19" s="43" t="s">
        <v>32</v>
      </c>
      <c r="C19" s="43">
        <v>2215</v>
      </c>
      <c r="D19" s="43" t="s">
        <v>48</v>
      </c>
      <c r="E19" s="10" t="s">
        <v>31</v>
      </c>
      <c r="F19" s="164">
        <f>集体活动明细!R15</f>
        <v>5</v>
      </c>
      <c r="G19" s="9">
        <f>集体活动明细!S15</f>
        <v>1</v>
      </c>
      <c r="H19" s="165">
        <f t="shared" si="0"/>
        <v>27.0833333333333</v>
      </c>
      <c r="I19" s="166"/>
      <c r="J19" s="169"/>
      <c r="K19" s="168"/>
      <c r="L19" s="168"/>
    </row>
    <row r="20" spans="1:12">
      <c r="A20" s="42">
        <v>61</v>
      </c>
      <c r="B20" s="43" t="s">
        <v>49</v>
      </c>
      <c r="C20" s="43">
        <v>1761</v>
      </c>
      <c r="D20" s="44" t="s">
        <v>50</v>
      </c>
      <c r="E20" s="10" t="s">
        <v>31</v>
      </c>
      <c r="F20" s="164">
        <f>集体活动明细!R33</f>
        <v>9</v>
      </c>
      <c r="G20" s="9">
        <f>集体活动明细!S33</f>
        <v>5</v>
      </c>
      <c r="H20" s="165">
        <f t="shared" si="0"/>
        <v>18.75</v>
      </c>
      <c r="I20" s="166"/>
      <c r="J20" s="169"/>
      <c r="K20" s="168"/>
      <c r="L20" s="168"/>
    </row>
    <row r="21" spans="1:12">
      <c r="A21" s="42">
        <v>103</v>
      </c>
      <c r="B21" s="43" t="s">
        <v>34</v>
      </c>
      <c r="C21" s="43">
        <v>3527</v>
      </c>
      <c r="D21" s="43" t="s">
        <v>51</v>
      </c>
      <c r="E21" s="10" t="s">
        <v>31</v>
      </c>
      <c r="F21" s="164">
        <f>集体活动明细!R98</f>
        <v>6</v>
      </c>
      <c r="G21" s="9">
        <f>集体活动明细!S98</f>
        <v>2</v>
      </c>
      <c r="H21" s="165">
        <f t="shared" si="0"/>
        <v>25</v>
      </c>
      <c r="I21" s="166"/>
      <c r="J21" s="169"/>
      <c r="K21" s="168"/>
      <c r="L21" s="168"/>
    </row>
    <row r="22" spans="1:12">
      <c r="A22" s="42">
        <v>89</v>
      </c>
      <c r="B22" s="43" t="s">
        <v>36</v>
      </c>
      <c r="C22" s="43">
        <v>2495</v>
      </c>
      <c r="D22" s="43" t="s">
        <v>52</v>
      </c>
      <c r="E22" s="10" t="s">
        <v>31</v>
      </c>
      <c r="F22" s="164">
        <f>集体活动明细!R26</f>
        <v>7</v>
      </c>
      <c r="G22" s="9">
        <f>集体活动明细!S26</f>
        <v>3</v>
      </c>
      <c r="H22" s="165">
        <f t="shared" si="0"/>
        <v>22.9166666666667</v>
      </c>
      <c r="I22" s="166"/>
      <c r="J22" s="167"/>
      <c r="K22" s="168"/>
      <c r="L22" s="168"/>
    </row>
    <row r="23" ht="13.9" customHeight="1" spans="1:12">
      <c r="A23" s="42">
        <v>79</v>
      </c>
      <c r="B23" s="43" t="s">
        <v>29</v>
      </c>
      <c r="C23" s="43">
        <v>2397</v>
      </c>
      <c r="D23" s="43" t="s">
        <v>53</v>
      </c>
      <c r="E23" s="10" t="s">
        <v>31</v>
      </c>
      <c r="F23" s="164">
        <f>集体活动明细!R85</f>
        <v>6</v>
      </c>
      <c r="G23" s="9">
        <f>集体活动明细!S85</f>
        <v>2</v>
      </c>
      <c r="H23" s="165">
        <f t="shared" si="0"/>
        <v>25</v>
      </c>
      <c r="I23" s="166"/>
      <c r="J23" s="167"/>
      <c r="K23" s="168"/>
      <c r="L23" s="168"/>
    </row>
    <row r="24" spans="1:12">
      <c r="A24" s="42">
        <v>8</v>
      </c>
      <c r="B24" s="43" t="s">
        <v>32</v>
      </c>
      <c r="C24" s="43">
        <v>2178</v>
      </c>
      <c r="D24" s="43" t="s">
        <v>54</v>
      </c>
      <c r="E24" s="10" t="s">
        <v>31</v>
      </c>
      <c r="F24" s="164">
        <f>集体活动明细!R17</f>
        <v>5</v>
      </c>
      <c r="G24" s="9">
        <f>集体活动明细!S17</f>
        <v>1</v>
      </c>
      <c r="H24" s="165">
        <f t="shared" si="0"/>
        <v>27.0833333333333</v>
      </c>
      <c r="I24" s="166"/>
      <c r="J24" s="169"/>
      <c r="K24" s="168"/>
      <c r="L24" s="168"/>
    </row>
    <row r="25" spans="1:12">
      <c r="A25" s="42">
        <v>20</v>
      </c>
      <c r="B25" s="43" t="s">
        <v>55</v>
      </c>
      <c r="C25" s="43">
        <v>2481</v>
      </c>
      <c r="D25" s="43" t="s">
        <v>56</v>
      </c>
      <c r="E25" s="10" t="s">
        <v>31</v>
      </c>
      <c r="F25" s="164">
        <f>集体活动明细!R45</f>
        <v>5</v>
      </c>
      <c r="G25" s="9">
        <f>集体活动明细!S45</f>
        <v>1</v>
      </c>
      <c r="H25" s="165">
        <f t="shared" si="0"/>
        <v>27.0833333333333</v>
      </c>
      <c r="I25" s="166"/>
      <c r="J25" s="169"/>
      <c r="K25" s="168"/>
      <c r="L25" s="168"/>
    </row>
    <row r="26" spans="1:12">
      <c r="A26" s="42">
        <v>80</v>
      </c>
      <c r="B26" s="43" t="s">
        <v>29</v>
      </c>
      <c r="C26" s="43">
        <v>3153</v>
      </c>
      <c r="D26" s="44" t="s">
        <v>57</v>
      </c>
      <c r="E26" s="10" t="s">
        <v>31</v>
      </c>
      <c r="F26" s="164">
        <f>集体活动明细!R83</f>
        <v>6</v>
      </c>
      <c r="G26" s="9">
        <f>集体活动明细!S83</f>
        <v>2</v>
      </c>
      <c r="H26" s="165">
        <f t="shared" si="0"/>
        <v>25</v>
      </c>
      <c r="I26" s="166"/>
      <c r="J26" s="169"/>
      <c r="K26" s="168"/>
      <c r="L26" s="168"/>
    </row>
    <row r="27" spans="1:12">
      <c r="A27" s="42">
        <v>55</v>
      </c>
      <c r="B27" s="43" t="s">
        <v>58</v>
      </c>
      <c r="C27" s="43">
        <v>3511</v>
      </c>
      <c r="D27" s="44" t="s">
        <v>59</v>
      </c>
      <c r="E27" s="10" t="s">
        <v>31</v>
      </c>
      <c r="F27" s="164">
        <f>集体活动明细!R56</f>
        <v>8</v>
      </c>
      <c r="G27" s="9">
        <f>集体活动明细!S56</f>
        <v>4</v>
      </c>
      <c r="H27" s="165">
        <f t="shared" si="0"/>
        <v>20.8333333333333</v>
      </c>
      <c r="I27" s="166"/>
      <c r="J27" s="169"/>
      <c r="K27" s="168"/>
      <c r="L27" s="168"/>
    </row>
    <row r="28" spans="1:12">
      <c r="A28" s="42">
        <v>30</v>
      </c>
      <c r="B28" s="43" t="s">
        <v>38</v>
      </c>
      <c r="C28" s="43">
        <v>3515</v>
      </c>
      <c r="D28" s="43" t="s">
        <v>60</v>
      </c>
      <c r="E28" s="10" t="s">
        <v>31</v>
      </c>
      <c r="F28" s="164">
        <f>集体活动明细!R62</f>
        <v>3</v>
      </c>
      <c r="G28" s="9">
        <f>集体活动明细!S62</f>
        <v>0</v>
      </c>
      <c r="H28" s="165">
        <f t="shared" si="0"/>
        <v>29.1666666666667</v>
      </c>
      <c r="I28" s="166"/>
      <c r="J28" s="169"/>
      <c r="K28" s="168"/>
      <c r="L28" s="168"/>
    </row>
    <row r="29" spans="1:12">
      <c r="A29" s="42">
        <v>97</v>
      </c>
      <c r="B29" s="43" t="s">
        <v>34</v>
      </c>
      <c r="C29" s="43">
        <v>3518</v>
      </c>
      <c r="D29" s="43" t="s">
        <v>61</v>
      </c>
      <c r="E29" s="10" t="s">
        <v>31</v>
      </c>
      <c r="F29" s="164">
        <f>集体活动明细!R93</f>
        <v>8</v>
      </c>
      <c r="G29" s="9">
        <f>集体活动明细!S93</f>
        <v>4</v>
      </c>
      <c r="H29" s="165">
        <f t="shared" si="0"/>
        <v>20.8333333333333</v>
      </c>
      <c r="I29" s="166"/>
      <c r="J29" s="169"/>
      <c r="K29" s="168"/>
      <c r="L29" s="168"/>
    </row>
    <row r="30" spans="1:12">
      <c r="A30" s="42">
        <v>101</v>
      </c>
      <c r="B30" s="43" t="s">
        <v>34</v>
      </c>
      <c r="C30" s="43">
        <v>3519</v>
      </c>
      <c r="D30" s="43" t="s">
        <v>62</v>
      </c>
      <c r="E30" s="10" t="s">
        <v>31</v>
      </c>
      <c r="F30" s="164">
        <f>集体活动明细!R96</f>
        <v>10</v>
      </c>
      <c r="G30" s="9">
        <f>集体活动明细!S96</f>
        <v>6</v>
      </c>
      <c r="H30" s="165">
        <f t="shared" si="0"/>
        <v>16.6666666666667</v>
      </c>
      <c r="I30" s="166"/>
      <c r="J30" s="167"/>
      <c r="K30" s="168"/>
      <c r="L30" s="168"/>
    </row>
    <row r="31" spans="1:12">
      <c r="A31" s="42">
        <v>24</v>
      </c>
      <c r="B31" s="43" t="s">
        <v>55</v>
      </c>
      <c r="C31" s="43"/>
      <c r="D31" s="43" t="s">
        <v>63</v>
      </c>
      <c r="E31" s="10" t="s">
        <v>31</v>
      </c>
      <c r="F31" s="164"/>
      <c r="G31" s="9"/>
      <c r="H31" s="165"/>
      <c r="I31" s="166"/>
      <c r="J31" s="167"/>
      <c r="K31" s="168"/>
      <c r="L31" s="168"/>
    </row>
    <row r="32" customHeight="1" spans="1:12">
      <c r="A32" s="42">
        <v>111</v>
      </c>
      <c r="B32" s="43" t="s">
        <v>64</v>
      </c>
      <c r="C32" s="43">
        <v>1102</v>
      </c>
      <c r="D32" s="43" t="s">
        <v>65</v>
      </c>
      <c r="E32" s="44" t="s">
        <v>31</v>
      </c>
      <c r="F32" s="164"/>
      <c r="G32" s="9"/>
      <c r="H32" s="165"/>
      <c r="I32" s="166"/>
      <c r="J32" s="167"/>
      <c r="K32" s="168"/>
      <c r="L32" s="168"/>
    </row>
    <row r="33" spans="1:12">
      <c r="A33" s="42">
        <v>6</v>
      </c>
      <c r="B33" s="43" t="s">
        <v>32</v>
      </c>
      <c r="C33" s="43">
        <v>2216</v>
      </c>
      <c r="D33" s="43" t="s">
        <v>66</v>
      </c>
      <c r="E33" s="10" t="s">
        <v>31</v>
      </c>
      <c r="F33" s="164">
        <f>集体活动明细!R13</f>
        <v>4</v>
      </c>
      <c r="G33" s="9">
        <f>集体活动明细!S13</f>
        <v>0</v>
      </c>
      <c r="H33" s="165">
        <f t="shared" si="0"/>
        <v>29.1666666666667</v>
      </c>
      <c r="I33" s="166"/>
      <c r="J33" s="169"/>
      <c r="K33" s="168"/>
      <c r="L33" s="168"/>
    </row>
    <row r="34" spans="1:12">
      <c r="A34" s="42">
        <v>54</v>
      </c>
      <c r="B34" s="43" t="s">
        <v>58</v>
      </c>
      <c r="C34" s="43">
        <v>3510</v>
      </c>
      <c r="D34" s="44" t="s">
        <v>67</v>
      </c>
      <c r="E34" s="10" t="s">
        <v>31</v>
      </c>
      <c r="F34" s="164">
        <f>集体活动明细!R53</f>
        <v>6</v>
      </c>
      <c r="G34" s="9">
        <f>集体活动明细!S53</f>
        <v>2</v>
      </c>
      <c r="H34" s="165">
        <f t="shared" si="0"/>
        <v>25</v>
      </c>
      <c r="I34" s="166"/>
      <c r="J34" s="169"/>
      <c r="K34" s="168"/>
      <c r="L34" s="168"/>
    </row>
    <row r="35" spans="1:12">
      <c r="A35" s="42">
        <v>91</v>
      </c>
      <c r="B35" s="43" t="s">
        <v>36</v>
      </c>
      <c r="C35" s="43">
        <v>2664</v>
      </c>
      <c r="D35" s="43" t="s">
        <v>68</v>
      </c>
      <c r="E35" s="10" t="s">
        <v>31</v>
      </c>
      <c r="F35" s="164">
        <f>集体活动明细!R28</f>
        <v>5</v>
      </c>
      <c r="G35" s="9">
        <f>集体活动明细!S28</f>
        <v>1</v>
      </c>
      <c r="H35" s="165">
        <f t="shared" si="0"/>
        <v>27.0833333333333</v>
      </c>
      <c r="I35" s="166"/>
      <c r="J35" s="169"/>
      <c r="K35" s="168"/>
      <c r="L35" s="168"/>
    </row>
    <row r="36" spans="1:12">
      <c r="A36" s="42">
        <v>34</v>
      </c>
      <c r="B36" s="43" t="s">
        <v>38</v>
      </c>
      <c r="C36" s="43">
        <v>5244</v>
      </c>
      <c r="D36" s="43" t="s">
        <v>69</v>
      </c>
      <c r="E36" s="10" t="s">
        <v>31</v>
      </c>
      <c r="F36" s="164">
        <f>集体活动明细!R70</f>
        <v>3</v>
      </c>
      <c r="G36" s="9">
        <f>集体活动明细!S70</f>
        <v>0</v>
      </c>
      <c r="H36" s="165">
        <f t="shared" si="0"/>
        <v>29.1666666666667</v>
      </c>
      <c r="I36" s="166"/>
      <c r="J36" s="169"/>
      <c r="K36" s="168"/>
      <c r="L36" s="168"/>
    </row>
    <row r="37" spans="1:12">
      <c r="A37" s="42">
        <v>102</v>
      </c>
      <c r="B37" s="43" t="s">
        <v>34</v>
      </c>
      <c r="C37" s="43">
        <v>3525</v>
      </c>
      <c r="D37" s="43" t="s">
        <v>70</v>
      </c>
      <c r="E37" s="10" t="s">
        <v>31</v>
      </c>
      <c r="F37" s="164">
        <f>集体活动明细!R97</f>
        <v>8</v>
      </c>
      <c r="G37" s="9">
        <f>集体活动明细!S97</f>
        <v>4</v>
      </c>
      <c r="H37" s="165">
        <f t="shared" si="0"/>
        <v>20.8333333333333</v>
      </c>
      <c r="I37" s="166"/>
      <c r="J37" s="169"/>
      <c r="K37" s="168"/>
      <c r="L37" s="168"/>
    </row>
    <row r="38" spans="1:12">
      <c r="A38" s="42">
        <v>31</v>
      </c>
      <c r="B38" s="43" t="s">
        <v>38</v>
      </c>
      <c r="C38" s="43">
        <v>3526</v>
      </c>
      <c r="D38" s="43" t="s">
        <v>71</v>
      </c>
      <c r="E38" s="10" t="s">
        <v>31</v>
      </c>
      <c r="F38" s="164">
        <f>集体活动明细!R66</f>
        <v>4</v>
      </c>
      <c r="G38" s="9">
        <f>集体活动明细!S66</f>
        <v>0</v>
      </c>
      <c r="H38" s="165">
        <f t="shared" si="0"/>
        <v>29.1666666666667</v>
      </c>
      <c r="I38" s="166"/>
      <c r="J38" s="169"/>
      <c r="K38" s="168"/>
      <c r="L38" s="168"/>
    </row>
    <row r="39" spans="1:12">
      <c r="A39" s="42">
        <v>88</v>
      </c>
      <c r="B39" s="43" t="s">
        <v>36</v>
      </c>
      <c r="C39" s="43">
        <v>2471</v>
      </c>
      <c r="D39" s="43" t="s">
        <v>72</v>
      </c>
      <c r="E39" s="10" t="s">
        <v>31</v>
      </c>
      <c r="F39" s="164">
        <f>集体活动明细!R24</f>
        <v>2</v>
      </c>
      <c r="G39" s="9">
        <f>集体活动明细!S24</f>
        <v>0</v>
      </c>
      <c r="H39" s="165">
        <f t="shared" si="0"/>
        <v>29.1666666666667</v>
      </c>
      <c r="I39" s="166"/>
      <c r="J39" s="167"/>
      <c r="K39" s="168"/>
      <c r="L39" s="168"/>
    </row>
    <row r="40" customHeight="1" spans="1:12">
      <c r="A40" s="42">
        <v>51</v>
      </c>
      <c r="B40" s="43" t="s">
        <v>58</v>
      </c>
      <c r="C40" s="43">
        <v>1657</v>
      </c>
      <c r="D40" s="44" t="s">
        <v>73</v>
      </c>
      <c r="E40" s="10" t="s">
        <v>31</v>
      </c>
      <c r="F40" s="164">
        <f>集体活动明细!R57</f>
        <v>6</v>
      </c>
      <c r="G40" s="9">
        <f>集体活动明细!S57</f>
        <v>2</v>
      </c>
      <c r="H40" s="165">
        <f t="shared" si="0"/>
        <v>25</v>
      </c>
      <c r="I40" s="166"/>
      <c r="J40" s="167"/>
      <c r="K40" s="168"/>
      <c r="L40" s="168"/>
    </row>
    <row r="41" spans="1:12">
      <c r="A41" s="42">
        <v>78</v>
      </c>
      <c r="B41" s="43" t="s">
        <v>29</v>
      </c>
      <c r="C41" s="43">
        <v>2367</v>
      </c>
      <c r="D41" s="43" t="s">
        <v>74</v>
      </c>
      <c r="E41" s="10" t="s">
        <v>31</v>
      </c>
      <c r="F41" s="164">
        <f>集体活动明细!R86</f>
        <v>7</v>
      </c>
      <c r="G41" s="9">
        <f>集体活动明细!S58</f>
        <v>3</v>
      </c>
      <c r="H41" s="165">
        <f t="shared" si="0"/>
        <v>22.9166666666667</v>
      </c>
      <c r="I41" s="166"/>
      <c r="J41" s="169"/>
      <c r="K41" s="168"/>
      <c r="L41" s="168"/>
    </row>
    <row r="42" spans="1:12">
      <c r="A42" s="42">
        <v>14</v>
      </c>
      <c r="B42" s="43" t="s">
        <v>55</v>
      </c>
      <c r="C42" s="48" t="s">
        <v>75</v>
      </c>
      <c r="D42" s="44" t="s">
        <v>76</v>
      </c>
      <c r="E42" s="10" t="s">
        <v>31</v>
      </c>
      <c r="F42" s="164"/>
      <c r="G42" s="9"/>
      <c r="H42" s="165"/>
      <c r="I42" s="166"/>
      <c r="J42" s="170"/>
      <c r="K42" s="168"/>
      <c r="L42" s="168"/>
    </row>
    <row r="43" spans="1:12">
      <c r="A43" s="42">
        <v>68</v>
      </c>
      <c r="B43" s="43" t="s">
        <v>40</v>
      </c>
      <c r="C43" s="43">
        <v>6015</v>
      </c>
      <c r="D43" s="44" t="s">
        <v>77</v>
      </c>
      <c r="E43" s="10" t="s">
        <v>31</v>
      </c>
      <c r="F43" s="164">
        <v>7</v>
      </c>
      <c r="G43" s="9">
        <v>3</v>
      </c>
      <c r="H43" s="165">
        <f t="shared" si="0"/>
        <v>22.9166666666667</v>
      </c>
      <c r="I43" s="166"/>
      <c r="J43" s="169"/>
      <c r="K43" s="168"/>
      <c r="L43" s="168"/>
    </row>
    <row r="44" ht="16.9" customHeight="1" spans="1:12">
      <c r="A44" s="42">
        <v>93</v>
      </c>
      <c r="B44" s="43" t="s">
        <v>36</v>
      </c>
      <c r="C44" s="43">
        <v>5039</v>
      </c>
      <c r="D44" s="43" t="s">
        <v>78</v>
      </c>
      <c r="E44" s="10" t="s">
        <v>31</v>
      </c>
      <c r="F44" s="164">
        <v>4</v>
      </c>
      <c r="G44" s="9">
        <f>F44-4</f>
        <v>0</v>
      </c>
      <c r="H44" s="165">
        <f t="shared" si="0"/>
        <v>29.1666666666667</v>
      </c>
      <c r="I44" s="166"/>
      <c r="J44" s="169"/>
      <c r="K44" s="168"/>
      <c r="L44" s="168"/>
    </row>
    <row r="45" spans="1:12">
      <c r="A45" s="42">
        <v>65</v>
      </c>
      <c r="B45" s="43" t="s">
        <v>49</v>
      </c>
      <c r="C45" s="43">
        <v>2400</v>
      </c>
      <c r="D45" s="43" t="s">
        <v>79</v>
      </c>
      <c r="E45" s="10" t="s">
        <v>31</v>
      </c>
      <c r="F45" s="164">
        <v>6</v>
      </c>
      <c r="G45" s="9">
        <f>F45-4</f>
        <v>2</v>
      </c>
      <c r="H45" s="165">
        <f t="shared" si="0"/>
        <v>25</v>
      </c>
      <c r="I45" s="166"/>
      <c r="J45" s="169"/>
      <c r="K45" s="168"/>
      <c r="L45" s="168"/>
    </row>
    <row r="46" spans="1:12">
      <c r="A46" s="42">
        <v>41</v>
      </c>
      <c r="B46" s="43" t="s">
        <v>43</v>
      </c>
      <c r="C46" s="43">
        <v>1645</v>
      </c>
      <c r="D46" s="44" t="s">
        <v>80</v>
      </c>
      <c r="E46" s="10" t="s">
        <v>31</v>
      </c>
      <c r="F46" s="164">
        <v>4</v>
      </c>
      <c r="G46" s="9">
        <f>F46-4</f>
        <v>0</v>
      </c>
      <c r="H46" s="165">
        <f t="shared" si="0"/>
        <v>29.1666666666667</v>
      </c>
      <c r="I46" s="166"/>
      <c r="J46" s="169"/>
      <c r="K46" s="168"/>
      <c r="L46" s="168"/>
    </row>
    <row r="47" spans="1:12">
      <c r="A47" s="42">
        <v>104</v>
      </c>
      <c r="B47" s="43" t="s">
        <v>34</v>
      </c>
      <c r="C47" s="43">
        <v>3521</v>
      </c>
      <c r="D47" s="43" t="s">
        <v>81</v>
      </c>
      <c r="E47" s="10" t="s">
        <v>31</v>
      </c>
      <c r="F47" s="164">
        <v>9</v>
      </c>
      <c r="G47" s="9">
        <f t="shared" ref="G47:G87" si="1">F47-4</f>
        <v>5</v>
      </c>
      <c r="H47" s="165">
        <f t="shared" si="0"/>
        <v>18.75</v>
      </c>
      <c r="I47" s="166"/>
      <c r="J47" s="169"/>
      <c r="K47" s="168"/>
      <c r="L47" s="168"/>
    </row>
    <row r="48" spans="1:12">
      <c r="A48" s="42">
        <v>40</v>
      </c>
      <c r="B48" s="43" t="s">
        <v>43</v>
      </c>
      <c r="C48" s="43">
        <v>1630</v>
      </c>
      <c r="D48" s="44" t="s">
        <v>82</v>
      </c>
      <c r="E48" s="10" t="s">
        <v>31</v>
      </c>
      <c r="F48" s="164">
        <v>9</v>
      </c>
      <c r="G48" s="9">
        <f t="shared" si="1"/>
        <v>5</v>
      </c>
      <c r="H48" s="165">
        <f t="shared" si="0"/>
        <v>18.75</v>
      </c>
      <c r="I48" s="166"/>
      <c r="J48" s="169"/>
      <c r="K48" s="168"/>
      <c r="L48" s="168"/>
    </row>
    <row r="49" spans="1:12">
      <c r="A49" s="42">
        <v>49</v>
      </c>
      <c r="B49" s="43" t="s">
        <v>58</v>
      </c>
      <c r="C49" s="48" t="s">
        <v>83</v>
      </c>
      <c r="D49" s="44" t="s">
        <v>84</v>
      </c>
      <c r="E49" s="10" t="s">
        <v>31</v>
      </c>
      <c r="F49" s="164">
        <v>7</v>
      </c>
      <c r="G49" s="9">
        <f t="shared" si="1"/>
        <v>3</v>
      </c>
      <c r="H49" s="165">
        <f t="shared" si="0"/>
        <v>22.9166666666667</v>
      </c>
      <c r="I49" s="166"/>
      <c r="J49" s="169"/>
      <c r="K49" s="168"/>
      <c r="L49" s="168"/>
    </row>
    <row r="50" spans="1:12">
      <c r="A50" s="42">
        <v>48</v>
      </c>
      <c r="B50" s="43" t="s">
        <v>58</v>
      </c>
      <c r="C50" s="43">
        <v>5334</v>
      </c>
      <c r="D50" s="44" t="s">
        <v>85</v>
      </c>
      <c r="E50" s="10" t="s">
        <v>31</v>
      </c>
      <c r="F50" s="164">
        <v>7</v>
      </c>
      <c r="G50" s="9">
        <f t="shared" si="1"/>
        <v>3</v>
      </c>
      <c r="H50" s="165">
        <f t="shared" si="0"/>
        <v>22.9166666666667</v>
      </c>
      <c r="I50" s="166"/>
      <c r="J50" s="167"/>
      <c r="K50" s="168"/>
      <c r="L50" s="168"/>
    </row>
    <row r="51" ht="13.9" customHeight="1" spans="1:12">
      <c r="A51" s="42">
        <v>60</v>
      </c>
      <c r="B51" s="43" t="s">
        <v>49</v>
      </c>
      <c r="C51" s="43">
        <v>5348</v>
      </c>
      <c r="D51" s="43" t="s">
        <v>86</v>
      </c>
      <c r="E51" s="10" t="s">
        <v>31</v>
      </c>
      <c r="F51" s="164">
        <v>10</v>
      </c>
      <c r="G51" s="9">
        <f t="shared" si="1"/>
        <v>6</v>
      </c>
      <c r="H51" s="165">
        <f t="shared" si="0"/>
        <v>16.6666666666667</v>
      </c>
      <c r="J51" s="169"/>
      <c r="K51" s="168"/>
      <c r="L51" s="168"/>
    </row>
    <row r="52" spans="1:12">
      <c r="A52" s="42">
        <v>90</v>
      </c>
      <c r="B52" s="43" t="s">
        <v>36</v>
      </c>
      <c r="C52" s="43">
        <v>2557</v>
      </c>
      <c r="D52" s="43" t="s">
        <v>87</v>
      </c>
      <c r="E52" s="10" t="s">
        <v>31</v>
      </c>
      <c r="F52" s="164">
        <v>6</v>
      </c>
      <c r="G52" s="9">
        <f t="shared" si="1"/>
        <v>2</v>
      </c>
      <c r="H52" s="165">
        <f t="shared" si="0"/>
        <v>25</v>
      </c>
      <c r="I52" s="166"/>
      <c r="J52" s="169"/>
      <c r="K52" s="168"/>
      <c r="L52" s="168"/>
    </row>
    <row r="53" spans="1:12">
      <c r="A53" s="42">
        <v>46</v>
      </c>
      <c r="B53" s="43" t="s">
        <v>43</v>
      </c>
      <c r="C53" s="43">
        <v>3581</v>
      </c>
      <c r="D53" s="44" t="s">
        <v>88</v>
      </c>
      <c r="E53" s="10" t="s">
        <v>31</v>
      </c>
      <c r="F53" s="164">
        <v>7</v>
      </c>
      <c r="G53" s="9">
        <f t="shared" si="1"/>
        <v>3</v>
      </c>
      <c r="H53" s="165">
        <f t="shared" si="0"/>
        <v>22.9166666666667</v>
      </c>
      <c r="I53" s="166"/>
      <c r="J53" s="169"/>
      <c r="K53" s="168"/>
      <c r="L53" s="168"/>
    </row>
    <row r="54" spans="1:12">
      <c r="A54" s="42">
        <v>115</v>
      </c>
      <c r="B54" s="43" t="s">
        <v>64</v>
      </c>
      <c r="C54" s="43">
        <v>5076</v>
      </c>
      <c r="D54" s="43" t="s">
        <v>89</v>
      </c>
      <c r="E54" s="44" t="s">
        <v>90</v>
      </c>
      <c r="F54" s="164"/>
      <c r="G54" s="9"/>
      <c r="H54" s="165"/>
      <c r="I54" s="166"/>
      <c r="J54" s="169"/>
      <c r="K54" s="168"/>
      <c r="L54" s="168"/>
    </row>
    <row r="55" spans="1:12">
      <c r="A55" s="42">
        <v>29</v>
      </c>
      <c r="B55" s="43" t="s">
        <v>38</v>
      </c>
      <c r="C55" s="43">
        <v>2681</v>
      </c>
      <c r="D55" s="43" t="s">
        <v>91</v>
      </c>
      <c r="E55" s="10" t="s">
        <v>90</v>
      </c>
      <c r="F55" s="164">
        <v>9</v>
      </c>
      <c r="G55" s="9">
        <f t="shared" si="1"/>
        <v>5</v>
      </c>
      <c r="H55" s="165">
        <f t="shared" si="0"/>
        <v>18.75</v>
      </c>
      <c r="I55" s="166"/>
      <c r="J55" s="169"/>
      <c r="K55" s="168"/>
      <c r="L55" s="168"/>
    </row>
    <row r="56" spans="1:12">
      <c r="A56" s="42">
        <v>59</v>
      </c>
      <c r="B56" s="43" t="s">
        <v>49</v>
      </c>
      <c r="C56" s="43">
        <v>5327</v>
      </c>
      <c r="D56" s="43" t="s">
        <v>92</v>
      </c>
      <c r="E56" s="10" t="s">
        <v>90</v>
      </c>
      <c r="F56" s="164">
        <v>8</v>
      </c>
      <c r="G56" s="9">
        <f t="shared" si="1"/>
        <v>4</v>
      </c>
      <c r="H56" s="165">
        <f t="shared" si="0"/>
        <v>20.8333333333333</v>
      </c>
      <c r="I56" s="166"/>
      <c r="J56" s="169"/>
      <c r="K56" s="168"/>
      <c r="L56" s="168"/>
    </row>
    <row r="57" spans="1:12">
      <c r="A57" s="42">
        <v>57</v>
      </c>
      <c r="B57" s="43" t="s">
        <v>58</v>
      </c>
      <c r="C57" s="43">
        <v>5801</v>
      </c>
      <c r="D57" s="43" t="s">
        <v>93</v>
      </c>
      <c r="E57" s="10" t="s">
        <v>90</v>
      </c>
      <c r="F57" s="164">
        <v>4</v>
      </c>
      <c r="G57" s="9">
        <f t="shared" si="1"/>
        <v>0</v>
      </c>
      <c r="H57" s="165">
        <f t="shared" si="0"/>
        <v>29.1666666666667</v>
      </c>
      <c r="I57" s="166"/>
      <c r="J57" s="169"/>
      <c r="K57" s="168"/>
      <c r="L57" s="168"/>
    </row>
    <row r="58" spans="1:12">
      <c r="A58" s="42">
        <v>108</v>
      </c>
      <c r="B58" s="43" t="s">
        <v>34</v>
      </c>
      <c r="C58" s="43">
        <v>6222</v>
      </c>
      <c r="D58" s="43" t="s">
        <v>94</v>
      </c>
      <c r="E58" s="10" t="s">
        <v>90</v>
      </c>
      <c r="F58" s="164">
        <v>5</v>
      </c>
      <c r="G58" s="9">
        <f t="shared" si="1"/>
        <v>1</v>
      </c>
      <c r="H58" s="165">
        <f t="shared" si="0"/>
        <v>27.0833333333333</v>
      </c>
      <c r="I58" s="166"/>
      <c r="J58" s="169"/>
      <c r="K58" s="168"/>
      <c r="L58" s="168"/>
    </row>
    <row r="59" spans="1:12">
      <c r="A59" s="42">
        <v>7</v>
      </c>
      <c r="B59" s="43" t="s">
        <v>32</v>
      </c>
      <c r="C59" s="43">
        <v>3517</v>
      </c>
      <c r="D59" s="43" t="s">
        <v>95</v>
      </c>
      <c r="E59" s="10" t="s">
        <v>90</v>
      </c>
      <c r="F59" s="164">
        <v>9</v>
      </c>
      <c r="G59" s="9">
        <f t="shared" si="1"/>
        <v>5</v>
      </c>
      <c r="H59" s="165">
        <f t="shared" si="0"/>
        <v>18.75</v>
      </c>
      <c r="J59" s="167"/>
      <c r="K59" s="168"/>
      <c r="L59" s="168"/>
    </row>
    <row r="60" customHeight="1" spans="1:12">
      <c r="A60" s="42">
        <v>114</v>
      </c>
      <c r="B60" s="43" t="s">
        <v>64</v>
      </c>
      <c r="C60" s="43">
        <v>5551</v>
      </c>
      <c r="D60" s="43" t="s">
        <v>96</v>
      </c>
      <c r="E60" s="44" t="s">
        <v>90</v>
      </c>
      <c r="F60" s="164"/>
      <c r="G60" s="9"/>
      <c r="H60" s="165"/>
      <c r="I60" s="166"/>
      <c r="J60" s="167"/>
      <c r="K60" s="168"/>
      <c r="L60" s="168"/>
    </row>
    <row r="61" spans="1:12">
      <c r="A61" s="42">
        <v>123</v>
      </c>
      <c r="B61" s="43" t="s">
        <v>24</v>
      </c>
      <c r="C61" s="43">
        <v>1642</v>
      </c>
      <c r="D61" s="43" t="s">
        <v>97</v>
      </c>
      <c r="E61" s="44" t="s">
        <v>90</v>
      </c>
      <c r="F61" s="164"/>
      <c r="G61" s="9"/>
      <c r="H61" s="165"/>
      <c r="I61" s="166"/>
      <c r="J61" s="167"/>
      <c r="K61" s="168"/>
      <c r="L61" s="168"/>
    </row>
    <row r="62" spans="1:12">
      <c r="A62" s="42">
        <v>37</v>
      </c>
      <c r="B62" s="43" t="s">
        <v>38</v>
      </c>
      <c r="C62" s="43">
        <v>5657</v>
      </c>
      <c r="D62" s="43" t="s">
        <v>98</v>
      </c>
      <c r="E62" s="10" t="s">
        <v>90</v>
      </c>
      <c r="F62" s="164">
        <v>4</v>
      </c>
      <c r="G62" s="9">
        <f t="shared" si="1"/>
        <v>0</v>
      </c>
      <c r="H62" s="165">
        <f t="shared" si="0"/>
        <v>29.1666666666667</v>
      </c>
      <c r="I62" s="166"/>
      <c r="J62" s="169"/>
      <c r="K62" s="168"/>
      <c r="L62" s="168"/>
    </row>
    <row r="63" spans="1:12">
      <c r="A63" s="42">
        <v>62</v>
      </c>
      <c r="B63" s="43" t="s">
        <v>49</v>
      </c>
      <c r="C63" s="43">
        <v>1798</v>
      </c>
      <c r="D63" s="43" t="s">
        <v>99</v>
      </c>
      <c r="E63" s="10" t="s">
        <v>90</v>
      </c>
      <c r="F63" s="164">
        <v>6</v>
      </c>
      <c r="G63" s="9">
        <f t="shared" si="1"/>
        <v>2</v>
      </c>
      <c r="H63" s="165">
        <f t="shared" si="0"/>
        <v>25</v>
      </c>
      <c r="I63" s="166"/>
      <c r="J63" s="169"/>
      <c r="K63" s="168"/>
      <c r="L63" s="168"/>
    </row>
    <row r="64" spans="1:12">
      <c r="A64" s="42">
        <v>53</v>
      </c>
      <c r="B64" s="43" t="s">
        <v>58</v>
      </c>
      <c r="C64" s="43">
        <v>2336</v>
      </c>
      <c r="D64" s="43" t="s">
        <v>100</v>
      </c>
      <c r="E64" s="10" t="s">
        <v>90</v>
      </c>
      <c r="F64" s="164">
        <v>7</v>
      </c>
      <c r="G64" s="9">
        <f t="shared" si="1"/>
        <v>3</v>
      </c>
      <c r="H64" s="165">
        <f t="shared" si="0"/>
        <v>22.9166666666667</v>
      </c>
      <c r="I64" s="166"/>
      <c r="J64" s="169"/>
      <c r="K64" s="168"/>
      <c r="L64" s="168"/>
    </row>
    <row r="65" spans="1:12">
      <c r="A65" s="42">
        <v>23</v>
      </c>
      <c r="B65" s="43" t="s">
        <v>55</v>
      </c>
      <c r="C65" s="43">
        <v>5777</v>
      </c>
      <c r="D65" s="43" t="s">
        <v>101</v>
      </c>
      <c r="E65" s="10" t="s">
        <v>90</v>
      </c>
      <c r="F65" s="164">
        <v>6</v>
      </c>
      <c r="G65" s="9">
        <f t="shared" si="1"/>
        <v>2</v>
      </c>
      <c r="H65" s="165">
        <f t="shared" si="0"/>
        <v>25</v>
      </c>
      <c r="I65" s="166"/>
      <c r="J65" s="169"/>
      <c r="K65" s="168"/>
      <c r="L65" s="168"/>
    </row>
    <row r="66" spans="1:12">
      <c r="A66" s="42">
        <v>35</v>
      </c>
      <c r="B66" s="43" t="s">
        <v>38</v>
      </c>
      <c r="C66" s="43">
        <v>5155</v>
      </c>
      <c r="D66" s="43" t="s">
        <v>102</v>
      </c>
      <c r="E66" s="10" t="s">
        <v>90</v>
      </c>
      <c r="F66" s="164">
        <v>6</v>
      </c>
      <c r="G66" s="9">
        <f t="shared" si="1"/>
        <v>2</v>
      </c>
      <c r="H66" s="165">
        <f t="shared" si="0"/>
        <v>25</v>
      </c>
      <c r="I66" s="166"/>
      <c r="J66" s="169"/>
      <c r="K66" s="168"/>
      <c r="L66" s="168"/>
    </row>
    <row r="67" spans="1:12">
      <c r="A67" s="42">
        <v>82</v>
      </c>
      <c r="B67" s="43" t="s">
        <v>29</v>
      </c>
      <c r="C67" s="43">
        <v>5545</v>
      </c>
      <c r="D67" s="44" t="s">
        <v>103</v>
      </c>
      <c r="E67" s="10" t="s">
        <v>90</v>
      </c>
      <c r="F67" s="164">
        <v>9</v>
      </c>
      <c r="G67" s="9">
        <f t="shared" si="1"/>
        <v>5</v>
      </c>
      <c r="H67" s="165">
        <f t="shared" si="0"/>
        <v>18.75</v>
      </c>
      <c r="I67" s="166"/>
      <c r="J67" s="169"/>
      <c r="K67" s="168"/>
      <c r="L67" s="168"/>
    </row>
    <row r="68" spans="1:12">
      <c r="A68" s="42">
        <v>10</v>
      </c>
      <c r="B68" s="43" t="s">
        <v>32</v>
      </c>
      <c r="C68" s="43">
        <v>2400</v>
      </c>
      <c r="D68" s="43" t="s">
        <v>104</v>
      </c>
      <c r="E68" s="10" t="s">
        <v>90</v>
      </c>
      <c r="F68" s="164">
        <v>8</v>
      </c>
      <c r="G68" s="9">
        <f t="shared" si="1"/>
        <v>4</v>
      </c>
      <c r="H68" s="165">
        <f t="shared" si="0"/>
        <v>20.8333333333333</v>
      </c>
      <c r="I68" s="166"/>
      <c r="J68" s="169"/>
      <c r="K68" s="168"/>
      <c r="L68" s="168"/>
    </row>
    <row r="69" spans="1:12">
      <c r="A69" s="42">
        <v>117</v>
      </c>
      <c r="B69" s="43" t="s">
        <v>64</v>
      </c>
      <c r="C69" s="43">
        <v>5804</v>
      </c>
      <c r="D69" s="43" t="s">
        <v>105</v>
      </c>
      <c r="E69" s="44" t="s">
        <v>90</v>
      </c>
      <c r="F69" s="164"/>
      <c r="G69" s="9"/>
      <c r="H69" s="165"/>
      <c r="I69" s="166"/>
      <c r="J69" s="169"/>
      <c r="K69" s="168"/>
      <c r="L69" s="168"/>
    </row>
    <row r="70" spans="1:12">
      <c r="A70" s="42">
        <v>127</v>
      </c>
      <c r="B70" s="43" t="s">
        <v>24</v>
      </c>
      <c r="C70" s="43">
        <v>2567</v>
      </c>
      <c r="D70" s="43" t="s">
        <v>106</v>
      </c>
      <c r="E70" s="44" t="s">
        <v>90</v>
      </c>
      <c r="F70" s="164"/>
      <c r="G70" s="9"/>
      <c r="H70" s="165"/>
      <c r="I70" s="166"/>
      <c r="J70" s="169"/>
      <c r="K70" s="168"/>
      <c r="L70" s="168"/>
    </row>
    <row r="71" spans="1:12">
      <c r="A71" s="42">
        <v>22</v>
      </c>
      <c r="B71" s="43" t="s">
        <v>55</v>
      </c>
      <c r="C71" s="43">
        <v>5497</v>
      </c>
      <c r="D71" s="43" t="s">
        <v>107</v>
      </c>
      <c r="E71" s="10" t="s">
        <v>90</v>
      </c>
      <c r="F71" s="164">
        <v>7</v>
      </c>
      <c r="G71" s="9">
        <f t="shared" si="1"/>
        <v>3</v>
      </c>
      <c r="H71" s="165">
        <f t="shared" si="0"/>
        <v>22.9166666666667</v>
      </c>
      <c r="I71" s="166"/>
      <c r="J71" s="169"/>
      <c r="K71" s="168"/>
      <c r="L71" s="168"/>
    </row>
    <row r="72" customHeight="1" spans="1:12">
      <c r="A72" s="42">
        <v>18</v>
      </c>
      <c r="B72" s="43" t="s">
        <v>55</v>
      </c>
      <c r="C72" s="48" t="s">
        <v>108</v>
      </c>
      <c r="D72" s="44" t="s">
        <v>109</v>
      </c>
      <c r="E72" s="10" t="s">
        <v>90</v>
      </c>
      <c r="F72" s="164">
        <v>7</v>
      </c>
      <c r="G72" s="9">
        <f t="shared" si="1"/>
        <v>3</v>
      </c>
      <c r="H72" s="165">
        <f t="shared" si="0"/>
        <v>22.9166666666667</v>
      </c>
      <c r="I72" s="166"/>
      <c r="J72" s="167"/>
      <c r="K72" s="168"/>
      <c r="L72" s="168"/>
    </row>
    <row r="73" spans="1:12">
      <c r="A73" s="42">
        <v>99</v>
      </c>
      <c r="B73" s="43" t="s">
        <v>34</v>
      </c>
      <c r="C73" s="43">
        <v>3528</v>
      </c>
      <c r="D73" s="43" t="s">
        <v>110</v>
      </c>
      <c r="E73" s="10" t="s">
        <v>90</v>
      </c>
      <c r="F73" s="164">
        <v>7</v>
      </c>
      <c r="G73" s="9">
        <f t="shared" si="1"/>
        <v>3</v>
      </c>
      <c r="H73" s="165">
        <f t="shared" ref="H73:H131" si="2">(14-G73)*25/12</f>
        <v>22.9166666666667</v>
      </c>
      <c r="I73" s="166"/>
      <c r="J73" s="169"/>
      <c r="K73" s="168"/>
      <c r="L73" s="168"/>
    </row>
    <row r="74" spans="1:12">
      <c r="A74" s="42">
        <v>36</v>
      </c>
      <c r="B74" s="43" t="s">
        <v>38</v>
      </c>
      <c r="C74" s="43">
        <v>5576</v>
      </c>
      <c r="D74" s="43" t="s">
        <v>111</v>
      </c>
      <c r="E74" s="10" t="s">
        <v>90</v>
      </c>
      <c r="F74" s="164">
        <v>2</v>
      </c>
      <c r="G74" s="9">
        <v>0</v>
      </c>
      <c r="H74" s="165">
        <f t="shared" si="2"/>
        <v>29.1666666666667</v>
      </c>
      <c r="I74" s="166"/>
      <c r="J74" s="169"/>
      <c r="K74" s="168"/>
      <c r="L74" s="168"/>
    </row>
    <row r="75" spans="1:12">
      <c r="A75" s="42">
        <v>113</v>
      </c>
      <c r="B75" s="43" t="s">
        <v>64</v>
      </c>
      <c r="C75" s="43">
        <v>2161</v>
      </c>
      <c r="D75" s="43" t="s">
        <v>112</v>
      </c>
      <c r="E75" s="44" t="s">
        <v>90</v>
      </c>
      <c r="F75" s="164"/>
      <c r="G75" s="9"/>
      <c r="H75" s="165"/>
      <c r="I75" s="166"/>
      <c r="J75" s="169"/>
      <c r="K75" s="168"/>
      <c r="L75" s="168"/>
    </row>
    <row r="76" spans="1:12">
      <c r="A76" s="42">
        <v>21</v>
      </c>
      <c r="B76" s="43" t="s">
        <v>55</v>
      </c>
      <c r="C76" s="43">
        <v>5061</v>
      </c>
      <c r="D76" s="43" t="s">
        <v>113</v>
      </c>
      <c r="E76" s="10" t="s">
        <v>90</v>
      </c>
      <c r="F76" s="164">
        <v>5</v>
      </c>
      <c r="G76" s="9">
        <f t="shared" si="1"/>
        <v>1</v>
      </c>
      <c r="H76" s="165">
        <f t="shared" si="2"/>
        <v>27.0833333333333</v>
      </c>
      <c r="I76" s="166"/>
      <c r="J76" s="169"/>
      <c r="K76" s="168"/>
      <c r="L76" s="168"/>
    </row>
    <row r="77" spans="1:12">
      <c r="A77" s="42">
        <v>28</v>
      </c>
      <c r="B77" s="43" t="s">
        <v>38</v>
      </c>
      <c r="C77" s="43">
        <v>2377</v>
      </c>
      <c r="D77" s="43" t="s">
        <v>114</v>
      </c>
      <c r="E77" s="10" t="s">
        <v>90</v>
      </c>
      <c r="F77" s="164">
        <v>9</v>
      </c>
      <c r="G77" s="9">
        <f t="shared" si="1"/>
        <v>5</v>
      </c>
      <c r="H77" s="165">
        <f t="shared" si="2"/>
        <v>18.75</v>
      </c>
      <c r="I77" s="166"/>
      <c r="J77" s="169"/>
      <c r="K77" s="168"/>
      <c r="L77" s="168"/>
    </row>
    <row r="78" spans="1:12">
      <c r="A78" s="42">
        <v>47</v>
      </c>
      <c r="B78" s="43" t="s">
        <v>43</v>
      </c>
      <c r="C78" s="43">
        <v>5631</v>
      </c>
      <c r="D78" s="44" t="s">
        <v>115</v>
      </c>
      <c r="E78" s="10" t="s">
        <v>90</v>
      </c>
      <c r="F78" s="164">
        <v>8</v>
      </c>
      <c r="G78" s="9">
        <f t="shared" si="1"/>
        <v>4</v>
      </c>
      <c r="H78" s="165">
        <f t="shared" si="2"/>
        <v>20.8333333333333</v>
      </c>
      <c r="I78" s="166"/>
      <c r="J78" s="169"/>
      <c r="K78" s="168"/>
      <c r="L78" s="168"/>
    </row>
    <row r="79" spans="1:12">
      <c r="A79" s="42">
        <v>71</v>
      </c>
      <c r="B79" s="43" t="s">
        <v>40</v>
      </c>
      <c r="C79" s="43">
        <v>1882</v>
      </c>
      <c r="D79" s="44" t="s">
        <v>116</v>
      </c>
      <c r="E79" s="10" t="s">
        <v>90</v>
      </c>
      <c r="F79" s="164">
        <v>8</v>
      </c>
      <c r="G79" s="9">
        <f t="shared" si="1"/>
        <v>4</v>
      </c>
      <c r="H79" s="165">
        <f t="shared" si="2"/>
        <v>20.8333333333333</v>
      </c>
      <c r="I79" s="166"/>
      <c r="J79" s="169"/>
      <c r="K79" s="168"/>
      <c r="L79" s="168"/>
    </row>
    <row r="80" spans="1:12">
      <c r="A80" s="42">
        <v>75</v>
      </c>
      <c r="B80" s="43" t="s">
        <v>40</v>
      </c>
      <c r="C80" s="43">
        <v>5637</v>
      </c>
      <c r="D80" s="43" t="s">
        <v>117</v>
      </c>
      <c r="E80" s="10" t="s">
        <v>90</v>
      </c>
      <c r="F80" s="164">
        <v>6</v>
      </c>
      <c r="G80" s="9">
        <f t="shared" si="1"/>
        <v>2</v>
      </c>
      <c r="H80" s="165">
        <f t="shared" si="2"/>
        <v>25</v>
      </c>
      <c r="I80" s="166"/>
      <c r="J80" s="169"/>
      <c r="K80" s="168"/>
      <c r="L80" s="168"/>
    </row>
    <row r="81" ht="13.9" customHeight="1" spans="1:12">
      <c r="A81" s="42">
        <v>9</v>
      </c>
      <c r="B81" s="43" t="s">
        <v>32</v>
      </c>
      <c r="C81" s="43">
        <v>2193</v>
      </c>
      <c r="D81" s="43" t="s">
        <v>118</v>
      </c>
      <c r="E81" s="10" t="s">
        <v>90</v>
      </c>
      <c r="F81" s="164">
        <v>6</v>
      </c>
      <c r="G81" s="9">
        <f t="shared" si="1"/>
        <v>2</v>
      </c>
      <c r="H81" s="165">
        <f t="shared" si="2"/>
        <v>25</v>
      </c>
      <c r="I81" s="166"/>
      <c r="J81" s="167"/>
      <c r="K81" s="168"/>
      <c r="L81" s="168"/>
    </row>
    <row r="82" spans="1:12">
      <c r="A82" s="42">
        <v>118</v>
      </c>
      <c r="B82" s="43" t="s">
        <v>64</v>
      </c>
      <c r="C82" s="43">
        <v>6021</v>
      </c>
      <c r="D82" s="43" t="s">
        <v>119</v>
      </c>
      <c r="E82" s="44" t="s">
        <v>90</v>
      </c>
      <c r="F82" s="164"/>
      <c r="G82" s="9"/>
      <c r="H82" s="165"/>
      <c r="I82" s="166"/>
      <c r="J82" s="169"/>
      <c r="K82" s="168"/>
      <c r="L82" s="168"/>
    </row>
    <row r="83" spans="1:12">
      <c r="A83" s="42">
        <v>45</v>
      </c>
      <c r="B83" s="43" t="s">
        <v>43</v>
      </c>
      <c r="C83" s="43">
        <v>2672</v>
      </c>
      <c r="D83" s="43" t="s">
        <v>120</v>
      </c>
      <c r="E83" s="10" t="s">
        <v>90</v>
      </c>
      <c r="F83" s="164">
        <v>6</v>
      </c>
      <c r="G83" s="9">
        <f t="shared" si="1"/>
        <v>2</v>
      </c>
      <c r="H83" s="165">
        <f t="shared" si="2"/>
        <v>25</v>
      </c>
      <c r="I83" s="166"/>
      <c r="J83" s="169"/>
      <c r="K83" s="168"/>
      <c r="L83" s="168"/>
    </row>
    <row r="84" spans="1:12">
      <c r="A84" s="42">
        <v>81</v>
      </c>
      <c r="B84" s="43" t="s">
        <v>29</v>
      </c>
      <c r="C84" s="43">
        <v>5001</v>
      </c>
      <c r="D84" s="43" t="s">
        <v>121</v>
      </c>
      <c r="E84" s="10" t="s">
        <v>90</v>
      </c>
      <c r="F84" s="164">
        <v>7</v>
      </c>
      <c r="G84" s="9">
        <f t="shared" si="1"/>
        <v>3</v>
      </c>
      <c r="H84" s="165">
        <f t="shared" si="2"/>
        <v>22.9166666666667</v>
      </c>
      <c r="I84" s="166"/>
      <c r="J84" s="169"/>
      <c r="K84" s="168"/>
      <c r="L84" s="168"/>
    </row>
    <row r="85" spans="1:12">
      <c r="A85" s="42">
        <v>74</v>
      </c>
      <c r="B85" s="43" t="s">
        <v>40</v>
      </c>
      <c r="C85" s="43">
        <v>5203</v>
      </c>
      <c r="D85" s="43" t="s">
        <v>122</v>
      </c>
      <c r="E85" s="10" t="s">
        <v>90</v>
      </c>
      <c r="F85" s="164">
        <v>4</v>
      </c>
      <c r="G85" s="9">
        <f t="shared" si="1"/>
        <v>0</v>
      </c>
      <c r="H85" s="165">
        <f t="shared" si="2"/>
        <v>29.1666666666667</v>
      </c>
      <c r="I85" s="166"/>
      <c r="J85" s="169"/>
      <c r="K85" s="168"/>
      <c r="L85" s="168"/>
    </row>
    <row r="86" spans="1:12">
      <c r="A86" s="42">
        <v>42</v>
      </c>
      <c r="B86" s="43" t="s">
        <v>43</v>
      </c>
      <c r="C86" s="43">
        <v>2323</v>
      </c>
      <c r="D86" s="43" t="s">
        <v>123</v>
      </c>
      <c r="E86" s="10" t="s">
        <v>90</v>
      </c>
      <c r="F86" s="164">
        <v>7</v>
      </c>
      <c r="G86" s="9">
        <f t="shared" si="1"/>
        <v>3</v>
      </c>
      <c r="H86" s="165">
        <f t="shared" si="2"/>
        <v>22.9166666666667</v>
      </c>
      <c r="J86" s="169"/>
      <c r="K86" s="168"/>
      <c r="L86" s="168"/>
    </row>
    <row r="87" spans="1:12">
      <c r="A87" s="42">
        <v>84</v>
      </c>
      <c r="B87" s="43" t="s">
        <v>29</v>
      </c>
      <c r="C87" s="43">
        <v>6232</v>
      </c>
      <c r="D87" s="43" t="s">
        <v>124</v>
      </c>
      <c r="E87" s="10" t="s">
        <v>90</v>
      </c>
      <c r="F87" s="164">
        <v>4</v>
      </c>
      <c r="G87" s="9">
        <f t="shared" si="1"/>
        <v>0</v>
      </c>
      <c r="H87" s="165">
        <f t="shared" si="2"/>
        <v>29.1666666666667</v>
      </c>
      <c r="J87" s="169"/>
      <c r="K87" s="168"/>
      <c r="L87" s="168"/>
    </row>
    <row r="88" spans="1:12">
      <c r="A88" s="42">
        <v>112</v>
      </c>
      <c r="B88" s="43" t="s">
        <v>64</v>
      </c>
      <c r="C88" s="43">
        <v>2103</v>
      </c>
      <c r="D88" s="43" t="s">
        <v>125</v>
      </c>
      <c r="E88" s="44" t="s">
        <v>90</v>
      </c>
      <c r="F88" s="164"/>
      <c r="G88" s="9"/>
      <c r="H88" s="165"/>
      <c r="J88" s="169"/>
      <c r="K88" s="168"/>
      <c r="L88" s="168"/>
    </row>
    <row r="89" ht="15" customHeight="1" spans="1:12">
      <c r="A89" s="42">
        <v>69</v>
      </c>
      <c r="B89" s="43" t="s">
        <v>40</v>
      </c>
      <c r="C89" s="48" t="s">
        <v>126</v>
      </c>
      <c r="D89" s="44" t="s">
        <v>127</v>
      </c>
      <c r="E89" s="10" t="s">
        <v>90</v>
      </c>
      <c r="F89" s="164">
        <v>8</v>
      </c>
      <c r="G89" s="9">
        <f>F89-4</f>
        <v>4</v>
      </c>
      <c r="H89" s="165">
        <f t="shared" si="2"/>
        <v>20.8333333333333</v>
      </c>
      <c r="J89" s="170"/>
      <c r="K89" s="168"/>
      <c r="L89" s="168"/>
    </row>
    <row r="90" spans="1:12">
      <c r="A90" s="42">
        <v>56</v>
      </c>
      <c r="B90" s="43" t="s">
        <v>58</v>
      </c>
      <c r="C90" s="43">
        <v>5008</v>
      </c>
      <c r="D90" s="43" t="s">
        <v>128</v>
      </c>
      <c r="E90" s="10" t="s">
        <v>90</v>
      </c>
      <c r="F90" s="164">
        <v>9</v>
      </c>
      <c r="G90" s="9">
        <f>F90-4</f>
        <v>5</v>
      </c>
      <c r="H90" s="165">
        <f t="shared" si="2"/>
        <v>18.75</v>
      </c>
      <c r="J90" s="170"/>
      <c r="K90" s="168"/>
      <c r="L90" s="168"/>
    </row>
    <row r="91" spans="1:12">
      <c r="A91" s="42">
        <v>44</v>
      </c>
      <c r="B91" s="43" t="s">
        <v>43</v>
      </c>
      <c r="C91" s="43">
        <v>2600</v>
      </c>
      <c r="D91" s="43" t="s">
        <v>129</v>
      </c>
      <c r="E91" s="10" t="s">
        <v>90</v>
      </c>
      <c r="F91" s="164">
        <v>6</v>
      </c>
      <c r="G91" s="9">
        <f>F91-4</f>
        <v>2</v>
      </c>
      <c r="H91" s="165">
        <f t="shared" si="2"/>
        <v>25</v>
      </c>
      <c r="J91" s="170"/>
      <c r="K91" s="168"/>
      <c r="L91" s="168"/>
    </row>
    <row r="92" spans="1:12">
      <c r="A92" s="42">
        <v>120</v>
      </c>
      <c r="B92" s="43" t="s">
        <v>64</v>
      </c>
      <c r="C92" s="43">
        <v>5850</v>
      </c>
      <c r="D92" s="43" t="s">
        <v>130</v>
      </c>
      <c r="E92" s="44" t="s">
        <v>90</v>
      </c>
      <c r="F92" s="164"/>
      <c r="G92" s="9"/>
      <c r="H92" s="165"/>
      <c r="J92" s="170"/>
      <c r="K92" s="168"/>
      <c r="L92" s="168"/>
    </row>
    <row r="93" spans="1:12">
      <c r="A93" s="42">
        <v>76</v>
      </c>
      <c r="B93" s="43" t="s">
        <v>29</v>
      </c>
      <c r="C93" s="48" t="s">
        <v>131</v>
      </c>
      <c r="D93" s="43" t="s">
        <v>132</v>
      </c>
      <c r="E93" s="10" t="s">
        <v>90</v>
      </c>
      <c r="F93" s="164">
        <v>8</v>
      </c>
      <c r="G93" s="9">
        <f t="shared" ref="G92:G131" si="3">F93-4</f>
        <v>4</v>
      </c>
      <c r="H93" s="165">
        <f t="shared" si="2"/>
        <v>20.8333333333333</v>
      </c>
      <c r="J93" s="170"/>
      <c r="K93" s="168"/>
      <c r="L93" s="168"/>
    </row>
    <row r="94" spans="1:12">
      <c r="A94" s="42">
        <v>119</v>
      </c>
      <c r="B94" s="43" t="s">
        <v>64</v>
      </c>
      <c r="C94" s="43">
        <v>6015</v>
      </c>
      <c r="D94" s="43" t="s">
        <v>133</v>
      </c>
      <c r="E94" s="44" t="s">
        <v>90</v>
      </c>
      <c r="F94" s="164"/>
      <c r="G94" s="9"/>
      <c r="H94" s="165"/>
      <c r="J94" s="170"/>
      <c r="K94" s="168"/>
      <c r="L94" s="168"/>
    </row>
    <row r="95" spans="1:12">
      <c r="A95" s="42">
        <v>19</v>
      </c>
      <c r="B95" s="43" t="s">
        <v>55</v>
      </c>
      <c r="C95" s="43">
        <v>1902</v>
      </c>
      <c r="D95" s="44" t="s">
        <v>134</v>
      </c>
      <c r="E95" s="10" t="s">
        <v>90</v>
      </c>
      <c r="F95" s="164">
        <v>7</v>
      </c>
      <c r="G95" s="9">
        <f t="shared" si="3"/>
        <v>3</v>
      </c>
      <c r="H95" s="165">
        <f t="shared" si="2"/>
        <v>22.9166666666667</v>
      </c>
      <c r="J95" s="170"/>
      <c r="K95" s="168"/>
      <c r="L95" s="168"/>
    </row>
    <row r="96" spans="1:12">
      <c r="A96" s="42">
        <v>116</v>
      </c>
      <c r="B96" s="43" t="s">
        <v>64</v>
      </c>
      <c r="C96" s="43">
        <v>5411</v>
      </c>
      <c r="D96" s="43" t="s">
        <v>135</v>
      </c>
      <c r="E96" s="44" t="s">
        <v>90</v>
      </c>
      <c r="F96" s="164"/>
      <c r="G96" s="9"/>
      <c r="H96" s="165"/>
      <c r="J96" s="170"/>
      <c r="K96" s="168"/>
      <c r="L96" s="168"/>
    </row>
    <row r="97" spans="1:12">
      <c r="A97" s="42">
        <v>12</v>
      </c>
      <c r="B97" s="43" t="s">
        <v>32</v>
      </c>
      <c r="C97" s="43">
        <v>5802</v>
      </c>
      <c r="D97" s="43" t="s">
        <v>136</v>
      </c>
      <c r="E97" s="10" t="s">
        <v>90</v>
      </c>
      <c r="F97" s="164">
        <v>5</v>
      </c>
      <c r="G97" s="9">
        <f t="shared" si="3"/>
        <v>1</v>
      </c>
      <c r="H97" s="165">
        <f t="shared" si="2"/>
        <v>27.0833333333333</v>
      </c>
      <c r="J97" s="170"/>
      <c r="K97" s="168"/>
      <c r="L97" s="168"/>
    </row>
    <row r="98" ht="36" spans="1:12">
      <c r="A98" s="42">
        <v>109</v>
      </c>
      <c r="B98" s="44" t="s">
        <v>137</v>
      </c>
      <c r="C98" s="43">
        <v>6223</v>
      </c>
      <c r="D98" s="43" t="s">
        <v>138</v>
      </c>
      <c r="E98" s="44" t="s">
        <v>90</v>
      </c>
      <c r="F98" s="164">
        <v>6</v>
      </c>
      <c r="G98" s="9">
        <f t="shared" si="3"/>
        <v>2</v>
      </c>
      <c r="H98" s="165">
        <f t="shared" si="2"/>
        <v>25</v>
      </c>
      <c r="J98" s="170"/>
      <c r="K98" s="168"/>
      <c r="L98" s="168"/>
    </row>
    <row r="99" spans="1:12">
      <c r="A99" s="42">
        <v>107</v>
      </c>
      <c r="B99" s="43" t="s">
        <v>34</v>
      </c>
      <c r="C99" s="43">
        <v>2575</v>
      </c>
      <c r="D99" s="43" t="s">
        <v>139</v>
      </c>
      <c r="E99" s="10" t="s">
        <v>90</v>
      </c>
      <c r="F99" s="164">
        <v>6</v>
      </c>
      <c r="G99" s="9">
        <f t="shared" si="3"/>
        <v>2</v>
      </c>
      <c r="H99" s="165">
        <f t="shared" si="2"/>
        <v>25</v>
      </c>
      <c r="J99" s="170"/>
      <c r="K99" s="168"/>
      <c r="L99" s="168"/>
    </row>
    <row r="100" spans="1:12">
      <c r="A100" s="42">
        <v>63</v>
      </c>
      <c r="B100" s="43" t="s">
        <v>49</v>
      </c>
      <c r="C100" s="43">
        <v>2644</v>
      </c>
      <c r="D100" s="43" t="s">
        <v>140</v>
      </c>
      <c r="E100" s="10" t="s">
        <v>90</v>
      </c>
      <c r="F100" s="164">
        <v>7</v>
      </c>
      <c r="G100" s="9">
        <f t="shared" si="3"/>
        <v>3</v>
      </c>
      <c r="H100" s="165">
        <f t="shared" si="2"/>
        <v>22.9166666666667</v>
      </c>
      <c r="J100" s="170"/>
      <c r="K100" s="168"/>
      <c r="L100" s="168"/>
    </row>
    <row r="101" ht="15" customHeight="1" spans="1:12">
      <c r="A101" s="42">
        <v>52</v>
      </c>
      <c r="B101" s="43" t="s">
        <v>58</v>
      </c>
      <c r="C101" s="43">
        <v>1753</v>
      </c>
      <c r="D101" s="44" t="s">
        <v>141</v>
      </c>
      <c r="E101" s="10" t="s">
        <v>90</v>
      </c>
      <c r="F101" s="164">
        <v>7</v>
      </c>
      <c r="G101" s="9">
        <f t="shared" si="3"/>
        <v>3</v>
      </c>
      <c r="H101" s="165">
        <f t="shared" si="2"/>
        <v>22.9166666666667</v>
      </c>
      <c r="J101" s="170"/>
      <c r="K101" s="168"/>
      <c r="L101" s="168"/>
    </row>
    <row r="102" spans="1:12">
      <c r="A102" s="42">
        <v>67</v>
      </c>
      <c r="B102" s="43" t="s">
        <v>49</v>
      </c>
      <c r="C102" s="43">
        <v>6233</v>
      </c>
      <c r="D102" s="43" t="s">
        <v>142</v>
      </c>
      <c r="E102" s="10" t="s">
        <v>90</v>
      </c>
      <c r="F102" s="8">
        <v>6</v>
      </c>
      <c r="G102" s="9">
        <f t="shared" si="3"/>
        <v>2</v>
      </c>
      <c r="H102" s="165">
        <f t="shared" si="2"/>
        <v>25</v>
      </c>
      <c r="J102" s="170"/>
      <c r="K102" s="168"/>
      <c r="L102" s="168"/>
    </row>
    <row r="103" spans="1:12">
      <c r="A103" s="42">
        <v>66</v>
      </c>
      <c r="B103" s="43" t="s">
        <v>49</v>
      </c>
      <c r="C103" s="43">
        <v>5764</v>
      </c>
      <c r="D103" s="43" t="s">
        <v>143</v>
      </c>
      <c r="E103" s="10" t="s">
        <v>144</v>
      </c>
      <c r="F103" s="8">
        <v>5</v>
      </c>
      <c r="G103" s="9">
        <f t="shared" si="3"/>
        <v>1</v>
      </c>
      <c r="H103" s="165">
        <f t="shared" si="2"/>
        <v>27.0833333333333</v>
      </c>
      <c r="J103" s="168"/>
      <c r="K103" s="168"/>
      <c r="L103" s="168"/>
    </row>
    <row r="104" spans="1:8">
      <c r="A104" s="42">
        <v>77</v>
      </c>
      <c r="B104" s="43" t="s">
        <v>29</v>
      </c>
      <c r="C104" s="43">
        <v>1905</v>
      </c>
      <c r="D104" s="44" t="s">
        <v>145</v>
      </c>
      <c r="E104" s="10" t="s">
        <v>144</v>
      </c>
      <c r="F104" s="8">
        <v>7</v>
      </c>
      <c r="G104" s="9">
        <f t="shared" si="3"/>
        <v>3</v>
      </c>
      <c r="H104" s="165">
        <f t="shared" si="2"/>
        <v>22.9166666666667</v>
      </c>
    </row>
    <row r="105" spans="1:8">
      <c r="A105" s="42">
        <v>33</v>
      </c>
      <c r="B105" s="43" t="s">
        <v>38</v>
      </c>
      <c r="C105" s="43">
        <v>5114</v>
      </c>
      <c r="D105" s="43" t="s">
        <v>146</v>
      </c>
      <c r="E105" s="10" t="s">
        <v>144</v>
      </c>
      <c r="F105" s="8">
        <v>5</v>
      </c>
      <c r="G105" s="9">
        <f t="shared" si="3"/>
        <v>1</v>
      </c>
      <c r="H105" s="165">
        <f t="shared" si="2"/>
        <v>27.0833333333333</v>
      </c>
    </row>
    <row r="106" spans="1:8">
      <c r="A106" s="42">
        <v>100</v>
      </c>
      <c r="B106" s="43" t="s">
        <v>34</v>
      </c>
      <c r="C106" s="43"/>
      <c r="D106" s="43" t="s">
        <v>147</v>
      </c>
      <c r="E106" s="10" t="s">
        <v>144</v>
      </c>
      <c r="F106" s="8"/>
      <c r="G106" s="9"/>
      <c r="H106" s="165"/>
    </row>
    <row r="107" spans="1:8">
      <c r="A107" s="42">
        <v>85</v>
      </c>
      <c r="B107" s="43" t="s">
        <v>36</v>
      </c>
      <c r="C107" s="48" t="s">
        <v>148</v>
      </c>
      <c r="D107" s="44" t="s">
        <v>149</v>
      </c>
      <c r="E107" s="10" t="s">
        <v>144</v>
      </c>
      <c r="F107" s="8">
        <v>9</v>
      </c>
      <c r="G107" s="9">
        <f t="shared" si="3"/>
        <v>5</v>
      </c>
      <c r="H107" s="165">
        <f t="shared" si="2"/>
        <v>18.75</v>
      </c>
    </row>
    <row r="108" spans="1:8">
      <c r="A108" s="42">
        <v>25</v>
      </c>
      <c r="B108" s="43" t="s">
        <v>38</v>
      </c>
      <c r="C108" s="48" t="s">
        <v>150</v>
      </c>
      <c r="D108" s="43" t="s">
        <v>151</v>
      </c>
      <c r="E108" s="10" t="s">
        <v>144</v>
      </c>
      <c r="F108" s="8"/>
      <c r="G108" s="9"/>
      <c r="H108" s="165"/>
    </row>
    <row r="109" spans="1:8">
      <c r="A109" s="42">
        <v>70</v>
      </c>
      <c r="B109" s="43" t="s">
        <v>40</v>
      </c>
      <c r="C109" s="43"/>
      <c r="D109" s="44" t="s">
        <v>152</v>
      </c>
      <c r="E109" s="10" t="s">
        <v>144</v>
      </c>
      <c r="F109" s="8"/>
      <c r="G109" s="9"/>
      <c r="H109" s="165"/>
    </row>
    <row r="110" spans="1:8">
      <c r="A110" s="42">
        <v>16</v>
      </c>
      <c r="B110" s="43" t="s">
        <v>55</v>
      </c>
      <c r="C110" s="43">
        <v>2464</v>
      </c>
      <c r="D110" s="43" t="s">
        <v>153</v>
      </c>
      <c r="E110" s="10" t="s">
        <v>144</v>
      </c>
      <c r="F110" s="8">
        <v>6</v>
      </c>
      <c r="G110" s="9">
        <f t="shared" si="3"/>
        <v>2</v>
      </c>
      <c r="H110" s="165">
        <f t="shared" si="2"/>
        <v>25</v>
      </c>
    </row>
    <row r="111" spans="1:8">
      <c r="A111" s="42">
        <v>4</v>
      </c>
      <c r="B111" s="43" t="s">
        <v>32</v>
      </c>
      <c r="C111" s="43">
        <v>1699</v>
      </c>
      <c r="D111" s="43" t="s">
        <v>154</v>
      </c>
      <c r="E111" s="10" t="s">
        <v>144</v>
      </c>
      <c r="F111" s="8">
        <v>8</v>
      </c>
      <c r="G111" s="9">
        <f t="shared" si="3"/>
        <v>4</v>
      </c>
      <c r="H111" s="165">
        <f t="shared" si="2"/>
        <v>20.8333333333333</v>
      </c>
    </row>
    <row r="112" spans="1:8">
      <c r="A112" s="42">
        <v>1</v>
      </c>
      <c r="B112" s="43" t="s">
        <v>32</v>
      </c>
      <c r="C112" s="43"/>
      <c r="D112" s="43" t="s">
        <v>155</v>
      </c>
      <c r="E112" s="10" t="s">
        <v>144</v>
      </c>
      <c r="F112" s="8"/>
      <c r="G112" s="9"/>
      <c r="H112" s="165"/>
    </row>
    <row r="113" spans="1:8">
      <c r="A113" s="42">
        <v>26</v>
      </c>
      <c r="B113" s="43" t="s">
        <v>38</v>
      </c>
      <c r="C113" s="43">
        <v>2304</v>
      </c>
      <c r="D113" s="43" t="s">
        <v>156</v>
      </c>
      <c r="E113" s="10" t="s">
        <v>144</v>
      </c>
      <c r="F113" s="8">
        <v>7</v>
      </c>
      <c r="G113" s="9">
        <f t="shared" si="3"/>
        <v>3</v>
      </c>
      <c r="H113" s="165">
        <f t="shared" si="2"/>
        <v>22.9166666666667</v>
      </c>
    </row>
    <row r="114" spans="1:8">
      <c r="A114" s="42">
        <v>95</v>
      </c>
      <c r="B114" s="43" t="s">
        <v>34</v>
      </c>
      <c r="C114" s="43">
        <v>3535</v>
      </c>
      <c r="D114" s="43" t="s">
        <v>157</v>
      </c>
      <c r="E114" s="10" t="s">
        <v>144</v>
      </c>
      <c r="F114" s="8">
        <v>8</v>
      </c>
      <c r="G114" s="9">
        <f t="shared" si="3"/>
        <v>4</v>
      </c>
      <c r="H114" s="165">
        <f t="shared" si="2"/>
        <v>20.8333333333333</v>
      </c>
    </row>
    <row r="115" spans="1:8">
      <c r="A115" s="42">
        <v>38</v>
      </c>
      <c r="B115" s="43" t="s">
        <v>43</v>
      </c>
      <c r="C115" s="48" t="s">
        <v>158</v>
      </c>
      <c r="D115" s="44" t="s">
        <v>159</v>
      </c>
      <c r="E115" s="10" t="s">
        <v>144</v>
      </c>
      <c r="F115" s="8">
        <v>7</v>
      </c>
      <c r="G115" s="9">
        <f t="shared" si="3"/>
        <v>3</v>
      </c>
      <c r="H115" s="165">
        <f t="shared" si="2"/>
        <v>22.9166666666667</v>
      </c>
    </row>
    <row r="116" spans="1:8">
      <c r="A116" s="42">
        <v>64</v>
      </c>
      <c r="B116" s="43" t="s">
        <v>49</v>
      </c>
      <c r="C116" s="43">
        <v>5323</v>
      </c>
      <c r="D116" s="44" t="s">
        <v>160</v>
      </c>
      <c r="E116" s="10" t="s">
        <v>144</v>
      </c>
      <c r="F116" s="8">
        <v>6</v>
      </c>
      <c r="G116" s="9">
        <f t="shared" si="3"/>
        <v>2</v>
      </c>
      <c r="H116" s="165">
        <f t="shared" si="2"/>
        <v>25</v>
      </c>
    </row>
    <row r="117" spans="1:8">
      <c r="A117" s="42">
        <v>73</v>
      </c>
      <c r="B117" s="43" t="s">
        <v>40</v>
      </c>
      <c r="C117" s="43">
        <v>5148</v>
      </c>
      <c r="D117" s="44" t="s">
        <v>161</v>
      </c>
      <c r="E117" s="10" t="s">
        <v>144</v>
      </c>
      <c r="F117" s="8">
        <v>11</v>
      </c>
      <c r="G117" s="9">
        <f t="shared" si="3"/>
        <v>7</v>
      </c>
      <c r="H117" s="165">
        <f t="shared" si="2"/>
        <v>14.5833333333333</v>
      </c>
    </row>
    <row r="118" spans="1:8">
      <c r="A118" s="42">
        <v>58</v>
      </c>
      <c r="B118" s="43" t="s">
        <v>58</v>
      </c>
      <c r="C118" s="43">
        <v>6296</v>
      </c>
      <c r="D118" s="43" t="s">
        <v>162</v>
      </c>
      <c r="E118" s="10" t="s">
        <v>144</v>
      </c>
      <c r="F118" s="8"/>
      <c r="G118" s="9"/>
      <c r="H118" s="165"/>
    </row>
    <row r="119" spans="1:8">
      <c r="A119" s="42">
        <v>15</v>
      </c>
      <c r="B119" s="43" t="s">
        <v>55</v>
      </c>
      <c r="C119" s="43">
        <v>3583</v>
      </c>
      <c r="D119" s="44" t="s">
        <v>163</v>
      </c>
      <c r="E119" s="10" t="s">
        <v>144</v>
      </c>
      <c r="F119" s="8">
        <v>8</v>
      </c>
      <c r="G119" s="9">
        <f t="shared" si="3"/>
        <v>4</v>
      </c>
      <c r="H119" s="165">
        <f t="shared" si="2"/>
        <v>20.8333333333333</v>
      </c>
    </row>
    <row r="120" spans="1:8">
      <c r="A120" s="42">
        <v>17</v>
      </c>
      <c r="B120" s="43" t="s">
        <v>55</v>
      </c>
      <c r="C120" s="43">
        <v>2514</v>
      </c>
      <c r="D120" s="43" t="s">
        <v>164</v>
      </c>
      <c r="E120" s="10" t="s">
        <v>144</v>
      </c>
      <c r="F120" s="8">
        <v>6</v>
      </c>
      <c r="G120" s="9">
        <f t="shared" si="3"/>
        <v>2</v>
      </c>
      <c r="H120" s="165">
        <f t="shared" si="2"/>
        <v>25</v>
      </c>
    </row>
    <row r="121" spans="1:8">
      <c r="A121" s="42">
        <v>39</v>
      </c>
      <c r="B121" s="43" t="s">
        <v>43</v>
      </c>
      <c r="C121" s="43"/>
      <c r="D121" s="44" t="s">
        <v>165</v>
      </c>
      <c r="E121" s="10" t="s">
        <v>144</v>
      </c>
      <c r="F121" s="8"/>
      <c r="G121" s="9"/>
      <c r="H121" s="165"/>
    </row>
    <row r="122" spans="1:8">
      <c r="A122" s="42">
        <v>96</v>
      </c>
      <c r="B122" s="43" t="s">
        <v>34</v>
      </c>
      <c r="C122" s="43">
        <v>274</v>
      </c>
      <c r="D122" s="43" t="s">
        <v>166</v>
      </c>
      <c r="E122" s="10" t="s">
        <v>144</v>
      </c>
      <c r="F122" s="8">
        <v>7</v>
      </c>
      <c r="G122" s="9">
        <f t="shared" si="3"/>
        <v>3</v>
      </c>
      <c r="H122" s="165">
        <f t="shared" si="2"/>
        <v>22.9166666666667</v>
      </c>
    </row>
    <row r="123" spans="1:8">
      <c r="A123" s="42">
        <v>50</v>
      </c>
      <c r="B123" s="43" t="s">
        <v>58</v>
      </c>
      <c r="C123" s="43"/>
      <c r="D123" s="44" t="s">
        <v>167</v>
      </c>
      <c r="E123" s="10" t="s">
        <v>144</v>
      </c>
      <c r="F123" s="8"/>
      <c r="G123" s="9"/>
      <c r="H123" s="165"/>
    </row>
    <row r="124" spans="1:8">
      <c r="A124" s="42">
        <v>86</v>
      </c>
      <c r="B124" s="43" t="s">
        <v>36</v>
      </c>
      <c r="C124" s="48" t="s">
        <v>168</v>
      </c>
      <c r="D124" s="44" t="s">
        <v>169</v>
      </c>
      <c r="E124" s="10" t="s">
        <v>144</v>
      </c>
      <c r="F124" s="8">
        <v>9</v>
      </c>
      <c r="G124" s="9">
        <f t="shared" si="3"/>
        <v>5</v>
      </c>
      <c r="H124" s="165">
        <f t="shared" si="2"/>
        <v>18.75</v>
      </c>
    </row>
    <row r="125" spans="1:8">
      <c r="A125" s="42">
        <v>2</v>
      </c>
      <c r="B125" s="43" t="s">
        <v>32</v>
      </c>
      <c r="C125" s="43">
        <v>3516</v>
      </c>
      <c r="D125" s="43" t="s">
        <v>170</v>
      </c>
      <c r="E125" s="10" t="s">
        <v>144</v>
      </c>
      <c r="F125" s="8">
        <v>5</v>
      </c>
      <c r="G125" s="9">
        <f t="shared" si="3"/>
        <v>1</v>
      </c>
      <c r="H125" s="165">
        <f t="shared" si="2"/>
        <v>27.0833333333333</v>
      </c>
    </row>
    <row r="126" spans="1:8">
      <c r="A126" s="42">
        <v>13</v>
      </c>
      <c r="B126" s="43" t="s">
        <v>55</v>
      </c>
      <c r="C126" s="48" t="s">
        <v>171</v>
      </c>
      <c r="D126" s="44" t="s">
        <v>172</v>
      </c>
      <c r="E126" s="10" t="s">
        <v>144</v>
      </c>
      <c r="F126" s="8">
        <v>9</v>
      </c>
      <c r="G126" s="9">
        <f t="shared" si="3"/>
        <v>5</v>
      </c>
      <c r="H126" s="165">
        <f t="shared" si="2"/>
        <v>18.75</v>
      </c>
    </row>
    <row r="127" spans="1:8">
      <c r="A127" s="42">
        <v>3</v>
      </c>
      <c r="B127" s="43" t="s">
        <v>32</v>
      </c>
      <c r="C127" s="43">
        <v>2671</v>
      </c>
      <c r="D127" s="43" t="s">
        <v>173</v>
      </c>
      <c r="E127" s="10" t="s">
        <v>144</v>
      </c>
      <c r="F127" s="8">
        <v>6</v>
      </c>
      <c r="G127" s="9">
        <f t="shared" si="3"/>
        <v>2</v>
      </c>
      <c r="H127" s="165">
        <f t="shared" si="2"/>
        <v>25</v>
      </c>
    </row>
    <row r="128" spans="1:8">
      <c r="A128" s="42">
        <v>125</v>
      </c>
      <c r="B128" s="43" t="s">
        <v>24</v>
      </c>
      <c r="C128" s="43">
        <v>5874</v>
      </c>
      <c r="D128" s="43" t="s">
        <v>174</v>
      </c>
      <c r="E128" s="44" t="s">
        <v>175</v>
      </c>
      <c r="F128" s="8"/>
      <c r="G128" s="9"/>
      <c r="H128" s="165"/>
    </row>
    <row r="129" spans="1:8">
      <c r="A129" s="42">
        <v>110</v>
      </c>
      <c r="B129" s="44" t="s">
        <v>176</v>
      </c>
      <c r="C129" s="43">
        <v>2632</v>
      </c>
      <c r="D129" s="43" t="s">
        <v>177</v>
      </c>
      <c r="E129" s="44" t="s">
        <v>178</v>
      </c>
      <c r="F129" s="8"/>
      <c r="G129" s="9"/>
      <c r="H129" s="165"/>
    </row>
    <row r="130" spans="1:8">
      <c r="A130" s="42">
        <v>122</v>
      </c>
      <c r="B130" s="43" t="s">
        <v>24</v>
      </c>
      <c r="C130" s="43">
        <v>5365</v>
      </c>
      <c r="D130" s="43" t="s">
        <v>179</v>
      </c>
      <c r="E130" s="44" t="s">
        <v>178</v>
      </c>
      <c r="F130" s="8"/>
      <c r="G130" s="9"/>
      <c r="H130" s="165"/>
    </row>
    <row r="131" spans="1:8">
      <c r="A131" s="42">
        <v>94</v>
      </c>
      <c r="B131" s="43" t="s">
        <v>36</v>
      </c>
      <c r="C131" s="43">
        <v>5888</v>
      </c>
      <c r="D131" s="43" t="s">
        <v>180</v>
      </c>
      <c r="E131" s="10" t="s">
        <v>181</v>
      </c>
      <c r="F131" s="8">
        <v>7</v>
      </c>
      <c r="G131" s="9">
        <f t="shared" si="3"/>
        <v>3</v>
      </c>
      <c r="H131" s="165">
        <f t="shared" si="2"/>
        <v>22.9166666666667</v>
      </c>
    </row>
    <row r="132" spans="1:8">
      <c r="A132" s="42">
        <v>124</v>
      </c>
      <c r="B132" s="43" t="s">
        <v>24</v>
      </c>
      <c r="C132" s="131">
        <v>5788</v>
      </c>
      <c r="D132" s="131" t="s">
        <v>182</v>
      </c>
      <c r="E132" s="132" t="s">
        <v>183</v>
      </c>
      <c r="F132" s="8"/>
      <c r="G132" s="8"/>
      <c r="H132" s="171"/>
    </row>
    <row r="133" ht="15" spans="1:8">
      <c r="A133" s="50">
        <v>121</v>
      </c>
      <c r="B133" s="51" t="s">
        <v>24</v>
      </c>
      <c r="C133" s="51">
        <v>1807</v>
      </c>
      <c r="D133" s="51" t="s">
        <v>184</v>
      </c>
      <c r="E133" s="52" t="s">
        <v>183</v>
      </c>
      <c r="F133" s="53"/>
      <c r="G133" s="53"/>
      <c r="H133" s="172"/>
    </row>
  </sheetData>
  <autoFilter ref="A4:L133"/>
  <mergeCells count="9">
    <mergeCell ref="A1:H1"/>
    <mergeCell ref="A2:A4"/>
    <mergeCell ref="B2:B4"/>
    <mergeCell ref="C2:C4"/>
    <mergeCell ref="D2:D4"/>
    <mergeCell ref="E2:E4"/>
    <mergeCell ref="F2:F4"/>
    <mergeCell ref="G2:G4"/>
    <mergeCell ref="H2:H4"/>
  </mergeCells>
  <pageMargins left="0.699305555555556" right="0.699305555555556" top="0.749305555555556" bottom="0.749305555555556" header="0.299305555555556" footer="0.299305555555556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38"/>
  <sheetViews>
    <sheetView workbookViewId="0">
      <pane xSplit="5" ySplit="1" topLeftCell="F2" activePane="bottomRight" state="frozen"/>
      <selection/>
      <selection pane="topRight"/>
      <selection pane="bottomLeft"/>
      <selection pane="bottomRight" activeCell="E131" sqref="A3:E131"/>
    </sheetView>
  </sheetViews>
  <sheetFormatPr defaultColWidth="9" defaultRowHeight="12"/>
  <cols>
    <col min="1" max="1" width="5" style="55" customWidth="1"/>
    <col min="2" max="2" width="5.5" style="56" customWidth="1"/>
    <col min="3" max="4" width="7.375" style="56" customWidth="1"/>
    <col min="5" max="5" width="8.875" style="57" customWidth="1"/>
    <col min="6" max="6" width="10.125" style="55" customWidth="1"/>
    <col min="7" max="7" width="11.625" style="55" customWidth="1"/>
    <col min="8" max="8" width="11.25" style="55" customWidth="1"/>
    <col min="9" max="9" width="11.75" style="55" customWidth="1"/>
    <col min="10" max="10" width="11.125" style="55" customWidth="1"/>
    <col min="11" max="11" width="9.75" style="55" customWidth="1"/>
    <col min="12" max="12" width="9.375" style="55" customWidth="1"/>
    <col min="13" max="13" width="9" style="134" customWidth="1"/>
    <col min="14" max="14" width="13.5" style="135" customWidth="1"/>
    <col min="15" max="16384" width="9" style="59"/>
  </cols>
  <sheetData>
    <row r="1" ht="43.5" customHeight="1" spans="1:14">
      <c r="A1" s="111" t="s">
        <v>232</v>
      </c>
      <c r="B1" s="136"/>
      <c r="C1" s="136"/>
      <c r="D1" s="136"/>
      <c r="E1" s="136"/>
      <c r="F1" s="136"/>
      <c r="G1" s="136"/>
      <c r="H1" s="136"/>
      <c r="I1" s="136"/>
      <c r="J1" s="137"/>
      <c r="K1" s="137"/>
      <c r="L1" s="137"/>
      <c r="M1" s="138"/>
      <c r="N1" s="139"/>
    </row>
    <row r="2" ht="36" customHeight="1" spans="1:14">
      <c r="A2" s="30" t="s">
        <v>1</v>
      </c>
      <c r="B2" s="31" t="s">
        <v>2</v>
      </c>
      <c r="C2" s="31" t="s">
        <v>3</v>
      </c>
      <c r="D2" s="32" t="s">
        <v>4</v>
      </c>
      <c r="E2" s="32" t="s">
        <v>5</v>
      </c>
      <c r="F2" s="61" t="s">
        <v>233</v>
      </c>
      <c r="G2" s="62" t="s">
        <v>234</v>
      </c>
      <c r="H2" s="62" t="s">
        <v>235</v>
      </c>
      <c r="I2" s="66" t="s">
        <v>236</v>
      </c>
      <c r="J2" s="66" t="s">
        <v>237</v>
      </c>
      <c r="K2" s="62" t="s">
        <v>238</v>
      </c>
      <c r="L2" s="67" t="s">
        <v>239</v>
      </c>
      <c r="M2" s="140" t="s">
        <v>240</v>
      </c>
      <c r="N2" s="141" t="s">
        <v>241</v>
      </c>
    </row>
    <row r="3" ht="15" customHeight="1" spans="1:14">
      <c r="A3" s="36">
        <v>128</v>
      </c>
      <c r="B3" s="37" t="s">
        <v>24</v>
      </c>
      <c r="C3" s="37">
        <v>20093</v>
      </c>
      <c r="D3" s="37" t="s">
        <v>25</v>
      </c>
      <c r="E3" s="38" t="s">
        <v>26</v>
      </c>
      <c r="F3" s="63"/>
      <c r="G3" s="63">
        <f>在研项目!AJ5</f>
        <v>0</v>
      </c>
      <c r="H3" s="63">
        <f>新增项目!AG6</f>
        <v>0</v>
      </c>
      <c r="I3" s="63">
        <f>横向项目!Z5</f>
        <v>0</v>
      </c>
      <c r="J3" s="63">
        <f>论文!Y5</f>
        <v>0</v>
      </c>
      <c r="K3" s="63">
        <f>专著教材!R5</f>
        <v>0</v>
      </c>
      <c r="L3" s="63">
        <f>科研成果奖!AP6</f>
        <v>0</v>
      </c>
      <c r="M3" s="142">
        <f>集体活动!H5</f>
        <v>0</v>
      </c>
      <c r="N3" s="143">
        <f>SUM(F3:M3)</f>
        <v>0</v>
      </c>
    </row>
    <row r="4" ht="15" customHeight="1" spans="1:14">
      <c r="A4" s="42">
        <v>126</v>
      </c>
      <c r="B4" s="43" t="s">
        <v>24</v>
      </c>
      <c r="C4" s="43">
        <v>5838</v>
      </c>
      <c r="D4" s="43" t="s">
        <v>27</v>
      </c>
      <c r="E4" s="44" t="s">
        <v>26</v>
      </c>
      <c r="F4" s="9"/>
      <c r="G4" s="9">
        <f>在研项目!AJ6</f>
        <v>0</v>
      </c>
      <c r="H4" s="9">
        <f>新增项目!AG7</f>
        <v>0</v>
      </c>
      <c r="I4" s="9">
        <f>横向项目!Z6</f>
        <v>0</v>
      </c>
      <c r="J4" s="9">
        <f>论文!Y6</f>
        <v>0</v>
      </c>
      <c r="K4" s="9">
        <f>专著教材!R6</f>
        <v>0</v>
      </c>
      <c r="L4" s="9">
        <f>科研成果奖!AP7</f>
        <v>0</v>
      </c>
      <c r="M4" s="144">
        <f>集体活动!H6</f>
        <v>0</v>
      </c>
      <c r="N4" s="145">
        <f>SUM(F4:M4)</f>
        <v>0</v>
      </c>
    </row>
    <row r="5" ht="15" customHeight="1" spans="1:14">
      <c r="A5" s="42">
        <v>127</v>
      </c>
      <c r="B5" s="43" t="s">
        <v>24</v>
      </c>
      <c r="C5" s="43">
        <v>5596</v>
      </c>
      <c r="D5" s="43" t="s">
        <v>28</v>
      </c>
      <c r="E5" s="44" t="s">
        <v>26</v>
      </c>
      <c r="F5" s="9"/>
      <c r="G5" s="9">
        <f>在研项目!AJ7</f>
        <v>0</v>
      </c>
      <c r="H5" s="9">
        <f>新增项目!AG8</f>
        <v>0</v>
      </c>
      <c r="I5" s="9">
        <f>横向项目!Z7</f>
        <v>0</v>
      </c>
      <c r="J5" s="9">
        <f>论文!Y7</f>
        <v>0</v>
      </c>
      <c r="K5" s="9">
        <f>专著教材!R7</f>
        <v>0</v>
      </c>
      <c r="L5" s="9">
        <f>科研成果奖!AP8</f>
        <v>0</v>
      </c>
      <c r="M5" s="144">
        <f>集体活动!H7</f>
        <v>0</v>
      </c>
      <c r="N5" s="145">
        <f t="shared" ref="N5:N68" si="0">SUM(F5:M5)</f>
        <v>0</v>
      </c>
    </row>
    <row r="6" ht="15" customHeight="1" spans="1:14">
      <c r="A6" s="42">
        <v>83</v>
      </c>
      <c r="B6" s="43" t="s">
        <v>29</v>
      </c>
      <c r="C6" s="43">
        <v>5156</v>
      </c>
      <c r="D6" s="43" t="s">
        <v>30</v>
      </c>
      <c r="E6" s="10" t="s">
        <v>31</v>
      </c>
      <c r="F6" s="9">
        <f>教学工作量及获奖!X8</f>
        <v>50</v>
      </c>
      <c r="G6" s="9">
        <f>在研项目!AJ8</f>
        <v>0</v>
      </c>
      <c r="H6" s="9">
        <f>新增项目!AG9</f>
        <v>20</v>
      </c>
      <c r="I6" s="9">
        <f>横向项目!Z8</f>
        <v>13</v>
      </c>
      <c r="J6" s="9">
        <f>论文!Y8</f>
        <v>0</v>
      </c>
      <c r="K6" s="9">
        <f>专著教材!R8</f>
        <v>0</v>
      </c>
      <c r="L6" s="9">
        <f>科研成果奖!AP9</f>
        <v>0</v>
      </c>
      <c r="M6" s="144">
        <f>集体活动!H8</f>
        <v>16.6666666666667</v>
      </c>
      <c r="N6" s="145">
        <f t="shared" si="0"/>
        <v>99.6666666666667</v>
      </c>
    </row>
    <row r="7" ht="15" customHeight="1" spans="1:14">
      <c r="A7" s="42">
        <v>11</v>
      </c>
      <c r="B7" s="43" t="s">
        <v>32</v>
      </c>
      <c r="C7" s="43">
        <v>5174</v>
      </c>
      <c r="D7" s="43" t="s">
        <v>33</v>
      </c>
      <c r="E7" s="10" t="s">
        <v>31</v>
      </c>
      <c r="F7" s="9">
        <f>教学工作量及获奖!X9</f>
        <v>220</v>
      </c>
      <c r="G7" s="9">
        <f>在研项目!AJ9</f>
        <v>0</v>
      </c>
      <c r="H7" s="9">
        <f>新增项目!AG10</f>
        <v>2</v>
      </c>
      <c r="I7" s="9">
        <f>横向项目!Z9</f>
        <v>0</v>
      </c>
      <c r="J7" s="9">
        <f>论文!Y9</f>
        <v>0</v>
      </c>
      <c r="K7" s="9">
        <f>专著教材!R9</f>
        <v>0</v>
      </c>
      <c r="L7" s="9">
        <f>科研成果奖!AP10</f>
        <v>0</v>
      </c>
      <c r="M7" s="144">
        <f>集体活动!H9</f>
        <v>25</v>
      </c>
      <c r="N7" s="145">
        <f t="shared" si="0"/>
        <v>247</v>
      </c>
    </row>
    <row r="8" ht="15" customHeight="1" spans="1:14">
      <c r="A8" s="42">
        <v>106</v>
      </c>
      <c r="B8" s="43" t="s">
        <v>34</v>
      </c>
      <c r="C8" s="43">
        <v>2666</v>
      </c>
      <c r="D8" s="43" t="s">
        <v>35</v>
      </c>
      <c r="E8" s="10" t="s">
        <v>31</v>
      </c>
      <c r="F8" s="9">
        <f>教学工作量及获奖!X10</f>
        <v>50</v>
      </c>
      <c r="G8" s="9">
        <f>在研项目!AJ10</f>
        <v>0</v>
      </c>
      <c r="H8" s="9">
        <f>新增项目!AG11</f>
        <v>120</v>
      </c>
      <c r="I8" s="9">
        <f>横向项目!Z10</f>
        <v>28</v>
      </c>
      <c r="J8" s="9">
        <f>论文!Y10</f>
        <v>0</v>
      </c>
      <c r="K8" s="9">
        <f>专著教材!R10</f>
        <v>0</v>
      </c>
      <c r="L8" s="9">
        <f>科研成果奖!AP11</f>
        <v>0</v>
      </c>
      <c r="M8" s="144">
        <f>集体活动!H10</f>
        <v>20.8333333333333</v>
      </c>
      <c r="N8" s="145">
        <f t="shared" si="0"/>
        <v>218.833333333333</v>
      </c>
    </row>
    <row r="9" ht="15" customHeight="1" spans="1:14">
      <c r="A9" s="42">
        <v>92</v>
      </c>
      <c r="B9" s="43" t="s">
        <v>36</v>
      </c>
      <c r="C9" s="43">
        <v>3514</v>
      </c>
      <c r="D9" s="44" t="s">
        <v>37</v>
      </c>
      <c r="E9" s="10" t="s">
        <v>31</v>
      </c>
      <c r="F9" s="9">
        <f>教学工作量及获奖!X11</f>
        <v>50</v>
      </c>
      <c r="G9" s="9">
        <f>在研项目!AJ11</f>
        <v>0</v>
      </c>
      <c r="H9" s="9">
        <f>新增项目!AG12</f>
        <v>0</v>
      </c>
      <c r="I9" s="9">
        <f>横向项目!Z11</f>
        <v>0</v>
      </c>
      <c r="J9" s="9">
        <f>论文!Y11</f>
        <v>0</v>
      </c>
      <c r="K9" s="9">
        <f>专著教材!R11</f>
        <v>0</v>
      </c>
      <c r="L9" s="9">
        <f>科研成果奖!AP12</f>
        <v>0</v>
      </c>
      <c r="M9" s="144">
        <f>集体活动!H11</f>
        <v>27.0833333333333</v>
      </c>
      <c r="N9" s="145">
        <f t="shared" si="0"/>
        <v>77.0833333333333</v>
      </c>
    </row>
    <row r="10" ht="15" customHeight="1" spans="1:14">
      <c r="A10" s="42">
        <v>32</v>
      </c>
      <c r="B10" s="43" t="s">
        <v>38</v>
      </c>
      <c r="C10" s="43">
        <v>3534</v>
      </c>
      <c r="D10" s="43" t="s">
        <v>39</v>
      </c>
      <c r="E10" s="10" t="s">
        <v>31</v>
      </c>
      <c r="F10" s="9">
        <f>教学工作量及获奖!X12</f>
        <v>50</v>
      </c>
      <c r="G10" s="9">
        <f>在研项目!AJ12</f>
        <v>0</v>
      </c>
      <c r="H10" s="9">
        <f>新增项目!AG13</f>
        <v>0</v>
      </c>
      <c r="I10" s="9">
        <f>横向项目!Z12</f>
        <v>26</v>
      </c>
      <c r="J10" s="9">
        <f>论文!Y12</f>
        <v>0</v>
      </c>
      <c r="K10" s="9">
        <f>专著教材!R12</f>
        <v>40</v>
      </c>
      <c r="L10" s="9">
        <f>科研成果奖!AP13</f>
        <v>0</v>
      </c>
      <c r="M10" s="144">
        <f>集体活动!H12</f>
        <v>20.8333333333333</v>
      </c>
      <c r="N10" s="145">
        <f t="shared" si="0"/>
        <v>136.833333333333</v>
      </c>
    </row>
    <row r="11" ht="15" customHeight="1" spans="1:14">
      <c r="A11" s="42">
        <v>72</v>
      </c>
      <c r="B11" s="43" t="s">
        <v>40</v>
      </c>
      <c r="C11" s="43">
        <v>2345</v>
      </c>
      <c r="D11" s="43" t="s">
        <v>41</v>
      </c>
      <c r="E11" s="10" t="s">
        <v>31</v>
      </c>
      <c r="F11" s="9">
        <f>教学工作量及获奖!X13</f>
        <v>50</v>
      </c>
      <c r="G11" s="9">
        <f>在研项目!AJ13</f>
        <v>0</v>
      </c>
      <c r="H11" s="9">
        <f>新增项目!AG14</f>
        <v>40</v>
      </c>
      <c r="I11" s="9">
        <f>横向项目!Z13</f>
        <v>0</v>
      </c>
      <c r="J11" s="9">
        <f>论文!Y13</f>
        <v>0</v>
      </c>
      <c r="K11" s="9">
        <f>专著教材!R13</f>
        <v>0</v>
      </c>
      <c r="L11" s="9">
        <f>科研成果奖!AP14</f>
        <v>0</v>
      </c>
      <c r="M11" s="144">
        <f>集体活动!H13</f>
        <v>22.9166666666667</v>
      </c>
      <c r="N11" s="145">
        <f t="shared" si="0"/>
        <v>112.916666666667</v>
      </c>
    </row>
    <row r="12" ht="15" customHeight="1" spans="1:14">
      <c r="A12" s="42">
        <v>27</v>
      </c>
      <c r="B12" s="43" t="s">
        <v>38</v>
      </c>
      <c r="C12" s="43">
        <v>2334</v>
      </c>
      <c r="D12" s="43" t="s">
        <v>42</v>
      </c>
      <c r="E12" s="10" t="s">
        <v>31</v>
      </c>
      <c r="F12" s="9">
        <f>教学工作量及获奖!X14</f>
        <v>90</v>
      </c>
      <c r="G12" s="9">
        <f>在研项目!AJ14</f>
        <v>166</v>
      </c>
      <c r="H12" s="9">
        <f>新增项目!AG15</f>
        <v>210</v>
      </c>
      <c r="I12" s="9">
        <f>横向项目!Z14</f>
        <v>30</v>
      </c>
      <c r="J12" s="9">
        <f>论文!Y14</f>
        <v>12</v>
      </c>
      <c r="K12" s="9">
        <f>专著教材!R14</f>
        <v>70</v>
      </c>
      <c r="L12" s="9">
        <f>科研成果奖!AP15</f>
        <v>100</v>
      </c>
      <c r="M12" s="144">
        <f>集体活动!H14</f>
        <v>29.1666666666667</v>
      </c>
      <c r="N12" s="145">
        <f t="shared" si="0"/>
        <v>707.166666666667</v>
      </c>
    </row>
    <row r="13" ht="15" customHeight="1" spans="1:14">
      <c r="A13" s="42">
        <v>43</v>
      </c>
      <c r="B13" s="43" t="s">
        <v>43</v>
      </c>
      <c r="C13" s="43">
        <v>2443</v>
      </c>
      <c r="D13" s="43" t="s">
        <v>44</v>
      </c>
      <c r="E13" s="10" t="s">
        <v>31</v>
      </c>
      <c r="F13" s="9">
        <f>教学工作量及获奖!X15</f>
        <v>70</v>
      </c>
      <c r="G13" s="9">
        <f>在研项目!AJ15</f>
        <v>273</v>
      </c>
      <c r="H13" s="9">
        <f>新增项目!AG16</f>
        <v>80</v>
      </c>
      <c r="I13" s="9">
        <f>横向项目!Z15</f>
        <v>0</v>
      </c>
      <c r="J13" s="9">
        <f>论文!Y15</f>
        <v>100</v>
      </c>
      <c r="K13" s="9">
        <f>专著教材!R15</f>
        <v>0</v>
      </c>
      <c r="L13" s="9">
        <f>科研成果奖!AP16</f>
        <v>0</v>
      </c>
      <c r="M13" s="144">
        <f>集体活动!H15</f>
        <v>18.75</v>
      </c>
      <c r="N13" s="145">
        <f t="shared" si="0"/>
        <v>541.75</v>
      </c>
    </row>
    <row r="14" ht="15" customHeight="1" spans="1:14">
      <c r="A14" s="42">
        <v>105</v>
      </c>
      <c r="B14" s="43" t="s">
        <v>34</v>
      </c>
      <c r="C14" s="43">
        <v>5167</v>
      </c>
      <c r="D14" s="43" t="s">
        <v>45</v>
      </c>
      <c r="E14" s="10" t="s">
        <v>31</v>
      </c>
      <c r="F14" s="9">
        <f>教学工作量及获奖!X16</f>
        <v>210</v>
      </c>
      <c r="G14" s="9">
        <f>在研项目!AJ16</f>
        <v>0</v>
      </c>
      <c r="H14" s="9">
        <f>新增项目!AG17</f>
        <v>380</v>
      </c>
      <c r="I14" s="9">
        <f>横向项目!Z16</f>
        <v>0</v>
      </c>
      <c r="J14" s="9">
        <f>论文!Y16</f>
        <v>50</v>
      </c>
      <c r="K14" s="9">
        <f>专著教材!R16</f>
        <v>0</v>
      </c>
      <c r="L14" s="9">
        <f>科研成果奖!AP17</f>
        <v>0</v>
      </c>
      <c r="M14" s="144">
        <f>集体活动!H16</f>
        <v>22.9166666666667</v>
      </c>
      <c r="N14" s="145">
        <f t="shared" si="0"/>
        <v>662.916666666667</v>
      </c>
    </row>
    <row r="15" ht="15" customHeight="1" spans="1:14">
      <c r="A15" s="42">
        <v>87</v>
      </c>
      <c r="B15" s="43" t="s">
        <v>36</v>
      </c>
      <c r="C15" s="43">
        <v>1774</v>
      </c>
      <c r="D15" s="44" t="s">
        <v>46</v>
      </c>
      <c r="E15" s="10" t="s">
        <v>31</v>
      </c>
      <c r="F15" s="9">
        <f>教学工作量及获奖!X17</f>
        <v>40</v>
      </c>
      <c r="G15" s="9">
        <f>在研项目!AJ17</f>
        <v>0</v>
      </c>
      <c r="H15" s="9">
        <f>新增项目!AG18</f>
        <v>0</v>
      </c>
      <c r="I15" s="9">
        <f>横向项目!Z17</f>
        <v>0</v>
      </c>
      <c r="J15" s="9">
        <f>论文!Y17</f>
        <v>0</v>
      </c>
      <c r="K15" s="9">
        <f>专著教材!R17</f>
        <v>0</v>
      </c>
      <c r="L15" s="9">
        <f>科研成果奖!AP18</f>
        <v>0</v>
      </c>
      <c r="M15" s="144">
        <f>集体活动!H17</f>
        <v>18.75</v>
      </c>
      <c r="N15" s="145">
        <f t="shared" si="0"/>
        <v>58.75</v>
      </c>
    </row>
    <row r="16" ht="15" customHeight="1" spans="1:14">
      <c r="A16" s="42">
        <v>98</v>
      </c>
      <c r="B16" s="43" t="s">
        <v>34</v>
      </c>
      <c r="C16" s="43">
        <v>2626</v>
      </c>
      <c r="D16" s="43" t="s">
        <v>47</v>
      </c>
      <c r="E16" s="10" t="s">
        <v>31</v>
      </c>
      <c r="F16" s="9">
        <f>教学工作量及获奖!X18</f>
        <v>40</v>
      </c>
      <c r="G16" s="9">
        <f>在研项目!AJ18</f>
        <v>0</v>
      </c>
      <c r="H16" s="9">
        <f>新增项目!AG19</f>
        <v>60</v>
      </c>
      <c r="I16" s="9">
        <f>横向项目!Z18</f>
        <v>0</v>
      </c>
      <c r="J16" s="9">
        <f>论文!Y18</f>
        <v>0</v>
      </c>
      <c r="K16" s="9">
        <f>专著教材!R18</f>
        <v>0</v>
      </c>
      <c r="L16" s="9">
        <f>科研成果奖!AP19</f>
        <v>0</v>
      </c>
      <c r="M16" s="144">
        <f>集体活动!H18</f>
        <v>22.9166666666667</v>
      </c>
      <c r="N16" s="145">
        <f t="shared" si="0"/>
        <v>122.916666666667</v>
      </c>
    </row>
    <row r="17" ht="15" customHeight="1" spans="1:14">
      <c r="A17" s="42">
        <v>5</v>
      </c>
      <c r="B17" s="43" t="s">
        <v>32</v>
      </c>
      <c r="C17" s="43">
        <v>2215</v>
      </c>
      <c r="D17" s="43" t="s">
        <v>48</v>
      </c>
      <c r="E17" s="10" t="s">
        <v>31</v>
      </c>
      <c r="F17" s="9">
        <f>教学工作量及获奖!X19</f>
        <v>360</v>
      </c>
      <c r="G17" s="9">
        <f>在研项目!AJ19</f>
        <v>60</v>
      </c>
      <c r="H17" s="9">
        <f>新增项目!AG20</f>
        <v>125</v>
      </c>
      <c r="I17" s="9">
        <f>横向项目!Z19</f>
        <v>0</v>
      </c>
      <c r="J17" s="9">
        <f>论文!Y19</f>
        <v>0</v>
      </c>
      <c r="K17" s="9">
        <f>专著教材!R19</f>
        <v>0</v>
      </c>
      <c r="L17" s="9">
        <f>科研成果奖!AP20</f>
        <v>0</v>
      </c>
      <c r="M17" s="144">
        <f>集体活动!H19</f>
        <v>27.0833333333333</v>
      </c>
      <c r="N17" s="145">
        <f t="shared" si="0"/>
        <v>572.083333333333</v>
      </c>
    </row>
    <row r="18" ht="15" customHeight="1" spans="1:14">
      <c r="A18" s="42">
        <v>61</v>
      </c>
      <c r="B18" s="43" t="s">
        <v>49</v>
      </c>
      <c r="C18" s="43">
        <v>1761</v>
      </c>
      <c r="D18" s="44" t="s">
        <v>50</v>
      </c>
      <c r="E18" s="10" t="s">
        <v>31</v>
      </c>
      <c r="F18" s="9">
        <f>教学工作量及获奖!X20</f>
        <v>70</v>
      </c>
      <c r="G18" s="9">
        <f>在研项目!AJ20</f>
        <v>60</v>
      </c>
      <c r="H18" s="9">
        <f>新增项目!AG21</f>
        <v>120</v>
      </c>
      <c r="I18" s="9">
        <f>横向项目!Z20</f>
        <v>0</v>
      </c>
      <c r="J18" s="9">
        <f>论文!Y20</f>
        <v>0</v>
      </c>
      <c r="K18" s="9">
        <f>专著教材!R20</f>
        <v>0</v>
      </c>
      <c r="L18" s="9">
        <f>科研成果奖!AP21</f>
        <v>0</v>
      </c>
      <c r="M18" s="144">
        <f>集体活动!H20</f>
        <v>18.75</v>
      </c>
      <c r="N18" s="145">
        <f t="shared" si="0"/>
        <v>268.75</v>
      </c>
    </row>
    <row r="19" ht="15" customHeight="1" spans="1:14">
      <c r="A19" s="42">
        <v>103</v>
      </c>
      <c r="B19" s="43" t="s">
        <v>34</v>
      </c>
      <c r="C19" s="43">
        <v>3527</v>
      </c>
      <c r="D19" s="43" t="s">
        <v>51</v>
      </c>
      <c r="E19" s="10" t="s">
        <v>31</v>
      </c>
      <c r="F19" s="9">
        <f>教学工作量及获奖!X21</f>
        <v>50</v>
      </c>
      <c r="G19" s="9">
        <f>在研项目!AJ21</f>
        <v>0</v>
      </c>
      <c r="H19" s="9">
        <f>新增项目!AG22</f>
        <v>40</v>
      </c>
      <c r="I19" s="9">
        <f>横向项目!Z21</f>
        <v>27</v>
      </c>
      <c r="J19" s="9">
        <f>论文!Y21</f>
        <v>0</v>
      </c>
      <c r="K19" s="9">
        <f>专著教材!R21</f>
        <v>0</v>
      </c>
      <c r="L19" s="9">
        <f>科研成果奖!AP22</f>
        <v>0</v>
      </c>
      <c r="M19" s="144">
        <f>集体活动!H21</f>
        <v>25</v>
      </c>
      <c r="N19" s="145">
        <f t="shared" si="0"/>
        <v>142</v>
      </c>
    </row>
    <row r="20" ht="15" customHeight="1" spans="1:14">
      <c r="A20" s="42">
        <v>89</v>
      </c>
      <c r="B20" s="43" t="s">
        <v>36</v>
      </c>
      <c r="C20" s="43">
        <v>2495</v>
      </c>
      <c r="D20" s="43" t="s">
        <v>52</v>
      </c>
      <c r="E20" s="10" t="s">
        <v>31</v>
      </c>
      <c r="F20" s="9">
        <f>教学工作量及获奖!X22</f>
        <v>70</v>
      </c>
      <c r="G20" s="9">
        <f>在研项目!AJ22</f>
        <v>20</v>
      </c>
      <c r="H20" s="9">
        <f>新增项目!AG23</f>
        <v>20</v>
      </c>
      <c r="I20" s="9">
        <f>横向项目!Z22</f>
        <v>0</v>
      </c>
      <c r="J20" s="9">
        <f>论文!Y22</f>
        <v>0</v>
      </c>
      <c r="K20" s="9">
        <f>专著教材!R22</f>
        <v>0</v>
      </c>
      <c r="L20" s="9">
        <f>科研成果奖!AP23</f>
        <v>0</v>
      </c>
      <c r="M20" s="144">
        <f>集体活动!H22</f>
        <v>22.9166666666667</v>
      </c>
      <c r="N20" s="145">
        <f t="shared" si="0"/>
        <v>132.916666666667</v>
      </c>
    </row>
    <row r="21" ht="15" customHeight="1" spans="1:14">
      <c r="A21" s="42">
        <v>79</v>
      </c>
      <c r="B21" s="43" t="s">
        <v>29</v>
      </c>
      <c r="C21" s="43">
        <v>2397</v>
      </c>
      <c r="D21" s="43" t="s">
        <v>53</v>
      </c>
      <c r="E21" s="10" t="s">
        <v>31</v>
      </c>
      <c r="F21" s="9">
        <f>教学工作量及获奖!X23</f>
        <v>70</v>
      </c>
      <c r="G21" s="9">
        <f>在研项目!AJ23</f>
        <v>0</v>
      </c>
      <c r="H21" s="9">
        <f>新增项目!AG24</f>
        <v>0</v>
      </c>
      <c r="I21" s="9">
        <f>横向项目!Z23</f>
        <v>0</v>
      </c>
      <c r="J21" s="9">
        <f>论文!Y23</f>
        <v>0</v>
      </c>
      <c r="K21" s="9">
        <f>专著教材!R23</f>
        <v>0</v>
      </c>
      <c r="L21" s="9">
        <f>科研成果奖!AP24</f>
        <v>0</v>
      </c>
      <c r="M21" s="144">
        <f>集体活动!H23</f>
        <v>25</v>
      </c>
      <c r="N21" s="145">
        <f t="shared" si="0"/>
        <v>95</v>
      </c>
    </row>
    <row r="22" ht="15" customHeight="1" spans="1:14">
      <c r="A22" s="42">
        <v>8</v>
      </c>
      <c r="B22" s="43" t="s">
        <v>32</v>
      </c>
      <c r="C22" s="43">
        <v>2178</v>
      </c>
      <c r="D22" s="43" t="s">
        <v>54</v>
      </c>
      <c r="E22" s="10" t="s">
        <v>31</v>
      </c>
      <c r="F22" s="9">
        <f>教学工作量及获奖!X24</f>
        <v>150</v>
      </c>
      <c r="G22" s="9">
        <f>在研项目!AJ24</f>
        <v>60</v>
      </c>
      <c r="H22" s="9">
        <f>新增项目!AG25</f>
        <v>0</v>
      </c>
      <c r="I22" s="9">
        <f>横向项目!Z24</f>
        <v>0</v>
      </c>
      <c r="J22" s="9">
        <f>论文!Y24</f>
        <v>0</v>
      </c>
      <c r="K22" s="9">
        <f>专著教材!R24</f>
        <v>0</v>
      </c>
      <c r="L22" s="9">
        <f>科研成果奖!AP25</f>
        <v>0</v>
      </c>
      <c r="M22" s="144">
        <f>集体活动!H24</f>
        <v>27.0833333333333</v>
      </c>
      <c r="N22" s="145">
        <f t="shared" si="0"/>
        <v>237.083333333333</v>
      </c>
    </row>
    <row r="23" ht="15" customHeight="1" spans="1:14">
      <c r="A23" s="42">
        <v>20</v>
      </c>
      <c r="B23" s="43" t="s">
        <v>55</v>
      </c>
      <c r="C23" s="43">
        <v>2481</v>
      </c>
      <c r="D23" s="43" t="s">
        <v>56</v>
      </c>
      <c r="E23" s="10" t="s">
        <v>31</v>
      </c>
      <c r="F23" s="9">
        <f>教学工作量及获奖!X25</f>
        <v>120</v>
      </c>
      <c r="G23" s="9">
        <f>在研项目!AJ25</f>
        <v>110</v>
      </c>
      <c r="H23" s="9">
        <f>新增项目!AG26</f>
        <v>80</v>
      </c>
      <c r="I23" s="9">
        <f>横向项目!Z25</f>
        <v>0</v>
      </c>
      <c r="J23" s="9">
        <f>论文!Y25</f>
        <v>40</v>
      </c>
      <c r="K23" s="9">
        <f>专著教材!R25</f>
        <v>0</v>
      </c>
      <c r="L23" s="9">
        <f>科研成果奖!AP26</f>
        <v>0</v>
      </c>
      <c r="M23" s="144">
        <f>集体活动!H25</f>
        <v>27.0833333333333</v>
      </c>
      <c r="N23" s="145">
        <f t="shared" si="0"/>
        <v>377.083333333333</v>
      </c>
    </row>
    <row r="24" ht="15" customHeight="1" spans="1:14">
      <c r="A24" s="42">
        <v>80</v>
      </c>
      <c r="B24" s="43" t="s">
        <v>29</v>
      </c>
      <c r="C24" s="43">
        <v>3153</v>
      </c>
      <c r="D24" s="44" t="s">
        <v>57</v>
      </c>
      <c r="E24" s="10" t="s">
        <v>31</v>
      </c>
      <c r="F24" s="9">
        <f>教学工作量及获奖!X26</f>
        <v>70</v>
      </c>
      <c r="G24" s="9">
        <f>在研项目!AJ26</f>
        <v>0</v>
      </c>
      <c r="H24" s="9">
        <f>新增项目!AG27</f>
        <v>0</v>
      </c>
      <c r="I24" s="9">
        <f>横向项目!Z26</f>
        <v>0</v>
      </c>
      <c r="J24" s="9">
        <f>论文!Y26</f>
        <v>0</v>
      </c>
      <c r="K24" s="9">
        <f>专著教材!R26</f>
        <v>0</v>
      </c>
      <c r="L24" s="9">
        <f>科研成果奖!AP27</f>
        <v>0</v>
      </c>
      <c r="M24" s="144">
        <f>集体活动!H26</f>
        <v>25</v>
      </c>
      <c r="N24" s="145">
        <f t="shared" si="0"/>
        <v>95</v>
      </c>
    </row>
    <row r="25" ht="15" customHeight="1" spans="1:14">
      <c r="A25" s="42">
        <v>55</v>
      </c>
      <c r="B25" s="43" t="s">
        <v>58</v>
      </c>
      <c r="C25" s="43">
        <v>3511</v>
      </c>
      <c r="D25" s="44" t="s">
        <v>59</v>
      </c>
      <c r="E25" s="10" t="s">
        <v>31</v>
      </c>
      <c r="F25" s="9">
        <f>教学工作量及获奖!X27</f>
        <v>70</v>
      </c>
      <c r="G25" s="9">
        <f>在研项目!AJ27</f>
        <v>0</v>
      </c>
      <c r="H25" s="9">
        <f>新增项目!AG28</f>
        <v>0</v>
      </c>
      <c r="I25" s="9">
        <f>横向项目!Z27</f>
        <v>0</v>
      </c>
      <c r="J25" s="9">
        <f>论文!Y27</f>
        <v>0</v>
      </c>
      <c r="K25" s="9">
        <f>专著教材!R27</f>
        <v>0</v>
      </c>
      <c r="L25" s="9">
        <f>科研成果奖!AP28</f>
        <v>0</v>
      </c>
      <c r="M25" s="144">
        <f>集体活动!H27</f>
        <v>20.8333333333333</v>
      </c>
      <c r="N25" s="145">
        <f t="shared" si="0"/>
        <v>90.8333333333333</v>
      </c>
    </row>
    <row r="26" ht="15" customHeight="1" spans="1:14">
      <c r="A26" s="42">
        <v>30</v>
      </c>
      <c r="B26" s="43" t="s">
        <v>38</v>
      </c>
      <c r="C26" s="43">
        <v>3515</v>
      </c>
      <c r="D26" s="43" t="s">
        <v>60</v>
      </c>
      <c r="E26" s="10" t="s">
        <v>31</v>
      </c>
      <c r="F26" s="9">
        <f>教学工作量及获奖!X28</f>
        <v>140</v>
      </c>
      <c r="G26" s="9">
        <f>在研项目!AJ28</f>
        <v>140</v>
      </c>
      <c r="H26" s="9">
        <f>新增项目!AG29</f>
        <v>183</v>
      </c>
      <c r="I26" s="9">
        <f>横向项目!Z28</f>
        <v>26</v>
      </c>
      <c r="J26" s="9">
        <f>论文!Y28</f>
        <v>0</v>
      </c>
      <c r="K26" s="9">
        <f>专著教材!R28</f>
        <v>60</v>
      </c>
      <c r="L26" s="9">
        <f>科研成果奖!AP29</f>
        <v>0</v>
      </c>
      <c r="M26" s="144">
        <f>集体活动!H28</f>
        <v>29.1666666666667</v>
      </c>
      <c r="N26" s="145">
        <f t="shared" si="0"/>
        <v>578.166666666667</v>
      </c>
    </row>
    <row r="27" ht="15" customHeight="1" spans="1:14">
      <c r="A27" s="42">
        <v>97</v>
      </c>
      <c r="B27" s="43" t="s">
        <v>34</v>
      </c>
      <c r="C27" s="43">
        <v>3518</v>
      </c>
      <c r="D27" s="43" t="s">
        <v>61</v>
      </c>
      <c r="E27" s="10" t="s">
        <v>31</v>
      </c>
      <c r="F27" s="9">
        <f>教学工作量及获奖!X29</f>
        <v>50</v>
      </c>
      <c r="G27" s="9">
        <f>在研项目!AJ29</f>
        <v>0</v>
      </c>
      <c r="H27" s="9">
        <f>新增项目!AG30</f>
        <v>0</v>
      </c>
      <c r="I27" s="9">
        <f>横向项目!Z29</f>
        <v>0</v>
      </c>
      <c r="J27" s="9">
        <f>论文!Y29</f>
        <v>0</v>
      </c>
      <c r="K27" s="9">
        <f>专著教材!R29</f>
        <v>0</v>
      </c>
      <c r="L27" s="9">
        <f>科研成果奖!AP30</f>
        <v>0</v>
      </c>
      <c r="M27" s="144">
        <f>集体活动!H29</f>
        <v>20.8333333333333</v>
      </c>
      <c r="N27" s="145">
        <f t="shared" si="0"/>
        <v>70.8333333333333</v>
      </c>
    </row>
    <row r="28" ht="15" customHeight="1" spans="1:14">
      <c r="A28" s="42">
        <v>101</v>
      </c>
      <c r="B28" s="43" t="s">
        <v>34</v>
      </c>
      <c r="C28" s="43">
        <v>3519</v>
      </c>
      <c r="D28" s="43" t="s">
        <v>62</v>
      </c>
      <c r="E28" s="10" t="s">
        <v>31</v>
      </c>
      <c r="F28" s="9">
        <f>教学工作量及获奖!X30</f>
        <v>50</v>
      </c>
      <c r="G28" s="9">
        <f>在研项目!AJ30</f>
        <v>0</v>
      </c>
      <c r="H28" s="9">
        <f>新增项目!AG31</f>
        <v>0</v>
      </c>
      <c r="I28" s="9">
        <f>横向项目!Z30</f>
        <v>0</v>
      </c>
      <c r="J28" s="9">
        <f>论文!Y30</f>
        <v>0</v>
      </c>
      <c r="K28" s="9">
        <f>专著教材!R30</f>
        <v>0</v>
      </c>
      <c r="L28" s="9">
        <f>科研成果奖!AP31</f>
        <v>0</v>
      </c>
      <c r="M28" s="144">
        <f>集体活动!H30</f>
        <v>16.6666666666667</v>
      </c>
      <c r="N28" s="145">
        <f t="shared" si="0"/>
        <v>66.6666666666667</v>
      </c>
    </row>
    <row r="29" ht="15" customHeight="1" spans="1:14">
      <c r="A29" s="42">
        <v>24</v>
      </c>
      <c r="B29" s="43" t="s">
        <v>55</v>
      </c>
      <c r="C29" s="43"/>
      <c r="D29" s="43" t="s">
        <v>63</v>
      </c>
      <c r="E29" s="10" t="s">
        <v>31</v>
      </c>
      <c r="F29" s="9">
        <f>教学工作量及获奖!X31</f>
        <v>40</v>
      </c>
      <c r="G29" s="9">
        <f>在研项目!AJ31</f>
        <v>0</v>
      </c>
      <c r="H29" s="9">
        <f>新增项目!AG32</f>
        <v>0</v>
      </c>
      <c r="I29" s="9">
        <f>横向项目!Z31</f>
        <v>0</v>
      </c>
      <c r="J29" s="9">
        <f>论文!Y31</f>
        <v>0</v>
      </c>
      <c r="K29" s="9">
        <f>专著教材!R31</f>
        <v>0</v>
      </c>
      <c r="L29" s="9">
        <f>科研成果奖!AP32</f>
        <v>0</v>
      </c>
      <c r="M29" s="144">
        <f>集体活动!H31</f>
        <v>0</v>
      </c>
      <c r="N29" s="145">
        <f t="shared" si="0"/>
        <v>40</v>
      </c>
    </row>
    <row r="30" ht="15" customHeight="1" spans="1:14">
      <c r="A30" s="42">
        <v>111</v>
      </c>
      <c r="B30" s="43" t="s">
        <v>64</v>
      </c>
      <c r="C30" s="43">
        <v>1102</v>
      </c>
      <c r="D30" s="43" t="s">
        <v>65</v>
      </c>
      <c r="E30" s="44" t="s">
        <v>31</v>
      </c>
      <c r="F30" s="9">
        <f>教学工作量及获奖!X32</f>
        <v>40</v>
      </c>
      <c r="G30" s="9">
        <f>在研项目!AJ32</f>
        <v>0</v>
      </c>
      <c r="H30" s="9">
        <f>新增项目!AG33</f>
        <v>0</v>
      </c>
      <c r="I30" s="9">
        <f>横向项目!Z32</f>
        <v>0</v>
      </c>
      <c r="J30" s="9">
        <f>论文!Y32</f>
        <v>0</v>
      </c>
      <c r="K30" s="9">
        <f>专著教材!R32</f>
        <v>0</v>
      </c>
      <c r="L30" s="9">
        <f>科研成果奖!AP33</f>
        <v>0</v>
      </c>
      <c r="M30" s="144">
        <f>集体活动!H32</f>
        <v>0</v>
      </c>
      <c r="N30" s="145">
        <f t="shared" si="0"/>
        <v>40</v>
      </c>
    </row>
    <row r="31" ht="15" customHeight="1" spans="1:14">
      <c r="A31" s="42">
        <v>6</v>
      </c>
      <c r="B31" s="43" t="s">
        <v>32</v>
      </c>
      <c r="C31" s="43">
        <v>2216</v>
      </c>
      <c r="D31" s="43" t="s">
        <v>66</v>
      </c>
      <c r="E31" s="10" t="s">
        <v>31</v>
      </c>
      <c r="F31" s="9">
        <f>教学工作量及获奖!X33</f>
        <v>210</v>
      </c>
      <c r="G31" s="9">
        <f>在研项目!AJ33</f>
        <v>100</v>
      </c>
      <c r="H31" s="9">
        <f>新增项目!AG34</f>
        <v>60</v>
      </c>
      <c r="I31" s="9">
        <f>横向项目!Z33</f>
        <v>15</v>
      </c>
      <c r="J31" s="9">
        <f>论文!Y33</f>
        <v>241</v>
      </c>
      <c r="K31" s="9">
        <f>专著教材!R33</f>
        <v>0</v>
      </c>
      <c r="L31" s="9">
        <f>科研成果奖!AP34</f>
        <v>220</v>
      </c>
      <c r="M31" s="144">
        <f>集体活动!H33</f>
        <v>29.1666666666667</v>
      </c>
      <c r="N31" s="145">
        <f t="shared" si="0"/>
        <v>875.166666666667</v>
      </c>
    </row>
    <row r="32" ht="15" customHeight="1" spans="1:14">
      <c r="A32" s="42">
        <v>54</v>
      </c>
      <c r="B32" s="43" t="s">
        <v>58</v>
      </c>
      <c r="C32" s="43">
        <v>3510</v>
      </c>
      <c r="D32" s="44" t="s">
        <v>67</v>
      </c>
      <c r="E32" s="10" t="s">
        <v>31</v>
      </c>
      <c r="F32" s="9">
        <f>教学工作量及获奖!X34</f>
        <v>70</v>
      </c>
      <c r="G32" s="9">
        <f>在研项目!AJ34</f>
        <v>0</v>
      </c>
      <c r="H32" s="9">
        <f>新增项目!AG35</f>
        <v>40</v>
      </c>
      <c r="I32" s="9">
        <f>横向项目!Z34</f>
        <v>0</v>
      </c>
      <c r="J32" s="9">
        <f>论文!Y34</f>
        <v>6</v>
      </c>
      <c r="K32" s="9">
        <f>专著教材!R34</f>
        <v>60</v>
      </c>
      <c r="L32" s="9">
        <f>科研成果奖!AP35</f>
        <v>0</v>
      </c>
      <c r="M32" s="144">
        <f>集体活动!H34</f>
        <v>25</v>
      </c>
      <c r="N32" s="145">
        <f t="shared" si="0"/>
        <v>201</v>
      </c>
    </row>
    <row r="33" ht="15" customHeight="1" spans="1:14">
      <c r="A33" s="42">
        <v>91</v>
      </c>
      <c r="B33" s="43" t="s">
        <v>36</v>
      </c>
      <c r="C33" s="43">
        <v>2664</v>
      </c>
      <c r="D33" s="43" t="s">
        <v>68</v>
      </c>
      <c r="E33" s="10" t="s">
        <v>31</v>
      </c>
      <c r="F33" s="9">
        <f>教学工作量及获奖!X35</f>
        <v>70</v>
      </c>
      <c r="G33" s="9">
        <f>在研项目!AJ35</f>
        <v>40</v>
      </c>
      <c r="H33" s="9">
        <f>新增项目!AG36</f>
        <v>140</v>
      </c>
      <c r="I33" s="9">
        <f>横向项目!Z35</f>
        <v>0</v>
      </c>
      <c r="J33" s="9">
        <f>论文!Y35</f>
        <v>35</v>
      </c>
      <c r="K33" s="9">
        <f>专著教材!R35</f>
        <v>0</v>
      </c>
      <c r="L33" s="9">
        <f>科研成果奖!AP36</f>
        <v>0</v>
      </c>
      <c r="M33" s="144">
        <f>集体活动!H35</f>
        <v>27.0833333333333</v>
      </c>
      <c r="N33" s="145">
        <f t="shared" si="0"/>
        <v>312.083333333333</v>
      </c>
    </row>
    <row r="34" ht="15" customHeight="1" spans="1:14">
      <c r="A34" s="42">
        <v>34</v>
      </c>
      <c r="B34" s="43" t="s">
        <v>38</v>
      </c>
      <c r="C34" s="43">
        <v>5244</v>
      </c>
      <c r="D34" s="43" t="s">
        <v>69</v>
      </c>
      <c r="E34" s="10" t="s">
        <v>31</v>
      </c>
      <c r="F34" s="9">
        <f>教学工作量及获奖!X36</f>
        <v>50</v>
      </c>
      <c r="G34" s="9">
        <f>在研项目!AJ36</f>
        <v>180</v>
      </c>
      <c r="H34" s="9">
        <f>新增项目!AG37</f>
        <v>50</v>
      </c>
      <c r="I34" s="9">
        <f>横向项目!Z36</f>
        <v>36</v>
      </c>
      <c r="J34" s="9">
        <f>论文!Y36</f>
        <v>18</v>
      </c>
      <c r="K34" s="9">
        <f>专著教材!R36</f>
        <v>70</v>
      </c>
      <c r="L34" s="9">
        <f>科研成果奖!AP37</f>
        <v>0</v>
      </c>
      <c r="M34" s="144">
        <f>集体活动!H36</f>
        <v>29.1666666666667</v>
      </c>
      <c r="N34" s="145">
        <f t="shared" si="0"/>
        <v>433.166666666667</v>
      </c>
    </row>
    <row r="35" ht="15" customHeight="1" spans="1:14">
      <c r="A35" s="42">
        <v>102</v>
      </c>
      <c r="B35" s="43" t="s">
        <v>34</v>
      </c>
      <c r="C35" s="43">
        <v>3525</v>
      </c>
      <c r="D35" s="43" t="s">
        <v>70</v>
      </c>
      <c r="E35" s="10" t="s">
        <v>31</v>
      </c>
      <c r="F35" s="9">
        <f>教学工作量及获奖!X37</f>
        <v>140</v>
      </c>
      <c r="G35" s="9">
        <f>在研项目!AJ37</f>
        <v>0</v>
      </c>
      <c r="H35" s="9">
        <f>新增项目!AG38</f>
        <v>140</v>
      </c>
      <c r="I35" s="9">
        <f>横向项目!Z37</f>
        <v>35</v>
      </c>
      <c r="J35" s="9">
        <f>论文!Y37</f>
        <v>68</v>
      </c>
      <c r="K35" s="9">
        <f>专著教材!R37</f>
        <v>0</v>
      </c>
      <c r="L35" s="9">
        <f>科研成果奖!AP38</f>
        <v>0</v>
      </c>
      <c r="M35" s="144">
        <f>集体活动!H37</f>
        <v>20.8333333333333</v>
      </c>
      <c r="N35" s="145">
        <f t="shared" si="0"/>
        <v>403.833333333333</v>
      </c>
    </row>
    <row r="36" ht="15" customHeight="1" spans="1:14">
      <c r="A36" s="42">
        <v>31</v>
      </c>
      <c r="B36" s="43" t="s">
        <v>38</v>
      </c>
      <c r="C36" s="43">
        <v>3526</v>
      </c>
      <c r="D36" s="43" t="s">
        <v>71</v>
      </c>
      <c r="E36" s="10" t="s">
        <v>31</v>
      </c>
      <c r="F36" s="9">
        <f>教学工作量及获奖!X38</f>
        <v>70</v>
      </c>
      <c r="G36" s="9">
        <f>在研项目!AJ38</f>
        <v>60</v>
      </c>
      <c r="H36" s="9">
        <f>新增项目!AG39</f>
        <v>40</v>
      </c>
      <c r="I36" s="9">
        <f>横向项目!Z38</f>
        <v>0</v>
      </c>
      <c r="J36" s="9">
        <f>论文!Y38</f>
        <v>0</v>
      </c>
      <c r="K36" s="9">
        <f>专著教材!R38</f>
        <v>0</v>
      </c>
      <c r="L36" s="9">
        <f>科研成果奖!AP39</f>
        <v>0</v>
      </c>
      <c r="M36" s="144">
        <f>集体活动!H38</f>
        <v>29.1666666666667</v>
      </c>
      <c r="N36" s="145">
        <f t="shared" si="0"/>
        <v>199.166666666667</v>
      </c>
    </row>
    <row r="37" ht="15" customHeight="1" spans="1:14">
      <c r="A37" s="42">
        <v>88</v>
      </c>
      <c r="B37" s="43" t="s">
        <v>36</v>
      </c>
      <c r="C37" s="43">
        <v>2471</v>
      </c>
      <c r="D37" s="43" t="s">
        <v>72</v>
      </c>
      <c r="E37" s="10" t="s">
        <v>31</v>
      </c>
      <c r="F37" s="9">
        <f>教学工作量及获奖!X39</f>
        <v>50</v>
      </c>
      <c r="G37" s="9">
        <f>在研项目!AJ39</f>
        <v>15</v>
      </c>
      <c r="H37" s="9">
        <f>新增项目!AG40</f>
        <v>0</v>
      </c>
      <c r="I37" s="9">
        <f>横向项目!Z39</f>
        <v>0</v>
      </c>
      <c r="J37" s="9">
        <f>论文!Y39</f>
        <v>0</v>
      </c>
      <c r="K37" s="9">
        <f>专著教材!R39</f>
        <v>0</v>
      </c>
      <c r="L37" s="9">
        <f>科研成果奖!AP40</f>
        <v>0</v>
      </c>
      <c r="M37" s="144">
        <f>集体活动!H39</f>
        <v>29.1666666666667</v>
      </c>
      <c r="N37" s="145">
        <f t="shared" si="0"/>
        <v>94.1666666666667</v>
      </c>
    </row>
    <row r="38" ht="15" customHeight="1" spans="1:14">
      <c r="A38" s="42">
        <v>51</v>
      </c>
      <c r="B38" s="43" t="s">
        <v>58</v>
      </c>
      <c r="C38" s="43">
        <v>1657</v>
      </c>
      <c r="D38" s="44" t="s">
        <v>73</v>
      </c>
      <c r="E38" s="10" t="s">
        <v>31</v>
      </c>
      <c r="F38" s="9">
        <f>教学工作量及获奖!X40</f>
        <v>50</v>
      </c>
      <c r="G38" s="9">
        <f>在研项目!AJ40</f>
        <v>90</v>
      </c>
      <c r="H38" s="9">
        <f>新增项目!AG41</f>
        <v>40</v>
      </c>
      <c r="I38" s="9">
        <f>横向项目!Z40</f>
        <v>0</v>
      </c>
      <c r="J38" s="9">
        <f>论文!Y40</f>
        <v>0</v>
      </c>
      <c r="K38" s="9">
        <f>专著教材!R40</f>
        <v>0</v>
      </c>
      <c r="L38" s="9">
        <f>科研成果奖!AP41</f>
        <v>0</v>
      </c>
      <c r="M38" s="144">
        <f>集体活动!H40</f>
        <v>25</v>
      </c>
      <c r="N38" s="145">
        <f t="shared" si="0"/>
        <v>205</v>
      </c>
    </row>
    <row r="39" ht="15" customHeight="1" spans="1:14">
      <c r="A39" s="42">
        <v>78</v>
      </c>
      <c r="B39" s="43" t="s">
        <v>29</v>
      </c>
      <c r="C39" s="43">
        <v>2367</v>
      </c>
      <c r="D39" s="43" t="s">
        <v>74</v>
      </c>
      <c r="E39" s="10" t="s">
        <v>31</v>
      </c>
      <c r="F39" s="9">
        <f>教学工作量及获奖!X41</f>
        <v>50</v>
      </c>
      <c r="G39" s="9">
        <f>在研项目!AJ41</f>
        <v>60</v>
      </c>
      <c r="H39" s="9">
        <f>新增项目!AG42</f>
        <v>20</v>
      </c>
      <c r="I39" s="9">
        <f>横向项目!Z41</f>
        <v>0</v>
      </c>
      <c r="J39" s="9">
        <f>论文!Y41</f>
        <v>0</v>
      </c>
      <c r="K39" s="9">
        <f>专著教材!R41</f>
        <v>0</v>
      </c>
      <c r="L39" s="9">
        <f>科研成果奖!AP42</f>
        <v>0</v>
      </c>
      <c r="M39" s="144">
        <f>集体活动!H41</f>
        <v>22.9166666666667</v>
      </c>
      <c r="N39" s="145">
        <f t="shared" si="0"/>
        <v>152.916666666667</v>
      </c>
    </row>
    <row r="40" ht="15" customHeight="1" spans="1:14">
      <c r="A40" s="42">
        <v>14</v>
      </c>
      <c r="B40" s="43" t="s">
        <v>55</v>
      </c>
      <c r="C40" s="48" t="s">
        <v>75</v>
      </c>
      <c r="D40" s="44" t="s">
        <v>76</v>
      </c>
      <c r="E40" s="10" t="s">
        <v>31</v>
      </c>
      <c r="F40" s="9">
        <f>教学工作量及获奖!X42</f>
        <v>70</v>
      </c>
      <c r="G40" s="9">
        <f>在研项目!AJ42</f>
        <v>0</v>
      </c>
      <c r="H40" s="9">
        <f>新增项目!AG43</f>
        <v>0</v>
      </c>
      <c r="I40" s="9">
        <f>横向项目!Z42</f>
        <v>0</v>
      </c>
      <c r="J40" s="9">
        <f>论文!Y42</f>
        <v>0</v>
      </c>
      <c r="K40" s="9">
        <f>专著教材!R42</f>
        <v>0</v>
      </c>
      <c r="L40" s="9">
        <f>科研成果奖!AP43</f>
        <v>0</v>
      </c>
      <c r="M40" s="144">
        <f>集体活动!H42</f>
        <v>0</v>
      </c>
      <c r="N40" s="145">
        <f t="shared" si="0"/>
        <v>70</v>
      </c>
    </row>
    <row r="41" ht="15" customHeight="1" spans="1:14">
      <c r="A41" s="42">
        <v>68</v>
      </c>
      <c r="B41" s="43" t="s">
        <v>40</v>
      </c>
      <c r="C41" s="43">
        <v>6015</v>
      </c>
      <c r="D41" s="44" t="s">
        <v>77</v>
      </c>
      <c r="E41" s="10" t="s">
        <v>31</v>
      </c>
      <c r="F41" s="9">
        <f>教学工作量及获奖!X43</f>
        <v>70</v>
      </c>
      <c r="G41" s="9">
        <f>在研项目!AJ43</f>
        <v>0</v>
      </c>
      <c r="H41" s="9">
        <f>新增项目!AG44</f>
        <v>2</v>
      </c>
      <c r="I41" s="9">
        <f>横向项目!Z43</f>
        <v>0</v>
      </c>
      <c r="J41" s="9">
        <f>论文!Y43</f>
        <v>0</v>
      </c>
      <c r="K41" s="9">
        <f>专著教材!R43</f>
        <v>0</v>
      </c>
      <c r="L41" s="9">
        <f>科研成果奖!AP44</f>
        <v>0</v>
      </c>
      <c r="M41" s="144">
        <f>集体活动!H43</f>
        <v>22.9166666666667</v>
      </c>
      <c r="N41" s="145">
        <f t="shared" si="0"/>
        <v>94.9166666666667</v>
      </c>
    </row>
    <row r="42" ht="15" customHeight="1" spans="1:14">
      <c r="A42" s="42">
        <v>93</v>
      </c>
      <c r="B42" s="43" t="s">
        <v>36</v>
      </c>
      <c r="C42" s="43">
        <v>5039</v>
      </c>
      <c r="D42" s="43" t="s">
        <v>78</v>
      </c>
      <c r="E42" s="10" t="s">
        <v>31</v>
      </c>
      <c r="F42" s="9">
        <f>教学工作量及获奖!X44</f>
        <v>50</v>
      </c>
      <c r="G42" s="9">
        <f>在研项目!AJ44</f>
        <v>240</v>
      </c>
      <c r="H42" s="9">
        <f>新增项目!AG45</f>
        <v>600</v>
      </c>
      <c r="I42" s="9">
        <f>横向项目!Z44</f>
        <v>0</v>
      </c>
      <c r="J42" s="9">
        <f>论文!Y44</f>
        <v>162</v>
      </c>
      <c r="K42" s="9">
        <f>专著教材!R44</f>
        <v>100</v>
      </c>
      <c r="L42" s="9">
        <f>科研成果奖!AP45</f>
        <v>0</v>
      </c>
      <c r="M42" s="144">
        <f>集体活动!H44</f>
        <v>29.1666666666667</v>
      </c>
      <c r="N42" s="145">
        <f t="shared" si="0"/>
        <v>1181.16666666667</v>
      </c>
    </row>
    <row r="43" ht="15" customHeight="1" spans="1:14">
      <c r="A43" s="42">
        <v>65</v>
      </c>
      <c r="B43" s="43" t="s">
        <v>49</v>
      </c>
      <c r="C43" s="43">
        <v>2400</v>
      </c>
      <c r="D43" s="43" t="s">
        <v>79</v>
      </c>
      <c r="E43" s="10" t="s">
        <v>31</v>
      </c>
      <c r="F43" s="9">
        <f>教学工作量及获奖!X45</f>
        <v>50</v>
      </c>
      <c r="G43" s="9">
        <f>在研项目!AJ45</f>
        <v>70</v>
      </c>
      <c r="H43" s="9">
        <f>新增项目!AG46</f>
        <v>2</v>
      </c>
      <c r="I43" s="9">
        <f>横向项目!Z45</f>
        <v>0</v>
      </c>
      <c r="J43" s="9">
        <f>论文!Y45</f>
        <v>0</v>
      </c>
      <c r="K43" s="9">
        <f>专著教材!R45</f>
        <v>0</v>
      </c>
      <c r="L43" s="9">
        <f>科研成果奖!AP46</f>
        <v>0</v>
      </c>
      <c r="M43" s="144">
        <f>集体活动!H45</f>
        <v>25</v>
      </c>
      <c r="N43" s="145">
        <f t="shared" si="0"/>
        <v>147</v>
      </c>
    </row>
    <row r="44" ht="15" customHeight="1" spans="1:14">
      <c r="A44" s="42">
        <v>41</v>
      </c>
      <c r="B44" s="43" t="s">
        <v>43</v>
      </c>
      <c r="C44" s="43">
        <v>1645</v>
      </c>
      <c r="D44" s="44" t="s">
        <v>80</v>
      </c>
      <c r="E44" s="10" t="s">
        <v>31</v>
      </c>
      <c r="F44" s="9">
        <f>教学工作量及获奖!X46</f>
        <v>70</v>
      </c>
      <c r="G44" s="9">
        <f>在研项目!AJ46</f>
        <v>0</v>
      </c>
      <c r="H44" s="9">
        <f>新增项目!AG47</f>
        <v>10</v>
      </c>
      <c r="I44" s="9">
        <f>横向项目!Z46</f>
        <v>26</v>
      </c>
      <c r="J44" s="9">
        <f>论文!Y46</f>
        <v>0</v>
      </c>
      <c r="K44" s="9">
        <f>专著教材!R46</f>
        <v>0</v>
      </c>
      <c r="L44" s="9">
        <f>科研成果奖!AP47</f>
        <v>0</v>
      </c>
      <c r="M44" s="144">
        <f>集体活动!H46</f>
        <v>29.1666666666667</v>
      </c>
      <c r="N44" s="145">
        <f t="shared" si="0"/>
        <v>135.166666666667</v>
      </c>
    </row>
    <row r="45" ht="15" customHeight="1" spans="1:14">
      <c r="A45" s="42">
        <v>104</v>
      </c>
      <c r="B45" s="43" t="s">
        <v>34</v>
      </c>
      <c r="C45" s="43">
        <v>3521</v>
      </c>
      <c r="D45" s="43" t="s">
        <v>81</v>
      </c>
      <c r="E45" s="10" t="s">
        <v>31</v>
      </c>
      <c r="F45" s="9">
        <f>教学工作量及获奖!X47</f>
        <v>50</v>
      </c>
      <c r="G45" s="9">
        <f>在研项目!AJ47</f>
        <v>0</v>
      </c>
      <c r="H45" s="9">
        <f>新增项目!AG48</f>
        <v>0</v>
      </c>
      <c r="I45" s="9">
        <f>横向项目!Z47</f>
        <v>0</v>
      </c>
      <c r="J45" s="9">
        <f>论文!Y47</f>
        <v>0</v>
      </c>
      <c r="K45" s="9">
        <f>专著教材!R47</f>
        <v>0</v>
      </c>
      <c r="L45" s="9">
        <f>科研成果奖!AP48</f>
        <v>0</v>
      </c>
      <c r="M45" s="144">
        <f>集体活动!H47</f>
        <v>18.75</v>
      </c>
      <c r="N45" s="145">
        <f t="shared" si="0"/>
        <v>68.75</v>
      </c>
    </row>
    <row r="46" ht="15" customHeight="1" spans="1:14">
      <c r="A46" s="42">
        <v>40</v>
      </c>
      <c r="B46" s="43" t="s">
        <v>43</v>
      </c>
      <c r="C46" s="43">
        <v>1630</v>
      </c>
      <c r="D46" s="44" t="s">
        <v>82</v>
      </c>
      <c r="E46" s="10" t="s">
        <v>31</v>
      </c>
      <c r="F46" s="9">
        <f>教学工作量及获奖!X48</f>
        <v>50</v>
      </c>
      <c r="G46" s="9">
        <f>在研项目!AJ48</f>
        <v>0</v>
      </c>
      <c r="H46" s="9">
        <f>新增项目!AG49</f>
        <v>185</v>
      </c>
      <c r="I46" s="9">
        <f>横向项目!Z48</f>
        <v>0</v>
      </c>
      <c r="J46" s="9">
        <f>论文!Y48</f>
        <v>50</v>
      </c>
      <c r="K46" s="9">
        <f>专著教材!R48</f>
        <v>80</v>
      </c>
      <c r="L46" s="9">
        <f>科研成果奖!AP49</f>
        <v>0</v>
      </c>
      <c r="M46" s="144">
        <f>集体活动!H48</f>
        <v>18.75</v>
      </c>
      <c r="N46" s="145">
        <f t="shared" si="0"/>
        <v>383.75</v>
      </c>
    </row>
    <row r="47" ht="15" customHeight="1" spans="1:14">
      <c r="A47" s="42">
        <v>49</v>
      </c>
      <c r="B47" s="43" t="s">
        <v>58</v>
      </c>
      <c r="C47" s="48" t="s">
        <v>83</v>
      </c>
      <c r="D47" s="44" t="s">
        <v>84</v>
      </c>
      <c r="E47" s="10" t="s">
        <v>31</v>
      </c>
      <c r="F47" s="9">
        <f>教学工作量及获奖!X49</f>
        <v>70</v>
      </c>
      <c r="G47" s="9">
        <f>在研项目!AJ49</f>
        <v>0</v>
      </c>
      <c r="H47" s="9">
        <f>新增项目!AG50</f>
        <v>0</v>
      </c>
      <c r="I47" s="9">
        <f>横向项目!Z49</f>
        <v>0</v>
      </c>
      <c r="J47" s="9">
        <f>论文!Y49</f>
        <v>0</v>
      </c>
      <c r="K47" s="9">
        <f>专著教材!R49</f>
        <v>0</v>
      </c>
      <c r="L47" s="9">
        <f>科研成果奖!AP50</f>
        <v>0</v>
      </c>
      <c r="M47" s="144">
        <f>集体活动!H49</f>
        <v>22.9166666666667</v>
      </c>
      <c r="N47" s="145">
        <f t="shared" si="0"/>
        <v>92.9166666666667</v>
      </c>
    </row>
    <row r="48" ht="15" customHeight="1" spans="1:14">
      <c r="A48" s="42">
        <v>48</v>
      </c>
      <c r="B48" s="43" t="s">
        <v>58</v>
      </c>
      <c r="C48" s="43">
        <v>5334</v>
      </c>
      <c r="D48" s="44" t="s">
        <v>85</v>
      </c>
      <c r="E48" s="10" t="s">
        <v>31</v>
      </c>
      <c r="F48" s="9">
        <f>教学工作量及获奖!X50</f>
        <v>70</v>
      </c>
      <c r="G48" s="9">
        <f>在研项目!AJ50</f>
        <v>80</v>
      </c>
      <c r="H48" s="9">
        <f>新增项目!AG51</f>
        <v>133</v>
      </c>
      <c r="I48" s="9">
        <f>横向项目!Z50</f>
        <v>0</v>
      </c>
      <c r="J48" s="9">
        <f>论文!Y50</f>
        <v>6</v>
      </c>
      <c r="K48" s="9">
        <f>专著教材!R50</f>
        <v>0</v>
      </c>
      <c r="L48" s="9">
        <f>科研成果奖!AP51</f>
        <v>0</v>
      </c>
      <c r="M48" s="144">
        <f>集体活动!H50</f>
        <v>22.9166666666667</v>
      </c>
      <c r="N48" s="145">
        <f t="shared" si="0"/>
        <v>311.916666666667</v>
      </c>
    </row>
    <row r="49" ht="15" customHeight="1" spans="1:14">
      <c r="A49" s="42">
        <v>60</v>
      </c>
      <c r="B49" s="43" t="s">
        <v>49</v>
      </c>
      <c r="C49" s="43">
        <v>5348</v>
      </c>
      <c r="D49" s="43" t="s">
        <v>86</v>
      </c>
      <c r="E49" s="10" t="s">
        <v>31</v>
      </c>
      <c r="F49" s="9">
        <f>教学工作量及获奖!X51</f>
        <v>70</v>
      </c>
      <c r="G49" s="9">
        <f>在研项目!AJ51</f>
        <v>405</v>
      </c>
      <c r="H49" s="9">
        <f>新增项目!AG52</f>
        <v>165</v>
      </c>
      <c r="I49" s="9">
        <f>横向项目!Z51</f>
        <v>0</v>
      </c>
      <c r="J49" s="9">
        <f>论文!Y51</f>
        <v>190</v>
      </c>
      <c r="K49" s="9">
        <f>专著教材!R51</f>
        <v>0</v>
      </c>
      <c r="L49" s="9">
        <f>科研成果奖!AP52</f>
        <v>30</v>
      </c>
      <c r="M49" s="144">
        <f>集体活动!H51</f>
        <v>16.6666666666667</v>
      </c>
      <c r="N49" s="145">
        <f t="shared" si="0"/>
        <v>876.666666666667</v>
      </c>
    </row>
    <row r="50" ht="15" customHeight="1" spans="1:14">
      <c r="A50" s="42">
        <v>90</v>
      </c>
      <c r="B50" s="43" t="s">
        <v>36</v>
      </c>
      <c r="C50" s="43">
        <v>2557</v>
      </c>
      <c r="D50" s="43" t="s">
        <v>87</v>
      </c>
      <c r="E50" s="10" t="s">
        <v>31</v>
      </c>
      <c r="F50" s="9">
        <f>教学工作量及获奖!X52</f>
        <v>50</v>
      </c>
      <c r="G50" s="9">
        <f>在研项目!AJ52</f>
        <v>0</v>
      </c>
      <c r="H50" s="9">
        <f>新增项目!AG53</f>
        <v>0</v>
      </c>
      <c r="I50" s="9">
        <f>横向项目!Z52</f>
        <v>0</v>
      </c>
      <c r="J50" s="9">
        <f>论文!Y52</f>
        <v>0</v>
      </c>
      <c r="K50" s="9">
        <f>专著教材!R52</f>
        <v>0</v>
      </c>
      <c r="L50" s="9">
        <f>科研成果奖!AP53</f>
        <v>0</v>
      </c>
      <c r="M50" s="144">
        <f>集体活动!H52</f>
        <v>25</v>
      </c>
      <c r="N50" s="145">
        <f t="shared" si="0"/>
        <v>75</v>
      </c>
    </row>
    <row r="51" ht="15" customHeight="1" spans="1:14">
      <c r="A51" s="42">
        <v>46</v>
      </c>
      <c r="B51" s="43" t="s">
        <v>43</v>
      </c>
      <c r="C51" s="43">
        <v>3581</v>
      </c>
      <c r="D51" s="44" t="s">
        <v>88</v>
      </c>
      <c r="E51" s="10" t="s">
        <v>31</v>
      </c>
      <c r="F51" s="9">
        <f>教学工作量及获奖!X53</f>
        <v>70</v>
      </c>
      <c r="G51" s="9">
        <f>在研项目!AJ53</f>
        <v>0</v>
      </c>
      <c r="H51" s="9">
        <f>新增项目!AG54</f>
        <v>10</v>
      </c>
      <c r="I51" s="9">
        <f>横向项目!Z53</f>
        <v>30</v>
      </c>
      <c r="J51" s="9">
        <f>论文!Y53</f>
        <v>0</v>
      </c>
      <c r="K51" s="9">
        <f>专著教材!R53</f>
        <v>60</v>
      </c>
      <c r="L51" s="9">
        <f>科研成果奖!AP54</f>
        <v>0</v>
      </c>
      <c r="M51" s="144">
        <f>集体活动!H53</f>
        <v>22.9166666666667</v>
      </c>
      <c r="N51" s="145">
        <f t="shared" si="0"/>
        <v>192.916666666667</v>
      </c>
    </row>
    <row r="52" ht="15" customHeight="1" spans="1:14">
      <c r="A52" s="42">
        <v>115</v>
      </c>
      <c r="B52" s="43" t="s">
        <v>64</v>
      </c>
      <c r="C52" s="43">
        <v>5076</v>
      </c>
      <c r="D52" s="43" t="s">
        <v>89</v>
      </c>
      <c r="E52" s="44" t="s">
        <v>90</v>
      </c>
      <c r="F52" s="9">
        <f>教学工作量及获奖!X54</f>
        <v>60</v>
      </c>
      <c r="G52" s="9">
        <f>在研项目!AJ54</f>
        <v>0</v>
      </c>
      <c r="H52" s="9">
        <f>新增项目!AG55</f>
        <v>230</v>
      </c>
      <c r="I52" s="9">
        <f>横向项目!Z54</f>
        <v>0</v>
      </c>
      <c r="J52" s="9">
        <f>论文!Y54</f>
        <v>6</v>
      </c>
      <c r="K52" s="9">
        <f>专著教材!R54</f>
        <v>0</v>
      </c>
      <c r="L52" s="9">
        <f>科研成果奖!AP55</f>
        <v>0</v>
      </c>
      <c r="M52" s="144">
        <f>集体活动!H54</f>
        <v>0</v>
      </c>
      <c r="N52" s="145">
        <f t="shared" si="0"/>
        <v>296</v>
      </c>
    </row>
    <row r="53" ht="15" customHeight="1" spans="1:14">
      <c r="A53" s="42">
        <v>29</v>
      </c>
      <c r="B53" s="43" t="s">
        <v>38</v>
      </c>
      <c r="C53" s="43">
        <v>2681</v>
      </c>
      <c r="D53" s="43" t="s">
        <v>91</v>
      </c>
      <c r="E53" s="10" t="s">
        <v>90</v>
      </c>
      <c r="F53" s="9">
        <f>教学工作量及获奖!X55</f>
        <v>70</v>
      </c>
      <c r="G53" s="9">
        <f>在研项目!AJ55</f>
        <v>80</v>
      </c>
      <c r="H53" s="9">
        <f>新增项目!AG56</f>
        <v>20</v>
      </c>
      <c r="I53" s="9">
        <f>横向项目!Z55</f>
        <v>0</v>
      </c>
      <c r="J53" s="9">
        <f>论文!Y55</f>
        <v>156</v>
      </c>
      <c r="K53" s="9">
        <f>专著教材!R55</f>
        <v>0</v>
      </c>
      <c r="L53" s="9">
        <f>科研成果奖!AP56</f>
        <v>0</v>
      </c>
      <c r="M53" s="144">
        <f>集体活动!H55</f>
        <v>18.75</v>
      </c>
      <c r="N53" s="145">
        <f t="shared" si="0"/>
        <v>344.75</v>
      </c>
    </row>
    <row r="54" ht="15" customHeight="1" spans="1:14">
      <c r="A54" s="42">
        <v>59</v>
      </c>
      <c r="B54" s="43" t="s">
        <v>49</v>
      </c>
      <c r="C54" s="43">
        <v>5327</v>
      </c>
      <c r="D54" s="43" t="s">
        <v>92</v>
      </c>
      <c r="E54" s="10" t="s">
        <v>90</v>
      </c>
      <c r="F54" s="9">
        <f>教学工作量及获奖!X56</f>
        <v>60</v>
      </c>
      <c r="G54" s="9">
        <f>在研项目!AJ56</f>
        <v>150</v>
      </c>
      <c r="H54" s="9">
        <f>新增项目!AG57</f>
        <v>125</v>
      </c>
      <c r="I54" s="9">
        <f>横向项目!Z56</f>
        <v>0</v>
      </c>
      <c r="J54" s="9">
        <f>论文!Y56</f>
        <v>75</v>
      </c>
      <c r="K54" s="9">
        <f>专著教材!R56</f>
        <v>0</v>
      </c>
      <c r="L54" s="9">
        <f>科研成果奖!AP57</f>
        <v>0</v>
      </c>
      <c r="M54" s="144">
        <f>集体活动!H56</f>
        <v>20.8333333333333</v>
      </c>
      <c r="N54" s="145">
        <f t="shared" si="0"/>
        <v>430.833333333333</v>
      </c>
    </row>
    <row r="55" ht="15" customHeight="1" spans="1:14">
      <c r="A55" s="42">
        <v>57</v>
      </c>
      <c r="B55" s="43" t="s">
        <v>58</v>
      </c>
      <c r="C55" s="43">
        <v>5801</v>
      </c>
      <c r="D55" s="43" t="s">
        <v>93</v>
      </c>
      <c r="E55" s="10" t="s">
        <v>90</v>
      </c>
      <c r="F55" s="9">
        <f>教学工作量及获奖!X57</f>
        <v>80</v>
      </c>
      <c r="G55" s="9">
        <f>在研项目!AJ57</f>
        <v>60</v>
      </c>
      <c r="H55" s="9">
        <f>新增项目!AG58</f>
        <v>10</v>
      </c>
      <c r="I55" s="9">
        <f>横向项目!Z57</f>
        <v>0</v>
      </c>
      <c r="J55" s="9">
        <f>论文!Y57</f>
        <v>12</v>
      </c>
      <c r="K55" s="9">
        <f>专著教材!R57</f>
        <v>100</v>
      </c>
      <c r="L55" s="9">
        <f>科研成果奖!AP58</f>
        <v>0</v>
      </c>
      <c r="M55" s="144">
        <f>集体活动!H57</f>
        <v>29.1666666666667</v>
      </c>
      <c r="N55" s="145">
        <f t="shared" si="0"/>
        <v>291.166666666667</v>
      </c>
    </row>
    <row r="56" ht="15" customHeight="1" spans="1:14">
      <c r="A56" s="42">
        <v>108</v>
      </c>
      <c r="B56" s="43" t="s">
        <v>34</v>
      </c>
      <c r="C56" s="43">
        <v>6222</v>
      </c>
      <c r="D56" s="43" t="s">
        <v>94</v>
      </c>
      <c r="E56" s="10" t="s">
        <v>90</v>
      </c>
      <c r="F56" s="9">
        <f>教学工作量及获奖!X58</f>
        <v>90</v>
      </c>
      <c r="G56" s="9">
        <f>在研项目!AJ58</f>
        <v>0</v>
      </c>
      <c r="H56" s="9">
        <f>新增项目!AG59</f>
        <v>142</v>
      </c>
      <c r="I56" s="9">
        <f>横向项目!Z58</f>
        <v>26</v>
      </c>
      <c r="J56" s="9">
        <f>论文!Y58</f>
        <v>0</v>
      </c>
      <c r="K56" s="9">
        <f>专著教材!R58</f>
        <v>0</v>
      </c>
      <c r="L56" s="9">
        <f>科研成果奖!AP59</f>
        <v>0</v>
      </c>
      <c r="M56" s="144">
        <f>集体活动!H58</f>
        <v>27.0833333333333</v>
      </c>
      <c r="N56" s="145">
        <f t="shared" si="0"/>
        <v>285.083333333333</v>
      </c>
    </row>
    <row r="57" ht="15" customHeight="1" spans="1:14">
      <c r="A57" s="42">
        <v>7</v>
      </c>
      <c r="B57" s="43" t="s">
        <v>32</v>
      </c>
      <c r="C57" s="43">
        <v>3517</v>
      </c>
      <c r="D57" s="43" t="s">
        <v>95</v>
      </c>
      <c r="E57" s="10" t="s">
        <v>90</v>
      </c>
      <c r="F57" s="9">
        <f>教学工作量及获奖!X59</f>
        <v>180</v>
      </c>
      <c r="G57" s="9">
        <f>在研项目!AJ59</f>
        <v>0</v>
      </c>
      <c r="H57" s="9">
        <f>新增项目!AG60</f>
        <v>0</v>
      </c>
      <c r="I57" s="9">
        <f>横向项目!Z59</f>
        <v>0</v>
      </c>
      <c r="J57" s="9">
        <f>论文!Y59</f>
        <v>0</v>
      </c>
      <c r="K57" s="9">
        <f>专著教材!R59</f>
        <v>0</v>
      </c>
      <c r="L57" s="9">
        <f>科研成果奖!AP60</f>
        <v>0</v>
      </c>
      <c r="M57" s="144">
        <f>集体活动!H59</f>
        <v>18.75</v>
      </c>
      <c r="N57" s="145">
        <f t="shared" si="0"/>
        <v>198.75</v>
      </c>
    </row>
    <row r="58" ht="15" customHeight="1" spans="1:14">
      <c r="A58" s="42">
        <v>114</v>
      </c>
      <c r="B58" s="43" t="s">
        <v>64</v>
      </c>
      <c r="C58" s="43">
        <v>5551</v>
      </c>
      <c r="D58" s="43" t="s">
        <v>96</v>
      </c>
      <c r="E58" s="44" t="s">
        <v>90</v>
      </c>
      <c r="F58" s="9">
        <f>教学工作量及获奖!X60</f>
        <v>60</v>
      </c>
      <c r="G58" s="9">
        <f>在研项目!AJ60</f>
        <v>0</v>
      </c>
      <c r="H58" s="9">
        <f>新增项目!AG61</f>
        <v>0</v>
      </c>
      <c r="I58" s="9">
        <f>横向项目!Z60</f>
        <v>0</v>
      </c>
      <c r="J58" s="9">
        <f>论文!Y60</f>
        <v>6</v>
      </c>
      <c r="K58" s="9">
        <f>专著教材!R60</f>
        <v>0</v>
      </c>
      <c r="L58" s="9">
        <f>科研成果奖!AP61</f>
        <v>0</v>
      </c>
      <c r="M58" s="144">
        <f>集体活动!H60</f>
        <v>0</v>
      </c>
      <c r="N58" s="145">
        <f t="shared" si="0"/>
        <v>66</v>
      </c>
    </row>
    <row r="59" ht="15" customHeight="1" spans="1:14">
      <c r="A59" s="42">
        <v>123</v>
      </c>
      <c r="B59" s="43" t="s">
        <v>24</v>
      </c>
      <c r="C59" s="43">
        <v>1642</v>
      </c>
      <c r="D59" s="43" t="s">
        <v>97</v>
      </c>
      <c r="E59" s="44" t="s">
        <v>90</v>
      </c>
      <c r="F59" s="9">
        <f>教学工作量及获奖!X61</f>
        <v>60</v>
      </c>
      <c r="G59" s="9">
        <f>在研项目!AJ61</f>
        <v>0</v>
      </c>
      <c r="H59" s="9">
        <f>新增项目!AG62</f>
        <v>0</v>
      </c>
      <c r="I59" s="9">
        <f>横向项目!Z61</f>
        <v>0</v>
      </c>
      <c r="J59" s="9">
        <f>论文!Y61</f>
        <v>0</v>
      </c>
      <c r="K59" s="9">
        <f>专著教材!R61</f>
        <v>0</v>
      </c>
      <c r="L59" s="9">
        <f>科研成果奖!AP62</f>
        <v>0</v>
      </c>
      <c r="M59" s="144">
        <f>集体活动!H61</f>
        <v>0</v>
      </c>
      <c r="N59" s="145">
        <f t="shared" si="0"/>
        <v>60</v>
      </c>
    </row>
    <row r="60" ht="15" customHeight="1" spans="1:14">
      <c r="A60" s="42">
        <v>37</v>
      </c>
      <c r="B60" s="43" t="s">
        <v>38</v>
      </c>
      <c r="C60" s="43">
        <v>5657</v>
      </c>
      <c r="D60" s="43" t="s">
        <v>98</v>
      </c>
      <c r="E60" s="10" t="s">
        <v>90</v>
      </c>
      <c r="F60" s="9">
        <f>教学工作量及获奖!X62</f>
        <v>70</v>
      </c>
      <c r="G60" s="9">
        <f>在研项目!AJ62</f>
        <v>212</v>
      </c>
      <c r="H60" s="9">
        <f>新增项目!AG63</f>
        <v>292</v>
      </c>
      <c r="I60" s="9">
        <f>横向项目!Z62</f>
        <v>0</v>
      </c>
      <c r="J60" s="9">
        <f>论文!Y62</f>
        <v>6</v>
      </c>
      <c r="K60" s="9">
        <f>专著教材!R62</f>
        <v>0</v>
      </c>
      <c r="L60" s="9">
        <f>科研成果奖!AP63</f>
        <v>0</v>
      </c>
      <c r="M60" s="144">
        <f>集体活动!H62</f>
        <v>29.1666666666667</v>
      </c>
      <c r="N60" s="145">
        <f t="shared" si="0"/>
        <v>609.166666666667</v>
      </c>
    </row>
    <row r="61" ht="15" customHeight="1" spans="1:14">
      <c r="A61" s="42">
        <v>62</v>
      </c>
      <c r="B61" s="43" t="s">
        <v>49</v>
      </c>
      <c r="C61" s="43">
        <v>1798</v>
      </c>
      <c r="D61" s="43" t="s">
        <v>99</v>
      </c>
      <c r="E61" s="10" t="s">
        <v>90</v>
      </c>
      <c r="F61" s="9">
        <f>教学工作量及获奖!X63</f>
        <v>70</v>
      </c>
      <c r="G61" s="9">
        <f>在研项目!AJ63</f>
        <v>60</v>
      </c>
      <c r="H61" s="9">
        <f>新增项目!AG64</f>
        <v>140</v>
      </c>
      <c r="I61" s="9">
        <f>横向项目!Z63</f>
        <v>0</v>
      </c>
      <c r="J61" s="9">
        <f>论文!Y63</f>
        <v>0</v>
      </c>
      <c r="K61" s="9">
        <f>专著教材!R63</f>
        <v>0</v>
      </c>
      <c r="L61" s="9">
        <f>科研成果奖!AP64</f>
        <v>0</v>
      </c>
      <c r="M61" s="144">
        <f>集体活动!H63</f>
        <v>25</v>
      </c>
      <c r="N61" s="145">
        <f t="shared" si="0"/>
        <v>295</v>
      </c>
    </row>
    <row r="62" ht="15" customHeight="1" spans="1:14">
      <c r="A62" s="42">
        <v>53</v>
      </c>
      <c r="B62" s="43" t="s">
        <v>58</v>
      </c>
      <c r="C62" s="43">
        <v>2336</v>
      </c>
      <c r="D62" s="43" t="s">
        <v>100</v>
      </c>
      <c r="E62" s="10" t="s">
        <v>90</v>
      </c>
      <c r="F62" s="9">
        <f>教学工作量及获奖!X64</f>
        <v>90</v>
      </c>
      <c r="G62" s="9">
        <f>在研项目!AJ64</f>
        <v>0</v>
      </c>
      <c r="H62" s="9">
        <f>新增项目!AG65</f>
        <v>0</v>
      </c>
      <c r="I62" s="9">
        <f>横向项目!Z64</f>
        <v>0</v>
      </c>
      <c r="J62" s="9">
        <f>论文!Y64</f>
        <v>0</v>
      </c>
      <c r="K62" s="9">
        <f>专著教材!R64</f>
        <v>0</v>
      </c>
      <c r="L62" s="9">
        <f>科研成果奖!AP65</f>
        <v>0</v>
      </c>
      <c r="M62" s="144">
        <f>集体活动!H64</f>
        <v>22.9166666666667</v>
      </c>
      <c r="N62" s="145">
        <f t="shared" si="0"/>
        <v>112.916666666667</v>
      </c>
    </row>
    <row r="63" ht="15" customHeight="1" spans="1:14">
      <c r="A63" s="42">
        <v>23</v>
      </c>
      <c r="B63" s="43" t="s">
        <v>55</v>
      </c>
      <c r="C63" s="43">
        <v>5777</v>
      </c>
      <c r="D63" s="43" t="s">
        <v>101</v>
      </c>
      <c r="E63" s="10" t="s">
        <v>90</v>
      </c>
      <c r="F63" s="9">
        <f>教学工作量及获奖!X65</f>
        <v>70</v>
      </c>
      <c r="G63" s="9">
        <f>在研项目!AJ65</f>
        <v>170</v>
      </c>
      <c r="H63" s="9">
        <f>新增项目!AG66</f>
        <v>120</v>
      </c>
      <c r="I63" s="9">
        <f>横向项目!Z65</f>
        <v>0</v>
      </c>
      <c r="J63" s="9">
        <f>论文!Y65</f>
        <v>31</v>
      </c>
      <c r="K63" s="9">
        <f>专著教材!R65</f>
        <v>0</v>
      </c>
      <c r="L63" s="9">
        <f>科研成果奖!AP66</f>
        <v>0</v>
      </c>
      <c r="M63" s="144">
        <f>集体活动!H65</f>
        <v>25</v>
      </c>
      <c r="N63" s="145">
        <f t="shared" si="0"/>
        <v>416</v>
      </c>
    </row>
    <row r="64" ht="15" customHeight="1" spans="1:14">
      <c r="A64" s="42">
        <v>35</v>
      </c>
      <c r="B64" s="43" t="s">
        <v>38</v>
      </c>
      <c r="C64" s="43">
        <v>5155</v>
      </c>
      <c r="D64" s="43" t="s">
        <v>102</v>
      </c>
      <c r="E64" s="10" t="s">
        <v>90</v>
      </c>
      <c r="F64" s="9">
        <f>教学工作量及获奖!X66</f>
        <v>160</v>
      </c>
      <c r="G64" s="9">
        <f>在研项目!AJ66</f>
        <v>80</v>
      </c>
      <c r="H64" s="9">
        <f>新增项目!AG67</f>
        <v>234</v>
      </c>
      <c r="I64" s="9">
        <f>横向项目!Z66</f>
        <v>26</v>
      </c>
      <c r="J64" s="9">
        <f>论文!Y66</f>
        <v>240</v>
      </c>
      <c r="K64" s="9">
        <f>专著教材!R66</f>
        <v>40</v>
      </c>
      <c r="L64" s="9">
        <f>科研成果奖!AP67</f>
        <v>0</v>
      </c>
      <c r="M64" s="144">
        <f>集体活动!H66</f>
        <v>25</v>
      </c>
      <c r="N64" s="145">
        <f t="shared" si="0"/>
        <v>805</v>
      </c>
    </row>
    <row r="65" ht="15" customHeight="1" spans="1:14">
      <c r="A65" s="42">
        <v>82</v>
      </c>
      <c r="B65" s="43" t="s">
        <v>29</v>
      </c>
      <c r="C65" s="43">
        <v>5545</v>
      </c>
      <c r="D65" s="44" t="s">
        <v>103</v>
      </c>
      <c r="E65" s="10" t="s">
        <v>90</v>
      </c>
      <c r="F65" s="9">
        <f>教学工作量及获奖!X67</f>
        <v>60</v>
      </c>
      <c r="G65" s="9">
        <f>在研项目!AJ67</f>
        <v>80</v>
      </c>
      <c r="H65" s="9">
        <f>新增项目!AG68</f>
        <v>210</v>
      </c>
      <c r="I65" s="9">
        <f>横向项目!Z67</f>
        <v>0</v>
      </c>
      <c r="J65" s="9">
        <f>论文!Y67</f>
        <v>150</v>
      </c>
      <c r="K65" s="9">
        <f>专著教材!R67</f>
        <v>0</v>
      </c>
      <c r="L65" s="9">
        <f>科研成果奖!AP68</f>
        <v>0</v>
      </c>
      <c r="M65" s="144">
        <f>集体活动!H67</f>
        <v>18.75</v>
      </c>
      <c r="N65" s="145">
        <f t="shared" si="0"/>
        <v>518.75</v>
      </c>
    </row>
    <row r="66" ht="15" customHeight="1" spans="1:14">
      <c r="A66" s="42">
        <v>10</v>
      </c>
      <c r="B66" s="43" t="s">
        <v>32</v>
      </c>
      <c r="C66" s="43">
        <v>2400</v>
      </c>
      <c r="D66" s="43" t="s">
        <v>104</v>
      </c>
      <c r="E66" s="10" t="s">
        <v>90</v>
      </c>
      <c r="F66" s="9">
        <f>教学工作量及获奖!X68</f>
        <v>130</v>
      </c>
      <c r="G66" s="9">
        <f>在研项目!AJ68</f>
        <v>0</v>
      </c>
      <c r="H66" s="9">
        <f>新增项目!AG69</f>
        <v>120</v>
      </c>
      <c r="I66" s="9">
        <f>横向项目!Z68</f>
        <v>0</v>
      </c>
      <c r="J66" s="9">
        <f>论文!Y68</f>
        <v>0</v>
      </c>
      <c r="K66" s="9">
        <f>专著教材!R68</f>
        <v>0</v>
      </c>
      <c r="L66" s="9">
        <f>科研成果奖!AP69</f>
        <v>0</v>
      </c>
      <c r="M66" s="144">
        <f>集体活动!H68</f>
        <v>20.8333333333333</v>
      </c>
      <c r="N66" s="145">
        <f t="shared" si="0"/>
        <v>270.833333333333</v>
      </c>
    </row>
    <row r="67" ht="15" customHeight="1" spans="1:14">
      <c r="A67" s="42">
        <v>117</v>
      </c>
      <c r="B67" s="43" t="s">
        <v>64</v>
      </c>
      <c r="C67" s="43">
        <v>5804</v>
      </c>
      <c r="D67" s="43" t="s">
        <v>105</v>
      </c>
      <c r="E67" s="44" t="s">
        <v>90</v>
      </c>
      <c r="F67" s="9">
        <f>教学工作量及获奖!X69</f>
        <v>60</v>
      </c>
      <c r="G67" s="9">
        <f>在研项目!AJ69</f>
        <v>0</v>
      </c>
      <c r="H67" s="9">
        <f>新增项目!AG70</f>
        <v>0</v>
      </c>
      <c r="I67" s="9">
        <f>横向项目!Z69</f>
        <v>0</v>
      </c>
      <c r="J67" s="9">
        <f>论文!Y69</f>
        <v>0</v>
      </c>
      <c r="K67" s="9">
        <f>专著教材!R69</f>
        <v>0</v>
      </c>
      <c r="L67" s="9">
        <f>科研成果奖!AP70</f>
        <v>0</v>
      </c>
      <c r="M67" s="144">
        <f>集体活动!H69</f>
        <v>0</v>
      </c>
      <c r="N67" s="145">
        <f t="shared" si="0"/>
        <v>60</v>
      </c>
    </row>
    <row r="68" ht="15" customHeight="1" spans="1:14">
      <c r="A68" s="42">
        <v>127</v>
      </c>
      <c r="B68" s="43" t="s">
        <v>24</v>
      </c>
      <c r="C68" s="43">
        <v>2567</v>
      </c>
      <c r="D68" s="43" t="s">
        <v>106</v>
      </c>
      <c r="E68" s="44" t="s">
        <v>90</v>
      </c>
      <c r="F68" s="9">
        <f>教学工作量及获奖!X70</f>
        <v>60</v>
      </c>
      <c r="G68" s="9">
        <f>在研项目!AJ70</f>
        <v>0</v>
      </c>
      <c r="H68" s="9">
        <f>新增项目!AG71</f>
        <v>0</v>
      </c>
      <c r="I68" s="9">
        <f>横向项目!Z70</f>
        <v>0</v>
      </c>
      <c r="J68" s="9">
        <f>论文!Y70</f>
        <v>0</v>
      </c>
      <c r="K68" s="9">
        <f>专著教材!R70</f>
        <v>0</v>
      </c>
      <c r="L68" s="9">
        <f>科研成果奖!AP71</f>
        <v>0</v>
      </c>
      <c r="M68" s="144">
        <f>集体活动!H70</f>
        <v>0</v>
      </c>
      <c r="N68" s="145">
        <f t="shared" si="0"/>
        <v>60</v>
      </c>
    </row>
    <row r="69" ht="15" customHeight="1" spans="1:14">
      <c r="A69" s="42">
        <v>22</v>
      </c>
      <c r="B69" s="43" t="s">
        <v>55</v>
      </c>
      <c r="C69" s="43">
        <v>5497</v>
      </c>
      <c r="D69" s="43" t="s">
        <v>107</v>
      </c>
      <c r="E69" s="10" t="s">
        <v>90</v>
      </c>
      <c r="F69" s="9">
        <f>教学工作量及获奖!X71</f>
        <v>80</v>
      </c>
      <c r="G69" s="9">
        <f>在研项目!AJ71</f>
        <v>20</v>
      </c>
      <c r="H69" s="9">
        <f>新增项目!AG72</f>
        <v>80</v>
      </c>
      <c r="I69" s="9">
        <f>横向项目!Z71</f>
        <v>0</v>
      </c>
      <c r="J69" s="9">
        <f>论文!Y71</f>
        <v>50</v>
      </c>
      <c r="K69" s="9">
        <f>专著教材!R71</f>
        <v>80</v>
      </c>
      <c r="L69" s="9">
        <f>科研成果奖!AP72</f>
        <v>0</v>
      </c>
      <c r="M69" s="144">
        <f>集体活动!H71</f>
        <v>22.9166666666667</v>
      </c>
      <c r="N69" s="145">
        <f t="shared" ref="N69:N131" si="1">SUM(F69:M69)</f>
        <v>332.916666666667</v>
      </c>
    </row>
    <row r="70" ht="15" customHeight="1" spans="1:14">
      <c r="A70" s="42">
        <v>18</v>
      </c>
      <c r="B70" s="43" t="s">
        <v>55</v>
      </c>
      <c r="C70" s="48" t="s">
        <v>108</v>
      </c>
      <c r="D70" s="44" t="s">
        <v>109</v>
      </c>
      <c r="E70" s="10" t="s">
        <v>90</v>
      </c>
      <c r="F70" s="9">
        <f>教学工作量及获奖!X72</f>
        <v>70</v>
      </c>
      <c r="G70" s="9">
        <f>在研项目!AJ72</f>
        <v>60</v>
      </c>
      <c r="H70" s="9">
        <f>新增项目!AG73</f>
        <v>20</v>
      </c>
      <c r="I70" s="9">
        <f>横向项目!Z72</f>
        <v>0</v>
      </c>
      <c r="J70" s="9">
        <f>论文!Y72</f>
        <v>0</v>
      </c>
      <c r="K70" s="9">
        <f>专著教材!R72</f>
        <v>0</v>
      </c>
      <c r="L70" s="9">
        <f>科研成果奖!AP73</f>
        <v>0</v>
      </c>
      <c r="M70" s="144">
        <f>集体活动!H72</f>
        <v>22.9166666666667</v>
      </c>
      <c r="N70" s="145">
        <f t="shared" si="1"/>
        <v>172.916666666667</v>
      </c>
    </row>
    <row r="71" ht="15" customHeight="1" spans="1:14">
      <c r="A71" s="42">
        <v>99</v>
      </c>
      <c r="B71" s="43" t="s">
        <v>34</v>
      </c>
      <c r="C71" s="43">
        <v>3528</v>
      </c>
      <c r="D71" s="43" t="s">
        <v>110</v>
      </c>
      <c r="E71" s="10" t="s">
        <v>90</v>
      </c>
      <c r="F71" s="9">
        <f>教学工作量及获奖!X73</f>
        <v>70</v>
      </c>
      <c r="G71" s="9">
        <f>在研项目!AJ73</f>
        <v>0</v>
      </c>
      <c r="H71" s="9">
        <f>新增项目!AG74</f>
        <v>0</v>
      </c>
      <c r="I71" s="9">
        <f>横向项目!Z73</f>
        <v>0</v>
      </c>
      <c r="J71" s="9">
        <f>论文!Y73</f>
        <v>0</v>
      </c>
      <c r="K71" s="9">
        <f>专著教材!R73</f>
        <v>0</v>
      </c>
      <c r="L71" s="9">
        <f>科研成果奖!AP74</f>
        <v>0</v>
      </c>
      <c r="M71" s="144">
        <f>集体活动!H73</f>
        <v>22.9166666666667</v>
      </c>
      <c r="N71" s="145">
        <f t="shared" si="1"/>
        <v>92.9166666666667</v>
      </c>
    </row>
    <row r="72" ht="15" customHeight="1" spans="1:14">
      <c r="A72" s="42">
        <v>36</v>
      </c>
      <c r="B72" s="43" t="s">
        <v>38</v>
      </c>
      <c r="C72" s="43">
        <v>5576</v>
      </c>
      <c r="D72" s="43" t="s">
        <v>111</v>
      </c>
      <c r="E72" s="10" t="s">
        <v>90</v>
      </c>
      <c r="F72" s="9">
        <f>教学工作量及获奖!X74</f>
        <v>70</v>
      </c>
      <c r="G72" s="9">
        <f>在研项目!AJ74</f>
        <v>84</v>
      </c>
      <c r="H72" s="9">
        <f>新增项目!AG75</f>
        <v>445</v>
      </c>
      <c r="I72" s="9">
        <f>横向项目!Z74</f>
        <v>26</v>
      </c>
      <c r="J72" s="9">
        <f>论文!Y74</f>
        <v>0</v>
      </c>
      <c r="K72" s="9">
        <f>专著教材!R74</f>
        <v>0</v>
      </c>
      <c r="L72" s="9">
        <f>科研成果奖!AP75</f>
        <v>0</v>
      </c>
      <c r="M72" s="144">
        <f>集体活动!H74</f>
        <v>29.1666666666667</v>
      </c>
      <c r="N72" s="145">
        <f t="shared" si="1"/>
        <v>654.166666666667</v>
      </c>
    </row>
    <row r="73" ht="15" customHeight="1" spans="1:14">
      <c r="A73" s="42">
        <v>113</v>
      </c>
      <c r="B73" s="43" t="s">
        <v>64</v>
      </c>
      <c r="C73" s="43">
        <v>2161</v>
      </c>
      <c r="D73" s="43" t="s">
        <v>112</v>
      </c>
      <c r="E73" s="44" t="s">
        <v>90</v>
      </c>
      <c r="F73" s="9">
        <f>教学工作量及获奖!X75</f>
        <v>60</v>
      </c>
      <c r="G73" s="9">
        <f>在研项目!AJ75</f>
        <v>0</v>
      </c>
      <c r="H73" s="9">
        <f>新增项目!AG76</f>
        <v>0</v>
      </c>
      <c r="I73" s="9">
        <f>横向项目!Z75</f>
        <v>0</v>
      </c>
      <c r="J73" s="9">
        <f>论文!Y75</f>
        <v>0</v>
      </c>
      <c r="K73" s="9">
        <f>专著教材!R75</f>
        <v>0</v>
      </c>
      <c r="L73" s="9">
        <f>科研成果奖!AP76</f>
        <v>0</v>
      </c>
      <c r="M73" s="144">
        <f>集体活动!H75</f>
        <v>0</v>
      </c>
      <c r="N73" s="145">
        <f t="shared" si="1"/>
        <v>60</v>
      </c>
    </row>
    <row r="74" ht="15" customHeight="1" spans="1:14">
      <c r="A74" s="42">
        <v>21</v>
      </c>
      <c r="B74" s="43" t="s">
        <v>55</v>
      </c>
      <c r="C74" s="43">
        <v>5061</v>
      </c>
      <c r="D74" s="43" t="s">
        <v>113</v>
      </c>
      <c r="E74" s="10" t="s">
        <v>90</v>
      </c>
      <c r="F74" s="9">
        <f>教学工作量及获奖!X76</f>
        <v>110</v>
      </c>
      <c r="G74" s="9">
        <f>在研项目!AJ76</f>
        <v>30</v>
      </c>
      <c r="H74" s="9">
        <f>新增项目!AG77</f>
        <v>40</v>
      </c>
      <c r="I74" s="9">
        <f>横向项目!Z76</f>
        <v>0</v>
      </c>
      <c r="J74" s="9">
        <f>论文!Y76</f>
        <v>106</v>
      </c>
      <c r="K74" s="9">
        <f>专著教材!R76</f>
        <v>0</v>
      </c>
      <c r="L74" s="9">
        <f>科研成果奖!AP77</f>
        <v>0</v>
      </c>
      <c r="M74" s="144">
        <f>集体活动!H76</f>
        <v>27.0833333333333</v>
      </c>
      <c r="N74" s="145">
        <f t="shared" si="1"/>
        <v>313.083333333333</v>
      </c>
    </row>
    <row r="75" ht="15" customHeight="1" spans="1:14">
      <c r="A75" s="42">
        <v>28</v>
      </c>
      <c r="B75" s="43" t="s">
        <v>38</v>
      </c>
      <c r="C75" s="43">
        <v>2377</v>
      </c>
      <c r="D75" s="43" t="s">
        <v>114</v>
      </c>
      <c r="E75" s="10" t="s">
        <v>90</v>
      </c>
      <c r="F75" s="9">
        <f>教学工作量及获奖!X77</f>
        <v>70</v>
      </c>
      <c r="G75" s="9">
        <f>在研项目!AJ77</f>
        <v>0</v>
      </c>
      <c r="H75" s="9">
        <f>新增项目!AG78</f>
        <v>0</v>
      </c>
      <c r="I75" s="9">
        <f>横向项目!Z77</f>
        <v>0</v>
      </c>
      <c r="J75" s="9">
        <f>论文!Y77</f>
        <v>0</v>
      </c>
      <c r="K75" s="9">
        <f>专著教材!R77</f>
        <v>0</v>
      </c>
      <c r="L75" s="9">
        <f>科研成果奖!AP78</f>
        <v>0</v>
      </c>
      <c r="M75" s="144">
        <f>集体活动!H77</f>
        <v>18.75</v>
      </c>
      <c r="N75" s="145">
        <f t="shared" si="1"/>
        <v>88.75</v>
      </c>
    </row>
    <row r="76" ht="15" customHeight="1" spans="1:14">
      <c r="A76" s="42">
        <v>47</v>
      </c>
      <c r="B76" s="43" t="s">
        <v>43</v>
      </c>
      <c r="C76" s="43">
        <v>5631</v>
      </c>
      <c r="D76" s="44" t="s">
        <v>115</v>
      </c>
      <c r="E76" s="10" t="s">
        <v>90</v>
      </c>
      <c r="F76" s="9">
        <f>教学工作量及获奖!X78</f>
        <v>70</v>
      </c>
      <c r="G76" s="9">
        <f>在研项目!AJ78</f>
        <v>42</v>
      </c>
      <c r="H76" s="9">
        <f>新增项目!AG79</f>
        <v>40</v>
      </c>
      <c r="I76" s="9">
        <f>横向项目!Z78</f>
        <v>0</v>
      </c>
      <c r="J76" s="9">
        <f>论文!Y78</f>
        <v>0</v>
      </c>
      <c r="K76" s="9">
        <f>专著教材!R78</f>
        <v>0</v>
      </c>
      <c r="L76" s="9">
        <f>科研成果奖!AP79</f>
        <v>0</v>
      </c>
      <c r="M76" s="144">
        <f>集体活动!H78</f>
        <v>20.8333333333333</v>
      </c>
      <c r="N76" s="145">
        <f t="shared" si="1"/>
        <v>172.833333333333</v>
      </c>
    </row>
    <row r="77" ht="15" customHeight="1" spans="1:14">
      <c r="A77" s="42">
        <v>71</v>
      </c>
      <c r="B77" s="43" t="s">
        <v>40</v>
      </c>
      <c r="C77" s="43">
        <v>1882</v>
      </c>
      <c r="D77" s="44" t="s">
        <v>116</v>
      </c>
      <c r="E77" s="10" t="s">
        <v>90</v>
      </c>
      <c r="F77" s="9">
        <f>教学工作量及获奖!X79</f>
        <v>70</v>
      </c>
      <c r="G77" s="9">
        <f>在研项目!AJ79</f>
        <v>0</v>
      </c>
      <c r="H77" s="9">
        <f>新增项目!AG80</f>
        <v>0</v>
      </c>
      <c r="I77" s="9">
        <f>横向项目!Z79</f>
        <v>0</v>
      </c>
      <c r="J77" s="9">
        <f>论文!Y79</f>
        <v>0</v>
      </c>
      <c r="K77" s="9">
        <f>专著教材!R79</f>
        <v>0</v>
      </c>
      <c r="L77" s="9">
        <f>科研成果奖!AP80</f>
        <v>0</v>
      </c>
      <c r="M77" s="144">
        <f>集体活动!H79</f>
        <v>20.8333333333333</v>
      </c>
      <c r="N77" s="145">
        <f t="shared" si="1"/>
        <v>90.8333333333333</v>
      </c>
    </row>
    <row r="78" ht="15" customHeight="1" spans="1:14">
      <c r="A78" s="42">
        <v>75</v>
      </c>
      <c r="B78" s="43" t="s">
        <v>40</v>
      </c>
      <c r="C78" s="43">
        <v>5637</v>
      </c>
      <c r="D78" s="43" t="s">
        <v>117</v>
      </c>
      <c r="E78" s="10" t="s">
        <v>90</v>
      </c>
      <c r="F78" s="9">
        <f>教学工作量及获奖!X80</f>
        <v>70</v>
      </c>
      <c r="G78" s="9">
        <f>在研项目!AJ80</f>
        <v>0</v>
      </c>
      <c r="H78" s="9">
        <f>新增项目!AG81</f>
        <v>120</v>
      </c>
      <c r="I78" s="9">
        <f>横向项目!Z80</f>
        <v>0</v>
      </c>
      <c r="J78" s="9">
        <f>论文!Y80</f>
        <v>0</v>
      </c>
      <c r="K78" s="9">
        <f>专著教材!R80</f>
        <v>0</v>
      </c>
      <c r="L78" s="9">
        <f>科研成果奖!AP81</f>
        <v>0</v>
      </c>
      <c r="M78" s="144">
        <f>集体活动!H80</f>
        <v>25</v>
      </c>
      <c r="N78" s="145">
        <f t="shared" si="1"/>
        <v>215</v>
      </c>
    </row>
    <row r="79" ht="15" customHeight="1" spans="1:14">
      <c r="A79" s="42">
        <v>9</v>
      </c>
      <c r="B79" s="43" t="s">
        <v>32</v>
      </c>
      <c r="C79" s="43">
        <v>2193</v>
      </c>
      <c r="D79" s="43" t="s">
        <v>118</v>
      </c>
      <c r="E79" s="10" t="s">
        <v>90</v>
      </c>
      <c r="F79" s="9">
        <f>教学工作量及获奖!X81</f>
        <v>350</v>
      </c>
      <c r="G79" s="9">
        <f>在研项目!AJ81</f>
        <v>0</v>
      </c>
      <c r="H79" s="9">
        <f>新增项目!AG82</f>
        <v>0</v>
      </c>
      <c r="I79" s="9">
        <f>横向项目!Z81</f>
        <v>0</v>
      </c>
      <c r="J79" s="9">
        <f>论文!Y81</f>
        <v>0</v>
      </c>
      <c r="K79" s="9">
        <f>专著教材!R81</f>
        <v>0</v>
      </c>
      <c r="L79" s="9">
        <f>科研成果奖!AP82</f>
        <v>0</v>
      </c>
      <c r="M79" s="144">
        <f>集体活动!H81</f>
        <v>25</v>
      </c>
      <c r="N79" s="145">
        <f t="shared" si="1"/>
        <v>375</v>
      </c>
    </row>
    <row r="80" ht="15" customHeight="1" spans="1:14">
      <c r="A80" s="42">
        <v>118</v>
      </c>
      <c r="B80" s="43" t="s">
        <v>64</v>
      </c>
      <c r="C80" s="43">
        <v>6021</v>
      </c>
      <c r="D80" s="43" t="s">
        <v>119</v>
      </c>
      <c r="E80" s="44" t="s">
        <v>90</v>
      </c>
      <c r="F80" s="9">
        <f>教学工作量及获奖!X82</f>
        <v>60</v>
      </c>
      <c r="G80" s="9">
        <f>在研项目!AJ82</f>
        <v>60</v>
      </c>
      <c r="H80" s="9">
        <f>新增项目!AG83</f>
        <v>0</v>
      </c>
      <c r="I80" s="9">
        <f>横向项目!Z82</f>
        <v>0</v>
      </c>
      <c r="J80" s="9">
        <f>论文!Y82</f>
        <v>0</v>
      </c>
      <c r="K80" s="9">
        <f>专著教材!R82</f>
        <v>0</v>
      </c>
      <c r="L80" s="9">
        <f>科研成果奖!AP83</f>
        <v>0</v>
      </c>
      <c r="M80" s="144">
        <f>集体活动!H82</f>
        <v>0</v>
      </c>
      <c r="N80" s="145">
        <f t="shared" si="1"/>
        <v>120</v>
      </c>
    </row>
    <row r="81" ht="15" customHeight="1" spans="1:14">
      <c r="A81" s="42">
        <v>45</v>
      </c>
      <c r="B81" s="43" t="s">
        <v>43</v>
      </c>
      <c r="C81" s="43">
        <v>2672</v>
      </c>
      <c r="D81" s="43" t="s">
        <v>120</v>
      </c>
      <c r="E81" s="10" t="s">
        <v>90</v>
      </c>
      <c r="F81" s="9">
        <f>教学工作量及获奖!X83</f>
        <v>135</v>
      </c>
      <c r="G81" s="9">
        <f>在研项目!AJ83</f>
        <v>0</v>
      </c>
      <c r="H81" s="9">
        <f>新增项目!AG84</f>
        <v>40</v>
      </c>
      <c r="I81" s="9">
        <f>横向项目!Z83</f>
        <v>26</v>
      </c>
      <c r="J81" s="9">
        <f>论文!Y83</f>
        <v>0</v>
      </c>
      <c r="K81" s="9">
        <f>专著教材!R83</f>
        <v>0</v>
      </c>
      <c r="L81" s="9">
        <f>科研成果奖!AP84</f>
        <v>0</v>
      </c>
      <c r="M81" s="144">
        <f>集体活动!H83</f>
        <v>25</v>
      </c>
      <c r="N81" s="145">
        <f t="shared" si="1"/>
        <v>226</v>
      </c>
    </row>
    <row r="82" ht="15" customHeight="1" spans="1:14">
      <c r="A82" s="42">
        <v>81</v>
      </c>
      <c r="B82" s="43" t="s">
        <v>29</v>
      </c>
      <c r="C82" s="43">
        <v>5001</v>
      </c>
      <c r="D82" s="43" t="s">
        <v>121</v>
      </c>
      <c r="E82" s="10" t="s">
        <v>90</v>
      </c>
      <c r="F82" s="9">
        <f>教学工作量及获奖!X84</f>
        <v>90</v>
      </c>
      <c r="G82" s="9">
        <f>在研项目!AJ84</f>
        <v>60</v>
      </c>
      <c r="H82" s="9">
        <f>新增项目!AG85</f>
        <v>80</v>
      </c>
      <c r="I82" s="9">
        <f>横向项目!Z84</f>
        <v>0</v>
      </c>
      <c r="J82" s="9">
        <f>论文!Y84</f>
        <v>0</v>
      </c>
      <c r="K82" s="9">
        <f>专著教材!R84</f>
        <v>0</v>
      </c>
      <c r="L82" s="9">
        <f>科研成果奖!AP85</f>
        <v>0</v>
      </c>
      <c r="M82" s="144">
        <f>集体活动!H84</f>
        <v>22.9166666666667</v>
      </c>
      <c r="N82" s="145">
        <f t="shared" si="1"/>
        <v>252.916666666667</v>
      </c>
    </row>
    <row r="83" ht="15" customHeight="1" spans="1:14">
      <c r="A83" s="42">
        <v>74</v>
      </c>
      <c r="B83" s="43" t="s">
        <v>40</v>
      </c>
      <c r="C83" s="43">
        <v>5203</v>
      </c>
      <c r="D83" s="43" t="s">
        <v>122</v>
      </c>
      <c r="E83" s="10" t="s">
        <v>90</v>
      </c>
      <c r="F83" s="9">
        <f>教学工作量及获奖!X85</f>
        <v>70</v>
      </c>
      <c r="G83" s="9">
        <f>在研项目!AJ85</f>
        <v>60</v>
      </c>
      <c r="H83" s="9">
        <f>新增项目!AG86</f>
        <v>2</v>
      </c>
      <c r="I83" s="9">
        <f>横向项目!Z85</f>
        <v>0</v>
      </c>
      <c r="J83" s="9">
        <f>论文!Y85</f>
        <v>0</v>
      </c>
      <c r="K83" s="9">
        <f>专著教材!R85</f>
        <v>0</v>
      </c>
      <c r="L83" s="9">
        <f>科研成果奖!AP86</f>
        <v>0</v>
      </c>
      <c r="M83" s="144">
        <f>集体活动!H85</f>
        <v>29.1666666666667</v>
      </c>
      <c r="N83" s="145">
        <f t="shared" si="1"/>
        <v>161.166666666667</v>
      </c>
    </row>
    <row r="84" ht="15" customHeight="1" spans="1:14">
      <c r="A84" s="42">
        <v>42</v>
      </c>
      <c r="B84" s="43" t="s">
        <v>43</v>
      </c>
      <c r="C84" s="43">
        <v>2323</v>
      </c>
      <c r="D84" s="43" t="s">
        <v>123</v>
      </c>
      <c r="E84" s="10" t="s">
        <v>90</v>
      </c>
      <c r="F84" s="9">
        <f>教学工作量及获奖!X86</f>
        <v>80</v>
      </c>
      <c r="G84" s="9">
        <f>在研项目!AJ86</f>
        <v>0</v>
      </c>
      <c r="H84" s="9">
        <f>新增项目!AG87</f>
        <v>0</v>
      </c>
      <c r="I84" s="9">
        <f>横向项目!Z86</f>
        <v>26</v>
      </c>
      <c r="J84" s="9">
        <f>论文!Y86</f>
        <v>0</v>
      </c>
      <c r="K84" s="9">
        <f>专著教材!R86</f>
        <v>0</v>
      </c>
      <c r="L84" s="9">
        <f>科研成果奖!AP87</f>
        <v>0</v>
      </c>
      <c r="M84" s="144">
        <f>集体活动!H86</f>
        <v>22.9166666666667</v>
      </c>
      <c r="N84" s="145">
        <f t="shared" si="1"/>
        <v>128.916666666667</v>
      </c>
    </row>
    <row r="85" ht="15" customHeight="1" spans="1:14">
      <c r="A85" s="42">
        <v>84</v>
      </c>
      <c r="B85" s="43" t="s">
        <v>29</v>
      </c>
      <c r="C85" s="43">
        <v>6232</v>
      </c>
      <c r="D85" s="43" t="s">
        <v>124</v>
      </c>
      <c r="E85" s="10" t="s">
        <v>90</v>
      </c>
      <c r="F85" s="9">
        <f>教学工作量及获奖!X87</f>
        <v>60</v>
      </c>
      <c r="G85" s="9">
        <f>在研项目!AJ87</f>
        <v>0</v>
      </c>
      <c r="H85" s="9">
        <f>新增项目!AG88</f>
        <v>80</v>
      </c>
      <c r="I85" s="9">
        <f>横向项目!Z87</f>
        <v>0</v>
      </c>
      <c r="J85" s="9">
        <f>论文!Y87</f>
        <v>0</v>
      </c>
      <c r="K85" s="9">
        <f>专著教材!R87</f>
        <v>0</v>
      </c>
      <c r="L85" s="9">
        <f>科研成果奖!AP88</f>
        <v>0</v>
      </c>
      <c r="M85" s="144">
        <f>集体活动!H87</f>
        <v>29.1666666666667</v>
      </c>
      <c r="N85" s="145">
        <f t="shared" si="1"/>
        <v>169.166666666667</v>
      </c>
    </row>
    <row r="86" ht="15" customHeight="1" spans="1:14">
      <c r="A86" s="42">
        <v>112</v>
      </c>
      <c r="B86" s="43" t="s">
        <v>64</v>
      </c>
      <c r="C86" s="43">
        <v>2103</v>
      </c>
      <c r="D86" s="43" t="s">
        <v>125</v>
      </c>
      <c r="E86" s="44" t="s">
        <v>90</v>
      </c>
      <c r="F86" s="9">
        <f>教学工作量及获奖!X88</f>
        <v>60</v>
      </c>
      <c r="G86" s="9">
        <f>在研项目!AJ88</f>
        <v>0</v>
      </c>
      <c r="H86" s="9">
        <f>新增项目!AG89</f>
        <v>0</v>
      </c>
      <c r="I86" s="9">
        <f>横向项目!Z88</f>
        <v>0</v>
      </c>
      <c r="J86" s="9">
        <f>论文!Y88</f>
        <v>0</v>
      </c>
      <c r="K86" s="9">
        <f>专著教材!R88</f>
        <v>0</v>
      </c>
      <c r="L86" s="9">
        <f>科研成果奖!AP89</f>
        <v>0</v>
      </c>
      <c r="M86" s="144">
        <f>集体活动!H88</f>
        <v>0</v>
      </c>
      <c r="N86" s="145">
        <f t="shared" si="1"/>
        <v>60</v>
      </c>
    </row>
    <row r="87" ht="15" customHeight="1" spans="1:14">
      <c r="A87" s="42">
        <v>69</v>
      </c>
      <c r="B87" s="43" t="s">
        <v>40</v>
      </c>
      <c r="C87" s="48" t="s">
        <v>126</v>
      </c>
      <c r="D87" s="44" t="s">
        <v>127</v>
      </c>
      <c r="E87" s="10" t="s">
        <v>90</v>
      </c>
      <c r="F87" s="9">
        <f>教学工作量及获奖!X89</f>
        <v>60</v>
      </c>
      <c r="G87" s="9">
        <f>在研项目!AJ89</f>
        <v>0</v>
      </c>
      <c r="H87" s="9">
        <f>新增项目!AG90</f>
        <v>0</v>
      </c>
      <c r="I87" s="9">
        <f>横向项目!Z89</f>
        <v>0</v>
      </c>
      <c r="J87" s="9">
        <f>论文!Y89</f>
        <v>0</v>
      </c>
      <c r="K87" s="9">
        <f>专著教材!R89</f>
        <v>0</v>
      </c>
      <c r="L87" s="9">
        <f>科研成果奖!AP90</f>
        <v>0</v>
      </c>
      <c r="M87" s="144">
        <f>集体活动!H89</f>
        <v>20.8333333333333</v>
      </c>
      <c r="N87" s="145">
        <f t="shared" si="1"/>
        <v>80.8333333333333</v>
      </c>
    </row>
    <row r="88" ht="15" customHeight="1" spans="1:14">
      <c r="A88" s="42">
        <v>56</v>
      </c>
      <c r="B88" s="43" t="s">
        <v>58</v>
      </c>
      <c r="C88" s="43">
        <v>5008</v>
      </c>
      <c r="D88" s="43" t="s">
        <v>128</v>
      </c>
      <c r="E88" s="10" t="s">
        <v>90</v>
      </c>
      <c r="F88" s="9">
        <f>教学工作量及获奖!X90</f>
        <v>80</v>
      </c>
      <c r="G88" s="9">
        <f>在研项目!AJ90</f>
        <v>0</v>
      </c>
      <c r="H88" s="9">
        <f>新增项目!AG91</f>
        <v>0</v>
      </c>
      <c r="I88" s="9">
        <f>横向项目!Z90</f>
        <v>0</v>
      </c>
      <c r="J88" s="9">
        <f>论文!Y90</f>
        <v>0</v>
      </c>
      <c r="K88" s="9">
        <f>专著教材!R90</f>
        <v>0</v>
      </c>
      <c r="L88" s="9">
        <f>科研成果奖!AP91</f>
        <v>0</v>
      </c>
      <c r="M88" s="144">
        <f>集体活动!H90</f>
        <v>18.75</v>
      </c>
      <c r="N88" s="145">
        <f t="shared" si="1"/>
        <v>98.75</v>
      </c>
    </row>
    <row r="89" ht="15" customHeight="1" spans="1:14">
      <c r="A89" s="42">
        <v>44</v>
      </c>
      <c r="B89" s="43" t="s">
        <v>43</v>
      </c>
      <c r="C89" s="43">
        <v>2600</v>
      </c>
      <c r="D89" s="43" t="s">
        <v>129</v>
      </c>
      <c r="E89" s="10" t="s">
        <v>90</v>
      </c>
      <c r="F89" s="9">
        <f>教学工作量及获奖!X91</f>
        <v>70</v>
      </c>
      <c r="G89" s="9">
        <f>在研项目!AJ91</f>
        <v>0</v>
      </c>
      <c r="H89" s="9">
        <f>新增项目!AG92</f>
        <v>5</v>
      </c>
      <c r="I89" s="9">
        <f>横向项目!Z91</f>
        <v>55</v>
      </c>
      <c r="J89" s="9">
        <f>论文!Y91</f>
        <v>0</v>
      </c>
      <c r="K89" s="9">
        <f>专著教材!R91</f>
        <v>0</v>
      </c>
      <c r="L89" s="9">
        <f>科研成果奖!AP92</f>
        <v>0</v>
      </c>
      <c r="M89" s="144">
        <f>集体活动!H91</f>
        <v>25</v>
      </c>
      <c r="N89" s="145">
        <f t="shared" si="1"/>
        <v>155</v>
      </c>
    </row>
    <row r="90" ht="15" customHeight="1" spans="1:14">
      <c r="A90" s="42">
        <v>120</v>
      </c>
      <c r="B90" s="43" t="s">
        <v>64</v>
      </c>
      <c r="C90" s="43">
        <v>5850</v>
      </c>
      <c r="D90" s="43" t="s">
        <v>130</v>
      </c>
      <c r="E90" s="44" t="s">
        <v>90</v>
      </c>
      <c r="F90" s="9">
        <f>教学工作量及获奖!X92</f>
        <v>60</v>
      </c>
      <c r="G90" s="9">
        <f>在研项目!AJ92</f>
        <v>0</v>
      </c>
      <c r="H90" s="9">
        <f>新增项目!AG93</f>
        <v>0</v>
      </c>
      <c r="I90" s="9">
        <f>横向项目!Z92</f>
        <v>0</v>
      </c>
      <c r="J90" s="9">
        <f>论文!Y92</f>
        <v>0</v>
      </c>
      <c r="K90" s="9">
        <f>专著教材!R92</f>
        <v>0</v>
      </c>
      <c r="L90" s="9">
        <f>科研成果奖!AP93</f>
        <v>0</v>
      </c>
      <c r="M90" s="144">
        <f>集体活动!H92</f>
        <v>0</v>
      </c>
      <c r="N90" s="145">
        <f t="shared" si="1"/>
        <v>60</v>
      </c>
    </row>
    <row r="91" customHeight="1" spans="1:14">
      <c r="A91" s="42">
        <v>76</v>
      </c>
      <c r="B91" s="43" t="s">
        <v>29</v>
      </c>
      <c r="C91" s="48" t="s">
        <v>131</v>
      </c>
      <c r="D91" s="43" t="s">
        <v>132</v>
      </c>
      <c r="E91" s="10" t="s">
        <v>90</v>
      </c>
      <c r="F91" s="9">
        <f>教学工作量及获奖!X93</f>
        <v>60</v>
      </c>
      <c r="G91" s="9">
        <f>在研项目!AJ93</f>
        <v>0</v>
      </c>
      <c r="H91" s="9">
        <f>新增项目!AG94</f>
        <v>0</v>
      </c>
      <c r="I91" s="9">
        <f>横向项目!Z93</f>
        <v>0</v>
      </c>
      <c r="J91" s="9">
        <f>论文!Y93</f>
        <v>0</v>
      </c>
      <c r="K91" s="9">
        <f>专著教材!R93</f>
        <v>0</v>
      </c>
      <c r="L91" s="9">
        <f>科研成果奖!AP94</f>
        <v>0</v>
      </c>
      <c r="M91" s="144">
        <f>集体活动!H93</f>
        <v>20.8333333333333</v>
      </c>
      <c r="N91" s="145">
        <f t="shared" si="1"/>
        <v>80.8333333333333</v>
      </c>
    </row>
    <row r="92" customHeight="1" spans="1:14">
      <c r="A92" s="42">
        <v>119</v>
      </c>
      <c r="B92" s="43" t="s">
        <v>64</v>
      </c>
      <c r="C92" s="43">
        <v>6015</v>
      </c>
      <c r="D92" s="43" t="s">
        <v>133</v>
      </c>
      <c r="E92" s="44" t="s">
        <v>90</v>
      </c>
      <c r="F92" s="9">
        <f>教学工作量及获奖!X94</f>
        <v>60</v>
      </c>
      <c r="G92" s="9">
        <f>在研项目!AJ94</f>
        <v>0</v>
      </c>
      <c r="H92" s="9">
        <f>新增项目!AG95</f>
        <v>0</v>
      </c>
      <c r="I92" s="9">
        <f>横向项目!Z94</f>
        <v>0</v>
      </c>
      <c r="J92" s="9">
        <f>论文!Y94</f>
        <v>6</v>
      </c>
      <c r="K92" s="9">
        <f>专著教材!R94</f>
        <v>0</v>
      </c>
      <c r="L92" s="9">
        <f>科研成果奖!AP95</f>
        <v>0</v>
      </c>
      <c r="M92" s="144">
        <f>集体活动!H94</f>
        <v>0</v>
      </c>
      <c r="N92" s="145">
        <f t="shared" si="1"/>
        <v>66</v>
      </c>
    </row>
    <row r="93" customHeight="1" spans="1:14">
      <c r="A93" s="42">
        <v>19</v>
      </c>
      <c r="B93" s="43" t="s">
        <v>55</v>
      </c>
      <c r="C93" s="43">
        <v>1902</v>
      </c>
      <c r="D93" s="44" t="s">
        <v>134</v>
      </c>
      <c r="E93" s="10" t="s">
        <v>90</v>
      </c>
      <c r="F93" s="9">
        <f>教学工作量及获奖!X95</f>
        <v>70</v>
      </c>
      <c r="G93" s="9">
        <f>在研项目!AJ95</f>
        <v>60</v>
      </c>
      <c r="H93" s="9">
        <f>新增项目!AG96</f>
        <v>0</v>
      </c>
      <c r="I93" s="9">
        <f>横向项目!Z95</f>
        <v>0</v>
      </c>
      <c r="J93" s="9">
        <f>论文!Y95</f>
        <v>0</v>
      </c>
      <c r="K93" s="9">
        <f>专著教材!R95</f>
        <v>0</v>
      </c>
      <c r="L93" s="9">
        <f>科研成果奖!AP96</f>
        <v>0</v>
      </c>
      <c r="M93" s="144">
        <f>集体活动!H95</f>
        <v>22.9166666666667</v>
      </c>
      <c r="N93" s="145">
        <f t="shared" si="1"/>
        <v>152.916666666667</v>
      </c>
    </row>
    <row r="94" customHeight="1" spans="1:14">
      <c r="A94" s="42">
        <v>116</v>
      </c>
      <c r="B94" s="43" t="s">
        <v>64</v>
      </c>
      <c r="C94" s="43">
        <v>5411</v>
      </c>
      <c r="D94" s="43" t="s">
        <v>135</v>
      </c>
      <c r="E94" s="44" t="s">
        <v>90</v>
      </c>
      <c r="F94" s="9">
        <f>教学工作量及获奖!X96</f>
        <v>60</v>
      </c>
      <c r="G94" s="9">
        <f>在研项目!AJ96</f>
        <v>0</v>
      </c>
      <c r="H94" s="9">
        <f>新增项目!AG97</f>
        <v>0</v>
      </c>
      <c r="I94" s="9">
        <f>横向项目!Z96</f>
        <v>0</v>
      </c>
      <c r="J94" s="9">
        <f>论文!Y96</f>
        <v>0</v>
      </c>
      <c r="K94" s="9">
        <f>专著教材!R96</f>
        <v>0</v>
      </c>
      <c r="L94" s="9">
        <f>科研成果奖!AP97</f>
        <v>0</v>
      </c>
      <c r="M94" s="144">
        <f>集体活动!H96</f>
        <v>0</v>
      </c>
      <c r="N94" s="145">
        <f t="shared" si="1"/>
        <v>60</v>
      </c>
    </row>
    <row r="95" customHeight="1" spans="1:14">
      <c r="A95" s="42">
        <v>12</v>
      </c>
      <c r="B95" s="43" t="s">
        <v>32</v>
      </c>
      <c r="C95" s="43">
        <v>5802</v>
      </c>
      <c r="D95" s="43" t="s">
        <v>136</v>
      </c>
      <c r="E95" s="10" t="s">
        <v>90</v>
      </c>
      <c r="F95" s="9">
        <f>教学工作量及获奖!X97</f>
        <v>380</v>
      </c>
      <c r="G95" s="9">
        <f>在研项目!AJ97</f>
        <v>172</v>
      </c>
      <c r="H95" s="9">
        <f>新增项目!AG98</f>
        <v>525</v>
      </c>
      <c r="I95" s="9">
        <f>横向项目!Z97</f>
        <v>0</v>
      </c>
      <c r="J95" s="9">
        <f>论文!Y97</f>
        <v>22</v>
      </c>
      <c r="K95" s="9">
        <f>专著教材!R97</f>
        <v>0</v>
      </c>
      <c r="L95" s="9">
        <f>科研成果奖!AP98</f>
        <v>0</v>
      </c>
      <c r="M95" s="144">
        <f>集体活动!H97</f>
        <v>27.0833333333333</v>
      </c>
      <c r="N95" s="145">
        <f t="shared" si="1"/>
        <v>1126.08333333333</v>
      </c>
    </row>
    <row r="96" customHeight="1" spans="1:14">
      <c r="A96" s="42">
        <v>109</v>
      </c>
      <c r="B96" s="44" t="s">
        <v>137</v>
      </c>
      <c r="C96" s="43">
        <v>6223</v>
      </c>
      <c r="D96" s="43" t="s">
        <v>138</v>
      </c>
      <c r="E96" s="44" t="s">
        <v>90</v>
      </c>
      <c r="F96" s="9">
        <f>教学工作量及获奖!X98</f>
        <v>60</v>
      </c>
      <c r="G96" s="9">
        <f>在研项目!AJ98</f>
        <v>0</v>
      </c>
      <c r="H96" s="9">
        <f>新增项目!AG99</f>
        <v>160</v>
      </c>
      <c r="I96" s="9">
        <f>横向项目!Z98</f>
        <v>0</v>
      </c>
      <c r="J96" s="9">
        <f>论文!Y98</f>
        <v>200</v>
      </c>
      <c r="K96" s="9">
        <f>专著教材!R98</f>
        <v>50</v>
      </c>
      <c r="L96" s="9">
        <f>科研成果奖!AP99</f>
        <v>0</v>
      </c>
      <c r="M96" s="144">
        <f>集体活动!H98</f>
        <v>25</v>
      </c>
      <c r="N96" s="145">
        <f t="shared" si="1"/>
        <v>495</v>
      </c>
    </row>
    <row r="97" customHeight="1" spans="1:14">
      <c r="A97" s="42">
        <v>107</v>
      </c>
      <c r="B97" s="43" t="s">
        <v>34</v>
      </c>
      <c r="C97" s="43">
        <v>2575</v>
      </c>
      <c r="D97" s="43" t="s">
        <v>139</v>
      </c>
      <c r="E97" s="10" t="s">
        <v>90</v>
      </c>
      <c r="F97" s="9">
        <f>教学工作量及获奖!X99</f>
        <v>70</v>
      </c>
      <c r="G97" s="9">
        <f>在研项目!AJ99</f>
        <v>0</v>
      </c>
      <c r="H97" s="9">
        <f>新增项目!AG100</f>
        <v>0</v>
      </c>
      <c r="I97" s="9">
        <f>横向项目!Z99</f>
        <v>0</v>
      </c>
      <c r="J97" s="9">
        <f>论文!Y99</f>
        <v>0</v>
      </c>
      <c r="K97" s="9">
        <f>专著教材!R99</f>
        <v>0</v>
      </c>
      <c r="L97" s="9">
        <f>科研成果奖!AP100</f>
        <v>0</v>
      </c>
      <c r="M97" s="144">
        <f>集体活动!H99</f>
        <v>25</v>
      </c>
      <c r="N97" s="145">
        <f t="shared" si="1"/>
        <v>95</v>
      </c>
    </row>
    <row r="98" customHeight="1" spans="1:14">
      <c r="A98" s="42">
        <v>63</v>
      </c>
      <c r="B98" s="43" t="s">
        <v>49</v>
      </c>
      <c r="C98" s="43">
        <v>2644</v>
      </c>
      <c r="D98" s="43" t="s">
        <v>140</v>
      </c>
      <c r="E98" s="10" t="s">
        <v>90</v>
      </c>
      <c r="F98" s="9">
        <f>教学工作量及获奖!X100</f>
        <v>60</v>
      </c>
      <c r="G98" s="9">
        <f>在研项目!AJ100</f>
        <v>180</v>
      </c>
      <c r="H98" s="9">
        <f>新增项目!AG101</f>
        <v>240</v>
      </c>
      <c r="I98" s="9">
        <f>横向项目!Z100</f>
        <v>0</v>
      </c>
      <c r="J98" s="9">
        <f>论文!Y100</f>
        <v>0</v>
      </c>
      <c r="K98" s="9">
        <f>专著教材!R100</f>
        <v>0</v>
      </c>
      <c r="L98" s="9">
        <f>科研成果奖!AP101</f>
        <v>0</v>
      </c>
      <c r="M98" s="144">
        <f>集体活动!H100</f>
        <v>22.9166666666667</v>
      </c>
      <c r="N98" s="145">
        <f t="shared" si="1"/>
        <v>502.916666666667</v>
      </c>
    </row>
    <row r="99" customHeight="1" spans="1:14">
      <c r="A99" s="42">
        <v>52</v>
      </c>
      <c r="B99" s="43" t="s">
        <v>58</v>
      </c>
      <c r="C99" s="43">
        <v>1753</v>
      </c>
      <c r="D99" s="44" t="s">
        <v>141</v>
      </c>
      <c r="E99" s="10" t="s">
        <v>90</v>
      </c>
      <c r="F99" s="9">
        <f>教学工作量及获奖!X101</f>
        <v>70</v>
      </c>
      <c r="G99" s="9">
        <f>在研项目!AJ101</f>
        <v>0</v>
      </c>
      <c r="H99" s="9">
        <f>新增项目!AG102</f>
        <v>0</v>
      </c>
      <c r="I99" s="9">
        <f>横向项目!Z101</f>
        <v>0</v>
      </c>
      <c r="J99" s="9">
        <f>论文!Y101</f>
        <v>0</v>
      </c>
      <c r="K99" s="9">
        <f>专著教材!R101</f>
        <v>0</v>
      </c>
      <c r="L99" s="9">
        <f>科研成果奖!AP102</f>
        <v>0</v>
      </c>
      <c r="M99" s="144">
        <f>集体活动!H101</f>
        <v>22.9166666666667</v>
      </c>
      <c r="N99" s="145">
        <f t="shared" si="1"/>
        <v>92.9166666666667</v>
      </c>
    </row>
    <row r="100" customHeight="1" spans="1:14">
      <c r="A100" s="42">
        <v>67</v>
      </c>
      <c r="B100" s="43" t="s">
        <v>49</v>
      </c>
      <c r="C100" s="43">
        <v>6233</v>
      </c>
      <c r="D100" s="43" t="s">
        <v>142</v>
      </c>
      <c r="E100" s="10" t="s">
        <v>90</v>
      </c>
      <c r="F100" s="9">
        <f>教学工作量及获奖!X102</f>
        <v>60</v>
      </c>
      <c r="G100" s="9">
        <f>在研项目!AJ102</f>
        <v>0</v>
      </c>
      <c r="H100" s="9">
        <f>新增项目!AG103</f>
        <v>513</v>
      </c>
      <c r="I100" s="9">
        <f>横向项目!Z102</f>
        <v>0</v>
      </c>
      <c r="J100" s="9">
        <f>论文!Y102</f>
        <v>325</v>
      </c>
      <c r="K100" s="9">
        <f>专著教材!R102</f>
        <v>0</v>
      </c>
      <c r="L100" s="9">
        <f>科研成果奖!AP103</f>
        <v>10</v>
      </c>
      <c r="M100" s="144">
        <f>集体活动!H102</f>
        <v>25</v>
      </c>
      <c r="N100" s="145">
        <f t="shared" si="1"/>
        <v>933</v>
      </c>
    </row>
    <row r="101" customHeight="1" spans="1:14">
      <c r="A101" s="42">
        <v>66</v>
      </c>
      <c r="B101" s="43" t="s">
        <v>49</v>
      </c>
      <c r="C101" s="43">
        <v>5764</v>
      </c>
      <c r="D101" s="43" t="s">
        <v>143</v>
      </c>
      <c r="E101" s="10" t="s">
        <v>144</v>
      </c>
      <c r="F101" s="9">
        <f>教学工作量及获奖!X103</f>
        <v>60</v>
      </c>
      <c r="G101" s="9">
        <f>在研项目!AJ103</f>
        <v>553</v>
      </c>
      <c r="H101" s="9">
        <f>新增项目!AG104</f>
        <v>295</v>
      </c>
      <c r="I101" s="9">
        <f>横向项目!Z103</f>
        <v>26</v>
      </c>
      <c r="J101" s="9">
        <f>论文!Y103</f>
        <v>1026</v>
      </c>
      <c r="K101" s="9">
        <f>专著教材!R103</f>
        <v>100</v>
      </c>
      <c r="L101" s="9">
        <f>科研成果奖!AP104</f>
        <v>60</v>
      </c>
      <c r="M101" s="144">
        <f>集体活动!H103</f>
        <v>27.0833333333333</v>
      </c>
      <c r="N101" s="145">
        <f t="shared" si="1"/>
        <v>2147.08333333333</v>
      </c>
    </row>
    <row r="102" customHeight="1" spans="1:14">
      <c r="A102" s="42">
        <v>77</v>
      </c>
      <c r="B102" s="43" t="s">
        <v>29</v>
      </c>
      <c r="C102" s="43">
        <v>1905</v>
      </c>
      <c r="D102" s="44" t="s">
        <v>145</v>
      </c>
      <c r="E102" s="10" t="s">
        <v>144</v>
      </c>
      <c r="F102" s="9">
        <f>教学工作量及获奖!X104</f>
        <v>50</v>
      </c>
      <c r="G102" s="9">
        <f>在研项目!AJ104</f>
        <v>200</v>
      </c>
      <c r="H102" s="9">
        <f>新增项目!AG105</f>
        <v>220</v>
      </c>
      <c r="I102" s="9">
        <f>横向项目!Z104</f>
        <v>0</v>
      </c>
      <c r="J102" s="9">
        <f>论文!Y104</f>
        <v>87</v>
      </c>
      <c r="K102" s="9">
        <f>专著教材!R104</f>
        <v>0</v>
      </c>
      <c r="L102" s="9">
        <f>科研成果奖!AP105</f>
        <v>0</v>
      </c>
      <c r="M102" s="144">
        <f>集体活动!H104</f>
        <v>22.9166666666667</v>
      </c>
      <c r="N102" s="145">
        <f t="shared" si="1"/>
        <v>579.916666666667</v>
      </c>
    </row>
    <row r="103" customHeight="1" spans="1:14">
      <c r="A103" s="42">
        <v>33</v>
      </c>
      <c r="B103" s="43" t="s">
        <v>38</v>
      </c>
      <c r="C103" s="43">
        <v>5114</v>
      </c>
      <c r="D103" s="43" t="s">
        <v>146</v>
      </c>
      <c r="E103" s="10" t="s">
        <v>144</v>
      </c>
      <c r="F103" s="9">
        <f>教学工作量及获奖!X105</f>
        <v>100</v>
      </c>
      <c r="G103" s="9">
        <f>在研项目!AJ105</f>
        <v>365</v>
      </c>
      <c r="H103" s="9">
        <f>新增项目!AG106</f>
        <v>32</v>
      </c>
      <c r="I103" s="9">
        <f>横向项目!Z105</f>
        <v>53</v>
      </c>
      <c r="J103" s="9">
        <f>论文!Y105</f>
        <v>380</v>
      </c>
      <c r="K103" s="9">
        <f>专著教材!R105</f>
        <v>0</v>
      </c>
      <c r="L103" s="9">
        <f>科研成果奖!AP106</f>
        <v>30</v>
      </c>
      <c r="M103" s="144">
        <f>集体活动!H105</f>
        <v>27.0833333333333</v>
      </c>
      <c r="N103" s="145">
        <f t="shared" si="1"/>
        <v>987.083333333333</v>
      </c>
    </row>
    <row r="104" customHeight="1" spans="1:14">
      <c r="A104" s="42">
        <v>100</v>
      </c>
      <c r="B104" s="43" t="s">
        <v>34</v>
      </c>
      <c r="C104" s="43"/>
      <c r="D104" s="43" t="s">
        <v>147</v>
      </c>
      <c r="E104" s="10" t="s">
        <v>144</v>
      </c>
      <c r="F104" s="9">
        <f>教学工作量及获奖!X106</f>
        <v>20</v>
      </c>
      <c r="G104" s="9">
        <f>在研项目!AJ106</f>
        <v>0</v>
      </c>
      <c r="H104" s="9">
        <f>新增项目!AG107</f>
        <v>130</v>
      </c>
      <c r="I104" s="9">
        <f>横向项目!Z106</f>
        <v>0</v>
      </c>
      <c r="J104" s="9">
        <f>论文!Y106</f>
        <v>0</v>
      </c>
      <c r="K104" s="9">
        <f>专著教材!R106</f>
        <v>0</v>
      </c>
      <c r="L104" s="9">
        <f>科研成果奖!AP107</f>
        <v>0</v>
      </c>
      <c r="M104" s="144">
        <f>集体活动!H106</f>
        <v>0</v>
      </c>
      <c r="N104" s="145">
        <f t="shared" si="1"/>
        <v>150</v>
      </c>
    </row>
    <row r="105" customHeight="1" spans="1:14">
      <c r="A105" s="42">
        <v>85</v>
      </c>
      <c r="B105" s="43" t="s">
        <v>36</v>
      </c>
      <c r="C105" s="48" t="s">
        <v>148</v>
      </c>
      <c r="D105" s="44" t="s">
        <v>149</v>
      </c>
      <c r="E105" s="10" t="s">
        <v>144</v>
      </c>
      <c r="F105" s="9">
        <f>教学工作量及获奖!X107</f>
        <v>20</v>
      </c>
      <c r="G105" s="9">
        <f>在研项目!AJ107</f>
        <v>120</v>
      </c>
      <c r="H105" s="9">
        <f>新增项目!AG108</f>
        <v>150</v>
      </c>
      <c r="I105" s="9">
        <f>横向项目!Z107</f>
        <v>0</v>
      </c>
      <c r="J105" s="9">
        <f>论文!Y107</f>
        <v>75</v>
      </c>
      <c r="K105" s="9">
        <f>专著教材!R107</f>
        <v>0</v>
      </c>
      <c r="L105" s="9">
        <f>科研成果奖!AP108</f>
        <v>0</v>
      </c>
      <c r="M105" s="144">
        <f>集体活动!H107</f>
        <v>18.75</v>
      </c>
      <c r="N105" s="145">
        <f t="shared" si="1"/>
        <v>383.75</v>
      </c>
    </row>
    <row r="106" customHeight="1" spans="1:14">
      <c r="A106" s="42">
        <v>25</v>
      </c>
      <c r="B106" s="43" t="s">
        <v>38</v>
      </c>
      <c r="C106" s="48" t="s">
        <v>150</v>
      </c>
      <c r="D106" s="43" t="s">
        <v>151</v>
      </c>
      <c r="E106" s="10" t="s">
        <v>144</v>
      </c>
      <c r="F106" s="9">
        <f>教学工作量及获奖!X108</f>
        <v>20</v>
      </c>
      <c r="G106" s="9">
        <f>在研项目!AJ108</f>
        <v>0</v>
      </c>
      <c r="H106" s="9">
        <f>新增项目!AG109</f>
        <v>0</v>
      </c>
      <c r="I106" s="9">
        <f>横向项目!Z108</f>
        <v>0</v>
      </c>
      <c r="J106" s="9">
        <f>论文!Y108</f>
        <v>0</v>
      </c>
      <c r="K106" s="9">
        <f>专著教材!R108</f>
        <v>0</v>
      </c>
      <c r="L106" s="9">
        <f>科研成果奖!AP109</f>
        <v>0</v>
      </c>
      <c r="M106" s="144">
        <f>集体活动!H108</f>
        <v>0</v>
      </c>
      <c r="N106" s="145">
        <f t="shared" si="1"/>
        <v>20</v>
      </c>
    </row>
    <row r="107" ht="12.75" customHeight="1" spans="1:14">
      <c r="A107" s="42">
        <v>70</v>
      </c>
      <c r="B107" s="43" t="s">
        <v>40</v>
      </c>
      <c r="C107" s="43"/>
      <c r="D107" s="44" t="s">
        <v>152</v>
      </c>
      <c r="E107" s="10" t="s">
        <v>144</v>
      </c>
      <c r="F107" s="9">
        <f>教学工作量及获奖!X109</f>
        <v>30</v>
      </c>
      <c r="G107" s="9">
        <f>在研项目!AJ109</f>
        <v>0</v>
      </c>
      <c r="H107" s="9">
        <f>新增项目!AG110</f>
        <v>10</v>
      </c>
      <c r="I107" s="9">
        <f>横向项目!Z109</f>
        <v>0</v>
      </c>
      <c r="J107" s="9">
        <f>论文!Y109</f>
        <v>0</v>
      </c>
      <c r="K107" s="9">
        <f>专著教材!R109</f>
        <v>0</v>
      </c>
      <c r="L107" s="9">
        <f>科研成果奖!AP110</f>
        <v>0</v>
      </c>
      <c r="M107" s="144">
        <f>集体活动!H109</f>
        <v>0</v>
      </c>
      <c r="N107" s="145">
        <f t="shared" si="1"/>
        <v>40</v>
      </c>
    </row>
    <row r="108" customHeight="1" spans="1:14">
      <c r="A108" s="42">
        <v>16</v>
      </c>
      <c r="B108" s="43" t="s">
        <v>55</v>
      </c>
      <c r="C108" s="43">
        <v>2464</v>
      </c>
      <c r="D108" s="43" t="s">
        <v>153</v>
      </c>
      <c r="E108" s="10" t="s">
        <v>144</v>
      </c>
      <c r="F108" s="9">
        <f>教学工作量及获奖!X110</f>
        <v>50</v>
      </c>
      <c r="G108" s="9">
        <f>在研项目!AJ110</f>
        <v>260</v>
      </c>
      <c r="H108" s="9">
        <f>新增项目!AG111</f>
        <v>160</v>
      </c>
      <c r="I108" s="9">
        <f>横向项目!Z110</f>
        <v>0</v>
      </c>
      <c r="J108" s="9">
        <f>论文!Y110</f>
        <v>68</v>
      </c>
      <c r="K108" s="9">
        <f>专著教材!R110</f>
        <v>0</v>
      </c>
      <c r="L108" s="9">
        <f>科研成果奖!AP111</f>
        <v>30</v>
      </c>
      <c r="M108" s="144">
        <f>集体活动!H110</f>
        <v>25</v>
      </c>
      <c r="N108" s="145">
        <f t="shared" si="1"/>
        <v>593</v>
      </c>
    </row>
    <row r="109" customHeight="1" spans="1:14">
      <c r="A109" s="42">
        <v>4</v>
      </c>
      <c r="B109" s="43" t="s">
        <v>32</v>
      </c>
      <c r="C109" s="43">
        <v>1699</v>
      </c>
      <c r="D109" s="43" t="s">
        <v>154</v>
      </c>
      <c r="E109" s="10" t="s">
        <v>144</v>
      </c>
      <c r="F109" s="9">
        <f>教学工作量及获奖!X111</f>
        <v>430</v>
      </c>
      <c r="G109" s="9">
        <f>在研项目!AJ111</f>
        <v>175</v>
      </c>
      <c r="H109" s="9">
        <f>新增项目!AG112</f>
        <v>145</v>
      </c>
      <c r="I109" s="9">
        <f>横向项目!Z111</f>
        <v>0</v>
      </c>
      <c r="J109" s="9">
        <f>论文!Y111</f>
        <v>16</v>
      </c>
      <c r="K109" s="9">
        <f>专著教材!R111</f>
        <v>0</v>
      </c>
      <c r="L109" s="9">
        <f>科研成果奖!AP112</f>
        <v>0</v>
      </c>
      <c r="M109" s="144">
        <f>集体活动!H111</f>
        <v>20.8333333333333</v>
      </c>
      <c r="N109" s="145">
        <f t="shared" si="1"/>
        <v>786.833333333333</v>
      </c>
    </row>
    <row r="110" customHeight="1" spans="1:14">
      <c r="A110" s="42">
        <v>1</v>
      </c>
      <c r="B110" s="43" t="s">
        <v>32</v>
      </c>
      <c r="C110" s="43"/>
      <c r="D110" s="43" t="s">
        <v>155</v>
      </c>
      <c r="E110" s="10" t="s">
        <v>144</v>
      </c>
      <c r="F110" s="9">
        <f>教学工作量及获奖!X112</f>
        <v>60</v>
      </c>
      <c r="G110" s="9">
        <f>在研项目!AJ112</f>
        <v>0</v>
      </c>
      <c r="H110" s="9">
        <f>新增项目!AG113</f>
        <v>0</v>
      </c>
      <c r="I110" s="9">
        <f>横向项目!Z112</f>
        <v>0</v>
      </c>
      <c r="J110" s="9">
        <f>论文!Y112</f>
        <v>0</v>
      </c>
      <c r="K110" s="9">
        <f>专著教材!R112</f>
        <v>0</v>
      </c>
      <c r="L110" s="9">
        <f>科研成果奖!AP113</f>
        <v>0</v>
      </c>
      <c r="M110" s="144">
        <f>集体活动!H112</f>
        <v>0</v>
      </c>
      <c r="N110" s="145">
        <f t="shared" si="1"/>
        <v>60</v>
      </c>
    </row>
    <row r="111" customHeight="1" spans="1:14">
      <c r="A111" s="42">
        <v>26</v>
      </c>
      <c r="B111" s="43" t="s">
        <v>38</v>
      </c>
      <c r="C111" s="43">
        <v>2304</v>
      </c>
      <c r="D111" s="43" t="s">
        <v>156</v>
      </c>
      <c r="E111" s="10" t="s">
        <v>144</v>
      </c>
      <c r="F111" s="9">
        <f>教学工作量及获奖!X113</f>
        <v>120</v>
      </c>
      <c r="G111" s="9">
        <f>在研项目!AJ113</f>
        <v>300</v>
      </c>
      <c r="H111" s="9">
        <f>新增项目!AG114</f>
        <v>125</v>
      </c>
      <c r="I111" s="9">
        <f>横向项目!Z113</f>
        <v>51</v>
      </c>
      <c r="J111" s="9">
        <f>论文!Y113</f>
        <v>93</v>
      </c>
      <c r="K111" s="9">
        <f>专著教材!R113</f>
        <v>80</v>
      </c>
      <c r="L111" s="9">
        <f>科研成果奖!AP114</f>
        <v>0</v>
      </c>
      <c r="M111" s="144">
        <f>集体活动!H113</f>
        <v>22.9166666666667</v>
      </c>
      <c r="N111" s="145">
        <f t="shared" si="1"/>
        <v>791.916666666667</v>
      </c>
    </row>
    <row r="112" customHeight="1" spans="1:14">
      <c r="A112" s="42">
        <v>95</v>
      </c>
      <c r="B112" s="43" t="s">
        <v>34</v>
      </c>
      <c r="C112" s="43">
        <v>3535</v>
      </c>
      <c r="D112" s="43" t="s">
        <v>157</v>
      </c>
      <c r="E112" s="10" t="s">
        <v>144</v>
      </c>
      <c r="F112" s="9">
        <f>教学工作量及获奖!X114</f>
        <v>50</v>
      </c>
      <c r="G112" s="9">
        <f>在研项目!AJ114</f>
        <v>0</v>
      </c>
      <c r="H112" s="9">
        <f>新增项目!AG115</f>
        <v>60</v>
      </c>
      <c r="I112" s="9">
        <f>横向项目!Z114</f>
        <v>30</v>
      </c>
      <c r="J112" s="9">
        <f>论文!Y114</f>
        <v>74</v>
      </c>
      <c r="K112" s="9">
        <f>专著教材!R114</f>
        <v>0</v>
      </c>
      <c r="L112" s="9">
        <f>科研成果奖!AP115</f>
        <v>0</v>
      </c>
      <c r="M112" s="144">
        <f>集体活动!H114</f>
        <v>20.8333333333333</v>
      </c>
      <c r="N112" s="145">
        <f t="shared" si="1"/>
        <v>234.833333333333</v>
      </c>
    </row>
    <row r="113" customHeight="1" spans="1:14">
      <c r="A113" s="42">
        <v>38</v>
      </c>
      <c r="B113" s="43" t="s">
        <v>43</v>
      </c>
      <c r="C113" s="48" t="s">
        <v>158</v>
      </c>
      <c r="D113" s="44" t="s">
        <v>159</v>
      </c>
      <c r="E113" s="10" t="s">
        <v>144</v>
      </c>
      <c r="F113" s="9">
        <f>教学工作量及获奖!X115</f>
        <v>90</v>
      </c>
      <c r="G113" s="9">
        <f>在研项目!AJ115</f>
        <v>0</v>
      </c>
      <c r="H113" s="9">
        <f>新增项目!AG116</f>
        <v>40</v>
      </c>
      <c r="I113" s="9">
        <f>横向项目!Z115</f>
        <v>28</v>
      </c>
      <c r="J113" s="9">
        <f>论文!Y115</f>
        <v>50</v>
      </c>
      <c r="K113" s="9">
        <f>专著教材!R115</f>
        <v>0</v>
      </c>
      <c r="L113" s="9">
        <f>科研成果奖!AP116</f>
        <v>0</v>
      </c>
      <c r="M113" s="144">
        <f>集体活动!H115</f>
        <v>22.9166666666667</v>
      </c>
      <c r="N113" s="145">
        <f t="shared" si="1"/>
        <v>230.916666666667</v>
      </c>
    </row>
    <row r="114" customHeight="1" spans="1:14">
      <c r="A114" s="42">
        <v>64</v>
      </c>
      <c r="B114" s="43" t="s">
        <v>49</v>
      </c>
      <c r="C114" s="43">
        <v>5323</v>
      </c>
      <c r="D114" s="44" t="s">
        <v>160</v>
      </c>
      <c r="E114" s="10" t="s">
        <v>144</v>
      </c>
      <c r="F114" s="9">
        <f>教学工作量及获奖!X116</f>
        <v>70</v>
      </c>
      <c r="G114" s="9">
        <f>在研项目!AJ116</f>
        <v>790</v>
      </c>
      <c r="H114" s="9">
        <f>新增项目!AG117</f>
        <v>200</v>
      </c>
      <c r="I114" s="9">
        <f>横向项目!Z116</f>
        <v>0</v>
      </c>
      <c r="J114" s="9">
        <f>论文!Y116</f>
        <v>383</v>
      </c>
      <c r="K114" s="9">
        <f>专著教材!R116</f>
        <v>0</v>
      </c>
      <c r="L114" s="9">
        <f>科研成果奖!AP117</f>
        <v>300</v>
      </c>
      <c r="M114" s="144">
        <f>集体活动!H116</f>
        <v>25</v>
      </c>
      <c r="N114" s="145">
        <f t="shared" si="1"/>
        <v>1768</v>
      </c>
    </row>
    <row r="115" customHeight="1" spans="1:14">
      <c r="A115" s="42">
        <v>73</v>
      </c>
      <c r="B115" s="43" t="s">
        <v>40</v>
      </c>
      <c r="C115" s="43">
        <v>5148</v>
      </c>
      <c r="D115" s="44" t="s">
        <v>161</v>
      </c>
      <c r="E115" s="10" t="s">
        <v>144</v>
      </c>
      <c r="F115" s="9">
        <f>教学工作量及获奖!X117</f>
        <v>20</v>
      </c>
      <c r="G115" s="9">
        <f>在研项目!AJ117</f>
        <v>300</v>
      </c>
      <c r="H115" s="9">
        <f>新增项目!AG118</f>
        <v>0</v>
      </c>
      <c r="I115" s="9">
        <f>横向项目!Z117</f>
        <v>0</v>
      </c>
      <c r="J115" s="9">
        <f>论文!Y117</f>
        <v>62</v>
      </c>
      <c r="K115" s="9">
        <f>专著教材!R117</f>
        <v>0</v>
      </c>
      <c r="L115" s="9">
        <f>科研成果奖!AP118</f>
        <v>0</v>
      </c>
      <c r="M115" s="144">
        <f>集体活动!H117</f>
        <v>14.5833333333333</v>
      </c>
      <c r="N115" s="145">
        <f t="shared" si="1"/>
        <v>396.583333333333</v>
      </c>
    </row>
    <row r="116" customHeight="1" spans="1:14">
      <c r="A116" s="42">
        <v>58</v>
      </c>
      <c r="B116" s="43" t="s">
        <v>58</v>
      </c>
      <c r="C116" s="43">
        <v>6296</v>
      </c>
      <c r="D116" s="43" t="s">
        <v>162</v>
      </c>
      <c r="E116" s="10" t="s">
        <v>144</v>
      </c>
      <c r="F116" s="9">
        <f>教学工作量及获奖!X118</f>
        <v>20</v>
      </c>
      <c r="G116" s="9">
        <f>在研项目!AJ118</f>
        <v>0</v>
      </c>
      <c r="H116" s="9">
        <f>新增项目!AG119</f>
        <v>10</v>
      </c>
      <c r="I116" s="9">
        <f>横向项目!Z118</f>
        <v>0</v>
      </c>
      <c r="J116" s="9">
        <f>论文!Y118</f>
        <v>0</v>
      </c>
      <c r="K116" s="9">
        <f>专著教材!R118</f>
        <v>0</v>
      </c>
      <c r="L116" s="9">
        <f>科研成果奖!AP119</f>
        <v>0</v>
      </c>
      <c r="M116" s="144">
        <f>集体活动!H118</f>
        <v>0</v>
      </c>
      <c r="N116" s="145">
        <f t="shared" si="1"/>
        <v>30</v>
      </c>
    </row>
    <row r="117" customHeight="1" spans="1:14">
      <c r="A117" s="42">
        <v>15</v>
      </c>
      <c r="B117" s="43" t="s">
        <v>55</v>
      </c>
      <c r="C117" s="43">
        <v>3583</v>
      </c>
      <c r="D117" s="44" t="s">
        <v>163</v>
      </c>
      <c r="E117" s="10" t="s">
        <v>144</v>
      </c>
      <c r="F117" s="9">
        <f>教学工作量及获奖!X119</f>
        <v>70</v>
      </c>
      <c r="G117" s="9">
        <f>在研项目!AJ119</f>
        <v>155</v>
      </c>
      <c r="H117" s="9">
        <f>新增项目!AG120</f>
        <v>20</v>
      </c>
      <c r="I117" s="9">
        <f>横向项目!Z119</f>
        <v>0</v>
      </c>
      <c r="J117" s="9">
        <f>论文!Y119</f>
        <v>6</v>
      </c>
      <c r="K117" s="9">
        <f>专著教材!R119</f>
        <v>80</v>
      </c>
      <c r="L117" s="9">
        <f>科研成果奖!AP120</f>
        <v>0</v>
      </c>
      <c r="M117" s="144">
        <f>集体活动!H119</f>
        <v>20.8333333333333</v>
      </c>
      <c r="N117" s="145">
        <f t="shared" si="1"/>
        <v>351.833333333333</v>
      </c>
    </row>
    <row r="118" customHeight="1" spans="1:14">
      <c r="A118" s="42">
        <v>17</v>
      </c>
      <c r="B118" s="43" t="s">
        <v>55</v>
      </c>
      <c r="C118" s="43">
        <v>2514</v>
      </c>
      <c r="D118" s="43" t="s">
        <v>164</v>
      </c>
      <c r="E118" s="10" t="s">
        <v>144</v>
      </c>
      <c r="F118" s="9">
        <f>教学工作量及获奖!X120</f>
        <v>50</v>
      </c>
      <c r="G118" s="9">
        <f>在研项目!AJ120</f>
        <v>240</v>
      </c>
      <c r="H118" s="9">
        <f>新增项目!AG121</f>
        <v>480</v>
      </c>
      <c r="I118" s="9">
        <f>横向项目!Z120</f>
        <v>0</v>
      </c>
      <c r="J118" s="9">
        <f>论文!Y120</f>
        <v>497</v>
      </c>
      <c r="K118" s="9">
        <f>专著教材!R120</f>
        <v>0</v>
      </c>
      <c r="L118" s="9">
        <f>科研成果奖!AP121</f>
        <v>0</v>
      </c>
      <c r="M118" s="144">
        <f>集体活动!H120</f>
        <v>25</v>
      </c>
      <c r="N118" s="145">
        <f t="shared" si="1"/>
        <v>1292</v>
      </c>
    </row>
    <row r="119" customHeight="1" spans="1:14">
      <c r="A119" s="42">
        <v>39</v>
      </c>
      <c r="B119" s="43" t="s">
        <v>43</v>
      </c>
      <c r="C119" s="43"/>
      <c r="D119" s="44" t="s">
        <v>165</v>
      </c>
      <c r="E119" s="10" t="s">
        <v>144</v>
      </c>
      <c r="F119" s="9">
        <f>教学工作量及获奖!X121</f>
        <v>20</v>
      </c>
      <c r="G119" s="9">
        <f>在研项目!AJ121</f>
        <v>0</v>
      </c>
      <c r="H119" s="9">
        <f>新增项目!AG122</f>
        <v>0</v>
      </c>
      <c r="I119" s="9">
        <f>横向项目!Z121</f>
        <v>0</v>
      </c>
      <c r="J119" s="9">
        <f>论文!Y121</f>
        <v>0</v>
      </c>
      <c r="K119" s="9">
        <f>专著教材!R121</f>
        <v>0</v>
      </c>
      <c r="L119" s="9">
        <f>科研成果奖!AP122</f>
        <v>0</v>
      </c>
      <c r="M119" s="144">
        <f>集体活动!H121</f>
        <v>0</v>
      </c>
      <c r="N119" s="145">
        <f t="shared" si="1"/>
        <v>20</v>
      </c>
    </row>
    <row r="120" customHeight="1" spans="1:14">
      <c r="A120" s="42">
        <v>96</v>
      </c>
      <c r="B120" s="43" t="s">
        <v>34</v>
      </c>
      <c r="C120" s="43">
        <v>274</v>
      </c>
      <c r="D120" s="43" t="s">
        <v>166</v>
      </c>
      <c r="E120" s="10" t="s">
        <v>144</v>
      </c>
      <c r="F120" s="9">
        <f>教学工作量及获奖!X122</f>
        <v>50</v>
      </c>
      <c r="G120" s="9">
        <f>在研项目!AJ122</f>
        <v>0</v>
      </c>
      <c r="H120" s="9">
        <f>新增项目!AG123</f>
        <v>80</v>
      </c>
      <c r="I120" s="9">
        <f>横向项目!Z122</f>
        <v>0</v>
      </c>
      <c r="J120" s="9">
        <f>论文!Y122</f>
        <v>0</v>
      </c>
      <c r="K120" s="9">
        <f>专著教材!R122</f>
        <v>160</v>
      </c>
      <c r="L120" s="9">
        <f>科研成果奖!AP123</f>
        <v>0</v>
      </c>
      <c r="M120" s="144">
        <f>集体活动!H122</f>
        <v>22.9166666666667</v>
      </c>
      <c r="N120" s="145">
        <f t="shared" si="1"/>
        <v>312.916666666667</v>
      </c>
    </row>
    <row r="121" customHeight="1" spans="1:14">
      <c r="A121" s="42">
        <v>50</v>
      </c>
      <c r="B121" s="43" t="s">
        <v>58</v>
      </c>
      <c r="C121" s="43"/>
      <c r="D121" s="44" t="s">
        <v>167</v>
      </c>
      <c r="E121" s="10" t="s">
        <v>144</v>
      </c>
      <c r="F121" s="9">
        <f>教学工作量及获奖!X123</f>
        <v>20</v>
      </c>
      <c r="G121" s="9">
        <f>在研项目!AJ123</f>
        <v>100</v>
      </c>
      <c r="H121" s="9">
        <f>新增项目!AG124</f>
        <v>140</v>
      </c>
      <c r="I121" s="9">
        <f>横向项目!Z123</f>
        <v>0</v>
      </c>
      <c r="J121" s="9">
        <f>论文!Y123</f>
        <v>12</v>
      </c>
      <c r="K121" s="9">
        <f>专著教材!R123</f>
        <v>0</v>
      </c>
      <c r="L121" s="9">
        <f>科研成果奖!AP124</f>
        <v>0</v>
      </c>
      <c r="M121" s="144">
        <f>集体活动!H123</f>
        <v>0</v>
      </c>
      <c r="N121" s="145">
        <f t="shared" si="1"/>
        <v>272</v>
      </c>
    </row>
    <row r="122" customHeight="1" spans="1:14">
      <c r="A122" s="42">
        <v>86</v>
      </c>
      <c r="B122" s="43" t="s">
        <v>36</v>
      </c>
      <c r="C122" s="48" t="s">
        <v>168</v>
      </c>
      <c r="D122" s="44" t="s">
        <v>169</v>
      </c>
      <c r="E122" s="10" t="s">
        <v>144</v>
      </c>
      <c r="F122" s="9">
        <f>教学工作量及获奖!X124</f>
        <v>30</v>
      </c>
      <c r="G122" s="9">
        <f>在研项目!AJ124</f>
        <v>0</v>
      </c>
      <c r="H122" s="9">
        <f>新增项目!AG125</f>
        <v>0</v>
      </c>
      <c r="I122" s="9">
        <f>横向项目!Z124</f>
        <v>0</v>
      </c>
      <c r="J122" s="9">
        <f>论文!Y124</f>
        <v>0</v>
      </c>
      <c r="K122" s="9">
        <f>专著教材!R124</f>
        <v>0</v>
      </c>
      <c r="L122" s="9">
        <f>科研成果奖!AP125</f>
        <v>0</v>
      </c>
      <c r="M122" s="144">
        <f>集体活动!H124</f>
        <v>18.75</v>
      </c>
      <c r="N122" s="145">
        <f t="shared" si="1"/>
        <v>48.75</v>
      </c>
    </row>
    <row r="123" customHeight="1" spans="1:14">
      <c r="A123" s="42">
        <v>2</v>
      </c>
      <c r="B123" s="43" t="s">
        <v>32</v>
      </c>
      <c r="C123" s="43">
        <v>3516</v>
      </c>
      <c r="D123" s="43" t="s">
        <v>170</v>
      </c>
      <c r="E123" s="10" t="s">
        <v>144</v>
      </c>
      <c r="F123" s="9">
        <f>教学工作量及获奖!X125</f>
        <v>160</v>
      </c>
      <c r="G123" s="9">
        <f>在研项目!AJ125</f>
        <v>180</v>
      </c>
      <c r="H123" s="9">
        <f>新增项目!AG126</f>
        <v>185</v>
      </c>
      <c r="I123" s="9">
        <f>横向项目!Z125</f>
        <v>0</v>
      </c>
      <c r="J123" s="9">
        <f>论文!Y125</f>
        <v>116</v>
      </c>
      <c r="K123" s="9">
        <f>专著教材!R125</f>
        <v>0</v>
      </c>
      <c r="L123" s="9">
        <f>科研成果奖!AP126</f>
        <v>0</v>
      </c>
      <c r="M123" s="144">
        <f>集体活动!H125</f>
        <v>27.0833333333333</v>
      </c>
      <c r="N123" s="145">
        <f t="shared" si="1"/>
        <v>668.083333333333</v>
      </c>
    </row>
    <row r="124" customHeight="1" spans="1:14">
      <c r="A124" s="42">
        <v>13</v>
      </c>
      <c r="B124" s="43" t="s">
        <v>55</v>
      </c>
      <c r="C124" s="48" t="s">
        <v>171</v>
      </c>
      <c r="D124" s="44" t="s">
        <v>172</v>
      </c>
      <c r="E124" s="10" t="s">
        <v>144</v>
      </c>
      <c r="F124" s="9">
        <f>教学工作量及获奖!X126</f>
        <v>30</v>
      </c>
      <c r="G124" s="9">
        <f>在研项目!AJ126</f>
        <v>380</v>
      </c>
      <c r="H124" s="9">
        <f>新增项目!AG127</f>
        <v>300</v>
      </c>
      <c r="I124" s="9">
        <f>横向项目!Z126</f>
        <v>0</v>
      </c>
      <c r="J124" s="9">
        <f>论文!Y126</f>
        <v>45</v>
      </c>
      <c r="K124" s="9">
        <f>专著教材!R126</f>
        <v>300</v>
      </c>
      <c r="L124" s="9">
        <f>科研成果奖!AP127</f>
        <v>0</v>
      </c>
      <c r="M124" s="144">
        <f>集体活动!H126</f>
        <v>18.75</v>
      </c>
      <c r="N124" s="145">
        <f t="shared" si="1"/>
        <v>1073.75</v>
      </c>
    </row>
    <row r="125" customHeight="1" spans="1:14">
      <c r="A125" s="42">
        <v>3</v>
      </c>
      <c r="B125" s="43" t="s">
        <v>32</v>
      </c>
      <c r="C125" s="43">
        <v>2671</v>
      </c>
      <c r="D125" s="43" t="s">
        <v>173</v>
      </c>
      <c r="E125" s="10" t="s">
        <v>144</v>
      </c>
      <c r="F125" s="9">
        <f>教学工作量及获奖!X127</f>
        <v>300</v>
      </c>
      <c r="G125" s="9">
        <f>在研项目!AJ127</f>
        <v>500</v>
      </c>
      <c r="H125" s="9">
        <f>新增项目!AG128</f>
        <v>480</v>
      </c>
      <c r="I125" s="9">
        <f>横向项目!Z127</f>
        <v>0</v>
      </c>
      <c r="J125" s="9">
        <f>论文!Y127</f>
        <v>241</v>
      </c>
      <c r="K125" s="9">
        <f>专著教材!R127</f>
        <v>60</v>
      </c>
      <c r="L125" s="9">
        <f>科研成果奖!AP128</f>
        <v>0</v>
      </c>
      <c r="M125" s="144">
        <f>集体活动!H127</f>
        <v>25</v>
      </c>
      <c r="N125" s="145">
        <f t="shared" si="1"/>
        <v>1606</v>
      </c>
    </row>
    <row r="126" customHeight="1" spans="1:14">
      <c r="A126" s="42">
        <v>125</v>
      </c>
      <c r="B126" s="43" t="s">
        <v>24</v>
      </c>
      <c r="C126" s="43">
        <v>5874</v>
      </c>
      <c r="D126" s="43" t="s">
        <v>174</v>
      </c>
      <c r="E126" s="44" t="s">
        <v>175</v>
      </c>
      <c r="F126" s="9"/>
      <c r="G126" s="9">
        <f>在研项目!AJ128</f>
        <v>0</v>
      </c>
      <c r="H126" s="9">
        <f>新增项目!AG129</f>
        <v>0</v>
      </c>
      <c r="I126" s="9">
        <f>横向项目!Z128</f>
        <v>0</v>
      </c>
      <c r="J126" s="9">
        <f>论文!Y128</f>
        <v>0</v>
      </c>
      <c r="K126" s="9">
        <f>专著教材!R128</f>
        <v>0</v>
      </c>
      <c r="L126" s="9">
        <f>科研成果奖!AP129</f>
        <v>0</v>
      </c>
      <c r="M126" s="144">
        <f>集体活动!H128</f>
        <v>0</v>
      </c>
      <c r="N126" s="145">
        <f t="shared" si="1"/>
        <v>0</v>
      </c>
    </row>
    <row r="127" customHeight="1" spans="1:14">
      <c r="A127" s="42">
        <v>110</v>
      </c>
      <c r="B127" s="44" t="s">
        <v>176</v>
      </c>
      <c r="C127" s="43">
        <v>2632</v>
      </c>
      <c r="D127" s="43" t="s">
        <v>177</v>
      </c>
      <c r="E127" s="44" t="s">
        <v>178</v>
      </c>
      <c r="F127" s="9"/>
      <c r="G127" s="9">
        <f>在研项目!AJ129</f>
        <v>0</v>
      </c>
      <c r="H127" s="9">
        <f>新增项目!AG130</f>
        <v>0</v>
      </c>
      <c r="I127" s="9">
        <f>横向项目!Z129</f>
        <v>0</v>
      </c>
      <c r="J127" s="9">
        <f>论文!Y129</f>
        <v>0</v>
      </c>
      <c r="K127" s="9">
        <f>专著教材!R129</f>
        <v>0</v>
      </c>
      <c r="L127" s="9">
        <f>科研成果奖!AP130</f>
        <v>0</v>
      </c>
      <c r="M127" s="144">
        <f>集体活动!H129</f>
        <v>0</v>
      </c>
      <c r="N127" s="145">
        <f t="shared" si="1"/>
        <v>0</v>
      </c>
    </row>
    <row r="128" customHeight="1" spans="1:14">
      <c r="A128" s="42">
        <v>122</v>
      </c>
      <c r="B128" s="43" t="s">
        <v>24</v>
      </c>
      <c r="C128" s="43">
        <v>5365</v>
      </c>
      <c r="D128" s="43" t="s">
        <v>179</v>
      </c>
      <c r="E128" s="44" t="s">
        <v>178</v>
      </c>
      <c r="F128" s="9"/>
      <c r="G128" s="9">
        <f>在研项目!AJ130</f>
        <v>0</v>
      </c>
      <c r="H128" s="9">
        <f>新增项目!AG131</f>
        <v>0</v>
      </c>
      <c r="I128" s="9">
        <f>横向项目!Z130</f>
        <v>0</v>
      </c>
      <c r="J128" s="9">
        <f>论文!Y130</f>
        <v>0</v>
      </c>
      <c r="K128" s="9">
        <f>专著教材!R130</f>
        <v>0</v>
      </c>
      <c r="L128" s="9">
        <f>科研成果奖!AP131</f>
        <v>0</v>
      </c>
      <c r="M128" s="144">
        <f>集体活动!H130</f>
        <v>0</v>
      </c>
      <c r="N128" s="145">
        <f t="shared" si="1"/>
        <v>0</v>
      </c>
    </row>
    <row r="129" customHeight="1" spans="1:14">
      <c r="A129" s="42">
        <v>94</v>
      </c>
      <c r="B129" s="43" t="s">
        <v>36</v>
      </c>
      <c r="C129" s="43">
        <v>5888</v>
      </c>
      <c r="D129" s="43" t="s">
        <v>180</v>
      </c>
      <c r="E129" s="10" t="s">
        <v>181</v>
      </c>
      <c r="F129" s="9"/>
      <c r="G129" s="9">
        <f>在研项目!AJ131</f>
        <v>0</v>
      </c>
      <c r="H129" s="9">
        <f>新增项目!AG132</f>
        <v>80</v>
      </c>
      <c r="I129" s="9">
        <f>横向项目!Z131</f>
        <v>0</v>
      </c>
      <c r="J129" s="9">
        <f>论文!Y131</f>
        <v>6</v>
      </c>
      <c r="K129" s="9">
        <f>专著教材!R131</f>
        <v>0</v>
      </c>
      <c r="L129" s="9">
        <f>科研成果奖!AP132</f>
        <v>0</v>
      </c>
      <c r="M129" s="144">
        <f>集体活动!H131</f>
        <v>22.9166666666667</v>
      </c>
      <c r="N129" s="145">
        <f t="shared" si="1"/>
        <v>108.916666666667</v>
      </c>
    </row>
    <row r="130" customHeight="1" spans="1:14">
      <c r="A130" s="42">
        <v>124</v>
      </c>
      <c r="B130" s="43" t="s">
        <v>24</v>
      </c>
      <c r="C130" s="43">
        <v>5788</v>
      </c>
      <c r="D130" s="43" t="s">
        <v>182</v>
      </c>
      <c r="E130" s="44" t="s">
        <v>183</v>
      </c>
      <c r="F130" s="9"/>
      <c r="G130" s="9">
        <f>在研项目!AJ132</f>
        <v>0</v>
      </c>
      <c r="H130" s="9">
        <f>新增项目!AG133</f>
        <v>0</v>
      </c>
      <c r="I130" s="9">
        <f>横向项目!Z132</f>
        <v>0</v>
      </c>
      <c r="J130" s="9">
        <f>论文!Y132</f>
        <v>0</v>
      </c>
      <c r="K130" s="9">
        <f>专著教材!R132</f>
        <v>0</v>
      </c>
      <c r="L130" s="9">
        <f>科研成果奖!AP133</f>
        <v>0</v>
      </c>
      <c r="M130" s="144">
        <f>集体活动!H132</f>
        <v>0</v>
      </c>
      <c r="N130" s="145">
        <f t="shared" si="1"/>
        <v>0</v>
      </c>
    </row>
    <row r="131" customHeight="1" spans="1:14">
      <c r="A131" s="146">
        <v>121</v>
      </c>
      <c r="B131" s="131" t="s">
        <v>24</v>
      </c>
      <c r="C131" s="131">
        <v>1807</v>
      </c>
      <c r="D131" s="131" t="s">
        <v>184</v>
      </c>
      <c r="E131" s="132" t="s">
        <v>242</v>
      </c>
      <c r="F131" s="17"/>
      <c r="G131" s="17">
        <f>在研项目!AJ133</f>
        <v>0</v>
      </c>
      <c r="H131" s="17">
        <f>新增项目!AG134</f>
        <v>0</v>
      </c>
      <c r="I131" s="17">
        <f>横向项目!Z133</f>
        <v>0</v>
      </c>
      <c r="J131" s="17">
        <f>论文!Y133</f>
        <v>0</v>
      </c>
      <c r="K131" s="17">
        <f>专著教材!R133</f>
        <v>0</v>
      </c>
      <c r="L131" s="17">
        <f>科研成果奖!AP134</f>
        <v>0</v>
      </c>
      <c r="M131" s="150">
        <f>集体活动!H133</f>
        <v>0</v>
      </c>
      <c r="N131" s="151">
        <f t="shared" si="1"/>
        <v>0</v>
      </c>
    </row>
    <row r="132" customHeight="1" spans="1:14">
      <c r="A132" s="147"/>
      <c r="B132" s="148"/>
      <c r="C132" s="148"/>
      <c r="D132" s="148"/>
      <c r="E132" s="149"/>
      <c r="F132" s="147"/>
      <c r="G132" s="147"/>
      <c r="H132" s="147"/>
      <c r="I132" s="147"/>
      <c r="J132" s="147"/>
      <c r="K132" s="147"/>
      <c r="L132" s="147"/>
      <c r="M132" s="152"/>
      <c r="N132" s="153"/>
    </row>
    <row r="133" customHeight="1"/>
    <row r="134" customHeight="1"/>
    <row r="135" customHeight="1"/>
    <row r="136" customHeight="1"/>
    <row r="137" customHeight="1"/>
    <row r="138" customHeight="1"/>
    <row r="139" customHeight="1"/>
    <row r="140" customHeight="1"/>
    <row r="141" customHeight="1"/>
    <row r="142" customHeight="1"/>
    <row r="143" customHeight="1"/>
    <row r="144" customHeight="1"/>
    <row r="145" customHeight="1"/>
    <row r="146" customHeight="1"/>
    <row r="147" customHeight="1"/>
    <row r="148" customHeight="1"/>
    <row r="149" customHeight="1"/>
    <row r="150" customHeight="1"/>
    <row r="151" customHeight="1"/>
    <row r="152" customHeight="1"/>
    <row r="153" customHeight="1"/>
    <row r="154" customHeight="1"/>
    <row r="155" customHeight="1"/>
    <row r="156" customHeight="1"/>
    <row r="157" customHeight="1"/>
    <row r="158" customHeight="1"/>
    <row r="159" customHeight="1"/>
    <row r="160" customHeight="1"/>
    <row r="161" customHeight="1"/>
    <row r="162" customHeight="1"/>
    <row r="163" customHeight="1"/>
    <row r="164" customHeight="1"/>
    <row r="165" customHeight="1"/>
    <row r="166" customHeight="1"/>
    <row r="167" customHeight="1"/>
    <row r="168" customHeight="1"/>
    <row r="169" customHeight="1"/>
    <row r="170" customHeight="1"/>
    <row r="171" customHeight="1"/>
    <row r="172" customHeight="1"/>
    <row r="173" customHeight="1"/>
    <row r="174" customHeight="1"/>
    <row r="175" customHeight="1"/>
    <row r="176" customHeight="1"/>
    <row r="177" customHeight="1"/>
    <row r="178" customHeight="1"/>
    <row r="179" customHeight="1"/>
    <row r="180" customHeight="1"/>
    <row r="181" customHeight="1"/>
    <row r="182" customHeight="1"/>
    <row r="183" customHeight="1"/>
    <row r="184" customHeight="1"/>
    <row r="185" customHeight="1"/>
    <row r="186" customHeight="1"/>
    <row r="187" customHeight="1"/>
    <row r="188" customHeight="1"/>
    <row r="189" customHeight="1"/>
    <row r="190" customHeight="1"/>
    <row r="191" customHeight="1"/>
    <row r="192" customHeight="1"/>
    <row r="193" customHeight="1"/>
    <row r="194" customHeight="1"/>
    <row r="195" customHeight="1"/>
    <row r="196" customHeight="1"/>
    <row r="197" customHeight="1"/>
    <row r="198" customHeight="1"/>
    <row r="199" customHeight="1"/>
    <row r="200" customHeight="1"/>
    <row r="201" customHeight="1"/>
    <row r="202" customHeight="1"/>
    <row r="203" customHeight="1"/>
    <row r="204" customHeight="1"/>
    <row r="205" customHeight="1"/>
    <row r="206" customHeight="1"/>
    <row r="207" customHeight="1"/>
    <row r="208" customHeight="1"/>
    <row r="209" customHeight="1"/>
    <row r="210" customHeight="1"/>
    <row r="211" customHeight="1"/>
    <row r="212" customHeight="1"/>
    <row r="213" customHeight="1"/>
    <row r="214" customHeight="1"/>
    <row r="215" customHeight="1"/>
    <row r="216" customHeight="1"/>
    <row r="217" customHeight="1"/>
    <row r="218" customHeight="1"/>
    <row r="219" customHeight="1"/>
    <row r="220" customHeight="1"/>
    <row r="221" customHeight="1"/>
    <row r="222" customHeight="1"/>
    <row r="223" customHeight="1"/>
    <row r="224" customHeight="1"/>
    <row r="225" customHeight="1"/>
    <row r="226" customHeight="1"/>
    <row r="227" customHeight="1"/>
    <row r="228" customHeight="1"/>
    <row r="229" customHeight="1"/>
    <row r="230" customHeight="1"/>
    <row r="231" customHeight="1"/>
    <row r="232" customHeight="1"/>
    <row r="233" customHeight="1"/>
    <row r="234" customHeight="1"/>
    <row r="235" customHeight="1"/>
    <row r="236" customHeight="1"/>
    <row r="237" customHeight="1"/>
    <row r="238" customHeight="1"/>
  </sheetData>
  <autoFilter ref="A2:N131">
    <sortState ref="A2:N131">
      <sortCondition ref="E2"/>
    </sortState>
  </autoFilter>
  <sortState ref="A3:O117">
    <sortCondition ref="N3:N117" descending="1"/>
  </sortState>
  <mergeCells count="1">
    <mergeCell ref="A1:N1"/>
  </mergeCells>
  <printOptions horizontalCentered="1"/>
  <pageMargins left="0.15625" right="0.195138888888889" top="0.393055555555556" bottom="0.235416666666667" header="0.510416666666667" footer="0.510416666666667"/>
  <pageSetup paperSize="9" orientation="portrait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Company>微软系统</Company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教学工作量及获奖</vt:lpstr>
      <vt:lpstr>在研项目</vt:lpstr>
      <vt:lpstr>新增项目</vt:lpstr>
      <vt:lpstr>横向项目</vt:lpstr>
      <vt:lpstr>论文</vt:lpstr>
      <vt:lpstr>专著教材</vt:lpstr>
      <vt:lpstr>科研成果奖</vt:lpstr>
      <vt:lpstr>集体活动</vt:lpstr>
      <vt:lpstr>2017年计点排名</vt:lpstr>
      <vt:lpstr>对外联络</vt:lpstr>
      <vt:lpstr>集体活动明细</vt:lpstr>
      <vt:lpstr>计点汇总简版</vt:lpstr>
      <vt:lpstr>2017年</vt:lpstr>
      <vt:lpstr>打印版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HuangXia</cp:lastModifiedBy>
  <cp:revision>0</cp:revision>
  <dcterms:created xsi:type="dcterms:W3CDTF">2012-01-09T06:39:00Z</dcterms:created>
  <cp:lastPrinted>2016-12-22T12:03:00Z</cp:lastPrinted>
  <dcterms:modified xsi:type="dcterms:W3CDTF">2018-01-04T11:54:17Z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