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c8f066c7ce8069/바탕 화면/"/>
    </mc:Choice>
  </mc:AlternateContent>
  <xr:revisionPtr revIDLastSave="0" documentId="8_{4858444F-5516-405F-9DFC-4028D19AB9CD}" xr6:coauthVersionLast="47" xr6:coauthVersionMax="47" xr10:uidLastSave="{00000000-0000-0000-0000-000000000000}"/>
  <bookViews>
    <workbookView xWindow="28680" yWindow="-120" windowWidth="29040" windowHeight="15840" xr2:uid="{75167601-C518-4181-88E4-BA61C3C6D3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8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</calcChain>
</file>

<file path=xl/sharedStrings.xml><?xml version="1.0" encoding="utf-8"?>
<sst xmlns="http://schemas.openxmlformats.org/spreadsheetml/2006/main" count="191" uniqueCount="191">
  <si>
    <t>구암동/월평동/장대동 / 궁동 / 봉명동 / 죽동 / 어은동에 있는, 네이버 리뷰 참가자 수(블로그가 아닌 방문자들 대상. 인증된 리뷰이므로)가 100명 이상인 카페들</t>
    <phoneticPr fontId="2" type="noConversion"/>
  </si>
  <si>
    <t>카페</t>
    <phoneticPr fontId="2" type="noConversion"/>
  </si>
  <si>
    <t>평균평점</t>
    <phoneticPr fontId="2" type="noConversion"/>
  </si>
  <si>
    <t>평균가격</t>
    <phoneticPr fontId="2" type="noConversion"/>
  </si>
  <si>
    <t>에이트(궁동)</t>
    <phoneticPr fontId="2" type="noConversion"/>
  </si>
  <si>
    <t>커피인터뷰(궁동)</t>
    <phoneticPr fontId="2" type="noConversion"/>
  </si>
  <si>
    <t>소신(궁동)</t>
    <phoneticPr fontId="2" type="noConversion"/>
  </si>
  <si>
    <t>글로리데이즈(궁동)</t>
    <phoneticPr fontId="2" type="noConversion"/>
  </si>
  <si>
    <t>마을(보드게임 만화 카페, 궁동)</t>
    <phoneticPr fontId="2" type="noConversion"/>
  </si>
  <si>
    <t>시크릿(룸카페, 궁동)</t>
    <phoneticPr fontId="2" type="noConversion"/>
  </si>
  <si>
    <t>카테고리 예시</t>
    <phoneticPr fontId="2" type="noConversion"/>
  </si>
  <si>
    <t>츄러스1500(궁동)</t>
    <phoneticPr fontId="2" type="noConversion"/>
  </si>
  <si>
    <t>플라밍고 733(궁동)</t>
    <phoneticPr fontId="2" type="noConversion"/>
  </si>
  <si>
    <t>방문자 리뷰들이 선정한, 좋았던 카테고리들을 기준으로 데이터를 분류한다. 단, 카테고리를 골라 평가한 방문자들이 100명 미만인 카페들은 제외한다.</t>
    <phoneticPr fontId="2" type="noConversion"/>
  </si>
  <si>
    <t>리뷰 참가자 수가 100명 미만인 곳은 객관적인 추천을 할 수 없을 것 같아 제외한다.</t>
    <phoneticPr fontId="2" type="noConversion"/>
  </si>
  <si>
    <t xml:space="preserve">평균가격은 1500원 이상 8000원 이하인 '음료가격'의 평균이다. 사이드 및 디저트류(케이크 등)은 제외한다 </t>
    <phoneticPr fontId="2" type="noConversion"/>
  </si>
  <si>
    <t>특수한 경우는 제외한다 (예를 들어, 와플대학)</t>
    <phoneticPr fontId="2" type="noConversion"/>
  </si>
  <si>
    <t>스터디 카페는 제외한다</t>
    <phoneticPr fontId="2" type="noConversion"/>
  </si>
  <si>
    <t>공부환경은 ({매장이 청결해요+집중하기 좋아요+좌석이 편해요}/각 카테고리 득표수의 총합}) 으로 산출한다.</t>
    <phoneticPr fontId="2" type="noConversion"/>
  </si>
  <si>
    <t>스타벅스 충남대정문점(궁동)</t>
    <phoneticPr fontId="2" type="noConversion"/>
  </si>
  <si>
    <t>투썸플레이스 충남대점(궁동)</t>
    <phoneticPr fontId="2" type="noConversion"/>
  </si>
  <si>
    <t>공차 충남대점(궁동)</t>
    <phoneticPr fontId="2" type="noConversion"/>
  </si>
  <si>
    <t>배스킨라빈스 충남대점(궁동)</t>
    <phoneticPr fontId="2" type="noConversion"/>
  </si>
  <si>
    <t>메가MGC커피 충남대점(궁동)</t>
    <phoneticPr fontId="2" type="noConversion"/>
  </si>
  <si>
    <t>이디야 충남대점(궁동)</t>
    <phoneticPr fontId="2" type="noConversion"/>
  </si>
  <si>
    <t>더벤티 충남대점(궁동)</t>
    <phoneticPr fontId="2" type="noConversion"/>
  </si>
  <si>
    <t>팔공티 충남대점(궁동)</t>
    <phoneticPr fontId="2" type="noConversion"/>
  </si>
  <si>
    <t>파리바게뜨 대전(궁동)</t>
    <phoneticPr fontId="2" type="noConversion"/>
  </si>
  <si>
    <t>던킨 대전충남대점(궁동)</t>
    <phoneticPr fontId="2" type="noConversion"/>
  </si>
  <si>
    <t>쥬씨(궁동)</t>
    <phoneticPr fontId="2" type="noConversion"/>
  </si>
  <si>
    <t>루티나(봉명동)</t>
    <phoneticPr fontId="6" type="noConversion"/>
  </si>
  <si>
    <t>유람(봉명동)</t>
    <phoneticPr fontId="2" type="noConversion"/>
  </si>
  <si>
    <t>엔제리너스 대전유성D/I점(봉명동)</t>
    <phoneticPr fontId="2" type="noConversion"/>
  </si>
  <si>
    <t>르뺑99-1(봉명동)</t>
    <phoneticPr fontId="2" type="noConversion"/>
  </si>
  <si>
    <t>커피인터뷰(봉명동)</t>
    <phoneticPr fontId="2" type="noConversion"/>
  </si>
  <si>
    <t>달콩수제팥빙수단팥죽(봉명동)</t>
    <phoneticPr fontId="2" type="noConversion"/>
  </si>
  <si>
    <t>블레스롤 대전유성본점(봉명동)</t>
    <phoneticPr fontId="2" type="noConversion"/>
  </si>
  <si>
    <t>하루팡(봉명동)</t>
    <phoneticPr fontId="2" type="noConversion"/>
  </si>
  <si>
    <t>파이룸(봉명동)</t>
    <phoneticPr fontId="2" type="noConversion"/>
  </si>
  <si>
    <t>데일리오아시스 대전유성점(봉명동)</t>
    <phoneticPr fontId="2" type="noConversion"/>
  </si>
  <si>
    <t>헬로우블룸(봉명동)</t>
    <phoneticPr fontId="2" type="noConversion"/>
  </si>
  <si>
    <t>스토랑트커피 대전봉명점(봉명동)</t>
    <phoneticPr fontId="6" type="noConversion"/>
  </si>
  <si>
    <t>쉬즈베이글(봉명동)</t>
    <phoneticPr fontId="6" type="noConversion"/>
  </si>
  <si>
    <t>스타벅스 대전도안DT점(봉명동)</t>
    <phoneticPr fontId="2" type="noConversion"/>
  </si>
  <si>
    <t>스타벅스 대전유성점(봉명동)</t>
    <phoneticPr fontId="2" type="noConversion"/>
  </si>
  <si>
    <t>할리스 유성온천점(봉명동)</t>
    <phoneticPr fontId="2" type="noConversion"/>
  </si>
  <si>
    <t>배스킨라빈스 대전유성점(봉명동)</t>
    <phoneticPr fontId="2" type="noConversion"/>
  </si>
  <si>
    <t>설빙 유성온천점(봉명동)</t>
    <phoneticPr fontId="2" type="noConversion"/>
  </si>
  <si>
    <t>파스쿠찌 유성온천역점(봉명동)</t>
    <phoneticPr fontId="2" type="noConversion"/>
  </si>
  <si>
    <t>탐앤탐스 대전유성점(봉명동)</t>
    <phoneticPr fontId="2" type="noConversion"/>
  </si>
  <si>
    <t>파리바게뜨 유성푸르지오점(봉명동)</t>
    <phoneticPr fontId="2" type="noConversion"/>
  </si>
  <si>
    <t>카페소담(봉명동)</t>
    <phoneticPr fontId="2" type="noConversion"/>
  </si>
  <si>
    <t>빽다방 대전유성리베라점(봉명동)</t>
    <phoneticPr fontId="2" type="noConversion"/>
  </si>
  <si>
    <t>빽다방 대전봉명우산점(봉명동)</t>
    <phoneticPr fontId="6" type="noConversion"/>
  </si>
  <si>
    <t>킁킁커피(봉명동)</t>
    <phoneticPr fontId="2" type="noConversion"/>
  </si>
  <si>
    <t>이디야 대전유성온천역점(봉명동)</t>
    <phoneticPr fontId="2" type="noConversion"/>
  </si>
  <si>
    <t>투썸플레이스 유성봉명점(봉명동)</t>
    <phoneticPr fontId="2" type="noConversion"/>
  </si>
  <si>
    <t>투썸플레이스 대전유성온천점(봉명동)</t>
    <phoneticPr fontId="2" type="noConversion"/>
  </si>
  <si>
    <t>투썸플레이스 대전도안바로세움점(봉명동)</t>
    <phoneticPr fontId="2" type="noConversion"/>
  </si>
  <si>
    <t>감성커피 대전유성점(봉명동)</t>
    <phoneticPr fontId="6" type="noConversion"/>
  </si>
  <si>
    <t>뚜레쥬르 대전도안봉명점(봉명동)</t>
    <phoneticPr fontId="2" type="noConversion"/>
  </si>
  <si>
    <t>디저트39 대전(봉명동)</t>
    <phoneticPr fontId="2" type="noConversion"/>
  </si>
  <si>
    <t>빽다방 대전유성센트럴점(봉명동)</t>
    <phoneticPr fontId="2" type="noConversion"/>
  </si>
  <si>
    <t>브레드마마 봉명점(봉명동)</t>
    <phoneticPr fontId="2" type="noConversion"/>
  </si>
  <si>
    <t>오슬로의 시간(죽동)</t>
    <phoneticPr fontId="2" type="noConversion"/>
  </si>
  <si>
    <t>콜마르브레드(죽동)</t>
    <phoneticPr fontId="2" type="noConversion"/>
  </si>
  <si>
    <t>카페희스밀(죽동)</t>
    <phoneticPr fontId="2" type="noConversion"/>
  </si>
  <si>
    <t>다온by모루(죽동)</t>
    <phoneticPr fontId="2" type="noConversion"/>
  </si>
  <si>
    <t>파스쿠찌(죽동)</t>
    <phoneticPr fontId="2" type="noConversion"/>
  </si>
  <si>
    <t>커스텀커피 대전(죽동)</t>
    <phoneticPr fontId="2" type="noConversion"/>
  </si>
  <si>
    <t>카페미뇽 대전(죽동)</t>
    <phoneticPr fontId="2" type="noConversion"/>
  </si>
  <si>
    <t>빽다방 대전(죽동)</t>
    <phoneticPr fontId="2" type="noConversion"/>
  </si>
  <si>
    <t>파리바게뜨 대전(죽동)</t>
    <phoneticPr fontId="2" type="noConversion"/>
  </si>
  <si>
    <t>투썸플레이스 대전(죽동)</t>
    <phoneticPr fontId="2" type="noConversion"/>
  </si>
  <si>
    <t>배스킨라빈스 대전(죽동)</t>
    <phoneticPr fontId="2" type="noConversion"/>
  </si>
  <si>
    <t>공차 대전(죽동)</t>
    <phoneticPr fontId="2" type="noConversion"/>
  </si>
  <si>
    <t>우디룸(어은동)</t>
    <phoneticPr fontId="2" type="noConversion"/>
  </si>
  <si>
    <t>콜마르브레드(어은동)</t>
    <phoneticPr fontId="2" type="noConversion"/>
  </si>
  <si>
    <t>스타벅스 대전유성구청점(어은동)</t>
    <phoneticPr fontId="2" type="noConversion"/>
  </si>
  <si>
    <t>빽다방 대전유성구청점(어은동)</t>
    <phoneticPr fontId="2" type="noConversion"/>
  </si>
  <si>
    <t>메가MGC커피 대전유성구청점(어은동)</t>
    <phoneticPr fontId="2" type="noConversion"/>
  </si>
  <si>
    <t>파리바게뜨 대전한빛점(어은동)</t>
    <phoneticPr fontId="2" type="noConversion"/>
  </si>
  <si>
    <t>드르쿰다From제주(월평동)</t>
    <phoneticPr fontId="2" type="noConversion"/>
  </si>
  <si>
    <t>펄스맥 팩토리(월평동)</t>
    <phoneticPr fontId="2" type="noConversion"/>
  </si>
  <si>
    <t>아임일리터(월평동)</t>
    <phoneticPr fontId="2" type="noConversion"/>
  </si>
  <si>
    <t>스타벅스 월평트레이더스점(월평동)</t>
    <phoneticPr fontId="6" type="noConversion"/>
  </si>
  <si>
    <t>배스킨라빈스 대전월평트레이더스(월평동)</t>
    <phoneticPr fontId="2" type="noConversion"/>
  </si>
  <si>
    <t>카페드롭탑 대전(월평동)</t>
    <phoneticPr fontId="2" type="noConversion"/>
  </si>
  <si>
    <t>오브떼르(구암동)</t>
    <phoneticPr fontId="2" type="noConversion"/>
  </si>
  <si>
    <t>폴인레미유 대전점(구암동)</t>
    <phoneticPr fontId="2" type="noConversion"/>
  </si>
  <si>
    <t>스타벅스 대전구암DT점(구암동)</t>
    <phoneticPr fontId="2" type="noConversion"/>
  </si>
  <si>
    <t>드롭탑 유성복합터미널DT점(구암동)</t>
    <phoneticPr fontId="2" type="noConversion"/>
  </si>
  <si>
    <t>투썸플레이스 대전(장대동)</t>
    <phoneticPr fontId="2" type="noConversion"/>
  </si>
  <si>
    <t>스타벅스 대전(장대동)</t>
    <phoneticPr fontId="2" type="noConversion"/>
  </si>
  <si>
    <t>뚜레쥬르 대전(장대동)</t>
    <phoneticPr fontId="2" type="noConversion"/>
  </si>
  <si>
    <t>평균 평점으로 네이버평점(없으면 구글평점)을 사용한다</t>
    <phoneticPr fontId="2" type="noConversion"/>
  </si>
  <si>
    <t>파스쿠찌 대전 봉명점(봉명동)</t>
    <phoneticPr fontId="2" type="noConversion"/>
  </si>
  <si>
    <t>공부환경점수</t>
    <phoneticPr fontId="2" type="noConversion"/>
  </si>
  <si>
    <t>매장이 청결해요</t>
    <phoneticPr fontId="2" type="noConversion"/>
  </si>
  <si>
    <t>좌석이 편해요</t>
    <phoneticPr fontId="2" type="noConversion"/>
  </si>
  <si>
    <t>집중하기 좋아요</t>
    <phoneticPr fontId="2" type="noConversion"/>
  </si>
  <si>
    <t>카테고리 총 투표수</t>
    <phoneticPr fontId="2" type="noConversion"/>
  </si>
  <si>
    <t>카페 도로명 주소</t>
    <phoneticPr fontId="2" type="noConversion"/>
  </si>
  <si>
    <t xml:space="preserve">34183 대전광역시 유성구 한밭대로 458 에이트 </t>
    <phoneticPr fontId="2" type="noConversion"/>
  </si>
  <si>
    <t>34136 대전광역시 유성구 한밭대로371번길 25-3 커피인터뷰</t>
    <phoneticPr fontId="2" type="noConversion"/>
  </si>
  <si>
    <r>
      <t xml:space="preserve">34138  </t>
    </r>
    <r>
      <rPr>
        <sz val="12"/>
        <color rgb="FF000000"/>
        <rFont val="맑은 고딕"/>
        <family val="2"/>
        <charset val="129"/>
      </rPr>
      <t>대전광역시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맑은 고딕"/>
        <family val="2"/>
        <charset val="129"/>
      </rPr>
      <t>유성구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맑은 고딕"/>
        <family val="2"/>
        <charset val="129"/>
      </rPr>
      <t>농대로</t>
    </r>
    <r>
      <rPr>
        <sz val="12"/>
        <color rgb="FF000000"/>
        <rFont val="Arial"/>
        <family val="2"/>
      </rPr>
      <t>15</t>
    </r>
    <r>
      <rPr>
        <sz val="12"/>
        <color rgb="FF000000"/>
        <rFont val="맑은 고딕"/>
        <family val="2"/>
        <charset val="129"/>
      </rPr>
      <t>번길</t>
    </r>
    <r>
      <rPr>
        <sz val="12"/>
        <color rgb="FF000000"/>
        <rFont val="Arial"/>
        <family val="2"/>
      </rPr>
      <t xml:space="preserve"> 7 소신</t>
    </r>
    <phoneticPr fontId="2" type="noConversion"/>
  </si>
  <si>
    <t>34137 대전광역시 유성구 대학로 129 1층 글로리데이즈</t>
    <phoneticPr fontId="2" type="noConversion"/>
  </si>
  <si>
    <t>34138 대전광역시 유성구 대학로 82 스타벅스</t>
    <phoneticPr fontId="2" type="noConversion"/>
  </si>
  <si>
    <t>34138 대전광역시 유성구 대학로151번길 38 마을</t>
    <phoneticPr fontId="2" type="noConversion"/>
  </si>
  <si>
    <t>34138 대전광역시 유성구 대학로155번길 21 킹스크로소빌딩 7층 궁동시크릿룸카페</t>
    <phoneticPr fontId="2" type="noConversion"/>
  </si>
  <si>
    <t>34137 대전광역시 유성구 궁동로18번길 38 1층 츄러스1500</t>
    <phoneticPr fontId="2" type="noConversion"/>
  </si>
  <si>
    <t>카페 수 총 85개</t>
    <phoneticPr fontId="2" type="noConversion"/>
  </si>
  <si>
    <t>34137 대전광역시 유성구 대학로137번길 32 플라밍고 733</t>
    <phoneticPr fontId="2" type="noConversion"/>
  </si>
  <si>
    <t>34167 대전광역시 유성구 대학로 87 투썸플레이스</t>
    <phoneticPr fontId="2" type="noConversion"/>
  </si>
  <si>
    <t>34138 대전광역시 유성구 대학로151번길 26 공차</t>
    <phoneticPr fontId="2" type="noConversion"/>
  </si>
  <si>
    <t>34137 대전광역시 유성구 대학로151번길 27 배스킨라빈스</t>
    <phoneticPr fontId="2" type="noConversion"/>
  </si>
  <si>
    <t>34137 대전광역시  유성구 궁동로18번길 31 1층 메가MGC커피</t>
    <phoneticPr fontId="2" type="noConversion"/>
  </si>
  <si>
    <t>34137 대전광역시 유성구 궁동로18번길 14 이디야</t>
    <phoneticPr fontId="2" type="noConversion"/>
  </si>
  <si>
    <t>34137 대전광역시 유성구 대학로151번길 45 1층 팔공티</t>
    <phoneticPr fontId="2" type="noConversion"/>
  </si>
  <si>
    <t>34137 대전광역시 유성구 궁동로18번길 45 1층 더벤티</t>
    <phoneticPr fontId="2" type="noConversion"/>
  </si>
  <si>
    <t>34137 대전광역시 유성구 대학로151번길 39 (궁동) 1층 파리바게뜨</t>
    <phoneticPr fontId="2" type="noConversion"/>
  </si>
  <si>
    <t>34183 대전 유성구 대학로 86 1층 108, 109, 111호 던킨</t>
    <phoneticPr fontId="2" type="noConversion"/>
  </si>
  <si>
    <t>34138 대전광역시 유성구 궁동로18번길 57 쥬씨</t>
    <phoneticPr fontId="2" type="noConversion"/>
  </si>
  <si>
    <t>34185 대전광역시 유성구 온천북로 19 1층 루티나</t>
    <phoneticPr fontId="2" type="noConversion"/>
  </si>
  <si>
    <t>34180 대전광역시 유성구 도안대로 553-1 카페 유람</t>
    <phoneticPr fontId="2" type="noConversion"/>
  </si>
  <si>
    <t>34184 대전광역시 유성구 한밭대로492번길 15 엔제리너스</t>
    <phoneticPr fontId="2" type="noConversion"/>
  </si>
  <si>
    <t xml:space="preserve">34185 대전광역시 유성구 온천북로33번길 22-3 101호 르뺑99-1 </t>
    <phoneticPr fontId="2" type="noConversion"/>
  </si>
  <si>
    <t>34185 대전광역시 유성구 온천북로33번길 22-44 2동 지상1층(봉명동) 커피인터뷰</t>
    <phoneticPr fontId="2" type="noConversion"/>
  </si>
  <si>
    <t>34179 대전광역시 유성구 계룡로74번길 59 달콩수제팥빙수단팥죽</t>
    <phoneticPr fontId="2" type="noConversion"/>
  </si>
  <si>
    <t>34184 대전광역시 유성구 한밭대로492번길 7 블레스롤</t>
    <phoneticPr fontId="2" type="noConversion"/>
  </si>
  <si>
    <t>34184 대전광역시 유성구 문화원로 77 예성그랑펠리체 1층 109호 하루팡</t>
    <phoneticPr fontId="2" type="noConversion"/>
  </si>
  <si>
    <t xml:space="preserve">34168 대전광역시 유성구 대학로 39-10 103호 파이룸 </t>
    <phoneticPr fontId="2" type="noConversion"/>
  </si>
  <si>
    <t>34179 대전광역시 유성구 도안대로577번길 13 데일리오아시스</t>
    <phoneticPr fontId="2" type="noConversion"/>
  </si>
  <si>
    <t>34188 대전광역시 유성구 계룡로 126 헬로우블룸</t>
    <phoneticPr fontId="2" type="noConversion"/>
  </si>
  <si>
    <t>34184 대전광역시 유성구 문화원로 105 1, 2층 스토랑트커피</t>
    <phoneticPr fontId="2" type="noConversion"/>
  </si>
  <si>
    <t>34188 대전광역시 유성구 계룡로132번길 10 103호, 104호 쉬즈베이글 봉명점</t>
    <phoneticPr fontId="2" type="noConversion"/>
  </si>
  <si>
    <t>34179 대전광역시 유성구 도안대로 573 스타벅스</t>
    <phoneticPr fontId="2" type="noConversion"/>
  </si>
  <si>
    <t>34168 대전광역시 유성구 온천서로 2 스타벅스</t>
    <phoneticPr fontId="2" type="noConversion"/>
  </si>
  <si>
    <t>34186 대전광역시 유성구 온천로 45 유성 푸르지오 시티 할리스</t>
    <phoneticPr fontId="2" type="noConversion"/>
  </si>
  <si>
    <t>34169 대전광역시 유성구 계룡로 55 (봉명동, 유성자이) 104호 배스킨라빈스</t>
    <phoneticPr fontId="2" type="noConversion"/>
  </si>
  <si>
    <t>34187 대전광역시 유성구 대학로 14 2층 설빙</t>
    <phoneticPr fontId="2" type="noConversion"/>
  </si>
  <si>
    <t>34185 대전광역시 유성구 온천북로 15 카페파스쿠찌</t>
    <phoneticPr fontId="2" type="noConversion"/>
  </si>
  <si>
    <t>34179 대전광역시 유성구 계룡로 92 (봉명동, 유성CJ나인파크) 카페파스쿠찌</t>
    <phoneticPr fontId="2" type="noConversion"/>
  </si>
  <si>
    <t>34185 대전광역시 유성구 문화원로146번길 7-21 1층 탐앤탐스</t>
    <phoneticPr fontId="2" type="noConversion"/>
  </si>
  <si>
    <t>34186 대전광역시 유성구 온천로 45 (봉명동) 101호 파리바게뜨</t>
    <phoneticPr fontId="2" type="noConversion"/>
  </si>
  <si>
    <t>34185 대전광역시 유성구 문화원로146번길 2 에이스타운 4차 101호 카페소담</t>
    <phoneticPr fontId="2" type="noConversion"/>
  </si>
  <si>
    <t>34178 대전광역시 유성구 계룡로 64 미성샤르망 빽다방</t>
    <phoneticPr fontId="2" type="noConversion"/>
  </si>
  <si>
    <t>34185 대전광역시 유성구 문화원로 86 1층 103호 빽다방</t>
    <phoneticPr fontId="2" type="noConversion"/>
  </si>
  <si>
    <t>34169 대전광역시 유성구 계룡로 55 105호 킁킁커피</t>
    <phoneticPr fontId="2" type="noConversion"/>
  </si>
  <si>
    <t>34179 대전광역시 유성구 계룡로 92 cj나인파크 101-1호 이디야</t>
    <phoneticPr fontId="2" type="noConversion"/>
  </si>
  <si>
    <t>34184 대전광역시 유성구 문화원로 99 1층 투썸플레이스</t>
    <phoneticPr fontId="2" type="noConversion"/>
  </si>
  <si>
    <t>34187 대전광역시 유성구 온천로 84 1층 투썸플레이스</t>
    <phoneticPr fontId="2" type="noConversion"/>
  </si>
  <si>
    <t>34189 대전광역시 유성구 계룡로 142 바로세움병원 1층 투썸플레이스</t>
    <phoneticPr fontId="2" type="noConversion"/>
  </si>
  <si>
    <t>34186 대전광역시 유성구 온천로 45 유스퀘어동 1층 120호 감성커피</t>
    <phoneticPr fontId="2" type="noConversion"/>
  </si>
  <si>
    <t>34188 대전광역시 유성구 계룡로132번길 10 뚜레쥬르</t>
    <phoneticPr fontId="2" type="noConversion"/>
  </si>
  <si>
    <t>34189 대전광역시 유성구 계룡로 150 205호 디저트39</t>
    <phoneticPr fontId="2" type="noConversion"/>
  </si>
  <si>
    <t>34188 대전광역시 유성구 계룡로132번길 10 1층 105호 빽다방</t>
    <phoneticPr fontId="2" type="noConversion"/>
  </si>
  <si>
    <t>34190 대전광역시 유성구 도안대로 512-21 1층 브레드마마</t>
    <phoneticPr fontId="2" type="noConversion"/>
  </si>
  <si>
    <t>34127 대전광역시 유성구 죽동로280번길 32 1층 오슬로의 시간</t>
    <phoneticPr fontId="2" type="noConversion"/>
  </si>
  <si>
    <t>34127 대전광역시 유성구 죽동로297번길 12 콜마르브레드</t>
    <phoneticPr fontId="2" type="noConversion"/>
  </si>
  <si>
    <t>34127 대전광역시 유성구 죽동로279번길 80 카페희스밀</t>
    <phoneticPr fontId="2" type="noConversion"/>
  </si>
  <si>
    <t>34127 대전광역시 유성구 죽동로242번길 59 1층 다온by모루</t>
    <phoneticPr fontId="2" type="noConversion"/>
  </si>
  <si>
    <t>34127 대전광역시 유성구 죽동로297번길 46 (죽동) 파스쿠찌</t>
    <phoneticPr fontId="2" type="noConversion"/>
  </si>
  <si>
    <t>34127 대전광역시 유성구 죽동로297번길 83 1층 101호 커스텀커피</t>
    <phoneticPr fontId="2" type="noConversion"/>
  </si>
  <si>
    <t>34127 대전광역시 유성구 죽동로280번길 34 1층 카페미뇽</t>
    <phoneticPr fontId="2" type="noConversion"/>
  </si>
  <si>
    <t>34127 대전광역시 유성구 죽동로 295 101호 빽다방</t>
    <phoneticPr fontId="2" type="noConversion"/>
  </si>
  <si>
    <t>34127 대전광역시 유성구 죽동로298번길 14 [다이소 맞은편] 파리바게뜨</t>
    <phoneticPr fontId="2" type="noConversion"/>
  </si>
  <si>
    <t>34127 대전광역시 유성구 죽동로297번길 22 예지빌딩 1층 투썸플레이스</t>
    <phoneticPr fontId="2" type="noConversion"/>
  </si>
  <si>
    <t>34127 대전광역시 유성구 유성대로 871 (죽동) 1층 101(일부), 102,103호(죽동) 배스킨라빈스</t>
    <phoneticPr fontId="2" type="noConversion"/>
  </si>
  <si>
    <t>34127 대전광역시 유성구 죽동로279번길 34 공차</t>
    <phoneticPr fontId="2" type="noConversion"/>
  </si>
  <si>
    <t>34139 대전광역시 유성구 어은로48번길 19 1층 우디룸</t>
    <phoneticPr fontId="2" type="noConversion"/>
  </si>
  <si>
    <t>34139 대전광역시 유성구 어은로 52 엘리트독서실 콜마르브레드</t>
    <phoneticPr fontId="2" type="noConversion"/>
  </si>
  <si>
    <t>34139 대전광역시 유성구 어은로 42 스타벅스</t>
    <phoneticPr fontId="2" type="noConversion"/>
  </si>
  <si>
    <t>34139 대전광역시 유성구 어은로58번길 2 동천빌딩 1층 빽다방</t>
    <phoneticPr fontId="2" type="noConversion"/>
  </si>
  <si>
    <t>34139 대전광역시 유성구 어은로48번길 12 메가커피 대전유성구청점</t>
    <phoneticPr fontId="2" type="noConversion"/>
  </si>
  <si>
    <t>34139 대전광역시 유성구 어은로51번길 2 [유성구청 뒤, 한빛APT 정문] 파리바게뜨</t>
    <phoneticPr fontId="2" type="noConversion"/>
  </si>
  <si>
    <t>35275 대전광역시 서구 계룡로314번길 8 드르쿰다From제주</t>
    <phoneticPr fontId="2" type="noConversion"/>
  </si>
  <si>
    <t>35221 대전광역시 서구 월평로13번길 52 펄스맥 팩토리</t>
    <phoneticPr fontId="2" type="noConversion"/>
  </si>
  <si>
    <t>35225 대전광역시 서구 월평로 46 아이엠일리터 1층 아임일리터</t>
    <phoneticPr fontId="2" type="noConversion"/>
  </si>
  <si>
    <t>35222 대전광역시 서구 한밭대로 580 스타벅스</t>
    <phoneticPr fontId="2" type="noConversion"/>
  </si>
  <si>
    <t>35222 대전광역시 서구 한밭대로 580 1층 배스킨라빈스</t>
    <phoneticPr fontId="2" type="noConversion"/>
  </si>
  <si>
    <t>35274 대전광역시 서구 계룡로264번길 41 카페드롭탑</t>
    <phoneticPr fontId="2" type="noConversion"/>
  </si>
  <si>
    <t>34180 대전광역시 유성구 월드컵대로351번길 5 오브떼르</t>
    <phoneticPr fontId="2" type="noConversion"/>
  </si>
  <si>
    <t>34177 대전광역시 유성구 유성대로668번길 99 폴인레미유</t>
    <phoneticPr fontId="2" type="noConversion"/>
  </si>
  <si>
    <t>34181 대전광역시 유성구 월드컵대로289번길 6 스타벅스</t>
    <phoneticPr fontId="2" type="noConversion"/>
  </si>
  <si>
    <t>34176 대전광역시 유성구 유성대로680번길 1-11 드롭탑</t>
    <phoneticPr fontId="2" type="noConversion"/>
  </si>
  <si>
    <t>34172 대전광역시 유성구 유성대로 756 1층 투썸플레이스</t>
    <phoneticPr fontId="2" type="noConversion"/>
  </si>
  <si>
    <t>34165 대전광역시 유성구 유성대로 781 스타벅스</t>
    <phoneticPr fontId="2" type="noConversion"/>
  </si>
  <si>
    <t>34171 대전광역시 유성구 문화원로 2 뚜레쥬르</t>
    <phoneticPr fontId="2" type="noConversion"/>
  </si>
  <si>
    <t>위도</t>
    <phoneticPr fontId="2" type="noConversion"/>
  </si>
  <si>
    <t>경도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</si>
</sst>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2"/>
      <color rgb="FF000000"/>
      <name val="Arial"/>
      <family val="2"/>
    </font>
    <font>
      <sz val="12"/>
      <color rgb="FF000000"/>
      <name val="맑은 고딕"/>
      <family val="2"/>
      <charset val="129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 shrinkToFit="1"/>
    </xf>
    <xf numFmtId="0" fontId="0" fillId="0" borderId="0" xfId="0" applyAlignment="1">
      <alignment horizontal="center" vertical="center" wrapText="1"/>
    </xf>
    <xf numFmtId="0" fontId="7" fillId="0" borderId="0" xfId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7" fillId="0" borderId="0" xfId="1" applyFill="1" applyAlignment="1">
      <alignment horizontal="center" vertical="center" wrapText="1"/>
    </xf>
  </cellXfs>
  <cellStyles count="2">
    <cellStyle name="표준" xfId="0" builtinId="0"/>
    <cellStyle name="표준 2" xfId="1" xr:uid="{CE3D1DB7-1D78-4544-9D63-02E3E078F5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8</xdr:row>
      <xdr:rowOff>19050</xdr:rowOff>
    </xdr:from>
    <xdr:to>
      <xdr:col>24</xdr:col>
      <xdr:colOff>396773</xdr:colOff>
      <xdr:row>13</xdr:row>
      <xdr:rowOff>724886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A1759B4-0614-4FA8-A6C3-1B7A2BDE6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82325" y="1905000"/>
          <a:ext cx="3820058" cy="7068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191A-B895-4AF4-9560-1AC4E0C50991}">
  <dimension ref="A1:T104"/>
  <sheetViews>
    <sheetView tabSelected="1" workbookViewId="0">
      <selection activeCell="M24" sqref="M24"/>
    </sheetView>
  </sheetViews>
  <sheetFormatPr defaultRowHeight="17.399999999999999" x14ac:dyDescent="0.4"/>
  <cols>
    <col min="1" max="2" width="9" style="4"/>
    <col min="3" max="3" width="11.09765625" style="4" bestFit="1" customWidth="1"/>
    <col min="4" max="4" width="12.19921875" style="4" bestFit="1" customWidth="1"/>
  </cols>
  <sheetData>
    <row r="1" spans="1:20" x14ac:dyDescent="0.4">
      <c r="A1" s="3" t="s">
        <v>0</v>
      </c>
      <c r="B1" s="3"/>
      <c r="C1" s="3"/>
      <c r="D1" s="3"/>
      <c r="T1" s="1" t="s">
        <v>14</v>
      </c>
    </row>
    <row r="2" spans="1:20" x14ac:dyDescent="0.4">
      <c r="A2" s="2" t="s">
        <v>13</v>
      </c>
      <c r="B2" s="2"/>
      <c r="C2" s="2"/>
      <c r="D2" s="2"/>
      <c r="T2" s="1" t="s">
        <v>15</v>
      </c>
    </row>
    <row r="3" spans="1:20" x14ac:dyDescent="0.4">
      <c r="A3" s="2" t="s">
        <v>111</v>
      </c>
      <c r="B3" s="2"/>
      <c r="C3" s="2"/>
      <c r="D3" s="2"/>
      <c r="T3" s="1" t="s">
        <v>95</v>
      </c>
    </row>
    <row r="4" spans="1:20" x14ac:dyDescent="0.4">
      <c r="T4" s="1" t="s">
        <v>16</v>
      </c>
    </row>
    <row r="5" spans="1:20" x14ac:dyDescent="0.4">
      <c r="A5" s="2"/>
      <c r="B5" s="2"/>
      <c r="C5" s="2"/>
      <c r="D5" s="2"/>
      <c r="T5" s="1" t="s">
        <v>17</v>
      </c>
    </row>
    <row r="6" spans="1:20" x14ac:dyDescent="0.4">
      <c r="T6" s="1" t="s">
        <v>18</v>
      </c>
    </row>
    <row r="7" spans="1:20" ht="34.799999999999997" x14ac:dyDescent="0.4">
      <c r="A7" s="8" t="s">
        <v>1</v>
      </c>
      <c r="B7" s="9" t="s">
        <v>102</v>
      </c>
      <c r="C7" s="9" t="s">
        <v>189</v>
      </c>
      <c r="D7" s="9" t="s">
        <v>190</v>
      </c>
      <c r="E7" s="8" t="s">
        <v>2</v>
      </c>
      <c r="F7" s="8" t="s">
        <v>3</v>
      </c>
      <c r="G7" s="9" t="s">
        <v>97</v>
      </c>
      <c r="H7" s="9" t="s">
        <v>98</v>
      </c>
      <c r="I7" s="9" t="s">
        <v>99</v>
      </c>
      <c r="J7" s="9" t="s">
        <v>100</v>
      </c>
      <c r="K7" s="10" t="s">
        <v>101</v>
      </c>
    </row>
    <row r="8" spans="1:20" ht="105" thickBot="1" x14ac:dyDescent="0.45">
      <c r="A8" s="5" t="s">
        <v>4</v>
      </c>
      <c r="B8" s="5" t="s">
        <v>103</v>
      </c>
      <c r="C8" s="14">
        <v>36.359845</v>
      </c>
      <c r="D8" s="14">
        <v>127.34983099999999</v>
      </c>
      <c r="E8" s="7">
        <v>4.3</v>
      </c>
      <c r="F8" s="12">
        <v>6600</v>
      </c>
      <c r="G8">
        <f>SUM(I8,J8)/K8</f>
        <v>1.5176374077112387E-2</v>
      </c>
      <c r="H8">
        <v>106</v>
      </c>
      <c r="I8">
        <v>32</v>
      </c>
      <c r="J8">
        <v>5</v>
      </c>
      <c r="K8">
        <v>2438</v>
      </c>
      <c r="P8" s="18"/>
      <c r="T8" s="1" t="s">
        <v>10</v>
      </c>
    </row>
    <row r="9" spans="1:20" ht="122.4" thickBot="1" x14ac:dyDescent="0.45">
      <c r="A9" s="5" t="s">
        <v>5</v>
      </c>
      <c r="B9" s="5" t="s">
        <v>104</v>
      </c>
      <c r="C9" s="15">
        <v>36.364535699999998</v>
      </c>
      <c r="D9" s="15">
        <v>127.34130949999999</v>
      </c>
      <c r="E9" s="7">
        <v>4.45</v>
      </c>
      <c r="F9" s="11">
        <v>6176</v>
      </c>
      <c r="G9">
        <f t="shared" ref="G9:G72" si="0">SUM(I9,J9)/K9</f>
        <v>2.6092628832354858E-2</v>
      </c>
      <c r="H9">
        <v>51</v>
      </c>
      <c r="I9">
        <v>33</v>
      </c>
      <c r="J9">
        <v>7</v>
      </c>
      <c r="K9">
        <v>1533</v>
      </c>
    </row>
    <row r="10" spans="1:20" ht="107.4" thickBot="1" x14ac:dyDescent="0.45">
      <c r="A10" s="5" t="s">
        <v>6</v>
      </c>
      <c r="B10" s="13" t="s">
        <v>105</v>
      </c>
      <c r="C10" s="15">
        <v>36.361609000000001</v>
      </c>
      <c r="D10" s="15">
        <v>127.35269</v>
      </c>
      <c r="E10" s="7">
        <v>4.55</v>
      </c>
      <c r="F10" s="12">
        <v>4471</v>
      </c>
      <c r="G10">
        <f t="shared" si="0"/>
        <v>7.481296758104738E-3</v>
      </c>
      <c r="H10">
        <v>25</v>
      </c>
      <c r="I10">
        <v>1</v>
      </c>
      <c r="J10">
        <v>2</v>
      </c>
      <c r="K10">
        <v>401</v>
      </c>
    </row>
    <row r="11" spans="1:20" ht="105" thickBot="1" x14ac:dyDescent="0.45">
      <c r="A11" s="5" t="s">
        <v>7</v>
      </c>
      <c r="B11" s="5" t="s">
        <v>106</v>
      </c>
      <c r="C11" s="15">
        <v>36.361303200000002</v>
      </c>
      <c r="D11" s="15">
        <v>127.3481328</v>
      </c>
      <c r="E11" s="7">
        <v>4.59</v>
      </c>
      <c r="F11" s="12">
        <v>5455</v>
      </c>
      <c r="G11">
        <f t="shared" si="0"/>
        <v>5.2721088435374153E-2</v>
      </c>
      <c r="H11">
        <v>39</v>
      </c>
      <c r="I11">
        <v>16</v>
      </c>
      <c r="J11">
        <v>15</v>
      </c>
      <c r="K11">
        <v>588</v>
      </c>
    </row>
    <row r="12" spans="1:20" ht="105" thickBot="1" x14ac:dyDescent="0.45">
      <c r="A12" s="5" t="s">
        <v>8</v>
      </c>
      <c r="B12" s="5" t="s">
        <v>108</v>
      </c>
      <c r="C12" s="15">
        <v>36.362349000000002</v>
      </c>
      <c r="D12" s="15">
        <v>127.3503169</v>
      </c>
      <c r="E12" s="7">
        <v>4.75</v>
      </c>
      <c r="F12" s="12">
        <v>4521</v>
      </c>
      <c r="G12">
        <f t="shared" si="0"/>
        <v>0.23668188736681886</v>
      </c>
      <c r="H12">
        <v>48</v>
      </c>
      <c r="I12">
        <v>172</v>
      </c>
      <c r="J12">
        <v>139</v>
      </c>
      <c r="K12">
        <v>1314</v>
      </c>
    </row>
    <row r="13" spans="1:20" ht="87.6" thickBot="1" x14ac:dyDescent="0.45">
      <c r="A13" s="5" t="s">
        <v>19</v>
      </c>
      <c r="B13" s="5" t="s">
        <v>107</v>
      </c>
      <c r="C13" s="15">
        <v>36.360650800000002</v>
      </c>
      <c r="D13" s="15">
        <v>127.3446438</v>
      </c>
      <c r="E13" s="7">
        <v>4.5199999999999996</v>
      </c>
      <c r="F13" s="7">
        <v>5818.75</v>
      </c>
      <c r="G13">
        <f t="shared" si="0"/>
        <v>8.7338804220398594E-2</v>
      </c>
      <c r="H13">
        <v>165</v>
      </c>
      <c r="I13">
        <v>41</v>
      </c>
      <c r="J13">
        <v>108</v>
      </c>
      <c r="K13">
        <v>1706</v>
      </c>
    </row>
    <row r="14" spans="1:20" ht="174.6" thickBot="1" x14ac:dyDescent="0.45">
      <c r="A14" s="5" t="s">
        <v>9</v>
      </c>
      <c r="B14" s="5" t="s">
        <v>109</v>
      </c>
      <c r="C14" s="15">
        <v>36.360624399999999</v>
      </c>
      <c r="D14" s="15">
        <v>127.3507034</v>
      </c>
      <c r="E14" s="7">
        <v>4.92</v>
      </c>
      <c r="F14" s="7">
        <v>6071</v>
      </c>
      <c r="G14">
        <f t="shared" si="0"/>
        <v>0.12387387387387387</v>
      </c>
      <c r="H14">
        <v>46</v>
      </c>
      <c r="I14">
        <v>29</v>
      </c>
      <c r="J14">
        <v>26</v>
      </c>
      <c r="K14">
        <v>444</v>
      </c>
    </row>
    <row r="15" spans="1:20" ht="122.4" thickBot="1" x14ac:dyDescent="0.45">
      <c r="A15" s="5" t="s">
        <v>11</v>
      </c>
      <c r="B15" s="5" t="s">
        <v>110</v>
      </c>
      <c r="C15" s="15">
        <v>36.362671200000001</v>
      </c>
      <c r="D15" s="15">
        <v>127.3494106</v>
      </c>
      <c r="E15" s="7">
        <v>4.54</v>
      </c>
      <c r="F15" s="12">
        <v>3617</v>
      </c>
      <c r="G15">
        <f t="shared" si="0"/>
        <v>2.6239067055393587E-2</v>
      </c>
      <c r="H15">
        <v>41</v>
      </c>
      <c r="I15">
        <v>6</v>
      </c>
      <c r="J15">
        <v>3</v>
      </c>
      <c r="K15">
        <v>343</v>
      </c>
    </row>
    <row r="16" spans="1:20" ht="122.4" thickBot="1" x14ac:dyDescent="0.45">
      <c r="A16" s="5" t="s">
        <v>12</v>
      </c>
      <c r="B16" s="5" t="s">
        <v>112</v>
      </c>
      <c r="C16" s="15">
        <v>36.3625355</v>
      </c>
      <c r="D16" s="15">
        <v>127.3489715</v>
      </c>
      <c r="E16" s="7">
        <v>4.7</v>
      </c>
      <c r="F16" s="11">
        <v>4665</v>
      </c>
      <c r="G16">
        <f t="shared" si="0"/>
        <v>4.3859649122807015E-2</v>
      </c>
      <c r="H16">
        <v>20</v>
      </c>
      <c r="I16">
        <v>11</v>
      </c>
      <c r="J16">
        <v>4</v>
      </c>
      <c r="K16">
        <v>342</v>
      </c>
    </row>
    <row r="17" spans="1:11" ht="105" thickBot="1" x14ac:dyDescent="0.45">
      <c r="A17" s="5" t="s">
        <v>20</v>
      </c>
      <c r="B17" s="5" t="s">
        <v>113</v>
      </c>
      <c r="C17" s="15">
        <v>36.361319000000002</v>
      </c>
      <c r="D17" s="15">
        <v>127.3438984</v>
      </c>
      <c r="E17" s="7">
        <v>4.46</v>
      </c>
      <c r="F17" s="7">
        <v>5770.5129999999999</v>
      </c>
      <c r="G17">
        <f t="shared" si="0"/>
        <v>0.12301587301587301</v>
      </c>
      <c r="H17">
        <v>15</v>
      </c>
      <c r="I17">
        <v>14</v>
      </c>
      <c r="J17">
        <v>17</v>
      </c>
      <c r="K17">
        <v>252</v>
      </c>
    </row>
    <row r="18" spans="1:11" ht="105" thickBot="1" x14ac:dyDescent="0.45">
      <c r="A18" s="5" t="s">
        <v>21</v>
      </c>
      <c r="B18" s="5" t="s">
        <v>114</v>
      </c>
      <c r="C18" s="15">
        <v>36.361813699999999</v>
      </c>
      <c r="D18" s="15">
        <v>127.3503102</v>
      </c>
      <c r="E18" s="7">
        <v>4.55</v>
      </c>
      <c r="F18" s="7">
        <v>5028.2610000000004</v>
      </c>
      <c r="G18">
        <f t="shared" si="0"/>
        <v>3.3333333333333333E-2</v>
      </c>
      <c r="H18">
        <v>29</v>
      </c>
      <c r="I18">
        <v>6</v>
      </c>
      <c r="J18">
        <v>8</v>
      </c>
      <c r="K18">
        <v>420</v>
      </c>
    </row>
    <row r="19" spans="1:11" ht="122.4" thickBot="1" x14ac:dyDescent="0.45">
      <c r="A19" s="5" t="s">
        <v>22</v>
      </c>
      <c r="B19" s="5" t="s">
        <v>115</v>
      </c>
      <c r="C19" s="15">
        <v>36.361926599999997</v>
      </c>
      <c r="D19" s="15">
        <v>127.3500307</v>
      </c>
      <c r="E19" s="7">
        <v>4.45</v>
      </c>
      <c r="F19" s="7">
        <v>4626.6670000000004</v>
      </c>
      <c r="G19">
        <f t="shared" si="0"/>
        <v>4.4091710758377423E-2</v>
      </c>
      <c r="H19">
        <v>67</v>
      </c>
      <c r="I19">
        <v>22</v>
      </c>
      <c r="J19">
        <v>3</v>
      </c>
      <c r="K19">
        <v>567</v>
      </c>
    </row>
    <row r="20" spans="1:11" ht="122.4" thickBot="1" x14ac:dyDescent="0.45">
      <c r="A20" s="5" t="s">
        <v>23</v>
      </c>
      <c r="B20" s="5" t="s">
        <v>116</v>
      </c>
      <c r="C20" s="15">
        <v>36.362858299999999</v>
      </c>
      <c r="D20" s="15">
        <v>127.3491683</v>
      </c>
      <c r="E20" s="7">
        <v>4.4000000000000004</v>
      </c>
      <c r="F20" s="11">
        <v>3374</v>
      </c>
      <c r="G20">
        <f t="shared" si="0"/>
        <v>3.9832285115303984E-2</v>
      </c>
      <c r="H20">
        <v>24</v>
      </c>
      <c r="I20">
        <v>15</v>
      </c>
      <c r="J20">
        <v>4</v>
      </c>
      <c r="K20">
        <v>477</v>
      </c>
    </row>
    <row r="21" spans="1:11" ht="105" thickBot="1" x14ac:dyDescent="0.45">
      <c r="A21" s="6" t="s">
        <v>24</v>
      </c>
      <c r="B21" s="6" t="s">
        <v>117</v>
      </c>
      <c r="C21" s="15">
        <v>36.362661000000003</v>
      </c>
      <c r="D21" s="15">
        <v>127.3481938</v>
      </c>
      <c r="E21" s="7">
        <v>4.53</v>
      </c>
      <c r="F21" s="7">
        <v>4106.0609999999997</v>
      </c>
      <c r="G21">
        <f t="shared" si="0"/>
        <v>6.589147286821706E-2</v>
      </c>
      <c r="H21">
        <v>26</v>
      </c>
      <c r="I21">
        <v>3</v>
      </c>
      <c r="J21">
        <v>14</v>
      </c>
      <c r="K21">
        <v>258</v>
      </c>
    </row>
    <row r="22" spans="1:11" ht="105" thickBot="1" x14ac:dyDescent="0.45">
      <c r="A22" s="6" t="s">
        <v>25</v>
      </c>
      <c r="B22" s="6" t="s">
        <v>119</v>
      </c>
      <c r="C22" s="15">
        <v>36.362845700000001</v>
      </c>
      <c r="D22" s="15">
        <v>127.3498348</v>
      </c>
      <c r="E22" s="7">
        <v>4.68</v>
      </c>
      <c r="F22" s="11">
        <v>3350</v>
      </c>
      <c r="G22">
        <f t="shared" si="0"/>
        <v>4.608294930875576E-3</v>
      </c>
      <c r="H22">
        <v>13</v>
      </c>
      <c r="I22">
        <v>1</v>
      </c>
      <c r="J22">
        <v>0</v>
      </c>
      <c r="K22">
        <v>217</v>
      </c>
    </row>
    <row r="23" spans="1:11" ht="105" thickBot="1" x14ac:dyDescent="0.45">
      <c r="A23" s="6" t="s">
        <v>26</v>
      </c>
      <c r="B23" s="6" t="s">
        <v>118</v>
      </c>
      <c r="C23" s="15">
        <v>36.362601499999997</v>
      </c>
      <c r="D23" s="15">
        <v>127.3500117</v>
      </c>
      <c r="E23" s="7">
        <v>4.55</v>
      </c>
      <c r="F23" s="7">
        <v>3691</v>
      </c>
      <c r="G23">
        <f t="shared" si="0"/>
        <v>1.098901098901099E-2</v>
      </c>
      <c r="H23">
        <v>26</v>
      </c>
      <c r="I23">
        <v>2</v>
      </c>
      <c r="J23">
        <v>2</v>
      </c>
      <c r="K23">
        <v>364</v>
      </c>
    </row>
    <row r="24" spans="1:11" ht="139.80000000000001" thickBot="1" x14ac:dyDescent="0.45">
      <c r="A24" s="6" t="s">
        <v>27</v>
      </c>
      <c r="B24" s="6" t="s">
        <v>120</v>
      </c>
      <c r="C24" s="15">
        <v>36.362414000000001</v>
      </c>
      <c r="D24" s="15">
        <v>127.35000220000001</v>
      </c>
      <c r="E24" s="7">
        <v>4.5999999999999996</v>
      </c>
      <c r="F24" s="7">
        <v>3911.3209999999999</v>
      </c>
      <c r="G24">
        <f t="shared" si="0"/>
        <v>1.5748031496062992E-2</v>
      </c>
      <c r="H24">
        <v>32</v>
      </c>
      <c r="I24">
        <v>3</v>
      </c>
      <c r="J24">
        <v>1</v>
      </c>
      <c r="K24">
        <v>254</v>
      </c>
    </row>
    <row r="25" spans="1:11" ht="105" thickBot="1" x14ac:dyDescent="0.45">
      <c r="A25" s="6" t="s">
        <v>28</v>
      </c>
      <c r="B25" s="6" t="s">
        <v>121</v>
      </c>
      <c r="C25" s="15">
        <v>36.361058900000003</v>
      </c>
      <c r="D25" s="15">
        <v>127.34478300000001</v>
      </c>
      <c r="E25" s="7">
        <v>4.5599999999999996</v>
      </c>
      <c r="F25" s="7">
        <v>4306.8969999999999</v>
      </c>
      <c r="G25">
        <f t="shared" si="0"/>
        <v>0.10194174757281553</v>
      </c>
      <c r="H25">
        <v>60</v>
      </c>
      <c r="I25">
        <v>24</v>
      </c>
      <c r="J25">
        <v>18</v>
      </c>
      <c r="K25">
        <v>412</v>
      </c>
    </row>
    <row r="26" spans="1:11" ht="105" thickBot="1" x14ac:dyDescent="0.45">
      <c r="A26" s="6" t="s">
        <v>29</v>
      </c>
      <c r="B26" s="6" t="s">
        <v>122</v>
      </c>
      <c r="C26" s="15">
        <v>36.362851200000001</v>
      </c>
      <c r="D26" s="15">
        <v>127.35051439999999</v>
      </c>
      <c r="E26" s="7">
        <v>4.4800000000000004</v>
      </c>
      <c r="F26" s="11">
        <v>3556</v>
      </c>
      <c r="G26">
        <f t="shared" si="0"/>
        <v>0</v>
      </c>
      <c r="H26">
        <v>7</v>
      </c>
      <c r="I26">
        <v>0</v>
      </c>
      <c r="J26">
        <v>0</v>
      </c>
      <c r="K26">
        <v>355</v>
      </c>
    </row>
    <row r="27" spans="1:11" ht="105" thickBot="1" x14ac:dyDescent="0.45">
      <c r="A27" s="6" t="s">
        <v>30</v>
      </c>
      <c r="B27" s="6" t="s">
        <v>123</v>
      </c>
      <c r="C27" s="15">
        <v>36.357147099999999</v>
      </c>
      <c r="D27" s="15">
        <v>127.3451084</v>
      </c>
      <c r="E27" s="7">
        <v>4</v>
      </c>
      <c r="F27" s="11">
        <v>5500</v>
      </c>
      <c r="G27">
        <f t="shared" si="0"/>
        <v>2.9657794676806085E-2</v>
      </c>
      <c r="H27">
        <v>135</v>
      </c>
      <c r="I27">
        <v>22</v>
      </c>
      <c r="J27">
        <v>17</v>
      </c>
      <c r="K27">
        <v>1315</v>
      </c>
    </row>
    <row r="28" spans="1:11" ht="105" thickBot="1" x14ac:dyDescent="0.45">
      <c r="A28" s="6" t="s">
        <v>31</v>
      </c>
      <c r="B28" s="6" t="s">
        <v>124</v>
      </c>
      <c r="C28" s="15">
        <v>36.349522299999997</v>
      </c>
      <c r="D28" s="15">
        <v>127.33974259999999</v>
      </c>
      <c r="E28" s="7">
        <v>4.3</v>
      </c>
      <c r="F28" s="11">
        <v>6074</v>
      </c>
      <c r="G28">
        <f t="shared" si="0"/>
        <v>0</v>
      </c>
      <c r="H28">
        <v>46</v>
      </c>
      <c r="I28">
        <v>0</v>
      </c>
      <c r="J28">
        <v>0</v>
      </c>
      <c r="K28">
        <v>753</v>
      </c>
    </row>
    <row r="29" spans="1:11" ht="122.4" thickBot="1" x14ac:dyDescent="0.45">
      <c r="A29" s="6" t="s">
        <v>32</v>
      </c>
      <c r="B29" s="6" t="s">
        <v>125</v>
      </c>
      <c r="C29" s="15">
        <v>36.358946799999998</v>
      </c>
      <c r="D29" s="15">
        <v>127.35240829999999</v>
      </c>
      <c r="E29" s="7">
        <v>4.3</v>
      </c>
      <c r="F29" s="7">
        <v>6058</v>
      </c>
      <c r="G29">
        <f t="shared" si="0"/>
        <v>1.4851485148514851E-2</v>
      </c>
      <c r="H29">
        <v>23</v>
      </c>
      <c r="I29">
        <v>4</v>
      </c>
      <c r="J29">
        <v>2</v>
      </c>
      <c r="K29">
        <v>404</v>
      </c>
    </row>
    <row r="30" spans="1:11" ht="122.4" thickBot="1" x14ac:dyDescent="0.45">
      <c r="A30" s="6" t="s">
        <v>33</v>
      </c>
      <c r="B30" s="6" t="s">
        <v>126</v>
      </c>
      <c r="C30" s="15">
        <v>36.357815500000001</v>
      </c>
      <c r="D30" s="15">
        <v>127.3477874</v>
      </c>
      <c r="E30" s="7">
        <v>4.43</v>
      </c>
      <c r="F30" s="7">
        <v>5173</v>
      </c>
      <c r="G30">
        <f t="shared" si="0"/>
        <v>2.0372010628875111E-2</v>
      </c>
      <c r="H30">
        <v>90</v>
      </c>
      <c r="I30">
        <v>14</v>
      </c>
      <c r="J30">
        <v>9</v>
      </c>
      <c r="K30">
        <v>1129</v>
      </c>
    </row>
    <row r="31" spans="1:11" ht="157.19999999999999" thickBot="1" x14ac:dyDescent="0.45">
      <c r="A31" s="6" t="s">
        <v>34</v>
      </c>
      <c r="B31" s="6" t="s">
        <v>127</v>
      </c>
      <c r="C31" s="15">
        <v>36.357815500000001</v>
      </c>
      <c r="D31" s="15">
        <v>127.3477874</v>
      </c>
      <c r="E31" s="7">
        <v>4.4000000000000004</v>
      </c>
      <c r="F31" s="11">
        <v>6176</v>
      </c>
      <c r="G31">
        <f t="shared" si="0"/>
        <v>3.0581039755351681E-2</v>
      </c>
      <c r="H31">
        <v>42</v>
      </c>
      <c r="I31">
        <v>16</v>
      </c>
      <c r="J31">
        <v>4</v>
      </c>
      <c r="K31">
        <v>654</v>
      </c>
    </row>
    <row r="32" spans="1:11" ht="139.80000000000001" thickBot="1" x14ac:dyDescent="0.45">
      <c r="A32" s="6" t="s">
        <v>35</v>
      </c>
      <c r="B32" s="6" t="s">
        <v>128</v>
      </c>
      <c r="C32" s="15">
        <v>36.3518075</v>
      </c>
      <c r="D32" s="15">
        <v>127.3383741</v>
      </c>
      <c r="E32" s="7">
        <v>4.53</v>
      </c>
      <c r="F32" s="11">
        <v>4125</v>
      </c>
      <c r="G32">
        <f t="shared" si="0"/>
        <v>4.4052863436123352E-3</v>
      </c>
      <c r="H32">
        <v>17</v>
      </c>
      <c r="I32">
        <v>0</v>
      </c>
      <c r="J32">
        <v>1</v>
      </c>
      <c r="K32">
        <v>227</v>
      </c>
    </row>
    <row r="33" spans="1:11" ht="105" thickBot="1" x14ac:dyDescent="0.45">
      <c r="A33" s="6" t="s">
        <v>36</v>
      </c>
      <c r="B33" s="6" t="s">
        <v>129</v>
      </c>
      <c r="C33" s="15">
        <v>36.358998</v>
      </c>
      <c r="D33" s="15">
        <v>127.35359390000001</v>
      </c>
      <c r="E33" s="7">
        <v>4.47</v>
      </c>
      <c r="F33" s="12">
        <v>5545</v>
      </c>
      <c r="G33">
        <f t="shared" si="0"/>
        <v>6.1452513966480445E-2</v>
      </c>
      <c r="H33">
        <v>104</v>
      </c>
      <c r="I33">
        <v>55</v>
      </c>
      <c r="J33">
        <v>11</v>
      </c>
      <c r="K33">
        <v>1074</v>
      </c>
    </row>
    <row r="34" spans="1:11" ht="139.80000000000001" thickBot="1" x14ac:dyDescent="0.45">
      <c r="A34" s="6" t="s">
        <v>37</v>
      </c>
      <c r="B34" s="6" t="s">
        <v>130</v>
      </c>
      <c r="C34" s="15">
        <v>36.359437900000003</v>
      </c>
      <c r="D34" s="15">
        <v>127.3443841</v>
      </c>
      <c r="E34" s="7">
        <v>4.45</v>
      </c>
      <c r="F34" s="11">
        <v>3761</v>
      </c>
      <c r="G34">
        <f t="shared" si="0"/>
        <v>8.385744234800839E-3</v>
      </c>
      <c r="H34">
        <v>45</v>
      </c>
      <c r="I34">
        <v>3</v>
      </c>
      <c r="J34">
        <v>1</v>
      </c>
      <c r="K34">
        <v>477</v>
      </c>
    </row>
    <row r="35" spans="1:11" ht="105" thickBot="1" x14ac:dyDescent="0.45">
      <c r="A35" s="6" t="s">
        <v>38</v>
      </c>
      <c r="B35" s="6" t="s">
        <v>131</v>
      </c>
      <c r="C35" s="15">
        <v>36.357499500000003</v>
      </c>
      <c r="D35" s="15">
        <v>127.34262819999999</v>
      </c>
      <c r="E35" s="7">
        <v>4.7</v>
      </c>
      <c r="F35" s="7">
        <v>3700</v>
      </c>
      <c r="G35">
        <f t="shared" si="0"/>
        <v>1.1650485436893204E-2</v>
      </c>
      <c r="H35">
        <v>55</v>
      </c>
      <c r="I35">
        <v>2</v>
      </c>
      <c r="J35">
        <v>4</v>
      </c>
      <c r="K35">
        <v>515</v>
      </c>
    </row>
    <row r="36" spans="1:11" ht="122.4" thickBot="1" x14ac:dyDescent="0.45">
      <c r="A36" s="6" t="s">
        <v>39</v>
      </c>
      <c r="B36" s="6" t="s">
        <v>132</v>
      </c>
      <c r="C36" s="15">
        <v>36.352098599999998</v>
      </c>
      <c r="D36" s="15">
        <v>127.33914129999999</v>
      </c>
      <c r="E36" s="7">
        <v>4.51</v>
      </c>
      <c r="F36" s="7">
        <v>6129.0320000000002</v>
      </c>
      <c r="G36">
        <f t="shared" si="0"/>
        <v>5.5555555555555552E-2</v>
      </c>
      <c r="H36">
        <v>37</v>
      </c>
      <c r="I36">
        <v>27</v>
      </c>
      <c r="J36">
        <v>4</v>
      </c>
      <c r="K36">
        <v>558</v>
      </c>
    </row>
    <row r="37" spans="1:11" ht="105" thickBot="1" x14ac:dyDescent="0.45">
      <c r="A37" s="6" t="s">
        <v>40</v>
      </c>
      <c r="B37" s="6" t="s">
        <v>133</v>
      </c>
      <c r="C37" s="15">
        <v>36.355033200000001</v>
      </c>
      <c r="D37" s="15">
        <v>127.33696399999999</v>
      </c>
      <c r="E37" s="7">
        <v>4.7699999999999996</v>
      </c>
      <c r="F37" s="7">
        <v>4608</v>
      </c>
      <c r="G37">
        <f t="shared" si="0"/>
        <v>3.0549898167006109E-2</v>
      </c>
      <c r="H37">
        <v>42</v>
      </c>
      <c r="I37">
        <v>10</v>
      </c>
      <c r="J37">
        <v>5</v>
      </c>
      <c r="K37">
        <v>491</v>
      </c>
    </row>
    <row r="38" spans="1:11" ht="122.4" thickBot="1" x14ac:dyDescent="0.45">
      <c r="A38" s="6" t="s">
        <v>41</v>
      </c>
      <c r="B38" s="6" t="s">
        <v>134</v>
      </c>
      <c r="C38" s="15">
        <v>36.360182199999997</v>
      </c>
      <c r="D38" s="15">
        <v>127.34264210000001</v>
      </c>
      <c r="E38" s="7">
        <v>4.3</v>
      </c>
      <c r="F38" s="7">
        <v>4528.5709999999999</v>
      </c>
      <c r="G38">
        <f t="shared" si="0"/>
        <v>0.1557632398753894</v>
      </c>
      <c r="H38">
        <v>36</v>
      </c>
      <c r="I38">
        <v>18</v>
      </c>
      <c r="J38">
        <v>32</v>
      </c>
      <c r="K38">
        <f>77+36+32+29+24+21+18+15+15+14+13+13+8+4+2</f>
        <v>321</v>
      </c>
    </row>
    <row r="39" spans="1:11" ht="157.19999999999999" thickBot="1" x14ac:dyDescent="0.45">
      <c r="A39" s="6" t="s">
        <v>42</v>
      </c>
      <c r="B39" s="6" t="s">
        <v>135</v>
      </c>
      <c r="C39" s="15">
        <v>36.355033200000001</v>
      </c>
      <c r="D39" s="15">
        <v>127.33696399999999</v>
      </c>
      <c r="E39" s="7">
        <v>4.54</v>
      </c>
      <c r="F39" s="7">
        <v>5018.2929999999997</v>
      </c>
      <c r="G39">
        <f t="shared" si="0"/>
        <v>3.3660589060308554E-2</v>
      </c>
      <c r="H39">
        <v>73</v>
      </c>
      <c r="I39">
        <v>18</v>
      </c>
      <c r="J39">
        <v>6</v>
      </c>
      <c r="K39">
        <f>150+119+111+73+72+68+41+25+18+11+9+6+4+3+3</f>
        <v>713</v>
      </c>
    </row>
    <row r="40" spans="1:11" ht="105" thickBot="1" x14ac:dyDescent="0.45">
      <c r="A40" s="6" t="s">
        <v>43</v>
      </c>
      <c r="B40" s="6" t="s">
        <v>136</v>
      </c>
      <c r="C40" s="15">
        <v>36.3514622</v>
      </c>
      <c r="D40" s="15">
        <v>127.33998130000001</v>
      </c>
      <c r="E40" s="7">
        <v>4.47</v>
      </c>
      <c r="F40" s="7">
        <v>5818.75</v>
      </c>
      <c r="G40">
        <f t="shared" si="0"/>
        <v>6.5317387304507826E-2</v>
      </c>
      <c r="H40">
        <v>151</v>
      </c>
      <c r="I40">
        <v>65</v>
      </c>
      <c r="J40">
        <v>77</v>
      </c>
      <c r="K40">
        <f>716+292+244+165+151+112+112+77+65+61+60+53+30+23+13</f>
        <v>2174</v>
      </c>
    </row>
    <row r="41" spans="1:11" ht="87.6" thickBot="1" x14ac:dyDescent="0.45">
      <c r="A41" s="6" t="s">
        <v>44</v>
      </c>
      <c r="B41" s="6" t="s">
        <v>137</v>
      </c>
      <c r="C41" s="15">
        <v>36.354522199999998</v>
      </c>
      <c r="D41" s="15">
        <v>127.3395544</v>
      </c>
      <c r="E41" s="7">
        <v>4.45</v>
      </c>
      <c r="F41" s="7">
        <v>5818.75</v>
      </c>
      <c r="G41">
        <f t="shared" si="0"/>
        <v>9.4763092269326679E-2</v>
      </c>
      <c r="H41">
        <v>90</v>
      </c>
      <c r="I41">
        <v>50</v>
      </c>
      <c r="J41">
        <v>64</v>
      </c>
      <c r="K41">
        <f>353+180+142+114+90+75+64+50+39+24+23+20+13+12+4</f>
        <v>1203</v>
      </c>
    </row>
    <row r="42" spans="1:11" ht="122.4" thickBot="1" x14ac:dyDescent="0.45">
      <c r="A42" s="6" t="s">
        <v>45</v>
      </c>
      <c r="B42" s="6" t="s">
        <v>138</v>
      </c>
      <c r="C42" s="15">
        <v>36.355798900000003</v>
      </c>
      <c r="D42" s="15">
        <v>127.34272180000001</v>
      </c>
      <c r="E42" s="7">
        <v>4.34</v>
      </c>
      <c r="F42" s="7">
        <v>5331.5789999999997</v>
      </c>
      <c r="G42">
        <f t="shared" si="0"/>
        <v>0.14045618247298919</v>
      </c>
      <c r="H42">
        <v>63</v>
      </c>
      <c r="I42">
        <v>50</v>
      </c>
      <c r="J42">
        <v>67</v>
      </c>
      <c r="K42">
        <f>228+106+69+67+66+63+55+50+35+27+21+17+13+8+8</f>
        <v>833</v>
      </c>
    </row>
    <row r="43" spans="1:11" ht="157.19999999999999" thickBot="1" x14ac:dyDescent="0.45">
      <c r="A43" s="6" t="s">
        <v>46</v>
      </c>
      <c r="B43" s="6" t="s">
        <v>139</v>
      </c>
      <c r="C43" s="15">
        <v>36.355713199999997</v>
      </c>
      <c r="D43" s="15">
        <v>127.3371923</v>
      </c>
      <c r="E43" s="7">
        <v>4.5</v>
      </c>
      <c r="F43" s="7">
        <v>4626.6670000000004</v>
      </c>
      <c r="G43">
        <f t="shared" si="0"/>
        <v>3.4431137724550899E-2</v>
      </c>
      <c r="H43">
        <v>119</v>
      </c>
      <c r="I43" s="17">
        <v>19</v>
      </c>
      <c r="J43">
        <v>4</v>
      </c>
      <c r="K43">
        <f>209+130+119+45+40+37+19+19+16+10+7+6+4+4+3</f>
        <v>668</v>
      </c>
    </row>
    <row r="44" spans="1:11" ht="87.6" thickBot="1" x14ac:dyDescent="0.45">
      <c r="A44" s="6" t="s">
        <v>47</v>
      </c>
      <c r="B44" s="6" t="s">
        <v>140</v>
      </c>
      <c r="C44" s="15">
        <v>36.354966599999997</v>
      </c>
      <c r="D44" s="15">
        <v>127.3423428</v>
      </c>
      <c r="E44" s="7">
        <v>4.42</v>
      </c>
      <c r="F44" s="7">
        <v>4333.3329999999996</v>
      </c>
      <c r="G44">
        <f t="shared" si="0"/>
        <v>4.0697674418604654E-2</v>
      </c>
      <c r="H44">
        <v>24</v>
      </c>
      <c r="I44">
        <v>15</v>
      </c>
      <c r="J44">
        <v>6</v>
      </c>
      <c r="K44">
        <f>187+58+52+51+46+29+26+24+15+10+6+4+4+3+1</f>
        <v>516</v>
      </c>
    </row>
    <row r="45" spans="1:11" ht="157.19999999999999" thickBot="1" x14ac:dyDescent="0.45">
      <c r="A45" s="6" t="s">
        <v>48</v>
      </c>
      <c r="B45" s="6" t="s">
        <v>142</v>
      </c>
      <c r="C45" s="15">
        <v>36.3535264</v>
      </c>
      <c r="D45" s="15">
        <v>127.3405356</v>
      </c>
      <c r="E45" s="7">
        <v>4.43</v>
      </c>
      <c r="F45" s="7">
        <v>5784.2110000000002</v>
      </c>
      <c r="G45">
        <f t="shared" si="0"/>
        <v>0.13782051282051283</v>
      </c>
      <c r="H45">
        <v>35</v>
      </c>
      <c r="I45">
        <v>26</v>
      </c>
      <c r="J45">
        <v>17</v>
      </c>
      <c r="K45">
        <f>66+44+35+32+30+26+23+17+15+11+4+4+3+2</f>
        <v>312</v>
      </c>
    </row>
    <row r="46" spans="1:11" ht="105" thickBot="1" x14ac:dyDescent="0.45">
      <c r="A46" s="6" t="s">
        <v>96</v>
      </c>
      <c r="B46" s="6" t="s">
        <v>141</v>
      </c>
      <c r="C46" s="15">
        <v>36.357311699999997</v>
      </c>
      <c r="D46" s="15">
        <v>127.34482</v>
      </c>
      <c r="E46" s="7">
        <v>4.49</v>
      </c>
      <c r="F46" s="7">
        <v>5784.2110000000002</v>
      </c>
      <c r="G46">
        <f t="shared" si="0"/>
        <v>0.13323353293413173</v>
      </c>
      <c r="H46">
        <v>36</v>
      </c>
      <c r="I46">
        <v>39</v>
      </c>
      <c r="J46">
        <v>50</v>
      </c>
      <c r="K46">
        <f>168+87+83+59+59+50+39+36+26+18+14+12+11+3+3</f>
        <v>668</v>
      </c>
    </row>
    <row r="47" spans="1:11" ht="122.4" thickBot="1" x14ac:dyDescent="0.45">
      <c r="A47" s="6" t="s">
        <v>49</v>
      </c>
      <c r="B47" s="6" t="s">
        <v>143</v>
      </c>
      <c r="C47" s="15">
        <v>36.357044899999998</v>
      </c>
      <c r="D47" s="15">
        <v>127.353083</v>
      </c>
      <c r="E47" s="7">
        <v>3.9</v>
      </c>
      <c r="F47" s="7">
        <v>4910</v>
      </c>
      <c r="G47">
        <f t="shared" si="0"/>
        <v>0.14545454545454545</v>
      </c>
      <c r="H47">
        <v>28</v>
      </c>
      <c r="I47">
        <v>19</v>
      </c>
      <c r="J47">
        <v>29</v>
      </c>
      <c r="K47">
        <f>100+30+29+28+27+24+19+18+14+12+9+6+6+5+3</f>
        <v>330</v>
      </c>
    </row>
    <row r="48" spans="1:11" ht="122.4" thickBot="1" x14ac:dyDescent="0.45">
      <c r="A48" s="6" t="s">
        <v>50</v>
      </c>
      <c r="B48" s="6" t="s">
        <v>144</v>
      </c>
      <c r="C48" s="15">
        <v>36.355696299999998</v>
      </c>
      <c r="D48" s="15">
        <v>127.3429483</v>
      </c>
      <c r="E48" s="7">
        <v>4.43</v>
      </c>
      <c r="F48" s="7">
        <v>3911.3209999999999</v>
      </c>
      <c r="G48">
        <f t="shared" si="0"/>
        <v>2.057142857142857E-2</v>
      </c>
      <c r="H48">
        <v>110</v>
      </c>
      <c r="I48">
        <v>13</v>
      </c>
      <c r="J48">
        <v>5</v>
      </c>
      <c r="K48">
        <f>398+148+110+46+36+32+32+25+13+13+6+5+5+5+1</f>
        <v>875</v>
      </c>
    </row>
    <row r="49" spans="1:11" ht="157.19999999999999" thickBot="1" x14ac:dyDescent="0.45">
      <c r="A49" s="6" t="s">
        <v>51</v>
      </c>
      <c r="B49" s="6" t="s">
        <v>145</v>
      </c>
      <c r="C49" s="15">
        <v>36.357970399999999</v>
      </c>
      <c r="D49" s="15">
        <v>127.35141179999999</v>
      </c>
      <c r="E49" s="7">
        <v>4.38</v>
      </c>
      <c r="F49" s="7">
        <v>5573.1710000000003</v>
      </c>
      <c r="G49">
        <f t="shared" si="0"/>
        <v>7.3529411764705885E-2</v>
      </c>
      <c r="H49">
        <v>23</v>
      </c>
      <c r="I49">
        <v>13</v>
      </c>
      <c r="J49">
        <v>7</v>
      </c>
      <c r="K49">
        <f>62+35+32+26+24+23+17+13+11+8+7+5+4+3+2</f>
        <v>272</v>
      </c>
    </row>
    <row r="50" spans="1:11" ht="105" thickBot="1" x14ac:dyDescent="0.45">
      <c r="A50" s="6" t="s">
        <v>52</v>
      </c>
      <c r="B50" s="6" t="s">
        <v>146</v>
      </c>
      <c r="C50" s="15">
        <v>36.354604999999999</v>
      </c>
      <c r="D50" s="15">
        <v>127.33785709999999</v>
      </c>
      <c r="E50" s="7">
        <v>4.45</v>
      </c>
      <c r="F50" s="7">
        <v>4085.9650000000001</v>
      </c>
      <c r="G50">
        <f t="shared" si="0"/>
        <v>2.3529411764705882E-2</v>
      </c>
      <c r="H50">
        <v>32</v>
      </c>
      <c r="I50">
        <v>5</v>
      </c>
      <c r="J50">
        <v>7</v>
      </c>
      <c r="K50">
        <f>145+95+88+67+34+32+15+9+7+6+5+4+1+1+1</f>
        <v>510</v>
      </c>
    </row>
    <row r="51" spans="1:11" ht="105" thickBot="1" x14ac:dyDescent="0.45">
      <c r="A51" s="6" t="s">
        <v>53</v>
      </c>
      <c r="B51" s="6" t="s">
        <v>147</v>
      </c>
      <c r="C51" s="15">
        <v>36.358747700000002</v>
      </c>
      <c r="D51" s="15">
        <v>127.3469016</v>
      </c>
      <c r="E51" s="7">
        <v>4.82</v>
      </c>
      <c r="F51" s="7">
        <v>4085.9650000000001</v>
      </c>
      <c r="G51">
        <f t="shared" si="0"/>
        <v>2.9962546816479401E-2</v>
      </c>
      <c r="H51">
        <v>18</v>
      </c>
      <c r="I51">
        <v>5</v>
      </c>
      <c r="J51">
        <v>3</v>
      </c>
      <c r="K51">
        <f>72+44+42+41+18+15+9+5+5+4+3+3+3+2+1</f>
        <v>267</v>
      </c>
    </row>
    <row r="52" spans="1:11" ht="105" thickBot="1" x14ac:dyDescent="0.45">
      <c r="A52" s="6" t="s">
        <v>54</v>
      </c>
      <c r="B52" s="6" t="s">
        <v>148</v>
      </c>
      <c r="C52" s="15">
        <v>36.355713199999997</v>
      </c>
      <c r="D52" s="15">
        <v>127.3371923</v>
      </c>
      <c r="E52" s="7">
        <v>4.58</v>
      </c>
      <c r="F52" s="7">
        <v>3320.4549999999999</v>
      </c>
      <c r="G52">
        <f t="shared" si="0"/>
        <v>2.4390243902439025E-2</v>
      </c>
      <c r="H52">
        <v>38</v>
      </c>
      <c r="I52">
        <v>5</v>
      </c>
      <c r="J52">
        <v>3</v>
      </c>
      <c r="K52">
        <f>88+59+38+34+27+26+22+9+7+5+5+4+3+1</f>
        <v>328</v>
      </c>
    </row>
    <row r="53" spans="1:11" ht="122.4" thickBot="1" x14ac:dyDescent="0.45">
      <c r="A53" s="6" t="s">
        <v>55</v>
      </c>
      <c r="B53" s="6" t="s">
        <v>149</v>
      </c>
      <c r="C53" s="15">
        <v>36.353603900000003</v>
      </c>
      <c r="D53" s="15">
        <v>127.34069529999999</v>
      </c>
      <c r="E53" s="7">
        <v>4.3899999999999997</v>
      </c>
      <c r="F53" s="7">
        <v>4106.0609999999997</v>
      </c>
      <c r="G53">
        <f t="shared" si="0"/>
        <v>6.2344139650872821E-2</v>
      </c>
      <c r="H53">
        <v>41</v>
      </c>
      <c r="I53">
        <v>16</v>
      </c>
      <c r="J53">
        <v>9</v>
      </c>
      <c r="K53">
        <f>114+59+58+41+41+28+16+16+9+7+5+3+2+2</f>
        <v>401</v>
      </c>
    </row>
    <row r="54" spans="1:11" ht="105" thickBot="1" x14ac:dyDescent="0.45">
      <c r="A54" s="6" t="s">
        <v>56</v>
      </c>
      <c r="B54" s="6" t="s">
        <v>150</v>
      </c>
      <c r="C54" s="15">
        <v>36.3592163</v>
      </c>
      <c r="D54" s="15">
        <v>127.34683870000001</v>
      </c>
      <c r="E54" s="7">
        <v>4</v>
      </c>
      <c r="F54" s="7">
        <v>5770.5129999999999</v>
      </c>
      <c r="G54">
        <f t="shared" si="0"/>
        <v>8.9485458612975396E-2</v>
      </c>
      <c r="H54">
        <v>25</v>
      </c>
      <c r="I54">
        <v>13</v>
      </c>
      <c r="J54">
        <v>27</v>
      </c>
      <c r="K54">
        <f>137+61+46+33+31+27+25+21+18+13+11+8+8+6+2</f>
        <v>447</v>
      </c>
    </row>
    <row r="55" spans="1:11" ht="105" thickBot="1" x14ac:dyDescent="0.45">
      <c r="A55" s="6" t="s">
        <v>57</v>
      </c>
      <c r="B55" s="6" t="s">
        <v>151</v>
      </c>
      <c r="C55" s="15">
        <v>36.354454400000002</v>
      </c>
      <c r="D55" s="15">
        <v>127.3470556</v>
      </c>
      <c r="E55" s="7">
        <v>4.42</v>
      </c>
      <c r="F55" s="7">
        <v>5770.5129999999999</v>
      </c>
      <c r="G55">
        <f t="shared" si="0"/>
        <v>7.6738609112709827E-2</v>
      </c>
      <c r="H55">
        <v>19</v>
      </c>
      <c r="I55">
        <v>22</v>
      </c>
      <c r="J55">
        <v>10</v>
      </c>
      <c r="K55">
        <f>123+66+51+44+30+22+19+17+10+10+10+7+4+3+1</f>
        <v>417</v>
      </c>
    </row>
    <row r="56" spans="1:11" ht="139.80000000000001" thickBot="1" x14ac:dyDescent="0.45">
      <c r="A56" s="6" t="s">
        <v>58</v>
      </c>
      <c r="B56" s="6" t="s">
        <v>152</v>
      </c>
      <c r="C56" s="15">
        <v>36.352112900000002</v>
      </c>
      <c r="D56" s="15">
        <v>127.3458931</v>
      </c>
      <c r="E56" s="7">
        <v>4.8</v>
      </c>
      <c r="F56" s="7">
        <v>5770.5129999999999</v>
      </c>
      <c r="G56">
        <f t="shared" si="0"/>
        <v>0.1044776119402985</v>
      </c>
      <c r="H56">
        <v>48</v>
      </c>
      <c r="I56">
        <v>34</v>
      </c>
      <c r="J56">
        <v>22</v>
      </c>
      <c r="K56">
        <f>110+87+62+52+48+35+34+31+22+20+16+6+6+5+2</f>
        <v>536</v>
      </c>
    </row>
    <row r="57" spans="1:11" ht="139.80000000000001" thickBot="1" x14ac:dyDescent="0.45">
      <c r="A57" s="6" t="s">
        <v>59</v>
      </c>
      <c r="B57" s="6" t="s">
        <v>153</v>
      </c>
      <c r="C57" s="15">
        <v>36.355696299999998</v>
      </c>
      <c r="D57" s="15">
        <v>127.3429483</v>
      </c>
      <c r="E57" s="7">
        <v>4.42</v>
      </c>
      <c r="F57" s="7">
        <v>4261.7280000000001</v>
      </c>
      <c r="G57">
        <f t="shared" si="0"/>
        <v>1.6333938294010888E-2</v>
      </c>
      <c r="H57">
        <v>30</v>
      </c>
      <c r="I57">
        <v>6</v>
      </c>
      <c r="J57">
        <v>3</v>
      </c>
      <c r="K57">
        <f>202+93+80+70+30+20+13+11+8+7+6+4+3+3+1</f>
        <v>551</v>
      </c>
    </row>
    <row r="58" spans="1:11" ht="105" thickBot="1" x14ac:dyDescent="0.45">
      <c r="A58" s="6" t="s">
        <v>60</v>
      </c>
      <c r="B58" s="6" t="s">
        <v>154</v>
      </c>
      <c r="C58" s="15">
        <v>36.274557700000003</v>
      </c>
      <c r="D58" s="15">
        <v>127.2485896</v>
      </c>
      <c r="E58" s="7">
        <v>4.46</v>
      </c>
      <c r="F58" s="7">
        <v>4113.3329999999996</v>
      </c>
      <c r="G58">
        <f t="shared" si="0"/>
        <v>2.0359281437125749E-2</v>
      </c>
      <c r="H58">
        <v>85</v>
      </c>
      <c r="I58">
        <v>11</v>
      </c>
      <c r="J58">
        <v>6</v>
      </c>
      <c r="K58">
        <f>381+141+85+49+47+38+27+18+11+10+8+6+6+5+3</f>
        <v>835</v>
      </c>
    </row>
    <row r="59" spans="1:11" ht="105" thickBot="1" x14ac:dyDescent="0.45">
      <c r="A59" s="6" t="s">
        <v>61</v>
      </c>
      <c r="B59" s="6" t="s">
        <v>155</v>
      </c>
      <c r="C59" s="15">
        <v>36.355033200000001</v>
      </c>
      <c r="D59" s="15">
        <v>127.33696399999999</v>
      </c>
      <c r="E59" s="7">
        <v>4.4400000000000004</v>
      </c>
      <c r="F59" s="7">
        <v>5223.5290000000005</v>
      </c>
      <c r="G59">
        <f t="shared" si="0"/>
        <v>2.2068965517241378E-2</v>
      </c>
      <c r="H59">
        <v>58</v>
      </c>
      <c r="I59">
        <v>13</v>
      </c>
      <c r="J59">
        <v>3</v>
      </c>
      <c r="K59">
        <f>143+122+121+76+66+58+42+39+19+13+11+5+4+3+3</f>
        <v>725</v>
      </c>
    </row>
    <row r="60" spans="1:11" ht="122.4" thickBot="1" x14ac:dyDescent="0.45">
      <c r="A60" s="6" t="s">
        <v>62</v>
      </c>
      <c r="B60" s="6" t="s">
        <v>156</v>
      </c>
      <c r="C60" s="15">
        <v>36.355033200000001</v>
      </c>
      <c r="D60" s="15">
        <v>127.33696399999999</v>
      </c>
      <c r="E60" s="7">
        <v>3</v>
      </c>
      <c r="F60" s="7">
        <v>4085.9650000000001</v>
      </c>
      <c r="G60">
        <f t="shared" si="0"/>
        <v>7.6628352490421452E-3</v>
      </c>
      <c r="H60">
        <v>11</v>
      </c>
      <c r="I60">
        <v>0</v>
      </c>
      <c r="J60">
        <v>2</v>
      </c>
      <c r="K60">
        <f>91+51+50+23+12+12+11+3+2+2+2+2</f>
        <v>261</v>
      </c>
    </row>
    <row r="61" spans="1:11" ht="122.4" thickBot="1" x14ac:dyDescent="0.45">
      <c r="A61" s="6" t="s">
        <v>63</v>
      </c>
      <c r="B61" s="6" t="s">
        <v>157</v>
      </c>
      <c r="C61" s="15">
        <v>36.331032</v>
      </c>
      <c r="D61" s="15">
        <v>127.3415518</v>
      </c>
      <c r="E61" s="7">
        <v>4.3600000000000003</v>
      </c>
      <c r="F61" s="7">
        <v>4218.1819999999998</v>
      </c>
      <c r="G61">
        <f t="shared" si="0"/>
        <v>2.6990553306342781E-2</v>
      </c>
      <c r="H61">
        <v>60</v>
      </c>
      <c r="I61">
        <v>18</v>
      </c>
      <c r="J61">
        <v>2</v>
      </c>
      <c r="K61">
        <f>353+76+60+56+32+31+30+30+25+18+11+7+5+5+2</f>
        <v>741</v>
      </c>
    </row>
    <row r="62" spans="1:11" ht="122.4" thickBot="1" x14ac:dyDescent="0.45">
      <c r="A62" s="6" t="s">
        <v>64</v>
      </c>
      <c r="B62" s="6" t="s">
        <v>158</v>
      </c>
      <c r="C62" s="15">
        <v>36.3770612</v>
      </c>
      <c r="D62" s="15">
        <v>127.3328339</v>
      </c>
      <c r="E62" s="7">
        <v>4.25</v>
      </c>
      <c r="F62" s="7">
        <v>6328.5709999999999</v>
      </c>
      <c r="G62">
        <f t="shared" si="0"/>
        <v>0</v>
      </c>
      <c r="H62">
        <v>15</v>
      </c>
      <c r="I62">
        <v>0</v>
      </c>
      <c r="J62">
        <v>0</v>
      </c>
      <c r="K62">
        <f>87+47+34+23+21+17+16+15+15+13+6+5+4+3+1</f>
        <v>307</v>
      </c>
    </row>
    <row r="63" spans="1:11" ht="122.4" thickBot="1" x14ac:dyDescent="0.45">
      <c r="A63" s="6" t="s">
        <v>65</v>
      </c>
      <c r="B63" s="6" t="s">
        <v>159</v>
      </c>
      <c r="C63" s="15">
        <v>36.3770612</v>
      </c>
      <c r="D63" s="15">
        <v>127.3328339</v>
      </c>
      <c r="E63" s="7">
        <v>4.46</v>
      </c>
      <c r="F63" s="7">
        <v>3178.5709999999999</v>
      </c>
      <c r="G63">
        <f t="shared" si="0"/>
        <v>5.6338028169014088E-3</v>
      </c>
      <c r="H63">
        <v>65</v>
      </c>
      <c r="I63">
        <v>2</v>
      </c>
      <c r="J63">
        <v>2</v>
      </c>
      <c r="K63">
        <f>362+96+81+65+31+21+20+11+6+5+4+3+2+2+1</f>
        <v>710</v>
      </c>
    </row>
    <row r="64" spans="1:11" ht="122.4" thickBot="1" x14ac:dyDescent="0.45">
      <c r="A64" s="6" t="s">
        <v>66</v>
      </c>
      <c r="B64" s="6" t="s">
        <v>160</v>
      </c>
      <c r="C64" s="15">
        <v>36.372346200000003</v>
      </c>
      <c r="D64" s="15">
        <v>127.3405583</v>
      </c>
      <c r="E64" s="7">
        <v>4.4000000000000004</v>
      </c>
      <c r="F64" s="7">
        <v>7000</v>
      </c>
      <c r="G64">
        <f t="shared" si="0"/>
        <v>9.6153846153846159E-3</v>
      </c>
      <c r="H64">
        <v>14</v>
      </c>
      <c r="I64">
        <v>3</v>
      </c>
      <c r="J64">
        <v>1</v>
      </c>
      <c r="K64">
        <f>87+71+62+52+41+32+21+16+14+8+6+3+2+1</f>
        <v>416</v>
      </c>
    </row>
    <row r="65" spans="1:11" ht="122.4" thickBot="1" x14ac:dyDescent="0.45">
      <c r="A65" s="6" t="s">
        <v>67</v>
      </c>
      <c r="B65" s="6" t="s">
        <v>161</v>
      </c>
      <c r="C65" s="15">
        <v>36.3770612</v>
      </c>
      <c r="D65" s="15">
        <v>127.3328339</v>
      </c>
      <c r="E65" s="7">
        <v>4.53</v>
      </c>
      <c r="F65" s="7">
        <v>4617.6469999999999</v>
      </c>
      <c r="G65">
        <f t="shared" si="0"/>
        <v>0</v>
      </c>
      <c r="H65">
        <v>24</v>
      </c>
      <c r="I65">
        <v>0</v>
      </c>
      <c r="J65">
        <v>0</v>
      </c>
      <c r="K65">
        <v>395</v>
      </c>
    </row>
    <row r="66" spans="1:11" ht="122.4" thickBot="1" x14ac:dyDescent="0.45">
      <c r="A66" s="6" t="s">
        <v>68</v>
      </c>
      <c r="B66" s="6" t="s">
        <v>162</v>
      </c>
      <c r="C66" s="15">
        <v>36.374994600000001</v>
      </c>
      <c r="D66" s="15">
        <v>127.33739989999999</v>
      </c>
      <c r="E66" s="7">
        <v>4.59</v>
      </c>
      <c r="F66" s="7">
        <v>5784.2110000000002</v>
      </c>
      <c r="G66">
        <f t="shared" si="0"/>
        <v>0.14144736842105263</v>
      </c>
      <c r="H66">
        <v>30</v>
      </c>
      <c r="I66">
        <v>20</v>
      </c>
      <c r="J66">
        <v>23</v>
      </c>
      <c r="K66">
        <v>304</v>
      </c>
    </row>
    <row r="67" spans="1:11" ht="139.80000000000001" thickBot="1" x14ac:dyDescent="0.45">
      <c r="A67" s="6" t="s">
        <v>69</v>
      </c>
      <c r="B67" s="6" t="s">
        <v>163</v>
      </c>
      <c r="C67" s="15">
        <v>36.3770612</v>
      </c>
      <c r="D67" s="15">
        <v>127.3328339</v>
      </c>
      <c r="E67" s="7">
        <v>5</v>
      </c>
      <c r="F67" s="7">
        <v>5000</v>
      </c>
      <c r="G67">
        <f t="shared" si="0"/>
        <v>7.7922077922077922E-3</v>
      </c>
      <c r="H67">
        <v>42</v>
      </c>
      <c r="I67">
        <v>2</v>
      </c>
      <c r="J67">
        <v>1</v>
      </c>
      <c r="K67">
        <v>385</v>
      </c>
    </row>
    <row r="68" spans="1:11" ht="122.4" thickBot="1" x14ac:dyDescent="0.45">
      <c r="A68" s="6" t="s">
        <v>70</v>
      </c>
      <c r="B68" s="6" t="s">
        <v>164</v>
      </c>
      <c r="C68" s="15">
        <v>36.3770612</v>
      </c>
      <c r="D68" s="15">
        <v>127.3328339</v>
      </c>
      <c r="E68" s="7">
        <v>4.5</v>
      </c>
      <c r="F68" s="7">
        <v>5720</v>
      </c>
      <c r="G68">
        <f t="shared" si="0"/>
        <v>4.3902439024390241E-2</v>
      </c>
      <c r="H68">
        <v>35</v>
      </c>
      <c r="I68">
        <v>12</v>
      </c>
      <c r="J68">
        <v>6</v>
      </c>
      <c r="K68">
        <v>410</v>
      </c>
    </row>
    <row r="69" spans="1:11" ht="105" thickBot="1" x14ac:dyDescent="0.45">
      <c r="A69" s="6" t="s">
        <v>71</v>
      </c>
      <c r="B69" s="6" t="s">
        <v>165</v>
      </c>
      <c r="C69" s="15">
        <v>36.3770612</v>
      </c>
      <c r="D69" s="15">
        <v>127.3328339</v>
      </c>
      <c r="E69" s="7">
        <v>4.5999999999999996</v>
      </c>
      <c r="F69" s="7">
        <v>4085.9650000000001</v>
      </c>
      <c r="G69">
        <f t="shared" si="0"/>
        <v>7.9155672823219003E-3</v>
      </c>
      <c r="H69">
        <v>17</v>
      </c>
      <c r="I69">
        <v>1</v>
      </c>
      <c r="J69">
        <v>2</v>
      </c>
      <c r="K69">
        <v>379</v>
      </c>
    </row>
    <row r="70" spans="1:11" ht="139.80000000000001" thickBot="1" x14ac:dyDescent="0.45">
      <c r="A70" s="6" t="s">
        <v>72</v>
      </c>
      <c r="B70" s="6" t="s">
        <v>166</v>
      </c>
      <c r="C70" s="15">
        <v>36.3770612</v>
      </c>
      <c r="D70" s="15">
        <v>127.3328339</v>
      </c>
      <c r="E70" s="7">
        <v>4</v>
      </c>
      <c r="F70" s="7">
        <v>3911.3209999999999</v>
      </c>
      <c r="G70">
        <f t="shared" si="0"/>
        <v>2.4299065420560748E-2</v>
      </c>
      <c r="H70">
        <v>68</v>
      </c>
      <c r="I70">
        <v>10</v>
      </c>
      <c r="J70">
        <v>3</v>
      </c>
      <c r="K70">
        <v>535</v>
      </c>
    </row>
    <row r="71" spans="1:11" ht="139.80000000000001" thickBot="1" x14ac:dyDescent="0.45">
      <c r="A71" s="6" t="s">
        <v>73</v>
      </c>
      <c r="B71" s="6" t="s">
        <v>167</v>
      </c>
      <c r="C71" s="15">
        <v>36.3770612</v>
      </c>
      <c r="D71" s="15">
        <v>127.3328339</v>
      </c>
      <c r="E71" s="7">
        <v>3.8</v>
      </c>
      <c r="F71" s="7">
        <v>5770.5129999999999</v>
      </c>
      <c r="G71">
        <f t="shared" si="0"/>
        <v>9.2307692307692313E-2</v>
      </c>
      <c r="H71">
        <v>19</v>
      </c>
      <c r="I71">
        <v>8</v>
      </c>
      <c r="J71">
        <v>10</v>
      </c>
      <c r="K71">
        <v>195</v>
      </c>
    </row>
    <row r="72" spans="1:11" ht="192" thickBot="1" x14ac:dyDescent="0.45">
      <c r="A72" s="6" t="s">
        <v>74</v>
      </c>
      <c r="B72" s="6" t="s">
        <v>168</v>
      </c>
      <c r="C72" s="15">
        <v>36.370533999999999</v>
      </c>
      <c r="D72" s="15">
        <v>127.33554770000001</v>
      </c>
      <c r="E72" s="7">
        <v>4.0999999999999996</v>
      </c>
      <c r="F72" s="7">
        <v>4626.6670000000004</v>
      </c>
      <c r="G72">
        <f t="shared" si="0"/>
        <v>3.8910505836575876E-2</v>
      </c>
      <c r="H72">
        <v>142</v>
      </c>
      <c r="I72">
        <v>25</v>
      </c>
      <c r="J72">
        <v>5</v>
      </c>
      <c r="K72">
        <v>771</v>
      </c>
    </row>
    <row r="73" spans="1:11" ht="105" thickBot="1" x14ac:dyDescent="0.45">
      <c r="A73" s="6" t="s">
        <v>75</v>
      </c>
      <c r="B73" s="6" t="s">
        <v>169</v>
      </c>
      <c r="C73" s="15">
        <v>36.3770612</v>
      </c>
      <c r="D73" s="15">
        <v>127.3328339</v>
      </c>
      <c r="E73" s="7">
        <v>4.4000000000000004</v>
      </c>
      <c r="F73" s="7">
        <v>5070.8329999999996</v>
      </c>
      <c r="G73">
        <f t="shared" ref="G73:G92" si="1">SUM(I73,J73)/K73</f>
        <v>1.9880715705765408E-2</v>
      </c>
      <c r="H73">
        <v>43</v>
      </c>
      <c r="I73">
        <v>5</v>
      </c>
      <c r="J73">
        <v>5</v>
      </c>
      <c r="K73">
        <v>503</v>
      </c>
    </row>
    <row r="74" spans="1:11" ht="105" thickBot="1" x14ac:dyDescent="0.45">
      <c r="A74" s="6" t="s">
        <v>76</v>
      </c>
      <c r="B74" s="6" t="s">
        <v>170</v>
      </c>
      <c r="C74" s="15">
        <v>36.363217400000003</v>
      </c>
      <c r="D74" s="15">
        <v>127.3580742</v>
      </c>
      <c r="E74" s="7">
        <v>4.6500000000000004</v>
      </c>
      <c r="F74" s="7">
        <v>4893.75</v>
      </c>
      <c r="G74">
        <f t="shared" si="1"/>
        <v>0</v>
      </c>
      <c r="H74">
        <v>16</v>
      </c>
      <c r="I74">
        <v>0</v>
      </c>
      <c r="J74">
        <v>0</v>
      </c>
      <c r="K74">
        <v>212</v>
      </c>
    </row>
    <row r="75" spans="1:11" ht="122.4" thickBot="1" x14ac:dyDescent="0.45">
      <c r="A75" s="6" t="s">
        <v>77</v>
      </c>
      <c r="B75" s="6" t="s">
        <v>171</v>
      </c>
      <c r="C75" s="15">
        <v>36.362961200000001</v>
      </c>
      <c r="D75" s="15">
        <v>127.3570244</v>
      </c>
      <c r="E75" s="7">
        <v>4.5</v>
      </c>
      <c r="F75" s="7">
        <v>3178.5709999999999</v>
      </c>
      <c r="G75">
        <f t="shared" si="1"/>
        <v>0</v>
      </c>
      <c r="H75">
        <v>29</v>
      </c>
      <c r="I75">
        <v>0</v>
      </c>
      <c r="J75">
        <v>0</v>
      </c>
      <c r="K75">
        <v>397</v>
      </c>
    </row>
    <row r="76" spans="1:11" ht="87.6" thickBot="1" x14ac:dyDescent="0.45">
      <c r="A76" s="6" t="s">
        <v>78</v>
      </c>
      <c r="B76" s="6" t="s">
        <v>172</v>
      </c>
      <c r="C76" s="15">
        <v>36.362206</v>
      </c>
      <c r="D76" s="15">
        <v>127.3577047</v>
      </c>
      <c r="E76" s="7">
        <v>4.49</v>
      </c>
      <c r="F76" s="7">
        <v>5818.75</v>
      </c>
      <c r="G76">
        <f t="shared" si="1"/>
        <v>4.4667274384685506E-2</v>
      </c>
      <c r="H76">
        <v>106</v>
      </c>
      <c r="I76">
        <v>15</v>
      </c>
      <c r="J76">
        <v>34</v>
      </c>
      <c r="K76">
        <v>1097</v>
      </c>
    </row>
    <row r="77" spans="1:11" ht="122.4" thickBot="1" x14ac:dyDescent="0.45">
      <c r="A77" s="6" t="s">
        <v>79</v>
      </c>
      <c r="B77" s="6" t="s">
        <v>173</v>
      </c>
      <c r="C77" s="15">
        <v>36.363276999999997</v>
      </c>
      <c r="D77" s="15">
        <v>127.3567599</v>
      </c>
      <c r="E77" s="7">
        <v>4</v>
      </c>
      <c r="F77" s="7">
        <v>4085.9650000000001</v>
      </c>
      <c r="G77">
        <f t="shared" si="1"/>
        <v>5.3475935828877002E-3</v>
      </c>
      <c r="H77">
        <v>31</v>
      </c>
      <c r="I77">
        <v>2</v>
      </c>
      <c r="J77">
        <v>0</v>
      </c>
      <c r="K77">
        <v>374</v>
      </c>
    </row>
    <row r="78" spans="1:11" ht="139.80000000000001" thickBot="1" x14ac:dyDescent="0.45">
      <c r="A78" s="6" t="s">
        <v>80</v>
      </c>
      <c r="B78" s="6" t="s">
        <v>174</v>
      </c>
      <c r="C78" s="15">
        <v>36.362786</v>
      </c>
      <c r="D78" s="15">
        <v>127.357798</v>
      </c>
      <c r="E78" s="7">
        <v>4.46</v>
      </c>
      <c r="F78" s="7">
        <v>3457.143</v>
      </c>
      <c r="G78">
        <f t="shared" si="1"/>
        <v>2.4774774774774775E-2</v>
      </c>
      <c r="H78">
        <v>25</v>
      </c>
      <c r="I78">
        <v>10</v>
      </c>
      <c r="J78">
        <v>1</v>
      </c>
      <c r="K78">
        <v>444</v>
      </c>
    </row>
    <row r="79" spans="1:11" ht="157.19999999999999" thickBot="1" x14ac:dyDescent="0.45">
      <c r="A79" s="6" t="s">
        <v>81</v>
      </c>
      <c r="B79" s="6" t="s">
        <v>175</v>
      </c>
      <c r="C79" s="15">
        <v>36.362303500000003</v>
      </c>
      <c r="D79" s="15">
        <v>127.3560786</v>
      </c>
      <c r="E79" s="7">
        <v>4.3499999999999996</v>
      </c>
      <c r="F79" s="7">
        <v>3911.3209999999999</v>
      </c>
      <c r="G79">
        <f t="shared" si="1"/>
        <v>4.975124378109453E-2</v>
      </c>
      <c r="H79">
        <v>74</v>
      </c>
      <c r="I79">
        <v>20</v>
      </c>
      <c r="J79">
        <v>10</v>
      </c>
      <c r="K79">
        <v>603</v>
      </c>
    </row>
    <row r="80" spans="1:11" ht="122.4" thickBot="1" x14ac:dyDescent="0.45">
      <c r="A80" s="6" t="s">
        <v>82</v>
      </c>
      <c r="B80" s="6" t="s">
        <v>176</v>
      </c>
      <c r="C80" s="15">
        <v>36.353383399999998</v>
      </c>
      <c r="D80" s="15">
        <v>127.36302139999999</v>
      </c>
      <c r="E80" s="7">
        <v>4.2</v>
      </c>
      <c r="F80" s="7">
        <v>6073.5290000000005</v>
      </c>
      <c r="G80">
        <f t="shared" si="1"/>
        <v>4.711580801409071E-2</v>
      </c>
      <c r="H80">
        <v>114</v>
      </c>
      <c r="I80">
        <v>89</v>
      </c>
      <c r="J80">
        <v>18</v>
      </c>
      <c r="K80">
        <v>2271</v>
      </c>
    </row>
    <row r="81" spans="1:11" ht="105" thickBot="1" x14ac:dyDescent="0.45">
      <c r="A81" s="6" t="s">
        <v>83</v>
      </c>
      <c r="B81" s="6" t="s">
        <v>177</v>
      </c>
      <c r="C81" s="15">
        <v>36.357191</v>
      </c>
      <c r="D81" s="15">
        <v>127.35912639999999</v>
      </c>
      <c r="E81" s="7">
        <v>4.6100000000000003</v>
      </c>
      <c r="F81" s="7">
        <v>5860.6559999999999</v>
      </c>
      <c r="G81">
        <f t="shared" si="1"/>
        <v>0</v>
      </c>
      <c r="H81">
        <v>33</v>
      </c>
      <c r="I81">
        <v>0</v>
      </c>
      <c r="J81">
        <v>0</v>
      </c>
      <c r="K81">
        <v>310</v>
      </c>
    </row>
    <row r="82" spans="1:11" ht="122.4" thickBot="1" x14ac:dyDescent="0.45">
      <c r="A82" s="6" t="s">
        <v>84</v>
      </c>
      <c r="B82" s="6" t="s">
        <v>178</v>
      </c>
      <c r="C82" s="15">
        <v>36.355980299999999</v>
      </c>
      <c r="D82" s="15">
        <v>127.3620935</v>
      </c>
      <c r="E82" s="7">
        <v>3.9</v>
      </c>
      <c r="F82" s="7">
        <v>4470.8329999999996</v>
      </c>
      <c r="G82">
        <f t="shared" si="1"/>
        <v>4.6341463414634146E-2</v>
      </c>
      <c r="H82">
        <v>24</v>
      </c>
      <c r="I82">
        <v>14</v>
      </c>
      <c r="J82">
        <v>5</v>
      </c>
      <c r="K82">
        <v>410</v>
      </c>
    </row>
    <row r="83" spans="1:11" ht="87.6" thickBot="1" x14ac:dyDescent="0.45">
      <c r="A83" s="6" t="s">
        <v>85</v>
      </c>
      <c r="B83" s="6" t="s">
        <v>179</v>
      </c>
      <c r="C83" s="15">
        <v>36.357639800000001</v>
      </c>
      <c r="D83" s="15">
        <v>127.3629947</v>
      </c>
      <c r="E83" s="7">
        <v>4.45</v>
      </c>
      <c r="F83" s="7">
        <v>5818.75</v>
      </c>
      <c r="G83">
        <f t="shared" si="1"/>
        <v>3.5563874590547495E-2</v>
      </c>
      <c r="H83">
        <v>161</v>
      </c>
      <c r="I83">
        <v>48</v>
      </c>
      <c r="J83">
        <v>28</v>
      </c>
      <c r="K83">
        <v>2137</v>
      </c>
    </row>
    <row r="84" spans="1:11" ht="105" thickBot="1" x14ac:dyDescent="0.45">
      <c r="A84" s="6" t="s">
        <v>86</v>
      </c>
      <c r="B84" s="6" t="s">
        <v>180</v>
      </c>
      <c r="C84" s="15">
        <v>36.357639800000001</v>
      </c>
      <c r="D84" s="15">
        <v>127.3629947</v>
      </c>
      <c r="E84" s="7">
        <v>4.47</v>
      </c>
      <c r="F84" s="7">
        <v>4626.6670000000004</v>
      </c>
      <c r="G84">
        <f t="shared" si="1"/>
        <v>1.0731707317073172E-2</v>
      </c>
      <c r="H84">
        <v>111</v>
      </c>
      <c r="I84">
        <v>4</v>
      </c>
      <c r="J84">
        <v>7</v>
      </c>
      <c r="K84">
        <v>1025</v>
      </c>
    </row>
    <row r="85" spans="1:11" ht="105" thickBot="1" x14ac:dyDescent="0.45">
      <c r="A85" s="6" t="s">
        <v>87</v>
      </c>
      <c r="B85" s="6" t="s">
        <v>181</v>
      </c>
      <c r="C85" s="16">
        <v>36.353177000000002</v>
      </c>
      <c r="D85" s="16">
        <v>127.361073</v>
      </c>
      <c r="E85" s="7">
        <v>4.41</v>
      </c>
      <c r="F85" s="7">
        <v>4985.7139999999999</v>
      </c>
      <c r="G85">
        <f t="shared" si="1"/>
        <v>8.7499999999999994E-2</v>
      </c>
      <c r="H85">
        <v>35</v>
      </c>
      <c r="I85">
        <v>16</v>
      </c>
      <c r="J85">
        <v>12</v>
      </c>
      <c r="K85">
        <v>320</v>
      </c>
    </row>
    <row r="86" spans="1:11" ht="105" thickBot="1" x14ac:dyDescent="0.45">
      <c r="A86" s="6" t="s">
        <v>88</v>
      </c>
      <c r="B86" s="6" t="s">
        <v>182</v>
      </c>
      <c r="C86" s="15">
        <v>36.349395999999999</v>
      </c>
      <c r="D86" s="15">
        <v>127.33879829999999</v>
      </c>
      <c r="E86" s="7">
        <v>5</v>
      </c>
      <c r="F86" s="7">
        <v>6464.2860000000001</v>
      </c>
      <c r="G86">
        <f t="shared" si="1"/>
        <v>6.2992125984251968E-3</v>
      </c>
      <c r="H86">
        <v>0</v>
      </c>
      <c r="I86">
        <v>4</v>
      </c>
      <c r="J86">
        <v>0</v>
      </c>
      <c r="K86">
        <v>635</v>
      </c>
    </row>
    <row r="87" spans="1:11" ht="122.4" thickBot="1" x14ac:dyDescent="0.45">
      <c r="A87" s="6" t="s">
        <v>89</v>
      </c>
      <c r="B87" s="6" t="s">
        <v>183</v>
      </c>
      <c r="C87" s="15">
        <v>36.352159999999998</v>
      </c>
      <c r="D87" s="15">
        <v>127.3351445</v>
      </c>
      <c r="E87" s="7">
        <v>5</v>
      </c>
      <c r="F87" s="7">
        <v>5993.75</v>
      </c>
      <c r="G87">
        <f t="shared" si="1"/>
        <v>1.5552099533437014E-3</v>
      </c>
      <c r="H87">
        <v>25</v>
      </c>
      <c r="I87">
        <v>1</v>
      </c>
      <c r="J87">
        <v>0</v>
      </c>
      <c r="K87">
        <v>643</v>
      </c>
    </row>
    <row r="88" spans="1:11" ht="105" thickBot="1" x14ac:dyDescent="0.45">
      <c r="A88" s="6" t="s">
        <v>90</v>
      </c>
      <c r="B88" s="6" t="s">
        <v>184</v>
      </c>
      <c r="C88" s="15">
        <v>36.350152399999999</v>
      </c>
      <c r="D88" s="15">
        <v>127.33309300000001</v>
      </c>
      <c r="E88" s="7">
        <v>4.5</v>
      </c>
      <c r="F88" s="7">
        <v>5818.75</v>
      </c>
      <c r="G88">
        <f t="shared" si="1"/>
        <v>5.6906614785992217E-2</v>
      </c>
      <c r="H88">
        <v>193</v>
      </c>
      <c r="I88">
        <v>65</v>
      </c>
      <c r="J88">
        <v>52</v>
      </c>
      <c r="K88">
        <v>2056</v>
      </c>
    </row>
    <row r="89" spans="1:11" ht="122.4" thickBot="1" x14ac:dyDescent="0.45">
      <c r="A89" s="6" t="s">
        <v>91</v>
      </c>
      <c r="B89" s="6" t="s">
        <v>185</v>
      </c>
      <c r="C89" s="15">
        <v>36.354298999999997</v>
      </c>
      <c r="D89" s="15">
        <v>127.3310106</v>
      </c>
      <c r="E89" s="7">
        <v>4.72</v>
      </c>
      <c r="F89" s="7">
        <v>4985.7139999999999</v>
      </c>
      <c r="G89">
        <f t="shared" si="1"/>
        <v>0.11992619926199262</v>
      </c>
      <c r="H89">
        <v>57</v>
      </c>
      <c r="I89">
        <v>40</v>
      </c>
      <c r="J89">
        <v>25</v>
      </c>
      <c r="K89">
        <v>542</v>
      </c>
    </row>
    <row r="90" spans="1:11" ht="122.4" thickBot="1" x14ac:dyDescent="0.45">
      <c r="A90" s="6" t="s">
        <v>92</v>
      </c>
      <c r="B90" s="6" t="s">
        <v>186</v>
      </c>
      <c r="C90" s="15">
        <v>36.362674699999999</v>
      </c>
      <c r="D90" s="15">
        <v>127.3514259</v>
      </c>
      <c r="E90" s="7">
        <v>4.2</v>
      </c>
      <c r="F90" s="7">
        <v>5770.5129999999999</v>
      </c>
      <c r="G90">
        <f t="shared" si="1"/>
        <v>0.11827956989247312</v>
      </c>
      <c r="H90">
        <v>44</v>
      </c>
      <c r="I90">
        <v>38</v>
      </c>
      <c r="J90">
        <v>28</v>
      </c>
      <c r="K90">
        <v>558</v>
      </c>
    </row>
    <row r="91" spans="1:11" ht="105" thickBot="1" x14ac:dyDescent="0.45">
      <c r="A91" s="6" t="s">
        <v>93</v>
      </c>
      <c r="B91" s="6" t="s">
        <v>187</v>
      </c>
      <c r="C91" s="15">
        <v>36.362674699999999</v>
      </c>
      <c r="D91" s="15">
        <v>127.3514259</v>
      </c>
      <c r="E91" s="7">
        <v>4.0999999999999996</v>
      </c>
      <c r="F91" s="7">
        <v>5818.75</v>
      </c>
      <c r="G91">
        <f t="shared" si="1"/>
        <v>6.4849624060150379E-2</v>
      </c>
      <c r="H91">
        <v>99</v>
      </c>
      <c r="I91">
        <v>35</v>
      </c>
      <c r="J91">
        <v>34</v>
      </c>
      <c r="K91">
        <v>1064</v>
      </c>
    </row>
    <row r="92" spans="1:11" ht="87.6" thickBot="1" x14ac:dyDescent="0.45">
      <c r="A92" s="6" t="s">
        <v>94</v>
      </c>
      <c r="B92" s="6" t="s">
        <v>188</v>
      </c>
      <c r="C92" s="15">
        <v>36.361753100000001</v>
      </c>
      <c r="D92" s="15">
        <v>127.3368179</v>
      </c>
      <c r="E92" s="7">
        <v>4.3</v>
      </c>
      <c r="F92" s="7">
        <v>4113.3329999999996</v>
      </c>
      <c r="G92">
        <f t="shared" si="1"/>
        <v>5.2770448548812663E-3</v>
      </c>
      <c r="H92">
        <v>35</v>
      </c>
      <c r="I92">
        <v>1</v>
      </c>
      <c r="J92">
        <v>1</v>
      </c>
      <c r="K92">
        <v>379</v>
      </c>
    </row>
    <row r="93" spans="1:11" x14ac:dyDescent="0.4">
      <c r="A93" s="6"/>
      <c r="B93" s="6"/>
      <c r="C93" s="6"/>
      <c r="D93" s="6"/>
      <c r="E93" s="7"/>
    </row>
    <row r="94" spans="1:11" x14ac:dyDescent="0.4">
      <c r="A94" s="6"/>
      <c r="B94" s="6"/>
      <c r="C94" s="6"/>
      <c r="D94" s="6"/>
      <c r="E94" s="7"/>
    </row>
    <row r="95" spans="1:11" x14ac:dyDescent="0.4">
      <c r="A95" s="6"/>
      <c r="B95" s="6"/>
      <c r="C95" s="6"/>
      <c r="D95" s="6"/>
      <c r="E95" s="7"/>
    </row>
    <row r="96" spans="1:11" x14ac:dyDescent="0.4">
      <c r="A96" s="6"/>
      <c r="B96" s="6"/>
      <c r="C96" s="6"/>
      <c r="D96" s="6"/>
      <c r="E96" s="7"/>
    </row>
    <row r="97" spans="1:5" x14ac:dyDescent="0.4">
      <c r="A97" s="6"/>
      <c r="B97" s="6"/>
      <c r="C97" s="6"/>
      <c r="D97" s="6"/>
      <c r="E97" s="7"/>
    </row>
    <row r="98" spans="1:5" x14ac:dyDescent="0.4">
      <c r="A98" s="6"/>
      <c r="B98" s="6"/>
      <c r="C98" s="6"/>
      <c r="D98" s="6"/>
      <c r="E98" s="7"/>
    </row>
    <row r="99" spans="1:5" x14ac:dyDescent="0.4">
      <c r="A99" s="6"/>
      <c r="B99" s="6"/>
      <c r="C99" s="6"/>
      <c r="D99" s="6"/>
      <c r="E99" s="7"/>
    </row>
    <row r="100" spans="1:5" x14ac:dyDescent="0.4">
      <c r="A100" s="6"/>
      <c r="B100" s="6"/>
      <c r="C100" s="6"/>
      <c r="D100" s="6"/>
      <c r="E100" s="7"/>
    </row>
    <row r="101" spans="1:5" x14ac:dyDescent="0.4">
      <c r="A101" s="6"/>
      <c r="B101" s="6"/>
      <c r="C101" s="6"/>
      <c r="D101" s="6"/>
      <c r="E101" s="7"/>
    </row>
    <row r="102" spans="1:5" x14ac:dyDescent="0.4">
      <c r="A102" s="6"/>
      <c r="B102" s="6"/>
      <c r="C102" s="6"/>
      <c r="D102" s="6"/>
      <c r="E102" s="7"/>
    </row>
    <row r="103" spans="1:5" x14ac:dyDescent="0.4">
      <c r="A103" s="6"/>
      <c r="B103" s="6"/>
      <c r="C103" s="6"/>
      <c r="D103" s="6"/>
      <c r="E103" s="7"/>
    </row>
    <row r="104" spans="1:5" x14ac:dyDescent="0.4">
      <c r="A104" s="6"/>
      <c r="B104" s="6"/>
      <c r="C104" s="6"/>
      <c r="D104" s="6"/>
      <c r="E104" s="7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장 동훈</cp:lastModifiedBy>
  <dcterms:created xsi:type="dcterms:W3CDTF">2022-09-15T04:41:09Z</dcterms:created>
  <dcterms:modified xsi:type="dcterms:W3CDTF">2022-09-22T06:52:20Z</dcterms:modified>
</cp:coreProperties>
</file>