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8f066c7ce8069/바탕 화면/"/>
    </mc:Choice>
  </mc:AlternateContent>
  <xr:revisionPtr revIDLastSave="6" documentId="8_{8869A3B9-9455-44D4-A31B-98A04ED2CDFA}" xr6:coauthVersionLast="47" xr6:coauthVersionMax="47" xr10:uidLastSave="{277F420F-8EB3-4BF6-907F-F3FC5FB4261E}"/>
  <bookViews>
    <workbookView xWindow="28680" yWindow="-120" windowWidth="29040" windowHeight="15840" xr2:uid="{C37BFEC4-6547-44EA-9716-FB10ED9234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B7" i="1"/>
  <c r="C7" i="1"/>
  <c r="D7" i="1"/>
  <c r="E7" i="1"/>
  <c r="F7" i="1"/>
  <c r="G7" i="1"/>
  <c r="H7" i="1"/>
  <c r="I7" i="1"/>
  <c r="J7" i="1"/>
  <c r="K7" i="1"/>
  <c r="L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7" i="2"/>
  <c r="D7" i="2"/>
  <c r="I7" i="2"/>
  <c r="L7" i="2"/>
  <c r="Q7" i="2"/>
  <c r="T7" i="2"/>
  <c r="Y7" i="2"/>
  <c r="AB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C4" i="2"/>
  <c r="AC7" i="2" s="1"/>
  <c r="AB4" i="2"/>
  <c r="AA4" i="2"/>
  <c r="AA7" i="2" s="1"/>
  <c r="Z4" i="2"/>
  <c r="Z7" i="2" s="1"/>
  <c r="Y4" i="2"/>
  <c r="X4" i="2"/>
  <c r="X7" i="2" s="1"/>
  <c r="W4" i="2"/>
  <c r="W7" i="2" s="1"/>
  <c r="V4" i="2"/>
  <c r="V7" i="2" s="1"/>
  <c r="U4" i="2"/>
  <c r="U7" i="2" s="1"/>
  <c r="T4" i="2"/>
  <c r="S4" i="2"/>
  <c r="S7" i="2" s="1"/>
  <c r="R4" i="2"/>
  <c r="R7" i="2" s="1"/>
  <c r="Q4" i="2"/>
  <c r="P4" i="2"/>
  <c r="P7" i="2" s="1"/>
  <c r="O4" i="2"/>
  <c r="O7" i="2" s="1"/>
  <c r="N4" i="2"/>
  <c r="N7" i="2" s="1"/>
  <c r="M4" i="2"/>
  <c r="M7" i="2" s="1"/>
  <c r="L4" i="2"/>
  <c r="K4" i="2"/>
  <c r="K7" i="2" s="1"/>
  <c r="J4" i="2"/>
  <c r="J7" i="2" s="1"/>
  <c r="I4" i="2"/>
  <c r="H4" i="2"/>
  <c r="H7" i="2" s="1"/>
  <c r="G4" i="2"/>
  <c r="G7" i="2" s="1"/>
  <c r="F4" i="2"/>
  <c r="F7" i="2" s="1"/>
  <c r="E4" i="2"/>
  <c r="E7" i="2" s="1"/>
  <c r="D4" i="2"/>
  <c r="C4" i="2"/>
  <c r="C7" i="2" s="1"/>
  <c r="BF5" i="1" l="1"/>
  <c r="BF6" i="1" s="1"/>
  <c r="BE5" i="1"/>
  <c r="BE6" i="1" s="1"/>
  <c r="BD5" i="1"/>
  <c r="BD6" i="1" s="1"/>
  <c r="BC5" i="1"/>
  <c r="BC6" i="1" s="1"/>
  <c r="BB5" i="1"/>
  <c r="BB6" i="1" s="1"/>
  <c r="BA5" i="1"/>
  <c r="BA6" i="1" s="1"/>
  <c r="AZ5" i="1"/>
  <c r="AZ6" i="1" s="1"/>
  <c r="AY5" i="1"/>
  <c r="AY6" i="1" s="1"/>
  <c r="AX5" i="1"/>
  <c r="AX6" i="1" s="1"/>
  <c r="AW5" i="1"/>
  <c r="AW6" i="1" s="1"/>
  <c r="AV5" i="1"/>
  <c r="AV6" i="1" s="1"/>
  <c r="AU5" i="1"/>
  <c r="AU6" i="1" s="1"/>
  <c r="AT5" i="1"/>
  <c r="AT6" i="1" s="1"/>
  <c r="AS5" i="1"/>
  <c r="AS6" i="1" s="1"/>
  <c r="AR5" i="1"/>
  <c r="AR6" i="1" s="1"/>
  <c r="AQ5" i="1"/>
  <c r="AQ6" i="1" s="1"/>
  <c r="AP5" i="1"/>
  <c r="AP6" i="1" s="1"/>
  <c r="AO5" i="1"/>
  <c r="AO6" i="1" s="1"/>
  <c r="AN5" i="1"/>
  <c r="AN6" i="1" s="1"/>
  <c r="AM5" i="1"/>
  <c r="AM6" i="1" s="1"/>
  <c r="AL5" i="1"/>
  <c r="AL6" i="1" s="1"/>
  <c r="AK5" i="1"/>
  <c r="AK6" i="1" s="1"/>
  <c r="AJ5" i="1"/>
  <c r="AJ6" i="1" s="1"/>
  <c r="AI5" i="1"/>
  <c r="AI6" i="1" s="1"/>
  <c r="AH5" i="1"/>
  <c r="AH6" i="1" s="1"/>
  <c r="AG5" i="1"/>
  <c r="AG6" i="1" s="1"/>
  <c r="AF5" i="1"/>
  <c r="AF6" i="1" s="1"/>
  <c r="AE6" i="1"/>
  <c r="AD6" i="1"/>
  <c r="D5" i="1" l="1"/>
  <c r="E5" i="1"/>
  <c r="F5" i="1"/>
  <c r="C5" i="1"/>
  <c r="Z5" i="1"/>
  <c r="AA5" i="1"/>
  <c r="AB5" i="1"/>
  <c r="AC5" i="1"/>
  <c r="R5" i="1"/>
  <c r="S5" i="1"/>
  <c r="T5" i="1"/>
  <c r="U5" i="1"/>
  <c r="V5" i="1"/>
  <c r="W5" i="1"/>
  <c r="X5" i="1"/>
  <c r="Y5" i="1"/>
  <c r="H5" i="1"/>
  <c r="I5" i="1"/>
  <c r="J5" i="1"/>
  <c r="K5" i="1"/>
  <c r="L5" i="1"/>
  <c r="M5" i="1"/>
  <c r="N5" i="1"/>
  <c r="O5" i="1"/>
  <c r="P5" i="1"/>
  <c r="G5" i="1"/>
  <c r="Q5" i="1"/>
</calcChain>
</file>

<file path=xl/sharedStrings.xml><?xml version="1.0" encoding="utf-8"?>
<sst xmlns="http://schemas.openxmlformats.org/spreadsheetml/2006/main" count="181" uniqueCount="91">
  <si>
    <t>에이트(궁동)</t>
    <phoneticPr fontId="2" type="noConversion"/>
  </si>
  <si>
    <t>커피인터뷰(궁동)</t>
    <phoneticPr fontId="2" type="noConversion"/>
  </si>
  <si>
    <t>소신(궁동)</t>
    <phoneticPr fontId="2" type="noConversion"/>
  </si>
  <si>
    <t>글로리데이즈(궁동)</t>
    <phoneticPr fontId="2" type="noConversion"/>
  </si>
  <si>
    <t>마을(보드게임 만화 카페, 궁동)</t>
    <phoneticPr fontId="2" type="noConversion"/>
  </si>
  <si>
    <t>시크릿(룸카페, 궁동)</t>
    <phoneticPr fontId="2" type="noConversion"/>
  </si>
  <si>
    <t>츄러스1500(궁동)</t>
    <phoneticPr fontId="2" type="noConversion"/>
  </si>
  <si>
    <t>플라밍고 733(궁동)</t>
    <phoneticPr fontId="2" type="noConversion"/>
  </si>
  <si>
    <t>스타벅스 충남대정문점(궁동)</t>
    <phoneticPr fontId="2" type="noConversion"/>
  </si>
  <si>
    <t>투썸플레이스 충남대점(궁동)</t>
    <phoneticPr fontId="2" type="noConversion"/>
  </si>
  <si>
    <t>공차 충남대점(궁동)</t>
    <phoneticPr fontId="2" type="noConversion"/>
  </si>
  <si>
    <t>배스킨라빈스 충남대점(궁동)</t>
    <phoneticPr fontId="2" type="noConversion"/>
  </si>
  <si>
    <t>메가MGC커피 충남대점(궁동)</t>
    <phoneticPr fontId="2" type="noConversion"/>
  </si>
  <si>
    <t>이디야 충남대점(궁동)</t>
    <phoneticPr fontId="2" type="noConversion"/>
  </si>
  <si>
    <t>더벤티 충남대점(궁동)</t>
    <phoneticPr fontId="2" type="noConversion"/>
  </si>
  <si>
    <t>팔공티 충남대점(궁동)</t>
    <phoneticPr fontId="2" type="noConversion"/>
  </si>
  <si>
    <t>파리바게뜨 대전(궁동)</t>
    <phoneticPr fontId="2" type="noConversion"/>
  </si>
  <si>
    <t>던킨 대전충남대점(궁동)</t>
    <phoneticPr fontId="2" type="noConversion"/>
  </si>
  <si>
    <t>쥬씨(궁동)</t>
    <phoneticPr fontId="2" type="noConversion"/>
  </si>
  <si>
    <t>루티나(봉명동)</t>
    <phoneticPr fontId="3" type="noConversion"/>
  </si>
  <si>
    <t>유람(봉명동)</t>
    <phoneticPr fontId="2" type="noConversion"/>
  </si>
  <si>
    <t>엔제리너스 대전유성D/I점(봉명동)</t>
    <phoneticPr fontId="2" type="noConversion"/>
  </si>
  <si>
    <t>폴인레미유 대전점(구암동)</t>
    <phoneticPr fontId="2" type="noConversion"/>
  </si>
  <si>
    <t>오브떼르(구암동)</t>
    <phoneticPr fontId="2" type="noConversion"/>
  </si>
  <si>
    <t>르뺑99-1(봉명동)</t>
    <phoneticPr fontId="2" type="noConversion"/>
  </si>
  <si>
    <t>커피인터뷰(봉명동)</t>
    <phoneticPr fontId="2" type="noConversion"/>
  </si>
  <si>
    <t>달콩수제팥빙수단팥죽(봉명동)</t>
    <phoneticPr fontId="2" type="noConversion"/>
  </si>
  <si>
    <t>블레스롤 대전유성본점(봉명동)</t>
    <phoneticPr fontId="2" type="noConversion"/>
  </si>
  <si>
    <t>오슬로의 시간(죽동)</t>
    <phoneticPr fontId="2" type="noConversion"/>
  </si>
  <si>
    <t>콜마르브레드(죽동)</t>
    <phoneticPr fontId="2" type="noConversion"/>
  </si>
  <si>
    <t>하루팡(봉명동)</t>
    <phoneticPr fontId="2" type="noConversion"/>
  </si>
  <si>
    <t>우디룸(어은동)</t>
    <phoneticPr fontId="2" type="noConversion"/>
  </si>
  <si>
    <t>드르쿰다From제주(월평동)</t>
    <phoneticPr fontId="2" type="noConversion"/>
  </si>
  <si>
    <t>파이룸(봉명동)</t>
    <phoneticPr fontId="2" type="noConversion"/>
  </si>
  <si>
    <t>데일리오아시스 대전유성점(봉명동)</t>
    <phoneticPr fontId="2" type="noConversion"/>
  </si>
  <si>
    <t>헬로우블룸(봉명동)</t>
    <phoneticPr fontId="2" type="noConversion"/>
  </si>
  <si>
    <t>펄스맥 팩토리(월평동)</t>
    <phoneticPr fontId="2" type="noConversion"/>
  </si>
  <si>
    <t>카페희스밀(죽동)</t>
    <phoneticPr fontId="2" type="noConversion"/>
  </si>
  <si>
    <t>스토랑트커피 대전봉명점(봉명동)</t>
    <phoneticPr fontId="3" type="noConversion"/>
  </si>
  <si>
    <t>다온by모루(죽동)</t>
    <phoneticPr fontId="2" type="noConversion"/>
  </si>
  <si>
    <t>스타벅스 대전구암DT점(구암동)</t>
    <phoneticPr fontId="2" type="noConversion"/>
  </si>
  <si>
    <t>스타벅스 대전도안DT점(봉명동)</t>
    <phoneticPr fontId="2" type="noConversion"/>
  </si>
  <si>
    <t>콜마르브레드(어은동)</t>
    <phoneticPr fontId="2" type="noConversion"/>
  </si>
  <si>
    <t>스타벅스 대전유성점(봉명동)</t>
    <phoneticPr fontId="2" type="noConversion"/>
  </si>
  <si>
    <t>파스쿠찌(죽동)</t>
    <phoneticPr fontId="2" type="noConversion"/>
  </si>
  <si>
    <t>쉬즈베이글(봉명동)</t>
    <phoneticPr fontId="3" type="noConversion"/>
  </si>
  <si>
    <t>아임일리터(월평동)</t>
    <phoneticPr fontId="2" type="noConversion"/>
  </si>
  <si>
    <t>투썸플레이스 대전(장대동)</t>
    <phoneticPr fontId="2" type="noConversion"/>
  </si>
  <si>
    <t>할리스 유성온천점(봉명동)</t>
    <phoneticPr fontId="2" type="noConversion"/>
  </si>
  <si>
    <t>배스킨라빈스 대전유성점(봉명동)</t>
    <phoneticPr fontId="2" type="noConversion"/>
  </si>
  <si>
    <t>설빙 유성온천점(봉명동)</t>
    <phoneticPr fontId="2" type="noConversion"/>
  </si>
  <si>
    <t>파스쿠찌 유성온천역점(봉명동)</t>
    <phoneticPr fontId="2" type="noConversion"/>
  </si>
  <si>
    <t>커스텀커피 대전(죽동)</t>
    <phoneticPr fontId="2" type="noConversion"/>
  </si>
  <si>
    <t>탐앤탐스 대전유성점(봉명동)</t>
    <phoneticPr fontId="2" type="noConversion"/>
  </si>
  <si>
    <t>파리바게뜨 유성푸르지오점(봉명동)</t>
    <phoneticPr fontId="2" type="noConversion"/>
  </si>
  <si>
    <t>카페미뇽 대전(죽동)</t>
    <phoneticPr fontId="2" type="noConversion"/>
  </si>
  <si>
    <t>카페소담(봉명동)</t>
    <phoneticPr fontId="2" type="noConversion"/>
  </si>
  <si>
    <t>드롭탑 유성복합터미널DT점(구암동)</t>
    <phoneticPr fontId="2" type="noConversion"/>
  </si>
  <si>
    <t>스타벅스 대전(장대동)</t>
    <phoneticPr fontId="2" type="noConversion"/>
  </si>
  <si>
    <t>스타벅스 대전유성구청점(어은동)</t>
    <phoneticPr fontId="2" type="noConversion"/>
  </si>
  <si>
    <t>빽다방 대전(죽동)</t>
    <phoneticPr fontId="2" type="noConversion"/>
  </si>
  <si>
    <t>빽다방 대전유성리베라점(봉명동)</t>
    <phoneticPr fontId="2" type="noConversion"/>
  </si>
  <si>
    <t>스타벅스 월평트레이더스점(월평동)</t>
    <phoneticPr fontId="3" type="noConversion"/>
  </si>
  <si>
    <t>빽다방 대전유성구청점(어은동)</t>
    <phoneticPr fontId="2" type="noConversion"/>
  </si>
  <si>
    <t>파리바게뜨 대전(죽동)</t>
    <phoneticPr fontId="2" type="noConversion"/>
  </si>
  <si>
    <t>투썸플레이스 대전(죽동)</t>
    <phoneticPr fontId="2" type="noConversion"/>
  </si>
  <si>
    <t>빽다방 대전봉명우산점(봉명동)</t>
    <phoneticPr fontId="3" type="noConversion"/>
  </si>
  <si>
    <t>배스킨라빈스 대전(죽동)</t>
    <phoneticPr fontId="2" type="noConversion"/>
  </si>
  <si>
    <t>배스킨라빈스 대전월평트레이더스(월평동)</t>
    <phoneticPr fontId="2" type="noConversion"/>
  </si>
  <si>
    <t>메가MGC커피 대전유성구청점(어은동)</t>
    <phoneticPr fontId="2" type="noConversion"/>
  </si>
  <si>
    <t>킁킁커피(봉명동)</t>
    <phoneticPr fontId="2" type="noConversion"/>
  </si>
  <si>
    <t>이디야 대전유성온천역점(봉명동)</t>
    <phoneticPr fontId="2" type="noConversion"/>
  </si>
  <si>
    <t>카페드롭탑 대전(월평동)</t>
    <phoneticPr fontId="2" type="noConversion"/>
  </si>
  <si>
    <t>투썸플레이스 유성봉명점(봉명동)</t>
    <phoneticPr fontId="2" type="noConversion"/>
  </si>
  <si>
    <t>투썸플레이스 대전유성온천점(봉명동)</t>
    <phoneticPr fontId="2" type="noConversion"/>
  </si>
  <si>
    <t>파리바게뜨 대전한빛점(어은동)</t>
    <phoneticPr fontId="2" type="noConversion"/>
  </si>
  <si>
    <t>투썸플레이스 대전도안바로세움점(봉명동)</t>
    <phoneticPr fontId="2" type="noConversion"/>
  </si>
  <si>
    <t>감성커피 대전유성점(봉명동)</t>
    <phoneticPr fontId="3" type="noConversion"/>
  </si>
  <si>
    <t>뚜레쥬르 대전도안봉명점(봉명동)</t>
    <phoneticPr fontId="2" type="noConversion"/>
  </si>
  <si>
    <t>뚜레쥬르 대전(장대동)</t>
    <phoneticPr fontId="2" type="noConversion"/>
  </si>
  <si>
    <t>공차 대전(죽동)</t>
    <phoneticPr fontId="2" type="noConversion"/>
  </si>
  <si>
    <t>디저트39 대전(봉명동)</t>
    <phoneticPr fontId="2" type="noConversion"/>
  </si>
  <si>
    <t>빽다방 대전유성센트럴점(봉명동)</t>
    <phoneticPr fontId="2" type="noConversion"/>
  </si>
  <si>
    <t>브레드마마 봉명점(봉명동)</t>
    <phoneticPr fontId="2" type="noConversion"/>
  </si>
  <si>
    <t>파스쿠찌 대전봉명점(봉명동)</t>
    <phoneticPr fontId="2" type="noConversion"/>
  </si>
  <si>
    <t>좌석이편해요</t>
  </si>
  <si>
    <t>집중하기 좋아요</t>
  </si>
  <si>
    <t>카테고리 총 투표수</t>
    <phoneticPr fontId="2" type="noConversion"/>
  </si>
  <si>
    <t>공부환경점수</t>
    <phoneticPr fontId="2" type="noConversion"/>
  </si>
  <si>
    <t>매장이 청결해요</t>
    <phoneticPr fontId="2" type="noConversion"/>
  </si>
  <si>
    <t>공부환경점수(좌석이편해요+집중하기 좋아요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</si>
</sst>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0" xfId="1" applyFont="1" applyAlignment="1">
      <alignment vertical="center"/>
    </xf>
    <xf numFmtId="0" fontId="0" fillId="0" borderId="0" xfId="0" applyAlignment="1">
      <alignment vertical="top" wrapText="1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CFD7-DFEF-43AB-B4C9-A0B118DB6786}">
  <dimension ref="A1:CJ9"/>
  <sheetViews>
    <sheetView tabSelected="1" workbookViewId="0">
      <selection activeCell="N7" sqref="N7"/>
    </sheetView>
  </sheetViews>
  <sheetFormatPr defaultRowHeight="17.399999999999999" x14ac:dyDescent="0.4"/>
  <sheetData>
    <row r="1" spans="1:88" ht="8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30</v>
      </c>
      <c r="AC1" s="2" t="s">
        <v>33</v>
      </c>
      <c r="AD1" s="2" t="s">
        <v>34</v>
      </c>
      <c r="AE1" s="2" t="s">
        <v>35</v>
      </c>
      <c r="AF1" s="2" t="s">
        <v>38</v>
      </c>
      <c r="AG1" s="2" t="s">
        <v>45</v>
      </c>
      <c r="AH1" s="2" t="s">
        <v>41</v>
      </c>
      <c r="AI1" s="2" t="s">
        <v>43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84</v>
      </c>
      <c r="AO1" s="2" t="s">
        <v>53</v>
      </c>
      <c r="AP1" s="2" t="s">
        <v>54</v>
      </c>
      <c r="AQ1" s="2" t="s">
        <v>56</v>
      </c>
      <c r="AR1" s="2" t="s">
        <v>61</v>
      </c>
      <c r="AS1" s="2" t="s">
        <v>66</v>
      </c>
      <c r="AT1" s="2" t="s">
        <v>70</v>
      </c>
      <c r="AU1" s="2" t="s">
        <v>71</v>
      </c>
      <c r="AV1" s="2" t="s">
        <v>73</v>
      </c>
      <c r="AW1" s="2" t="s">
        <v>74</v>
      </c>
      <c r="AX1" s="2" t="s">
        <v>76</v>
      </c>
      <c r="AY1" s="2" t="s">
        <v>77</v>
      </c>
      <c r="AZ1" s="2" t="s">
        <v>78</v>
      </c>
      <c r="BA1" s="2" t="s">
        <v>81</v>
      </c>
      <c r="BB1" s="2" t="s">
        <v>82</v>
      </c>
      <c r="BC1" s="2" t="s">
        <v>83</v>
      </c>
      <c r="BD1" s="2" t="s">
        <v>28</v>
      </c>
      <c r="BE1" s="2" t="s">
        <v>29</v>
      </c>
      <c r="BF1" s="2" t="s">
        <v>37</v>
      </c>
      <c r="BG1" s="2" t="s">
        <v>39</v>
      </c>
      <c r="BH1" s="2" t="s">
        <v>44</v>
      </c>
      <c r="BI1" s="2" t="s">
        <v>52</v>
      </c>
      <c r="BJ1" s="2" t="s">
        <v>55</v>
      </c>
      <c r="BK1" s="2" t="s">
        <v>60</v>
      </c>
      <c r="BL1" s="2" t="s">
        <v>64</v>
      </c>
      <c r="BM1" s="2" t="s">
        <v>65</v>
      </c>
      <c r="BN1" s="2" t="s">
        <v>67</v>
      </c>
      <c r="BO1" s="2" t="s">
        <v>80</v>
      </c>
      <c r="BP1" s="2" t="s">
        <v>31</v>
      </c>
      <c r="BQ1" s="2" t="s">
        <v>42</v>
      </c>
      <c r="BR1" s="2" t="s">
        <v>59</v>
      </c>
      <c r="BS1" s="2" t="s">
        <v>63</v>
      </c>
      <c r="BT1" s="2" t="s">
        <v>69</v>
      </c>
      <c r="BU1" s="2" t="s">
        <v>75</v>
      </c>
      <c r="BV1" s="2" t="s">
        <v>32</v>
      </c>
      <c r="BW1" s="2" t="s">
        <v>36</v>
      </c>
      <c r="BX1" s="2" t="s">
        <v>46</v>
      </c>
      <c r="BY1" s="2" t="s">
        <v>62</v>
      </c>
      <c r="BZ1" s="2" t="s">
        <v>68</v>
      </c>
      <c r="CA1" s="2" t="s">
        <v>72</v>
      </c>
      <c r="CB1" s="2" t="s">
        <v>23</v>
      </c>
      <c r="CC1" s="2" t="s">
        <v>22</v>
      </c>
      <c r="CD1" s="2" t="s">
        <v>40</v>
      </c>
      <c r="CE1" s="2" t="s">
        <v>57</v>
      </c>
      <c r="CF1" s="2" t="s">
        <v>47</v>
      </c>
      <c r="CG1" s="2" t="s">
        <v>58</v>
      </c>
      <c r="CH1" s="2" t="s">
        <v>79</v>
      </c>
      <c r="CI1" s="2"/>
      <c r="CJ1" s="2"/>
    </row>
    <row r="2" spans="1:88" ht="34.799999999999997" x14ac:dyDescent="0.4">
      <c r="A2" s="4" t="s">
        <v>89</v>
      </c>
      <c r="B2">
        <v>106</v>
      </c>
      <c r="C2">
        <v>51</v>
      </c>
      <c r="D2">
        <v>25</v>
      </c>
      <c r="E2">
        <v>39</v>
      </c>
      <c r="F2">
        <v>48</v>
      </c>
      <c r="G2">
        <v>165</v>
      </c>
      <c r="H2">
        <v>46</v>
      </c>
      <c r="I2">
        <v>41</v>
      </c>
      <c r="J2">
        <v>20</v>
      </c>
      <c r="K2">
        <v>15</v>
      </c>
      <c r="L2">
        <v>29</v>
      </c>
      <c r="M2">
        <v>67</v>
      </c>
      <c r="N2">
        <v>24</v>
      </c>
      <c r="O2">
        <v>26</v>
      </c>
      <c r="P2">
        <v>13</v>
      </c>
      <c r="Q2">
        <v>26</v>
      </c>
      <c r="R2">
        <v>32</v>
      </c>
      <c r="S2">
        <v>60</v>
      </c>
      <c r="T2">
        <v>7</v>
      </c>
      <c r="U2">
        <v>135</v>
      </c>
      <c r="V2">
        <v>46</v>
      </c>
      <c r="W2">
        <v>23</v>
      </c>
      <c r="X2">
        <v>90</v>
      </c>
      <c r="Y2">
        <v>42</v>
      </c>
      <c r="Z2">
        <v>17</v>
      </c>
      <c r="AA2">
        <v>104</v>
      </c>
      <c r="AB2">
        <v>45</v>
      </c>
      <c r="AC2">
        <v>55</v>
      </c>
      <c r="AD2">
        <v>37</v>
      </c>
      <c r="AE2">
        <v>42</v>
      </c>
      <c r="AF2">
        <v>36</v>
      </c>
      <c r="AG2">
        <v>73</v>
      </c>
      <c r="AH2">
        <v>151</v>
      </c>
      <c r="AI2">
        <v>90</v>
      </c>
      <c r="AJ2">
        <v>63</v>
      </c>
      <c r="AK2">
        <v>119</v>
      </c>
      <c r="AL2">
        <v>24</v>
      </c>
      <c r="AM2">
        <v>35</v>
      </c>
      <c r="AN2">
        <v>36</v>
      </c>
      <c r="AO2">
        <v>28</v>
      </c>
      <c r="AP2">
        <v>110</v>
      </c>
      <c r="AQ2">
        <v>23</v>
      </c>
      <c r="AR2">
        <v>32</v>
      </c>
      <c r="AS2">
        <v>18</v>
      </c>
      <c r="AT2">
        <v>38</v>
      </c>
      <c r="AU2">
        <v>41</v>
      </c>
      <c r="AV2">
        <v>25</v>
      </c>
      <c r="AW2">
        <v>19</v>
      </c>
      <c r="AX2">
        <v>48</v>
      </c>
      <c r="AY2">
        <v>30</v>
      </c>
      <c r="AZ2">
        <v>85</v>
      </c>
      <c r="BA2">
        <v>58</v>
      </c>
      <c r="BB2">
        <v>11</v>
      </c>
      <c r="BC2">
        <v>60</v>
      </c>
      <c r="BD2">
        <v>15</v>
      </c>
      <c r="BE2">
        <v>65</v>
      </c>
      <c r="BF2">
        <v>14</v>
      </c>
      <c r="BG2">
        <v>24</v>
      </c>
      <c r="BH2">
        <v>30</v>
      </c>
      <c r="BI2">
        <v>42</v>
      </c>
      <c r="BJ2">
        <v>35</v>
      </c>
      <c r="BK2">
        <v>17</v>
      </c>
      <c r="BL2">
        <v>68</v>
      </c>
      <c r="BM2">
        <v>19</v>
      </c>
      <c r="BN2">
        <v>142</v>
      </c>
      <c r="BO2">
        <v>43</v>
      </c>
      <c r="BP2">
        <v>16</v>
      </c>
      <c r="BQ2">
        <v>29</v>
      </c>
      <c r="BR2">
        <v>106</v>
      </c>
      <c r="BS2">
        <v>31</v>
      </c>
      <c r="BT2">
        <v>25</v>
      </c>
      <c r="BU2">
        <v>74</v>
      </c>
      <c r="BV2">
        <v>114</v>
      </c>
      <c r="BW2">
        <v>33</v>
      </c>
      <c r="BX2">
        <v>24</v>
      </c>
      <c r="BY2">
        <v>161</v>
      </c>
      <c r="BZ2">
        <v>111</v>
      </c>
      <c r="CA2">
        <v>35</v>
      </c>
      <c r="CB2">
        <v>0</v>
      </c>
      <c r="CC2">
        <v>25</v>
      </c>
      <c r="CD2">
        <v>193</v>
      </c>
      <c r="CE2">
        <v>57</v>
      </c>
      <c r="CF2">
        <v>44</v>
      </c>
      <c r="CG2">
        <v>99</v>
      </c>
      <c r="CH2">
        <v>35</v>
      </c>
    </row>
    <row r="3" spans="1:88" ht="34.799999999999997" x14ac:dyDescent="0.4">
      <c r="A3" s="3" t="s">
        <v>85</v>
      </c>
      <c r="B3">
        <v>32</v>
      </c>
      <c r="C3">
        <v>33</v>
      </c>
      <c r="D3">
        <v>1</v>
      </c>
      <c r="E3">
        <v>16</v>
      </c>
      <c r="F3">
        <v>172</v>
      </c>
      <c r="G3">
        <v>41</v>
      </c>
      <c r="H3">
        <v>29</v>
      </c>
      <c r="I3">
        <v>6</v>
      </c>
      <c r="J3">
        <v>11</v>
      </c>
      <c r="K3">
        <v>14</v>
      </c>
      <c r="L3">
        <v>6</v>
      </c>
      <c r="M3">
        <v>22</v>
      </c>
      <c r="N3">
        <v>15</v>
      </c>
      <c r="O3">
        <v>3</v>
      </c>
      <c r="P3">
        <v>1</v>
      </c>
      <c r="Q3">
        <v>2</v>
      </c>
      <c r="R3">
        <v>3</v>
      </c>
      <c r="S3">
        <v>24</v>
      </c>
      <c r="T3">
        <v>0</v>
      </c>
      <c r="U3">
        <v>22</v>
      </c>
      <c r="V3">
        <v>0</v>
      </c>
      <c r="W3">
        <v>4</v>
      </c>
      <c r="X3">
        <v>14</v>
      </c>
      <c r="Y3">
        <v>16</v>
      </c>
      <c r="Z3">
        <v>0</v>
      </c>
      <c r="AA3">
        <v>55</v>
      </c>
      <c r="AB3">
        <v>3</v>
      </c>
      <c r="AC3">
        <v>2</v>
      </c>
      <c r="AD3">
        <v>27</v>
      </c>
      <c r="AE3">
        <v>10</v>
      </c>
      <c r="AF3">
        <v>18</v>
      </c>
      <c r="AG3">
        <v>18</v>
      </c>
      <c r="AH3">
        <v>65</v>
      </c>
      <c r="AI3">
        <v>50</v>
      </c>
      <c r="AJ3">
        <v>50</v>
      </c>
      <c r="AK3" s="6">
        <v>19</v>
      </c>
      <c r="AL3">
        <v>15</v>
      </c>
      <c r="AM3">
        <v>26</v>
      </c>
      <c r="AN3">
        <v>39</v>
      </c>
      <c r="AO3">
        <v>19</v>
      </c>
      <c r="AP3">
        <v>13</v>
      </c>
      <c r="AQ3">
        <v>13</v>
      </c>
      <c r="AR3">
        <v>5</v>
      </c>
      <c r="AS3">
        <v>5</v>
      </c>
      <c r="AT3">
        <v>5</v>
      </c>
      <c r="AU3">
        <v>16</v>
      </c>
      <c r="AV3">
        <v>13</v>
      </c>
      <c r="AW3">
        <v>22</v>
      </c>
      <c r="AX3">
        <v>34</v>
      </c>
      <c r="AY3">
        <v>6</v>
      </c>
      <c r="AZ3">
        <v>11</v>
      </c>
      <c r="BA3">
        <v>13</v>
      </c>
      <c r="BB3">
        <v>0</v>
      </c>
      <c r="BC3">
        <v>18</v>
      </c>
      <c r="BD3">
        <v>0</v>
      </c>
      <c r="BE3">
        <v>2</v>
      </c>
      <c r="BF3">
        <v>3</v>
      </c>
      <c r="BG3">
        <v>0</v>
      </c>
      <c r="BH3">
        <v>20</v>
      </c>
      <c r="BI3">
        <v>2</v>
      </c>
      <c r="BJ3">
        <v>12</v>
      </c>
      <c r="BK3">
        <v>1</v>
      </c>
      <c r="BL3">
        <v>10</v>
      </c>
      <c r="BM3">
        <v>8</v>
      </c>
      <c r="BN3">
        <v>25</v>
      </c>
      <c r="BO3">
        <v>5</v>
      </c>
      <c r="BP3">
        <v>0</v>
      </c>
      <c r="BQ3">
        <v>0</v>
      </c>
      <c r="BR3">
        <v>15</v>
      </c>
      <c r="BS3">
        <v>2</v>
      </c>
      <c r="BT3">
        <v>10</v>
      </c>
      <c r="BU3">
        <v>20</v>
      </c>
      <c r="BV3">
        <v>89</v>
      </c>
      <c r="BW3">
        <v>0</v>
      </c>
      <c r="BX3">
        <v>14</v>
      </c>
      <c r="BY3">
        <v>48</v>
      </c>
      <c r="BZ3">
        <v>4</v>
      </c>
      <c r="CA3">
        <v>16</v>
      </c>
      <c r="CB3">
        <v>4</v>
      </c>
      <c r="CC3">
        <v>1</v>
      </c>
      <c r="CD3">
        <v>65</v>
      </c>
      <c r="CE3">
        <v>40</v>
      </c>
      <c r="CF3">
        <v>38</v>
      </c>
      <c r="CG3">
        <v>35</v>
      </c>
      <c r="CH3">
        <v>1</v>
      </c>
    </row>
    <row r="4" spans="1:88" ht="34.799999999999997" x14ac:dyDescent="0.4">
      <c r="A4" s="3" t="s">
        <v>86</v>
      </c>
      <c r="B4">
        <v>5</v>
      </c>
      <c r="C4">
        <v>7</v>
      </c>
      <c r="D4">
        <v>2</v>
      </c>
      <c r="E4">
        <v>15</v>
      </c>
      <c r="F4">
        <v>139</v>
      </c>
      <c r="G4">
        <v>108</v>
      </c>
      <c r="H4">
        <v>26</v>
      </c>
      <c r="I4">
        <v>3</v>
      </c>
      <c r="J4">
        <v>4</v>
      </c>
      <c r="K4">
        <v>17</v>
      </c>
      <c r="L4">
        <v>8</v>
      </c>
      <c r="M4">
        <v>3</v>
      </c>
      <c r="N4">
        <v>4</v>
      </c>
      <c r="O4">
        <v>14</v>
      </c>
      <c r="P4">
        <v>0</v>
      </c>
      <c r="Q4">
        <v>2</v>
      </c>
      <c r="R4">
        <v>1</v>
      </c>
      <c r="S4">
        <v>18</v>
      </c>
      <c r="T4">
        <v>0</v>
      </c>
      <c r="U4">
        <v>17</v>
      </c>
      <c r="V4">
        <v>0</v>
      </c>
      <c r="W4">
        <v>2</v>
      </c>
      <c r="X4">
        <v>9</v>
      </c>
      <c r="Y4">
        <v>4</v>
      </c>
      <c r="Z4">
        <v>1</v>
      </c>
      <c r="AA4">
        <v>11</v>
      </c>
      <c r="AB4">
        <v>1</v>
      </c>
      <c r="AC4">
        <v>4</v>
      </c>
      <c r="AD4">
        <v>4</v>
      </c>
      <c r="AE4">
        <v>5</v>
      </c>
      <c r="AF4">
        <v>32</v>
      </c>
      <c r="AG4">
        <v>6</v>
      </c>
      <c r="AH4">
        <v>77</v>
      </c>
      <c r="AI4">
        <v>64</v>
      </c>
      <c r="AJ4">
        <v>67</v>
      </c>
      <c r="AK4">
        <v>4</v>
      </c>
      <c r="AL4">
        <v>6</v>
      </c>
      <c r="AM4">
        <v>17</v>
      </c>
      <c r="AN4">
        <v>50</v>
      </c>
      <c r="AO4">
        <v>29</v>
      </c>
      <c r="AP4">
        <v>5</v>
      </c>
      <c r="AQ4">
        <v>7</v>
      </c>
      <c r="AR4">
        <v>7</v>
      </c>
      <c r="AS4">
        <v>3</v>
      </c>
      <c r="AT4">
        <v>3</v>
      </c>
      <c r="AU4">
        <v>9</v>
      </c>
      <c r="AV4">
        <v>27</v>
      </c>
      <c r="AW4">
        <v>10</v>
      </c>
      <c r="AX4">
        <v>22</v>
      </c>
      <c r="AY4">
        <v>3</v>
      </c>
      <c r="AZ4">
        <v>6</v>
      </c>
      <c r="BA4">
        <v>3</v>
      </c>
      <c r="BB4">
        <v>2</v>
      </c>
      <c r="BC4">
        <v>2</v>
      </c>
      <c r="BD4">
        <v>0</v>
      </c>
      <c r="BE4">
        <v>2</v>
      </c>
      <c r="BF4">
        <v>1</v>
      </c>
      <c r="BG4">
        <v>0</v>
      </c>
      <c r="BH4">
        <v>23</v>
      </c>
      <c r="BI4">
        <v>1</v>
      </c>
      <c r="BJ4">
        <v>6</v>
      </c>
      <c r="BK4">
        <v>2</v>
      </c>
      <c r="BL4">
        <v>3</v>
      </c>
      <c r="BM4">
        <v>10</v>
      </c>
      <c r="BN4">
        <v>5</v>
      </c>
      <c r="BO4">
        <v>5</v>
      </c>
      <c r="BP4">
        <v>0</v>
      </c>
      <c r="BQ4">
        <v>0</v>
      </c>
      <c r="BR4">
        <v>34</v>
      </c>
      <c r="BS4">
        <v>0</v>
      </c>
      <c r="BT4">
        <v>1</v>
      </c>
      <c r="BU4">
        <v>10</v>
      </c>
      <c r="BV4">
        <v>18</v>
      </c>
      <c r="BW4">
        <v>0</v>
      </c>
      <c r="BX4">
        <v>5</v>
      </c>
      <c r="BY4">
        <v>28</v>
      </c>
      <c r="BZ4">
        <v>7</v>
      </c>
      <c r="CA4">
        <v>12</v>
      </c>
      <c r="CB4">
        <v>0</v>
      </c>
      <c r="CC4">
        <v>0</v>
      </c>
      <c r="CD4">
        <v>52</v>
      </c>
      <c r="CE4">
        <v>25</v>
      </c>
      <c r="CF4">
        <v>28</v>
      </c>
      <c r="CG4">
        <v>34</v>
      </c>
      <c r="CH4">
        <v>1</v>
      </c>
    </row>
    <row r="5" spans="1:88" ht="34.799999999999997" x14ac:dyDescent="0.4">
      <c r="A5" s="3" t="s">
        <v>87</v>
      </c>
      <c r="B5">
        <v>2438</v>
      </c>
      <c r="C5">
        <f>SUM(C2:C4)/C6</f>
        <v>1533</v>
      </c>
      <c r="D5">
        <f t="shared" ref="D5:F5" si="0">SUM(D2:D4)/D6</f>
        <v>401.00000000000034</v>
      </c>
      <c r="E5">
        <f t="shared" si="0"/>
        <v>588.00000000000023</v>
      </c>
      <c r="F5">
        <f t="shared" si="0"/>
        <v>1314.0000000000032</v>
      </c>
      <c r="G5">
        <f>SUM(G2:G4)/G6</f>
        <v>1706.0000000000064</v>
      </c>
      <c r="H5">
        <f t="shared" ref="H5:P5" si="1">SUM(H2:H4)/H6</f>
        <v>444.00000000000091</v>
      </c>
      <c r="I5">
        <f t="shared" si="1"/>
        <v>343.00000000000136</v>
      </c>
      <c r="J5">
        <f t="shared" si="1"/>
        <v>342.00000000000239</v>
      </c>
      <c r="K5">
        <f t="shared" si="1"/>
        <v>252.00000000000074</v>
      </c>
      <c r="L5">
        <f t="shared" si="1"/>
        <v>420.00000000000153</v>
      </c>
      <c r="M5">
        <f t="shared" si="1"/>
        <v>567.00000000000318</v>
      </c>
      <c r="N5">
        <f t="shared" si="1"/>
        <v>477.00000000000006</v>
      </c>
      <c r="O5">
        <f t="shared" si="1"/>
        <v>258.00000000000102</v>
      </c>
      <c r="P5">
        <f t="shared" si="1"/>
        <v>217.00000000000023</v>
      </c>
      <c r="Q5">
        <f>SUM(Q2:Q4)/Q6</f>
        <v>364.00000000000006</v>
      </c>
      <c r="R5">
        <f t="shared" ref="R5:Y5" si="2">SUM(R2:R4)/R6</f>
        <v>254.00000000000165</v>
      </c>
      <c r="S5">
        <f t="shared" si="2"/>
        <v>412.00000000000097</v>
      </c>
      <c r="T5">
        <f t="shared" si="2"/>
        <v>355.00000000000051</v>
      </c>
      <c r="U5">
        <f t="shared" si="2"/>
        <v>1315</v>
      </c>
      <c r="V5">
        <f t="shared" si="2"/>
        <v>753.00000000000091</v>
      </c>
      <c r="W5">
        <f t="shared" si="2"/>
        <v>404.00000000000051</v>
      </c>
      <c r="X5">
        <f t="shared" si="2"/>
        <v>1129.0000000000111</v>
      </c>
      <c r="Y5">
        <f t="shared" si="2"/>
        <v>654.00000000000011</v>
      </c>
      <c r="Z5">
        <f t="shared" ref="Z5" si="3">SUM(Z2:Z4)/Z6</f>
        <v>227.00000000000006</v>
      </c>
      <c r="AA5">
        <f t="shared" ref="AA5" si="4">SUM(AA2:AA4)/AA6</f>
        <v>1074.0000000000016</v>
      </c>
      <c r="AB5">
        <f t="shared" ref="AB5" si="5">SUM(AB2:AB4)/AB6</f>
        <v>477.00000000000131</v>
      </c>
      <c r="AC5">
        <f t="shared" ref="AC5" si="6">SUM(AC2:AC4)/AC6</f>
        <v>515.0000000000025</v>
      </c>
      <c r="AD5">
        <v>558</v>
      </c>
      <c r="AE5">
        <v>491</v>
      </c>
      <c r="AF5">
        <f>77+36+32+29+24+21+18+15+15+14+13+13+8+4+2</f>
        <v>321</v>
      </c>
      <c r="AG5">
        <f>150+119+111+73+72+68+41+25+18+11+9+6+4+3+3</f>
        <v>713</v>
      </c>
      <c r="AH5">
        <f>716+292+244+165+151+112+112+77+65+61+60+53+30+23+13</f>
        <v>2174</v>
      </c>
      <c r="AI5">
        <f>353+180+142+114+90+75+64+50+39+24+23+20+13+12+4</f>
        <v>1203</v>
      </c>
      <c r="AJ5">
        <f>228+106+69+67+66+63+55+50+35+27+21+17+13+8+8</f>
        <v>833</v>
      </c>
      <c r="AK5">
        <f>209+130+119+45+40+37+19+19+16+10+7+6+4+4+3</f>
        <v>668</v>
      </c>
      <c r="AL5">
        <f>187+58+52+51+46+29+26+24+15+10+6+4+4+3+1</f>
        <v>516</v>
      </c>
      <c r="AM5">
        <f>66+44+35+32+30+26+23+17+15+11+4+4+3+2</f>
        <v>312</v>
      </c>
      <c r="AN5">
        <f>168+87+83+59+59+50+39+36+26+18+14+12+11+3+3</f>
        <v>668</v>
      </c>
      <c r="AO5">
        <f>100+30+29+28+27+24+19+18+14+12+9+6+6+5+3</f>
        <v>330</v>
      </c>
      <c r="AP5">
        <f>398+148+110+46+36+32+32+25+13+13+6+5+5+5+1</f>
        <v>875</v>
      </c>
      <c r="AQ5">
        <f>62+35+32+26+24+23+17+13+11+8+7+5+4+3+2</f>
        <v>272</v>
      </c>
      <c r="AR5">
        <f>145+95+88+67+34+32+15+9+7+6+5+4+1+1+1</f>
        <v>510</v>
      </c>
      <c r="AS5">
        <f>72+44+42+41+18+15+9+5+5+4+3+3+3+2+1</f>
        <v>267</v>
      </c>
      <c r="AT5">
        <f>88+59+38+34+27+26+22+9+7+5+5+4+3+1</f>
        <v>328</v>
      </c>
      <c r="AU5">
        <f>114+59+58+41+41+28+16+16+9+7+5+3+2+2</f>
        <v>401</v>
      </c>
      <c r="AV5">
        <f>137+61+46+33+31+27+25+21+18+13+11+8+8+6+2</f>
        <v>447</v>
      </c>
      <c r="AW5">
        <f>123+66+51+44+30+22+19+17+10+10+10+7+4+3+1</f>
        <v>417</v>
      </c>
      <c r="AX5">
        <f>110+87+62+52+48+35+34+31+22+20+16+6+6+5+2</f>
        <v>536</v>
      </c>
      <c r="AY5">
        <f>202+93+80+70+30+20+13+11+8+7+6+4+3+3+1</f>
        <v>551</v>
      </c>
      <c r="AZ5">
        <f>381+141+85+49+47+38+27+18+11+10+8+6+6+5+3</f>
        <v>835</v>
      </c>
      <c r="BA5">
        <f>143+122+121+76+66+58+42+39+19+13+11+5+4+3+3</f>
        <v>725</v>
      </c>
      <c r="BB5">
        <f>91+51+50+23+12+12+11+3+2+2+2+2</f>
        <v>261</v>
      </c>
      <c r="BC5">
        <f>353+76+60+56+32+31+30+30+25+18+11+7+5+5+2</f>
        <v>741</v>
      </c>
      <c r="BD5">
        <f>87+47+34+23+21+17+16+15+15+13+6+5+4+3+1</f>
        <v>307</v>
      </c>
      <c r="BE5">
        <f>362+96+81+65+31+21+20+11+6+5+4+3+2+2+1</f>
        <v>710</v>
      </c>
      <c r="BF5">
        <f>87+71+62+52+41+32+21+16+14+8+6+3+2+1</f>
        <v>416</v>
      </c>
      <c r="BG5">
        <v>395</v>
      </c>
      <c r="BH5">
        <v>304</v>
      </c>
      <c r="BI5">
        <v>385</v>
      </c>
      <c r="BJ5">
        <v>410</v>
      </c>
      <c r="BK5">
        <v>379</v>
      </c>
      <c r="BL5">
        <v>535</v>
      </c>
      <c r="BM5">
        <v>195</v>
      </c>
      <c r="BN5">
        <v>771</v>
      </c>
      <c r="BO5">
        <v>503</v>
      </c>
      <c r="BP5">
        <v>212</v>
      </c>
      <c r="BQ5">
        <v>397</v>
      </c>
      <c r="BR5">
        <v>1097</v>
      </c>
      <c r="BS5">
        <v>374</v>
      </c>
      <c r="BT5">
        <v>444</v>
      </c>
      <c r="BU5">
        <v>603</v>
      </c>
      <c r="BV5">
        <v>2271</v>
      </c>
      <c r="BW5">
        <v>310</v>
      </c>
      <c r="BX5">
        <v>410</v>
      </c>
      <c r="BY5">
        <v>2137</v>
      </c>
      <c r="BZ5">
        <v>1025</v>
      </c>
      <c r="CA5">
        <v>320</v>
      </c>
      <c r="CB5">
        <v>635</v>
      </c>
      <c r="CC5">
        <v>643</v>
      </c>
      <c r="CD5">
        <v>2056</v>
      </c>
      <c r="CE5">
        <v>542</v>
      </c>
      <c r="CF5">
        <v>558</v>
      </c>
      <c r="CG5">
        <v>1064</v>
      </c>
      <c r="CH5">
        <v>379</v>
      </c>
    </row>
    <row r="6" spans="1:88" ht="34.799999999999997" x14ac:dyDescent="0.4">
      <c r="A6" s="3" t="s">
        <v>88</v>
      </c>
      <c r="B6">
        <v>5.8654999999999999E-2</v>
      </c>
      <c r="C6">
        <v>5.9360730593607303E-2</v>
      </c>
      <c r="D6">
        <v>6.9825436408977495E-2</v>
      </c>
      <c r="E6">
        <v>0.119047619047619</v>
      </c>
      <c r="F6">
        <v>0.27321156773211502</v>
      </c>
      <c r="G6">
        <v>0.184056271981242</v>
      </c>
      <c r="H6">
        <v>0.22747747747747701</v>
      </c>
      <c r="I6">
        <v>0.14577259475218601</v>
      </c>
      <c r="J6">
        <v>0.10233918128654899</v>
      </c>
      <c r="K6">
        <v>0.182539682539682</v>
      </c>
      <c r="L6">
        <v>0.102380952380952</v>
      </c>
      <c r="M6">
        <v>0.162257495590828</v>
      </c>
      <c r="N6">
        <v>9.0146750524109004E-2</v>
      </c>
      <c r="O6">
        <v>0.16666666666666599</v>
      </c>
      <c r="P6">
        <v>6.4516129032257993E-2</v>
      </c>
      <c r="Q6">
        <v>8.2417582417582402E-2</v>
      </c>
      <c r="R6">
        <v>0.14173228346456601</v>
      </c>
      <c r="S6">
        <v>0.24757281553398</v>
      </c>
      <c r="T6">
        <v>1.97183098591549E-2</v>
      </c>
      <c r="U6">
        <v>0.13231939163498099</v>
      </c>
      <c r="V6">
        <v>6.1088977423638703E-2</v>
      </c>
      <c r="W6">
        <v>7.1782178217821693E-2</v>
      </c>
      <c r="X6">
        <v>0.100088573959255</v>
      </c>
      <c r="Y6">
        <v>9.4801223241590196E-2</v>
      </c>
      <c r="Z6">
        <v>7.9295154185022004E-2</v>
      </c>
      <c r="AA6">
        <v>0.15828677839850999</v>
      </c>
      <c r="AB6">
        <v>0.10272536687631</v>
      </c>
      <c r="AC6">
        <v>0.118446601941747</v>
      </c>
      <c r="AD6">
        <f>SUM(AD2:AD4)/AD5</f>
        <v>0.12186379928315412</v>
      </c>
      <c r="AE6">
        <f>SUM(AE2:AE4)/AE5</f>
        <v>0.11608961303462322</v>
      </c>
      <c r="AF6">
        <f>SUM(AF2:AF4)/AF5</f>
        <v>0.26791277258566976</v>
      </c>
      <c r="AG6">
        <f t="shared" ref="AG6:AS6" si="7">SUM(AG2:AG4)/AG5</f>
        <v>0.13604488078541374</v>
      </c>
      <c r="AH6">
        <f t="shared" si="7"/>
        <v>0.13477460901563937</v>
      </c>
      <c r="AI6">
        <f t="shared" si="7"/>
        <v>0.16957605985037408</v>
      </c>
      <c r="AJ6">
        <f t="shared" si="7"/>
        <v>0.21608643457382953</v>
      </c>
      <c r="AK6">
        <f t="shared" si="7"/>
        <v>0.21257485029940121</v>
      </c>
      <c r="AL6">
        <f t="shared" si="7"/>
        <v>8.7209302325581398E-2</v>
      </c>
      <c r="AM6">
        <f t="shared" si="7"/>
        <v>0.25</v>
      </c>
      <c r="AN6">
        <f t="shared" si="7"/>
        <v>0.18712574850299402</v>
      </c>
      <c r="AO6">
        <f t="shared" si="7"/>
        <v>0.23030303030303031</v>
      </c>
      <c r="AP6">
        <f t="shared" si="7"/>
        <v>0.1462857142857143</v>
      </c>
      <c r="AQ6">
        <f t="shared" si="7"/>
        <v>0.15808823529411764</v>
      </c>
      <c r="AR6">
        <f t="shared" si="7"/>
        <v>8.6274509803921567E-2</v>
      </c>
      <c r="AS6">
        <f t="shared" si="7"/>
        <v>9.7378277153558054E-2</v>
      </c>
      <c r="AT6">
        <f>SUM(AT2:AT4)/AT5</f>
        <v>0.1402439024390244</v>
      </c>
      <c r="AU6">
        <f t="shared" ref="AU6" si="8">SUM(AU2:AU4)/AU5</f>
        <v>0.16458852867830423</v>
      </c>
      <c r="AV6">
        <f t="shared" ref="AV6" si="9">SUM(AV2:AV4)/AV5</f>
        <v>0.14541387024608501</v>
      </c>
      <c r="AW6">
        <f t="shared" ref="AW6" si="10">SUM(AW2:AW4)/AW5</f>
        <v>0.1223021582733813</v>
      </c>
      <c r="AX6">
        <f t="shared" ref="AX6" si="11">SUM(AX2:AX4)/AX5</f>
        <v>0.19402985074626866</v>
      </c>
      <c r="AY6">
        <f t="shared" ref="AY6" si="12">SUM(AY2:AY4)/AY5</f>
        <v>7.0780399274047182E-2</v>
      </c>
      <c r="AZ6">
        <f t="shared" ref="AZ6" si="13">SUM(AZ2:AZ4)/AZ5</f>
        <v>0.12215568862275449</v>
      </c>
      <c r="BA6">
        <f t="shared" ref="BA6" si="14">SUM(BA2:BA4)/BA5</f>
        <v>0.10206896551724139</v>
      </c>
      <c r="BB6">
        <f t="shared" ref="BB6" si="15">SUM(BB2:BB4)/BB5</f>
        <v>4.9808429118773943E-2</v>
      </c>
      <c r="BC6">
        <f t="shared" ref="BC6" si="16">SUM(BC2:BC4)/BC5</f>
        <v>0.10796221322537113</v>
      </c>
      <c r="BD6">
        <f t="shared" ref="BD6" si="17">SUM(BD2:BD4)/BD5</f>
        <v>4.8859934853420196E-2</v>
      </c>
      <c r="BE6">
        <f t="shared" ref="BE6" si="18">SUM(BE2:BE4)/BE5</f>
        <v>9.7183098591549291E-2</v>
      </c>
      <c r="BF6">
        <f t="shared" ref="BF6" si="19">SUM(BF2:BF4)/BF5</f>
        <v>4.3269230769230768E-2</v>
      </c>
      <c r="BG6">
        <v>6.0759489999999999E-2</v>
      </c>
      <c r="BH6">
        <v>0.24013158000000001</v>
      </c>
      <c r="BI6">
        <v>0.11688311999999999</v>
      </c>
      <c r="BJ6">
        <v>0.12926829000000001</v>
      </c>
      <c r="BK6">
        <v>5.2770450000000003E-2</v>
      </c>
      <c r="BL6">
        <v>0.15140186999999999</v>
      </c>
      <c r="BM6">
        <v>0.18974360000000001</v>
      </c>
      <c r="BN6">
        <v>0.2230869</v>
      </c>
      <c r="BO6">
        <v>0.10536779</v>
      </c>
      <c r="BP6">
        <v>7.5471700000000003E-2</v>
      </c>
      <c r="BQ6">
        <v>7.3047860000000006E-2</v>
      </c>
      <c r="BR6">
        <v>0.14129443999999999</v>
      </c>
      <c r="BS6">
        <v>8.8235289999999994E-2</v>
      </c>
      <c r="BT6">
        <v>8.108108E-2</v>
      </c>
      <c r="BU6">
        <v>0.17247098</v>
      </c>
      <c r="BV6">
        <v>9.7313960000000005E-2</v>
      </c>
      <c r="BW6">
        <v>0.10645161</v>
      </c>
      <c r="BX6">
        <v>0.10487805</v>
      </c>
      <c r="BY6">
        <v>0.11090314</v>
      </c>
      <c r="BZ6">
        <v>0.1190244</v>
      </c>
      <c r="CA6">
        <v>0.19688</v>
      </c>
      <c r="CB6">
        <v>6.2992100000000004E-3</v>
      </c>
      <c r="CC6">
        <v>4.0435459999999999E-2</v>
      </c>
      <c r="CD6">
        <v>0.1507782</v>
      </c>
      <c r="CE6">
        <v>0.22509224999999999</v>
      </c>
      <c r="CF6">
        <v>0.19713262000000001</v>
      </c>
      <c r="CG6">
        <v>0.15789474000000001</v>
      </c>
      <c r="CH6">
        <v>9.7625299999999998E-2</v>
      </c>
    </row>
    <row r="7" spans="1:88" ht="87" x14ac:dyDescent="0.4">
      <c r="A7" s="3" t="s">
        <v>90</v>
      </c>
      <c r="B7">
        <f>SUM(B3,B4)/B5</f>
        <v>1.5176374077112387E-2</v>
      </c>
      <c r="C7">
        <f t="shared" ref="C7:BN7" si="20">SUM(C3,C4)/C5</f>
        <v>2.6092628832354858E-2</v>
      </c>
      <c r="D7">
        <f t="shared" si="20"/>
        <v>7.4812967581047319E-3</v>
      </c>
      <c r="E7">
        <f t="shared" si="20"/>
        <v>5.2721088435374132E-2</v>
      </c>
      <c r="F7">
        <f t="shared" si="20"/>
        <v>0.23668188736681831</v>
      </c>
      <c r="G7">
        <f t="shared" si="20"/>
        <v>8.7338804220398261E-2</v>
      </c>
      <c r="H7">
        <f t="shared" si="20"/>
        <v>0.12387387387387362</v>
      </c>
      <c r="I7">
        <f t="shared" si="20"/>
        <v>2.6239067055393483E-2</v>
      </c>
      <c r="J7">
        <f t="shared" si="20"/>
        <v>4.385964912280671E-2</v>
      </c>
      <c r="K7">
        <f t="shared" si="20"/>
        <v>0.12301587301587265</v>
      </c>
      <c r="L7">
        <f t="shared" si="20"/>
        <v>3.3333333333333215E-2</v>
      </c>
      <c r="M7">
        <f>SUM(M3,M4)/M5</f>
        <v>4.409171075837718E-2</v>
      </c>
      <c r="N7">
        <f t="shared" si="20"/>
        <v>3.9832285115303977E-2</v>
      </c>
      <c r="O7">
        <f t="shared" si="20"/>
        <v>6.5891472868216797E-2</v>
      </c>
      <c r="P7">
        <f t="shared" si="20"/>
        <v>4.6082949308755708E-3</v>
      </c>
      <c r="Q7">
        <f t="shared" si="20"/>
        <v>1.0989010989010988E-2</v>
      </c>
      <c r="R7">
        <f t="shared" si="20"/>
        <v>1.5748031496062891E-2</v>
      </c>
      <c r="S7">
        <f t="shared" si="20"/>
        <v>0.10194174757281529</v>
      </c>
      <c r="T7">
        <f t="shared" si="20"/>
        <v>0</v>
      </c>
      <c r="U7">
        <f t="shared" si="20"/>
        <v>2.9657794676806085E-2</v>
      </c>
      <c r="V7">
        <f t="shared" si="20"/>
        <v>0</v>
      </c>
      <c r="W7">
        <f t="shared" si="20"/>
        <v>1.4851485148514833E-2</v>
      </c>
      <c r="X7">
        <f t="shared" si="20"/>
        <v>2.037201062887491E-2</v>
      </c>
      <c r="Y7">
        <f t="shared" si="20"/>
        <v>3.0581039755351678E-2</v>
      </c>
      <c r="Z7">
        <f t="shared" si="20"/>
        <v>4.4052863436123335E-3</v>
      </c>
      <c r="AA7">
        <f t="shared" si="20"/>
        <v>6.1452513966480354E-2</v>
      </c>
      <c r="AB7">
        <f t="shared" si="20"/>
        <v>8.3857442348008147E-3</v>
      </c>
      <c r="AC7">
        <f t="shared" si="20"/>
        <v>1.1650485436893147E-2</v>
      </c>
      <c r="AD7">
        <f t="shared" si="20"/>
        <v>5.5555555555555552E-2</v>
      </c>
      <c r="AE7">
        <f t="shared" si="20"/>
        <v>3.0549898167006109E-2</v>
      </c>
      <c r="AF7">
        <f t="shared" si="20"/>
        <v>0.1557632398753894</v>
      </c>
      <c r="AG7">
        <f t="shared" si="20"/>
        <v>3.3660589060308554E-2</v>
      </c>
      <c r="AH7">
        <f t="shared" si="20"/>
        <v>6.5317387304507826E-2</v>
      </c>
      <c r="AI7">
        <f t="shared" si="20"/>
        <v>9.4763092269326679E-2</v>
      </c>
      <c r="AJ7">
        <f t="shared" si="20"/>
        <v>0.14045618247298919</v>
      </c>
      <c r="AK7">
        <f t="shared" si="20"/>
        <v>3.4431137724550899E-2</v>
      </c>
      <c r="AL7">
        <f t="shared" si="20"/>
        <v>4.0697674418604654E-2</v>
      </c>
      <c r="AM7">
        <f t="shared" si="20"/>
        <v>0.13782051282051283</v>
      </c>
      <c r="AN7">
        <f t="shared" si="20"/>
        <v>0.13323353293413173</v>
      </c>
      <c r="AO7">
        <f t="shared" si="20"/>
        <v>0.14545454545454545</v>
      </c>
      <c r="AP7">
        <f t="shared" si="20"/>
        <v>2.057142857142857E-2</v>
      </c>
      <c r="AQ7">
        <f t="shared" si="20"/>
        <v>7.3529411764705885E-2</v>
      </c>
      <c r="AR7">
        <f t="shared" si="20"/>
        <v>2.3529411764705882E-2</v>
      </c>
      <c r="AS7">
        <f t="shared" si="20"/>
        <v>2.9962546816479401E-2</v>
      </c>
      <c r="AT7">
        <f t="shared" si="20"/>
        <v>2.4390243902439025E-2</v>
      </c>
      <c r="AU7">
        <f t="shared" si="20"/>
        <v>6.2344139650872821E-2</v>
      </c>
      <c r="AV7">
        <f t="shared" si="20"/>
        <v>8.9485458612975396E-2</v>
      </c>
      <c r="AW7">
        <f t="shared" si="20"/>
        <v>7.6738609112709827E-2</v>
      </c>
      <c r="AX7">
        <f t="shared" si="20"/>
        <v>0.1044776119402985</v>
      </c>
      <c r="AY7">
        <f t="shared" si="20"/>
        <v>1.6333938294010888E-2</v>
      </c>
      <c r="AZ7">
        <f t="shared" si="20"/>
        <v>2.0359281437125749E-2</v>
      </c>
      <c r="BA7">
        <f t="shared" si="20"/>
        <v>2.2068965517241378E-2</v>
      </c>
      <c r="BB7">
        <f t="shared" si="20"/>
        <v>7.6628352490421452E-3</v>
      </c>
      <c r="BC7">
        <f t="shared" si="20"/>
        <v>2.6990553306342781E-2</v>
      </c>
      <c r="BD7">
        <f t="shared" si="20"/>
        <v>0</v>
      </c>
      <c r="BE7">
        <f t="shared" si="20"/>
        <v>5.6338028169014088E-3</v>
      </c>
      <c r="BF7">
        <f t="shared" si="20"/>
        <v>9.6153846153846159E-3</v>
      </c>
      <c r="BG7">
        <f t="shared" si="20"/>
        <v>0</v>
      </c>
      <c r="BH7">
        <f t="shared" si="20"/>
        <v>0.14144736842105263</v>
      </c>
      <c r="BI7">
        <f t="shared" si="20"/>
        <v>7.7922077922077922E-3</v>
      </c>
      <c r="BJ7">
        <f t="shared" si="20"/>
        <v>4.3902439024390241E-2</v>
      </c>
      <c r="BK7">
        <f t="shared" si="20"/>
        <v>7.9155672823219003E-3</v>
      </c>
      <c r="BL7">
        <f t="shared" si="20"/>
        <v>2.4299065420560748E-2</v>
      </c>
      <c r="BM7">
        <f t="shared" si="20"/>
        <v>9.2307692307692313E-2</v>
      </c>
      <c r="BN7">
        <f t="shared" si="20"/>
        <v>3.8910505836575876E-2</v>
      </c>
      <c r="BO7">
        <f t="shared" ref="BO7:CH7" si="21">SUM(BO3,BO4)/BO5</f>
        <v>1.9880715705765408E-2</v>
      </c>
      <c r="BP7">
        <f t="shared" si="21"/>
        <v>0</v>
      </c>
      <c r="BQ7">
        <f t="shared" si="21"/>
        <v>0</v>
      </c>
      <c r="BR7">
        <f t="shared" si="21"/>
        <v>4.4667274384685506E-2</v>
      </c>
      <c r="BS7">
        <f t="shared" si="21"/>
        <v>5.3475935828877002E-3</v>
      </c>
      <c r="BT7">
        <f t="shared" si="21"/>
        <v>2.4774774774774775E-2</v>
      </c>
      <c r="BU7">
        <f t="shared" si="21"/>
        <v>4.975124378109453E-2</v>
      </c>
      <c r="BV7">
        <f t="shared" si="21"/>
        <v>4.711580801409071E-2</v>
      </c>
      <c r="BW7">
        <f t="shared" si="21"/>
        <v>0</v>
      </c>
      <c r="BX7">
        <f t="shared" si="21"/>
        <v>4.6341463414634146E-2</v>
      </c>
      <c r="BY7">
        <f t="shared" si="21"/>
        <v>3.5563874590547495E-2</v>
      </c>
      <c r="BZ7">
        <f t="shared" si="21"/>
        <v>1.0731707317073172E-2</v>
      </c>
      <c r="CA7">
        <f t="shared" si="21"/>
        <v>8.7499999999999994E-2</v>
      </c>
      <c r="CB7">
        <f t="shared" si="21"/>
        <v>6.2992125984251968E-3</v>
      </c>
      <c r="CC7">
        <f t="shared" si="21"/>
        <v>1.5552099533437014E-3</v>
      </c>
      <c r="CD7">
        <f t="shared" si="21"/>
        <v>5.6906614785992217E-2</v>
      </c>
      <c r="CE7">
        <f t="shared" si="21"/>
        <v>0.11992619926199262</v>
      </c>
      <c r="CF7">
        <f t="shared" si="21"/>
        <v>0.11827956989247312</v>
      </c>
      <c r="CG7">
        <f t="shared" si="21"/>
        <v>6.4849624060150379E-2</v>
      </c>
      <c r="CH7">
        <f t="shared" si="21"/>
        <v>5.2770448548812663E-3</v>
      </c>
    </row>
    <row r="9" spans="1:88" x14ac:dyDescent="0.4">
      <c r="E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E2D7-B08C-446A-8330-FF571B584BCC}">
  <dimension ref="A1:CJ7"/>
  <sheetViews>
    <sheetView workbookViewId="0">
      <selection activeCell="A7" sqref="A7"/>
    </sheetView>
  </sheetViews>
  <sheetFormatPr defaultRowHeight="17.399999999999999" x14ac:dyDescent="0.4"/>
  <sheetData>
    <row r="1" spans="1:88" ht="8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30</v>
      </c>
      <c r="AC1" s="2" t="s">
        <v>33</v>
      </c>
      <c r="AD1" s="2" t="s">
        <v>34</v>
      </c>
      <c r="AE1" s="2" t="s">
        <v>35</v>
      </c>
      <c r="AF1" s="2" t="s">
        <v>38</v>
      </c>
      <c r="AG1" s="2" t="s">
        <v>45</v>
      </c>
      <c r="AH1" s="2" t="s">
        <v>41</v>
      </c>
      <c r="AI1" s="2" t="s">
        <v>43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84</v>
      </c>
      <c r="AO1" s="2" t="s">
        <v>53</v>
      </c>
      <c r="AP1" s="2" t="s">
        <v>54</v>
      </c>
      <c r="AQ1" s="2" t="s">
        <v>56</v>
      </c>
      <c r="AR1" s="2" t="s">
        <v>61</v>
      </c>
      <c r="AS1" s="2" t="s">
        <v>66</v>
      </c>
      <c r="AT1" s="2" t="s">
        <v>70</v>
      </c>
      <c r="AU1" s="2" t="s">
        <v>71</v>
      </c>
      <c r="AV1" s="2" t="s">
        <v>73</v>
      </c>
      <c r="AW1" s="2" t="s">
        <v>74</v>
      </c>
      <c r="AX1" s="2" t="s">
        <v>76</v>
      </c>
      <c r="AY1" s="2" t="s">
        <v>77</v>
      </c>
      <c r="AZ1" s="2" t="s">
        <v>78</v>
      </c>
      <c r="BA1" s="2" t="s">
        <v>81</v>
      </c>
      <c r="BB1" s="2" t="s">
        <v>82</v>
      </c>
      <c r="BC1" s="2" t="s">
        <v>83</v>
      </c>
      <c r="BD1" s="2" t="s">
        <v>28</v>
      </c>
      <c r="BE1" s="2" t="s">
        <v>29</v>
      </c>
      <c r="BF1" s="2" t="s">
        <v>37</v>
      </c>
      <c r="BG1" s="2" t="s">
        <v>39</v>
      </c>
      <c r="BH1" s="2" t="s">
        <v>44</v>
      </c>
      <c r="BI1" s="2" t="s">
        <v>52</v>
      </c>
      <c r="BJ1" s="2" t="s">
        <v>55</v>
      </c>
      <c r="BK1" s="2" t="s">
        <v>60</v>
      </c>
      <c r="BL1" s="2" t="s">
        <v>64</v>
      </c>
      <c r="BM1" s="2" t="s">
        <v>65</v>
      </c>
      <c r="BN1" s="2" t="s">
        <v>67</v>
      </c>
      <c r="BO1" s="2" t="s">
        <v>80</v>
      </c>
      <c r="BP1" s="2" t="s">
        <v>31</v>
      </c>
      <c r="BQ1" s="2" t="s">
        <v>42</v>
      </c>
      <c r="BR1" s="2" t="s">
        <v>59</v>
      </c>
      <c r="BS1" s="2" t="s">
        <v>63</v>
      </c>
      <c r="BT1" s="2" t="s">
        <v>69</v>
      </c>
      <c r="BU1" s="2" t="s">
        <v>75</v>
      </c>
      <c r="BV1" s="2" t="s">
        <v>32</v>
      </c>
      <c r="BW1" s="2" t="s">
        <v>36</v>
      </c>
      <c r="BX1" s="2" t="s">
        <v>46</v>
      </c>
      <c r="BY1" s="2" t="s">
        <v>62</v>
      </c>
      <c r="BZ1" s="2" t="s">
        <v>68</v>
      </c>
      <c r="CA1" s="2" t="s">
        <v>72</v>
      </c>
      <c r="CB1" s="2" t="s">
        <v>23</v>
      </c>
      <c r="CC1" s="2" t="s">
        <v>22</v>
      </c>
      <c r="CD1" s="2" t="s">
        <v>40</v>
      </c>
      <c r="CE1" s="2" t="s">
        <v>57</v>
      </c>
      <c r="CF1" s="2" t="s">
        <v>47</v>
      </c>
      <c r="CG1" s="2" t="s">
        <v>58</v>
      </c>
      <c r="CH1" s="2" t="s">
        <v>79</v>
      </c>
      <c r="CI1" s="2"/>
      <c r="CJ1" s="2"/>
    </row>
    <row r="2" spans="1:88" ht="34.799999999999997" x14ac:dyDescent="0.4">
      <c r="A2" s="3" t="s">
        <v>85</v>
      </c>
      <c r="B2">
        <v>32</v>
      </c>
      <c r="C2">
        <v>33</v>
      </c>
      <c r="D2">
        <v>1</v>
      </c>
      <c r="E2">
        <v>16</v>
      </c>
      <c r="F2">
        <v>172</v>
      </c>
      <c r="G2">
        <v>41</v>
      </c>
      <c r="H2">
        <v>29</v>
      </c>
      <c r="I2">
        <v>6</v>
      </c>
      <c r="J2">
        <v>11</v>
      </c>
      <c r="K2">
        <v>14</v>
      </c>
      <c r="L2">
        <v>6</v>
      </c>
      <c r="M2">
        <v>22</v>
      </c>
      <c r="N2">
        <v>15</v>
      </c>
      <c r="O2">
        <v>3</v>
      </c>
      <c r="P2">
        <v>1</v>
      </c>
      <c r="Q2">
        <v>2</v>
      </c>
      <c r="R2">
        <v>3</v>
      </c>
      <c r="S2">
        <v>24</v>
      </c>
      <c r="T2">
        <v>0</v>
      </c>
      <c r="U2">
        <v>22</v>
      </c>
      <c r="V2">
        <v>0</v>
      </c>
      <c r="W2">
        <v>4</v>
      </c>
      <c r="X2">
        <v>14</v>
      </c>
      <c r="Y2">
        <v>16</v>
      </c>
      <c r="Z2">
        <v>0</v>
      </c>
      <c r="AA2">
        <v>55</v>
      </c>
      <c r="AB2">
        <v>3</v>
      </c>
      <c r="AC2">
        <v>2</v>
      </c>
      <c r="AD2">
        <v>27</v>
      </c>
      <c r="AE2">
        <v>10</v>
      </c>
      <c r="AF2">
        <v>18</v>
      </c>
      <c r="AG2">
        <v>18</v>
      </c>
      <c r="AH2">
        <v>65</v>
      </c>
      <c r="AI2">
        <v>50</v>
      </c>
      <c r="AJ2">
        <v>50</v>
      </c>
      <c r="AK2" s="6">
        <v>19</v>
      </c>
      <c r="AL2">
        <v>15</v>
      </c>
      <c r="AM2">
        <v>26</v>
      </c>
      <c r="AN2">
        <v>39</v>
      </c>
      <c r="AO2">
        <v>19</v>
      </c>
      <c r="AP2">
        <v>13</v>
      </c>
      <c r="AQ2">
        <v>13</v>
      </c>
      <c r="AR2">
        <v>5</v>
      </c>
      <c r="AS2">
        <v>5</v>
      </c>
      <c r="AT2">
        <v>5</v>
      </c>
      <c r="AU2">
        <v>16</v>
      </c>
      <c r="AV2">
        <v>13</v>
      </c>
      <c r="AW2">
        <v>22</v>
      </c>
      <c r="AX2">
        <v>34</v>
      </c>
      <c r="AY2">
        <v>6</v>
      </c>
      <c r="AZ2">
        <v>11</v>
      </c>
      <c r="BA2">
        <v>13</v>
      </c>
      <c r="BB2">
        <v>0</v>
      </c>
      <c r="BC2">
        <v>18</v>
      </c>
      <c r="BD2">
        <v>0</v>
      </c>
      <c r="BE2">
        <v>2</v>
      </c>
      <c r="BF2">
        <v>3</v>
      </c>
      <c r="BG2">
        <v>0</v>
      </c>
      <c r="BH2">
        <v>20</v>
      </c>
      <c r="BI2">
        <v>2</v>
      </c>
      <c r="BJ2">
        <v>12</v>
      </c>
      <c r="BK2">
        <v>1</v>
      </c>
      <c r="BL2">
        <v>10</v>
      </c>
      <c r="BM2">
        <v>8</v>
      </c>
      <c r="BN2">
        <v>25</v>
      </c>
      <c r="BO2">
        <v>5</v>
      </c>
      <c r="BP2">
        <v>0</v>
      </c>
      <c r="BQ2">
        <v>0</v>
      </c>
      <c r="BR2">
        <v>15</v>
      </c>
      <c r="BS2">
        <v>2</v>
      </c>
      <c r="BT2">
        <v>10</v>
      </c>
      <c r="BU2">
        <v>20</v>
      </c>
      <c r="BV2">
        <v>89</v>
      </c>
      <c r="BW2">
        <v>0</v>
      </c>
      <c r="BX2">
        <v>14</v>
      </c>
      <c r="BY2">
        <v>48</v>
      </c>
      <c r="BZ2">
        <v>4</v>
      </c>
      <c r="CA2">
        <v>16</v>
      </c>
      <c r="CB2">
        <v>4</v>
      </c>
      <c r="CC2">
        <v>1</v>
      </c>
      <c r="CD2">
        <v>65</v>
      </c>
      <c r="CE2">
        <v>40</v>
      </c>
      <c r="CF2">
        <v>38</v>
      </c>
      <c r="CG2">
        <v>35</v>
      </c>
      <c r="CH2">
        <v>1</v>
      </c>
    </row>
    <row r="3" spans="1:88" ht="34.799999999999997" x14ac:dyDescent="0.4">
      <c r="A3" s="3" t="s">
        <v>86</v>
      </c>
      <c r="B3">
        <v>5</v>
      </c>
      <c r="C3">
        <v>7</v>
      </c>
      <c r="D3">
        <v>2</v>
      </c>
      <c r="E3">
        <v>15</v>
      </c>
      <c r="F3">
        <v>139</v>
      </c>
      <c r="G3">
        <v>108</v>
      </c>
      <c r="H3">
        <v>26</v>
      </c>
      <c r="I3">
        <v>3</v>
      </c>
      <c r="J3">
        <v>4</v>
      </c>
      <c r="K3">
        <v>17</v>
      </c>
      <c r="L3">
        <v>8</v>
      </c>
      <c r="M3">
        <v>3</v>
      </c>
      <c r="N3">
        <v>4</v>
      </c>
      <c r="O3">
        <v>14</v>
      </c>
      <c r="P3">
        <v>0</v>
      </c>
      <c r="Q3">
        <v>2</v>
      </c>
      <c r="R3">
        <v>1</v>
      </c>
      <c r="S3">
        <v>18</v>
      </c>
      <c r="T3">
        <v>0</v>
      </c>
      <c r="U3">
        <v>17</v>
      </c>
      <c r="V3">
        <v>0</v>
      </c>
      <c r="W3">
        <v>2</v>
      </c>
      <c r="X3">
        <v>9</v>
      </c>
      <c r="Y3">
        <v>4</v>
      </c>
      <c r="Z3">
        <v>1</v>
      </c>
      <c r="AA3">
        <v>11</v>
      </c>
      <c r="AB3">
        <v>1</v>
      </c>
      <c r="AC3">
        <v>4</v>
      </c>
      <c r="AD3">
        <v>4</v>
      </c>
      <c r="AE3">
        <v>5</v>
      </c>
      <c r="AF3">
        <v>32</v>
      </c>
      <c r="AG3">
        <v>6</v>
      </c>
      <c r="AH3">
        <v>77</v>
      </c>
      <c r="AI3">
        <v>64</v>
      </c>
      <c r="AJ3">
        <v>67</v>
      </c>
      <c r="AK3">
        <v>4</v>
      </c>
      <c r="AL3">
        <v>6</v>
      </c>
      <c r="AM3">
        <v>17</v>
      </c>
      <c r="AN3">
        <v>50</v>
      </c>
      <c r="AO3">
        <v>29</v>
      </c>
      <c r="AP3">
        <v>5</v>
      </c>
      <c r="AQ3">
        <v>7</v>
      </c>
      <c r="AR3">
        <v>7</v>
      </c>
      <c r="AS3">
        <v>3</v>
      </c>
      <c r="AT3">
        <v>3</v>
      </c>
      <c r="AU3">
        <v>9</v>
      </c>
      <c r="AV3">
        <v>27</v>
      </c>
      <c r="AW3">
        <v>10</v>
      </c>
      <c r="AX3">
        <v>22</v>
      </c>
      <c r="AY3">
        <v>3</v>
      </c>
      <c r="AZ3">
        <v>6</v>
      </c>
      <c r="BA3">
        <v>3</v>
      </c>
      <c r="BB3">
        <v>2</v>
      </c>
      <c r="BC3">
        <v>2</v>
      </c>
      <c r="BD3">
        <v>0</v>
      </c>
      <c r="BE3">
        <v>2</v>
      </c>
      <c r="BF3">
        <v>1</v>
      </c>
      <c r="BG3">
        <v>0</v>
      </c>
      <c r="BH3">
        <v>23</v>
      </c>
      <c r="BI3">
        <v>1</v>
      </c>
      <c r="BJ3">
        <v>6</v>
      </c>
      <c r="BK3">
        <v>2</v>
      </c>
      <c r="BL3">
        <v>3</v>
      </c>
      <c r="BM3">
        <v>10</v>
      </c>
      <c r="BN3">
        <v>5</v>
      </c>
      <c r="BO3">
        <v>5</v>
      </c>
      <c r="BP3">
        <v>0</v>
      </c>
      <c r="BQ3">
        <v>0</v>
      </c>
      <c r="BR3">
        <v>34</v>
      </c>
      <c r="BS3">
        <v>0</v>
      </c>
      <c r="BT3">
        <v>1</v>
      </c>
      <c r="BU3">
        <v>10</v>
      </c>
      <c r="BV3">
        <v>18</v>
      </c>
      <c r="BW3">
        <v>0</v>
      </c>
      <c r="BX3">
        <v>5</v>
      </c>
      <c r="BY3">
        <v>28</v>
      </c>
      <c r="BZ3">
        <v>7</v>
      </c>
      <c r="CA3">
        <v>12</v>
      </c>
      <c r="CB3">
        <v>0</v>
      </c>
      <c r="CC3">
        <v>0</v>
      </c>
      <c r="CD3">
        <v>52</v>
      </c>
      <c r="CE3">
        <v>25</v>
      </c>
      <c r="CF3">
        <v>28</v>
      </c>
      <c r="CG3">
        <v>34</v>
      </c>
      <c r="CH3">
        <v>1</v>
      </c>
    </row>
    <row r="4" spans="1:88" ht="34.799999999999997" x14ac:dyDescent="0.4">
      <c r="A4" s="3" t="s">
        <v>87</v>
      </c>
      <c r="B4">
        <v>2438</v>
      </c>
      <c r="C4">
        <f>SUM(C1:C3)/C5</f>
        <v>673.84615384615392</v>
      </c>
      <c r="D4">
        <f t="shared" ref="D4:F4" si="0">SUM(D1:D3)/D5</f>
        <v>42.964285714285751</v>
      </c>
      <c r="E4">
        <f t="shared" si="0"/>
        <v>260.40000000000009</v>
      </c>
      <c r="F4">
        <f t="shared" si="0"/>
        <v>1138.3119777158802</v>
      </c>
      <c r="G4">
        <f>SUM(G1:G3)/G5</f>
        <v>809.53503184713668</v>
      </c>
      <c r="H4">
        <f t="shared" ref="H4:P4" si="1">SUM(H1:H3)/H5</f>
        <v>241.78217821782226</v>
      </c>
      <c r="I4">
        <f t="shared" si="1"/>
        <v>61.740000000000244</v>
      </c>
      <c r="J4">
        <f t="shared" si="1"/>
        <v>146.57142857142961</v>
      </c>
      <c r="K4">
        <f t="shared" si="1"/>
        <v>169.82608695652223</v>
      </c>
      <c r="L4">
        <f t="shared" si="1"/>
        <v>136.74418604651214</v>
      </c>
      <c r="M4">
        <f t="shared" si="1"/>
        <v>154.07608695652263</v>
      </c>
      <c r="N4">
        <f t="shared" si="1"/>
        <v>210.76744186046514</v>
      </c>
      <c r="O4">
        <f t="shared" si="1"/>
        <v>102.00000000000041</v>
      </c>
      <c r="P4">
        <f t="shared" si="1"/>
        <v>15.500000000000018</v>
      </c>
      <c r="Q4">
        <f>SUM(Q1:Q3)/Q5</f>
        <v>48.533333333333346</v>
      </c>
      <c r="R4">
        <f t="shared" ref="R4:Y4" si="2">SUM(R1:R3)/R5</f>
        <v>28.222222222222406</v>
      </c>
      <c r="S4">
        <f t="shared" si="2"/>
        <v>169.64705882352982</v>
      </c>
      <c r="T4">
        <f t="shared" si="2"/>
        <v>0</v>
      </c>
      <c r="U4">
        <f t="shared" si="2"/>
        <v>294.74137931034483</v>
      </c>
      <c r="V4">
        <f t="shared" si="2"/>
        <v>0</v>
      </c>
      <c r="W4">
        <f t="shared" si="2"/>
        <v>83.586206896551829</v>
      </c>
      <c r="X4">
        <f t="shared" si="2"/>
        <v>229.79646017699341</v>
      </c>
      <c r="Y4">
        <f t="shared" si="2"/>
        <v>210.9677419354839</v>
      </c>
      <c r="Z4">
        <f t="shared" ref="Z4" si="3">SUM(Z1:Z3)/Z5</f>
        <v>12.611111111111114</v>
      </c>
      <c r="AA4">
        <f t="shared" ref="AA4:AC4" si="4">SUM(AA1:AA3)/AA5</f>
        <v>416.9647058823536</v>
      </c>
      <c r="AB4">
        <f t="shared" si="4"/>
        <v>38.938775510204188</v>
      </c>
      <c r="AC4">
        <f t="shared" si="4"/>
        <v>50.65573770491828</v>
      </c>
      <c r="AD4">
        <v>558</v>
      </c>
      <c r="AE4">
        <v>491</v>
      </c>
      <c r="AF4">
        <f>77+36+32+29+24+21+18+15+15+14+13+13+8+4+2</f>
        <v>321</v>
      </c>
      <c r="AG4">
        <f>150+119+111+73+72+68+41+25+18+11+9+6+4+3+3</f>
        <v>713</v>
      </c>
      <c r="AH4">
        <f>716+292+244+165+151+112+112+77+65+61+60+53+30+23+13</f>
        <v>2174</v>
      </c>
      <c r="AI4">
        <f>353+180+142+114+90+75+64+50+39+24+23+20+13+12+4</f>
        <v>1203</v>
      </c>
      <c r="AJ4">
        <f>228+106+69+67+66+63+55+50+35+27+21+17+13+8+8</f>
        <v>833</v>
      </c>
      <c r="AK4">
        <f>209+130+119+45+40+37+19+19+16+10+7+6+4+4+3</f>
        <v>668</v>
      </c>
      <c r="AL4">
        <f>187+58+52+51+46+29+26+24+15+10+6+4+4+3+1</f>
        <v>516</v>
      </c>
      <c r="AM4">
        <f>66+44+35+32+30+26+23+17+15+11+4+4+3+2</f>
        <v>312</v>
      </c>
      <c r="AN4">
        <f>168+87+83+59+59+50+39+36+26+18+14+12+11+3+3</f>
        <v>668</v>
      </c>
      <c r="AO4">
        <f>100+30+29+28+27+24+19+18+14+12+9+6+6+5+3</f>
        <v>330</v>
      </c>
      <c r="AP4">
        <f>398+148+110+46+36+32+32+25+13+13+6+5+5+5+1</f>
        <v>875</v>
      </c>
      <c r="AQ4">
        <f>62+35+32+26+24+23+17+13+11+8+7+5+4+3+2</f>
        <v>272</v>
      </c>
      <c r="AR4">
        <f>145+95+88+67+34+32+15+9+7+6+5+4+1+1+1</f>
        <v>510</v>
      </c>
      <c r="AS4">
        <f>72+44+42+41+18+15+9+5+5+4+3+3+3+2+1</f>
        <v>267</v>
      </c>
      <c r="AT4">
        <f>88+59+38+34+27+26+22+9+7+5+5+4+3+1</f>
        <v>328</v>
      </c>
      <c r="AU4">
        <f>114+59+58+41+41+28+16+16+9+7+5+3+2+2</f>
        <v>401</v>
      </c>
      <c r="AV4">
        <f>137+61+46+33+31+27+25+21+18+13+11+8+8+6+2</f>
        <v>447</v>
      </c>
      <c r="AW4">
        <f>123+66+51+44+30+22+19+17+10+10+10+7+4+3+1</f>
        <v>417</v>
      </c>
      <c r="AX4">
        <f>110+87+62+52+48+35+34+31+22+20+16+6+6+5+2</f>
        <v>536</v>
      </c>
      <c r="AY4">
        <f>202+93+80+70+30+20+13+11+8+7+6+4+3+3+1</f>
        <v>551</v>
      </c>
      <c r="AZ4">
        <f>381+141+85+49+47+38+27+18+11+10+8+6+6+5+3</f>
        <v>835</v>
      </c>
      <c r="BA4">
        <f>143+122+121+76+66+58+42+39+19+13+11+5+4+3+3</f>
        <v>725</v>
      </c>
      <c r="BB4">
        <f>91+51+50+23+12+12+11+3+2+2+2+2</f>
        <v>261</v>
      </c>
      <c r="BC4">
        <f>353+76+60+56+32+31+30+30+25+18+11+7+5+5+2</f>
        <v>741</v>
      </c>
      <c r="BD4">
        <f>87+47+34+23+21+17+16+15+15+13+6+5+4+3+1</f>
        <v>307</v>
      </c>
      <c r="BE4">
        <f>362+96+81+65+31+21+20+11+6+5+4+3+2+2+1</f>
        <v>710</v>
      </c>
      <c r="BF4">
        <f>87+71+62+52+41+32+21+16+14+8+6+3+2+1</f>
        <v>416</v>
      </c>
      <c r="BG4">
        <v>395</v>
      </c>
      <c r="BH4">
        <v>304</v>
      </c>
      <c r="BI4">
        <v>385</v>
      </c>
      <c r="BJ4">
        <v>410</v>
      </c>
      <c r="BK4">
        <v>379</v>
      </c>
      <c r="BL4">
        <v>535</v>
      </c>
      <c r="BM4">
        <v>195</v>
      </c>
      <c r="BN4">
        <v>771</v>
      </c>
      <c r="BO4">
        <v>503</v>
      </c>
      <c r="BP4">
        <v>212</v>
      </c>
      <c r="BQ4">
        <v>397</v>
      </c>
      <c r="BR4">
        <v>1097</v>
      </c>
      <c r="BS4">
        <v>374</v>
      </c>
      <c r="BT4">
        <v>444</v>
      </c>
      <c r="BU4">
        <v>603</v>
      </c>
      <c r="BV4">
        <v>2271</v>
      </c>
      <c r="BW4">
        <v>310</v>
      </c>
      <c r="BX4">
        <v>410</v>
      </c>
      <c r="BY4">
        <v>2137</v>
      </c>
      <c r="BZ4">
        <v>1025</v>
      </c>
      <c r="CA4">
        <v>320</v>
      </c>
      <c r="CB4">
        <v>635</v>
      </c>
      <c r="CC4">
        <v>643</v>
      </c>
      <c r="CD4">
        <v>2056</v>
      </c>
      <c r="CE4">
        <v>542</v>
      </c>
      <c r="CF4">
        <v>558</v>
      </c>
      <c r="CG4">
        <v>1064</v>
      </c>
      <c r="CH4">
        <v>379</v>
      </c>
    </row>
    <row r="5" spans="1:88" ht="34.799999999999997" x14ac:dyDescent="0.4">
      <c r="A5" s="3" t="s">
        <v>88</v>
      </c>
      <c r="B5">
        <v>5.8654999999999999E-2</v>
      </c>
      <c r="C5">
        <v>5.9360730593607303E-2</v>
      </c>
      <c r="D5">
        <v>6.9825436408977495E-2</v>
      </c>
      <c r="E5">
        <v>0.119047619047619</v>
      </c>
      <c r="F5">
        <v>0.27321156773211502</v>
      </c>
      <c r="G5">
        <v>0.184056271981242</v>
      </c>
      <c r="H5">
        <v>0.22747747747747701</v>
      </c>
      <c r="I5">
        <v>0.14577259475218601</v>
      </c>
      <c r="J5">
        <v>0.10233918128654899</v>
      </c>
      <c r="K5">
        <v>0.182539682539682</v>
      </c>
      <c r="L5">
        <v>0.102380952380952</v>
      </c>
      <c r="M5">
        <v>0.162257495590828</v>
      </c>
      <c r="N5">
        <v>9.0146750524109004E-2</v>
      </c>
      <c r="O5">
        <v>0.16666666666666599</v>
      </c>
      <c r="P5">
        <v>6.4516129032257993E-2</v>
      </c>
      <c r="Q5">
        <v>8.2417582417582402E-2</v>
      </c>
      <c r="R5">
        <v>0.14173228346456601</v>
      </c>
      <c r="S5">
        <v>0.24757281553398</v>
      </c>
      <c r="T5">
        <v>1.97183098591549E-2</v>
      </c>
      <c r="U5">
        <v>0.13231939163498099</v>
      </c>
      <c r="V5">
        <v>6.1088977423638703E-2</v>
      </c>
      <c r="W5">
        <v>7.1782178217821693E-2</v>
      </c>
      <c r="X5">
        <v>0.100088573959255</v>
      </c>
      <c r="Y5">
        <v>9.4801223241590196E-2</v>
      </c>
      <c r="Z5">
        <v>7.9295154185022004E-2</v>
      </c>
      <c r="AA5">
        <v>0.15828677839850999</v>
      </c>
      <c r="AB5">
        <v>0.10272536687631</v>
      </c>
      <c r="AC5">
        <v>0.118446601941747</v>
      </c>
      <c r="AD5">
        <f>SUM(AD1:AD3)/AD4</f>
        <v>5.5555555555555552E-2</v>
      </c>
      <c r="AE5">
        <f>SUM(AE1:AE3)/AE4</f>
        <v>3.0549898167006109E-2</v>
      </c>
      <c r="AF5">
        <f>SUM(AF1:AF3)/AF4</f>
        <v>0.1557632398753894</v>
      </c>
      <c r="AG5">
        <f t="shared" ref="AG5:AS5" si="5">SUM(AG1:AG3)/AG4</f>
        <v>3.3660589060308554E-2</v>
      </c>
      <c r="AH5">
        <f t="shared" si="5"/>
        <v>6.5317387304507826E-2</v>
      </c>
      <c r="AI5">
        <f t="shared" si="5"/>
        <v>9.4763092269326679E-2</v>
      </c>
      <c r="AJ5">
        <f t="shared" si="5"/>
        <v>0.14045618247298919</v>
      </c>
      <c r="AK5">
        <f t="shared" si="5"/>
        <v>3.4431137724550899E-2</v>
      </c>
      <c r="AL5">
        <f t="shared" si="5"/>
        <v>4.0697674418604654E-2</v>
      </c>
      <c r="AM5">
        <f t="shared" si="5"/>
        <v>0.13782051282051283</v>
      </c>
      <c r="AN5">
        <f t="shared" si="5"/>
        <v>0.13323353293413173</v>
      </c>
      <c r="AO5">
        <f t="shared" si="5"/>
        <v>0.14545454545454545</v>
      </c>
      <c r="AP5">
        <f t="shared" si="5"/>
        <v>2.057142857142857E-2</v>
      </c>
      <c r="AQ5">
        <f t="shared" si="5"/>
        <v>7.3529411764705885E-2</v>
      </c>
      <c r="AR5">
        <f t="shared" si="5"/>
        <v>2.3529411764705882E-2</v>
      </c>
      <c r="AS5">
        <f t="shared" si="5"/>
        <v>2.9962546816479401E-2</v>
      </c>
      <c r="AT5">
        <f>SUM(AT1:AT3)/AT4</f>
        <v>2.4390243902439025E-2</v>
      </c>
      <c r="AU5">
        <f t="shared" ref="AU5" si="6">SUM(AU1:AU3)/AU4</f>
        <v>6.2344139650872821E-2</v>
      </c>
      <c r="AV5">
        <f t="shared" ref="AV5" si="7">SUM(AV1:AV3)/AV4</f>
        <v>8.9485458612975396E-2</v>
      </c>
      <c r="AW5">
        <f t="shared" ref="AW5:BF5" si="8">SUM(AW1:AW3)/AW4</f>
        <v>7.6738609112709827E-2</v>
      </c>
      <c r="AX5">
        <f t="shared" si="8"/>
        <v>0.1044776119402985</v>
      </c>
      <c r="AY5">
        <f t="shared" si="8"/>
        <v>1.6333938294010888E-2</v>
      </c>
      <c r="AZ5">
        <f t="shared" si="8"/>
        <v>2.0359281437125749E-2</v>
      </c>
      <c r="BA5">
        <f t="shared" si="8"/>
        <v>2.2068965517241378E-2</v>
      </c>
      <c r="BB5">
        <f t="shared" si="8"/>
        <v>7.6628352490421452E-3</v>
      </c>
      <c r="BC5">
        <f t="shared" si="8"/>
        <v>2.6990553306342781E-2</v>
      </c>
      <c r="BD5">
        <f t="shared" si="8"/>
        <v>0</v>
      </c>
      <c r="BE5">
        <f t="shared" si="8"/>
        <v>5.6338028169014088E-3</v>
      </c>
      <c r="BF5">
        <f t="shared" si="8"/>
        <v>9.6153846153846159E-3</v>
      </c>
      <c r="BG5">
        <v>6.0759489999999999E-2</v>
      </c>
      <c r="BH5">
        <v>0.24013158000000001</v>
      </c>
      <c r="BI5">
        <v>0.11688311999999999</v>
      </c>
      <c r="BJ5">
        <v>0.12926829000000001</v>
      </c>
      <c r="BK5">
        <v>5.2770450000000003E-2</v>
      </c>
      <c r="BL5">
        <v>0.15140186999999999</v>
      </c>
      <c r="BM5">
        <v>0.18974360000000001</v>
      </c>
      <c r="BN5">
        <v>0.2230869</v>
      </c>
      <c r="BO5">
        <v>0.10536779</v>
      </c>
      <c r="BP5">
        <v>7.5471700000000003E-2</v>
      </c>
      <c r="BQ5">
        <v>7.3047860000000006E-2</v>
      </c>
      <c r="BR5">
        <v>0.14129443999999999</v>
      </c>
      <c r="BS5">
        <v>8.8235289999999994E-2</v>
      </c>
      <c r="BT5">
        <v>8.108108E-2</v>
      </c>
      <c r="BU5">
        <v>0.17247098</v>
      </c>
      <c r="BV5">
        <v>9.7313960000000005E-2</v>
      </c>
      <c r="BW5">
        <v>0.10645161</v>
      </c>
      <c r="BX5">
        <v>0.10487805</v>
      </c>
      <c r="BY5">
        <v>0.11090314</v>
      </c>
      <c r="BZ5">
        <v>0.1190244</v>
      </c>
      <c r="CA5">
        <v>0.19688</v>
      </c>
      <c r="CB5">
        <v>6.2992100000000004E-3</v>
      </c>
      <c r="CC5">
        <v>4.0435459999999999E-2</v>
      </c>
      <c r="CD5">
        <v>0.1507782</v>
      </c>
      <c r="CE5">
        <v>0.22509224999999999</v>
      </c>
      <c r="CF5">
        <v>0.19713262000000001</v>
      </c>
      <c r="CG5">
        <v>0.15789474000000001</v>
      </c>
      <c r="CH5">
        <v>9.7625299999999998E-2</v>
      </c>
    </row>
    <row r="7" spans="1:88" ht="87" x14ac:dyDescent="0.4">
      <c r="A7" s="3" t="s">
        <v>90</v>
      </c>
      <c r="B7">
        <f>SUM(B2,B3)/B4</f>
        <v>1.5176374077112387E-2</v>
      </c>
      <c r="C7">
        <f t="shared" ref="C7:BN7" si="9">SUM(C2,C3)/C4</f>
        <v>5.9360730593607296E-2</v>
      </c>
      <c r="D7">
        <f t="shared" si="9"/>
        <v>6.9825436408977495E-2</v>
      </c>
      <c r="E7">
        <f t="shared" si="9"/>
        <v>0.119047619047619</v>
      </c>
      <c r="F7">
        <f t="shared" si="9"/>
        <v>0.27321156773211502</v>
      </c>
      <c r="G7">
        <f t="shared" si="9"/>
        <v>0.184056271981242</v>
      </c>
      <c r="H7">
        <f t="shared" si="9"/>
        <v>0.22747747747747701</v>
      </c>
      <c r="I7">
        <f t="shared" si="9"/>
        <v>0.14577259475218601</v>
      </c>
      <c r="J7">
        <f t="shared" si="9"/>
        <v>0.10233918128654898</v>
      </c>
      <c r="K7">
        <f t="shared" si="9"/>
        <v>0.182539682539682</v>
      </c>
      <c r="L7">
        <f t="shared" si="9"/>
        <v>0.102380952380952</v>
      </c>
      <c r="M7">
        <f t="shared" si="9"/>
        <v>0.162257495590828</v>
      </c>
      <c r="N7">
        <f t="shared" si="9"/>
        <v>9.0146750524109004E-2</v>
      </c>
      <c r="O7">
        <f t="shared" si="9"/>
        <v>0.16666666666666599</v>
      </c>
      <c r="P7">
        <f t="shared" si="9"/>
        <v>6.4516129032257993E-2</v>
      </c>
      <c r="Q7">
        <f t="shared" si="9"/>
        <v>8.2417582417582402E-2</v>
      </c>
      <c r="R7">
        <f t="shared" si="9"/>
        <v>0.14173228346456601</v>
      </c>
      <c r="S7">
        <f t="shared" si="9"/>
        <v>0.24757281553398</v>
      </c>
      <c r="T7" t="e">
        <f t="shared" si="9"/>
        <v>#DIV/0!</v>
      </c>
      <c r="U7">
        <f t="shared" si="9"/>
        <v>0.13231939163498099</v>
      </c>
      <c r="V7" t="e">
        <f t="shared" si="9"/>
        <v>#DIV/0!</v>
      </c>
      <c r="W7">
        <f t="shared" si="9"/>
        <v>7.1782178217821693E-2</v>
      </c>
      <c r="X7">
        <f t="shared" si="9"/>
        <v>0.100088573959255</v>
      </c>
      <c r="Y7">
        <f t="shared" si="9"/>
        <v>9.4801223241590196E-2</v>
      </c>
      <c r="Z7">
        <f t="shared" si="9"/>
        <v>7.9295154185022004E-2</v>
      </c>
      <c r="AA7">
        <f t="shared" si="9"/>
        <v>0.15828677839850999</v>
      </c>
      <c r="AB7">
        <f t="shared" si="9"/>
        <v>0.10272536687631</v>
      </c>
      <c r="AC7">
        <f t="shared" si="9"/>
        <v>0.118446601941747</v>
      </c>
      <c r="AD7">
        <f t="shared" si="9"/>
        <v>5.5555555555555552E-2</v>
      </c>
      <c r="AE7">
        <f t="shared" si="9"/>
        <v>3.0549898167006109E-2</v>
      </c>
      <c r="AF7">
        <f t="shared" si="9"/>
        <v>0.1557632398753894</v>
      </c>
      <c r="AG7">
        <f t="shared" si="9"/>
        <v>3.3660589060308554E-2</v>
      </c>
      <c r="AH7">
        <f t="shared" si="9"/>
        <v>6.5317387304507826E-2</v>
      </c>
      <c r="AI7">
        <f t="shared" si="9"/>
        <v>9.4763092269326679E-2</v>
      </c>
      <c r="AJ7">
        <f t="shared" si="9"/>
        <v>0.14045618247298919</v>
      </c>
      <c r="AK7">
        <f t="shared" si="9"/>
        <v>3.4431137724550899E-2</v>
      </c>
      <c r="AL7">
        <f t="shared" si="9"/>
        <v>4.0697674418604654E-2</v>
      </c>
      <c r="AM7">
        <f t="shared" si="9"/>
        <v>0.13782051282051283</v>
      </c>
      <c r="AN7">
        <f t="shared" si="9"/>
        <v>0.13323353293413173</v>
      </c>
      <c r="AO7">
        <f t="shared" si="9"/>
        <v>0.14545454545454545</v>
      </c>
      <c r="AP7">
        <f t="shared" si="9"/>
        <v>2.057142857142857E-2</v>
      </c>
      <c r="AQ7">
        <f t="shared" si="9"/>
        <v>7.3529411764705885E-2</v>
      </c>
      <c r="AR7">
        <f t="shared" si="9"/>
        <v>2.3529411764705882E-2</v>
      </c>
      <c r="AS7">
        <f t="shared" si="9"/>
        <v>2.9962546816479401E-2</v>
      </c>
      <c r="AT7">
        <f t="shared" si="9"/>
        <v>2.4390243902439025E-2</v>
      </c>
      <c r="AU7">
        <f t="shared" si="9"/>
        <v>6.2344139650872821E-2</v>
      </c>
      <c r="AV7">
        <f t="shared" si="9"/>
        <v>8.9485458612975396E-2</v>
      </c>
      <c r="AW7">
        <f t="shared" si="9"/>
        <v>7.6738609112709827E-2</v>
      </c>
      <c r="AX7">
        <f t="shared" si="9"/>
        <v>0.1044776119402985</v>
      </c>
      <c r="AY7">
        <f t="shared" si="9"/>
        <v>1.6333938294010888E-2</v>
      </c>
      <c r="AZ7">
        <f t="shared" si="9"/>
        <v>2.0359281437125749E-2</v>
      </c>
      <c r="BA7">
        <f t="shared" si="9"/>
        <v>2.2068965517241378E-2</v>
      </c>
      <c r="BB7">
        <f t="shared" si="9"/>
        <v>7.6628352490421452E-3</v>
      </c>
      <c r="BC7">
        <f t="shared" si="9"/>
        <v>2.6990553306342781E-2</v>
      </c>
      <c r="BD7">
        <f t="shared" si="9"/>
        <v>0</v>
      </c>
      <c r="BE7">
        <f t="shared" si="9"/>
        <v>5.6338028169014088E-3</v>
      </c>
      <c r="BF7">
        <f t="shared" si="9"/>
        <v>9.6153846153846159E-3</v>
      </c>
      <c r="BG7">
        <f t="shared" si="9"/>
        <v>0</v>
      </c>
      <c r="BH7">
        <f t="shared" si="9"/>
        <v>0.14144736842105263</v>
      </c>
      <c r="BI7">
        <f t="shared" si="9"/>
        <v>7.7922077922077922E-3</v>
      </c>
      <c r="BJ7">
        <f t="shared" si="9"/>
        <v>4.3902439024390241E-2</v>
      </c>
      <c r="BK7">
        <f t="shared" si="9"/>
        <v>7.9155672823219003E-3</v>
      </c>
      <c r="BL7">
        <f t="shared" si="9"/>
        <v>2.4299065420560748E-2</v>
      </c>
      <c r="BM7">
        <f t="shared" si="9"/>
        <v>9.2307692307692313E-2</v>
      </c>
      <c r="BN7">
        <f t="shared" si="9"/>
        <v>3.8910505836575876E-2</v>
      </c>
      <c r="BO7">
        <f t="shared" ref="BO7:CH7" si="10">SUM(BO2,BO3)/BO4</f>
        <v>1.9880715705765408E-2</v>
      </c>
      <c r="BP7">
        <f t="shared" si="10"/>
        <v>0</v>
      </c>
      <c r="BQ7">
        <f t="shared" si="10"/>
        <v>0</v>
      </c>
      <c r="BR7">
        <f t="shared" si="10"/>
        <v>4.4667274384685506E-2</v>
      </c>
      <c r="BS7">
        <f t="shared" si="10"/>
        <v>5.3475935828877002E-3</v>
      </c>
      <c r="BT7">
        <f t="shared" si="10"/>
        <v>2.4774774774774775E-2</v>
      </c>
      <c r="BU7">
        <f t="shared" si="10"/>
        <v>4.975124378109453E-2</v>
      </c>
      <c r="BV7">
        <f t="shared" si="10"/>
        <v>4.711580801409071E-2</v>
      </c>
      <c r="BW7">
        <f t="shared" si="10"/>
        <v>0</v>
      </c>
      <c r="BX7">
        <f t="shared" si="10"/>
        <v>4.6341463414634146E-2</v>
      </c>
      <c r="BY7">
        <f t="shared" si="10"/>
        <v>3.5563874590547495E-2</v>
      </c>
      <c r="BZ7">
        <f t="shared" si="10"/>
        <v>1.0731707317073172E-2</v>
      </c>
      <c r="CA7">
        <f t="shared" si="10"/>
        <v>8.7499999999999994E-2</v>
      </c>
      <c r="CB7">
        <f t="shared" si="10"/>
        <v>6.2992125984251968E-3</v>
      </c>
      <c r="CC7">
        <f t="shared" si="10"/>
        <v>1.5552099533437014E-3</v>
      </c>
      <c r="CD7">
        <f t="shared" si="10"/>
        <v>5.6906614785992217E-2</v>
      </c>
      <c r="CE7">
        <f t="shared" si="10"/>
        <v>0.11992619926199262</v>
      </c>
      <c r="CF7">
        <f t="shared" si="10"/>
        <v>0.11827956989247312</v>
      </c>
      <c r="CG7">
        <f t="shared" si="10"/>
        <v>6.4849624060150379E-2</v>
      </c>
      <c r="CH7">
        <f t="shared" si="10"/>
        <v>5.2770448548812663E-3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 동훈</cp:lastModifiedBy>
  <dcterms:created xsi:type="dcterms:W3CDTF">2022-09-15T23:20:22Z</dcterms:created>
  <dcterms:modified xsi:type="dcterms:W3CDTF">2022-09-22T06:55:57Z</dcterms:modified>
</cp:coreProperties>
</file>