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cc822a8f06888/Desktop/GitHub Repositories/excel-challenge/"/>
    </mc:Choice>
  </mc:AlternateContent>
  <xr:revisionPtr revIDLastSave="1207" documentId="8_{F08E2E22-5AD0-45AA-82A7-047499F2A299}" xr6:coauthVersionLast="47" xr6:coauthVersionMax="47" xr10:uidLastSave="{26F1FE6A-ADB5-4AA9-92D7-EA83916D0C73}"/>
  <bookViews>
    <workbookView xWindow="-110" yWindow="-110" windowWidth="19420" windowHeight="11500" xr2:uid="{00000000-000D-0000-FFFF-FFFF00000000}"/>
  </bookViews>
  <sheets>
    <sheet name="Crowdfunding" sheetId="1" r:id="rId1"/>
    <sheet name="CampaignsCount per Category" sheetId="6" r:id="rId2"/>
    <sheet name="CampaignsCount per Sub-Category" sheetId="10" r:id="rId3"/>
    <sheet name="Count of Outcome Vs Date" sheetId="12" r:id="rId4"/>
    <sheet name="Outcome by Goal " sheetId="13" r:id="rId5"/>
    <sheet name="Statistical Analysis" sheetId="14" r:id="rId6"/>
  </sheets>
  <definedNames>
    <definedName name="_xlnm._FilterDatabase" localSheetId="0" hidden="1">Crowdfunding!$G$1:$G$1001</definedName>
    <definedName name="_xlnm._FilterDatabase" localSheetId="5" hidden="1">'Statistical Analysis'!$A$1:$A$1048141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B2" i="13"/>
  <c r="G8" i="14"/>
  <c r="F8" i="14"/>
  <c r="G7" i="14"/>
  <c r="F7" i="14"/>
  <c r="G6" i="14"/>
  <c r="F6" i="14"/>
  <c r="G5" i="14"/>
  <c r="F5" i="14"/>
  <c r="G4" i="14"/>
  <c r="F4" i="14"/>
  <c r="G3" i="14"/>
  <c r="F3" i="14"/>
  <c r="C2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D13" i="13"/>
  <c r="C13" i="13"/>
  <c r="B13" i="13"/>
  <c r="B12" i="13"/>
  <c r="B11" i="13"/>
  <c r="B10" i="13"/>
  <c r="B9" i="13"/>
  <c r="B8" i="13"/>
  <c r="B7" i="13"/>
  <c r="B6" i="13"/>
  <c r="B5" i="13"/>
  <c r="B4" i="13"/>
  <c r="B3" i="1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20" i="1"/>
  <c r="I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8" i="1"/>
  <c r="F9" i="1"/>
  <c r="E12" i="13" l="1"/>
  <c r="H12" i="13" s="1"/>
  <c r="E4" i="13"/>
  <c r="H4" i="13" s="1"/>
  <c r="E11" i="13"/>
  <c r="H11" i="13" s="1"/>
  <c r="E3" i="13"/>
  <c r="F3" i="13" s="1"/>
  <c r="E8" i="13"/>
  <c r="G8" i="13" s="1"/>
  <c r="E5" i="13"/>
  <c r="H5" i="13" s="1"/>
  <c r="E13" i="13"/>
  <c r="G13" i="13" s="1"/>
  <c r="E10" i="13"/>
  <c r="G10" i="13" s="1"/>
  <c r="E6" i="13"/>
  <c r="G6" i="13" s="1"/>
  <c r="E9" i="13"/>
  <c r="G9" i="13" s="1"/>
  <c r="E7" i="13"/>
  <c r="H7" i="13" s="1"/>
  <c r="E2" i="13"/>
  <c r="H2" i="13" s="1"/>
  <c r="G12" i="13" l="1"/>
  <c r="F12" i="13"/>
  <c r="F4" i="13"/>
  <c r="G4" i="13"/>
  <c r="F8" i="13"/>
  <c r="H8" i="13"/>
  <c r="G11" i="13"/>
  <c r="F11" i="13"/>
  <c r="G5" i="13"/>
  <c r="F5" i="13"/>
  <c r="F13" i="13"/>
  <c r="H13" i="13"/>
  <c r="H3" i="13"/>
  <c r="H10" i="13"/>
  <c r="F10" i="13"/>
  <c r="G3" i="13"/>
  <c r="H6" i="13"/>
  <c r="F9" i="13"/>
  <c r="F6" i="13"/>
  <c r="G2" i="13"/>
  <c r="F7" i="13"/>
  <c r="H9" i="13"/>
  <c r="G7" i="13"/>
  <c r="F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<sst xmlns="http://schemas.openxmlformats.org/spreadsheetml/2006/main" count="7062" uniqueCount="2115">
  <si>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</si>
  <si>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</si>
  <si>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</si>
  <si>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</si>
  <si>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</si>
  <si>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</si>
  <si>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</si>
  <si>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</si>
  <si>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</si>
  <si>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</si>
  <si>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</si>
  <si>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</si>
  <si>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</si>
  <si>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</si>
  <si>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</si>
  <si>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</si>
  <si>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</si>
  <si>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</si>
  <si>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</si>
  <si>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</si>
  <si>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</si>
  <si>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</si>
  <si>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</si>
  <si>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</si>
  <si>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</si>
  <si>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</si>
  <si>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</si>
  <si>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</si>
  <si>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</si>
  <si>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</si>
  <si>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</si>
  <si>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</si>
  <si>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</si>
  <si>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</si>
  <si>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</si>
  <si>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</si>
  <si>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</si>
  <si>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</si>
  <si>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</si>
  <si>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</si>
  <si>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</si>
  <si>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</si>
  <si>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</si>
  <si>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</si>
  <si>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</si>
  <si>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</si>
  <si>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</si>
  <si>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</si>
  <si>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</si>
  <si>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</si>
  <si>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</si>
  <si>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</si>
  <si>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</si>
  <si>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</si>
  <si>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</si>
  <si>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</si>
  <si>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</si>
  <si>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</si>
  <si>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</si>
  <si>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</si>
  <si>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</si>
  <si>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</si>
  <si>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</si>
  <si>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</si>
  <si>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</si>
  <si>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</si>
  <si>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</si>
  <si>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</si>
  <si>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</si>
  <si>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</si>
  <si>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</si>
  <si>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</si>
  <si>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</si>
  <si>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</si>
  <si>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</si>
  <si>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</si>
  <si>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</si>
  <si>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</si>
  <si>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</si>
  <si>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</si>
  <si>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</si>
  <si>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</si>
  <si>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</si>
  <si>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</si>
  <si>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</si>
  <si>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</si>
  <si>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</si>
  <si>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</si>
  <si>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</si>
  <si>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</si>
  <si>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</si>
  <si>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</si>
  <si>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</si>
  <si>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</si>
  <si>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</si>
  <si>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</si>
  <si>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</si>
  <si>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</si>
  <si>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</si>
  <si>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</si>
  <si>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</si>
  <si>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</si>
  <si>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</si>
  <si>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</si>
  <si>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</si>
  <si>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</si>
  <si>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</si>
  <si>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</si>
  <si>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</si>
  <si>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</si>
  <si>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</si>
  <si>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</si>
  <si>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</si>
  <si>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</si>
  <si>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</si>
  <si>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</si>
  <si>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</si>
  <si>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</si>
  <si>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</si>
  <si>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</si>
  <si>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</si>
  <si>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</si>
  <si>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</si>
  <si>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</si>
  <si>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</si>
  <si>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</si>
  <si>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</si>
  <si>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</si>
  <si>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</si>
  <si>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</si>
  <si>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</si>
  <si>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</si>
  <si>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</si>
  <si>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</si>
  <si>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</si>
  <si>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</si>
  <si>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</si>
  <si>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</si>
  <si>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</si>
  <si>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</si>
  <si>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</si>
  <si>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</si>
  <si>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</si>
  <si>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</si>
  <si>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</si>
  <si>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</si>
  <si>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</si>
  <si>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</si>
  <si>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</si>
  <si>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</si>
  <si>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</si>
  <si>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</si>
  <si>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</si>
  <si>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</si>
  <si>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</si>
  <si>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</si>
  <si>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</si>
  <si>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</si>
  <si>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</si>
  <si>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</si>
  <si>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</si>
  <si>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</si>
  <si>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</si>
  <si>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</si>
  <si>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</si>
  <si>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</si>
  <si>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</si>
  <si>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</si>
  <si>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</si>
  <si>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</si>
  <si>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</si>
  <si>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</si>
  <si>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</si>
  <si>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</si>
  <si>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</si>
  <si>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</si>
  <si>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</si>
  <si>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</si>
  <si>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</si>
  <si>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</si>
  <si>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</si>
  <si>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</si>
  <si>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</si>
  <si>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</si>
  <si>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</si>
  <si>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</si>
  <si>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</si>
  <si>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</si>
  <si>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</si>
  <si>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</si>
  <si>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</si>
  <si>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</si>
  <si>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</si>
  <si>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</si>
  <si>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</si>
  <si>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</si>
  <si>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</si>
  <si>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</si>
  <si>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</si>
  <si>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</si>
  <si>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</si>
  <si>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</si>
  <si>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</si>
  <si>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</si>
  <si>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</si>
  <si>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</si>
  <si>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</si>
  <si>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</si>
  <si>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</si>
  <si>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</si>
  <si>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</si>
  <si>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</si>
  <si>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</si>
  <si>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</si>
  <si>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</si>
  <si>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</si>
  <si>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</si>
  <si>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</si>
  <si>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</si>
  <si>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</si>
  <si>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</si>
  <si>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</si>
  <si>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</si>
  <si>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</si>
  <si>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</si>
  <si>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</si>
  <si>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</si>
  <si>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</si>
  <si>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</si>
  <si>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</si>
  <si>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</si>
  <si>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</si>
  <si>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</si>
  <si>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</si>
  <si>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</si>
  <si>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</si>
  <si>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</si>
  <si>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</si>
  <si>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</si>
  <si>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</si>
  <si>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</si>
  <si>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</si>
  <si>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</si>
  <si>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</si>
  <si>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</si>
  <si>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</si>
  <si>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</si>
  <si>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</si>
  <si>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</si>
  <si>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</si>
  <si>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</si>
  <si>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</si>
  <si>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</si>
  <si>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</si>
  <si>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</si>
  <si>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</si>
  <si>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</si>
  <si>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</si>
  <si>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</si>
  <si>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</si>
  <si>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</si>
  <si>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</si>
  <si>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</si>
  <si>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</si>
  <si>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</si>
  <si>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</si>
  <si>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</si>
  <si>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</si>
  <si>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</si>
  <si>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</si>
  <si>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</si>
  <si>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</si>
  <si>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</si>
  <si>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</si>
  <si>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</si>
  <si>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</si>
  <si>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</si>
  <si>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</si>
  <si>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</si>
  <si>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</si>
  <si>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</si>
  <si>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</si>
  <si>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</si>
  <si>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</si>
  <si>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</si>
  <si>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</si>
  <si>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</si>
  <si>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</si>
  <si>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</si>
  <si>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</si>
  <si>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</si>
  <si>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</si>
  <si>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</si>
  <si>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</si>
  <si>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</si>
  <si>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</si>
  <si>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</si>
  <si>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</si>
  <si>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</si>
  <si>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</si>
  <si>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</si>
  <si>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</si>
  <si>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</si>
  <si>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</si>
  <si>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</si>
  <si>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</si>
  <si>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</si>
  <si>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</si>
  <si>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</si>
  <si>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</si>
  <si>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</si>
  <si>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</si>
  <si>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</si>
  <si>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</si>
  <si>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</si>
  <si>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</si>
  <si>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</si>
  <si>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</si>
  <si>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</si>
  <si>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</si>
  <si>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</si>
  <si>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</si>
  <si>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</si>
  <si>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</si>
  <si>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</si>
  <si>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</si>
  <si>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</si>
  <si>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</si>
  <si>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</si>
  <si>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</si>
  <si>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</si>
  <si>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</si>
  <si>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</si>
  <si>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</si>
  <si>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</si>
  <si>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</si>
  <si>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</si>
  <si>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</si>
  <si>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</si>
  <si>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</si>
  <si>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</si>
  <si>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</si>
  <si>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</si>
  <si>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</si>
  <si>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</si>
  <si>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</si>
  <si>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</si>
  <si>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</si>
  <si>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</si>
  <si>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</si>
  <si>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</si>
  <si>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</si>
  <si>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</si>
  <si>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</si>
  <si>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</si>
  <si>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</si>
  <si>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</si>
  <si>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</si>
  <si>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</si>
  <si>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</si>
  <si>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</si>
  <si>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</si>
  <si>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</si>
  <si>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</si>
  <si>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</si>
  <si>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</si>
  <si>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</si>
  <si>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</si>
  <si>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</si>
  <si>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</si>
  <si>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</si>
  <si>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</si>
  <si>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</si>
  <si>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</si>
  <si>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</si>
  <si>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</si>
  <si>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</si>
  <si>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</si>
  <si>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</si>
  <si>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</si>
  <si>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</si>
  <si>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</si>
  <si>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</si>
  <si>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</si>
  <si>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</si>
  <si>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</si>
  <si>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</si>
  <si>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</si>
  <si>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</si>
  <si>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</si>
  <si>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</si>
  <si>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</si>
  <si>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</si>
  <si>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</si>
  <si>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</si>
  <si>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</si>
  <si>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</si>
  <si>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</si>
  <si>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</si>
  <si>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</si>
  <si>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</si>
  <si>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</si>
  <si>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</si>
  <si>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</si>
  <si>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</si>
  <si>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</si>
  <si>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</si>
  <si>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</si>
  <si>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</si>
  <si>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</si>
  <si>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</si>
  <si>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</si>
  <si>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</si>
  <si>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</si>
  <si>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</si>
  <si>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</si>
  <si>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</si>
  <si>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</si>
  <si>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</si>
  <si>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</si>
  <si>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</si>
  <si>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</si>
  <si>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</si>
  <si>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</si>
  <si>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</si>
  <si>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</si>
  <si>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</si>
  <si>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</si>
  <si>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</si>
  <si>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</si>
  <si>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</si>
  <si>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</si>
  <si>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</si>
  <si>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</si>
  <si>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</si>
  <si>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</si>
  <si>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</si>
  <si>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</si>
  <si>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</si>
  <si>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</si>
  <si>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</si>
  <si>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</si>
  <si>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</si>
  <si>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</si>
  <si>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</si>
  <si>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</si>
  <si>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</si>
  <si>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</si>
  <si>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</si>
  <si>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</si>
  <si>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</si>
  <si>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</si>
  <si>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</si>
  <si>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</si>
  <si>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</si>
  <si>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</si>
  <si>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</si>
  <si>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</si>
  <si>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</si>
  <si>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</si>
  <si>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</si>
  <si>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</si>
  <si>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</si>
  <si>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</si>
  <si>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</si>
  <si>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</si>
  <si>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</si>
  <si>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</si>
  <si>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</si>
  <si>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</si>
  <si>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</si>
  <si>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</si>
  <si>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</si>
  <si>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</si>
  <si>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</si>
  <si>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</si>
  <si>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</si>
  <si>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</si>
  <si>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</si>
  <si>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</si>
  <si>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</si>
  <si>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</si>
  <si>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</si>
  <si>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</si>
  <si>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</si>
  <si>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</si>
  <si>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</si>
  <si>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</si>
  <si>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</si>
  <si>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</si>
  <si>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</si>
  <si>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</si>
  <si>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</si>
  <si>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</si>
  <si>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</si>
  <si>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</si>
  <si>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</si>
  <si>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</si>
  <si>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</si>
  <si>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</si>
  <si>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</si>
  <si>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</si>
  <si>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</si>
  <si>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</si>
  <si>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</si>
  <si>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</si>
  <si>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</si>
  <si>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</si>
  <si>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</si>
  <si>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</si>
  <si>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</si>
  <si>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</si>
  <si>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</si>
  <si>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</si>
  <si>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</si>
  <si>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</si>
  <si>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</si>
  <si>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</si>
  <si>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</si>
  <si>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</si>
  <si>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</si>
  <si>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</si>
  <si>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</si>
  <si>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</si>
  <si>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</si>
  <si>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</si>
  <si>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</si>
  <si>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</si>
  <si>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</si>
  <si>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</si>
  <si>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</si>
  <si>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</si>
  <si>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</si>
  <si>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</si>
  <si>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</si>
  <si>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</si>
  <si>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</si>
  <si>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</si>
  <si>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</si>
  <si>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</si>
  <si>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</si>
  <si>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</si>
  <si>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</si>
  <si>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</si>
  <si>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</si>
  <si>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</si>
  <si>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</si>
  <si>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</si>
  <si>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</si>
  <si>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</si>
  <si>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</si>
  <si>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</si>
  <si>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</si>
  <si>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</si>
  <si>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</si>
  <si>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</si>
  <si>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</si>
  <si>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</si>
  <si>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</si>
  <si>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</si>
  <si>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</si>
  <si>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</si>
  <si>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</si>
  <si>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</si>
  <si>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</si>
  <si>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</si>
  <si>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</si>
  <si>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</si>
  <si>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</si>
  <si>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</si>
  <si>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</si>
  <si>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</si>
  <si>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</si>
  <si>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</si>
  <si>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</si>
  <si>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</si>
  <si>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</si>
  <si>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</si>
  <si>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</si>
  <si>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</si>
  <si>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</si>
  <si>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</si>
  <si>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</si>
  <si>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</si>
  <si>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</si>
  <si>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</si>
  <si>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</si>
  <si>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</si>
  <si>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</si>
  <si>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</si>
  <si>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</si>
  <si>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</si>
  <si>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</si>
  <si>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</si>
  <si>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</si>
  <si>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</si>
  <si>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</si>
  <si>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</si>
  <si>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</si>
  <si>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</si>
  <si>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</si>
  <si>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</si>
  <si>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</si>
  <si>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</si>
  <si>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</si>
  <si>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</si>
  <si>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</si>
  <si>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</si>
  <si>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</si>
  <si>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</si>
  <si>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</si>
  <si>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</si>
  <si>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</si>
  <si>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</si>
  <si>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</si>
  <si>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</si>
  <si>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</si>
  <si>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</si>
  <si>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</si>
  <si>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</si>
  <si>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</si>
  <si>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</si>
  <si>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</si>
  <si>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</si>
  <si>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</si>
  <si>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</si>
  <si>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</si>
  <si>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</si>
  <si>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</si>
  <si>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</si>
  <si>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</si>
  <si>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</si>
  <si>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</si>
  <si>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</si>
  <si>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</si>
  <si>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</si>
  <si>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</si>
  <si>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</si>
  <si>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</si>
  <si>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</si>
  <si>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</si>
  <si>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</si>
  <si>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</si>
  <si>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</si>
  <si>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</si>
  <si>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</si>
  <si>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</si>
  <si>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</si>
  <si>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</si>
  <si>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</si>
  <si>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</si>
  <si>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</si>
  <si>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</si>
  <si>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</si>
  <si>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</si>
  <si>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</si>
  <si>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</si>
  <si>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</si>
  <si>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</si>
  <si>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</si>
  <si>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</si>
  <si>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</si>
  <si>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</si>
  <si>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</si>
  <si>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</si>
  <si>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</si>
  <si>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</si>
  <si>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</si>
  <si>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</si>
  <si>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</si>
  <si>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</si>
  <si>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</si>
  <si>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</si>
  <si>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</si>
  <si>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</si>
  <si>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</si>
  <si>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</si>
  <si>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</si>
  <si>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</si>
  <si>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</si>
  <si>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</si>
  <si>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</si>
  <si>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</si>
  <si>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</si>
  <si>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</si>
  <si>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</si>
  <si>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</si>
  <si>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</si>
  <si>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</si>
  <si>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</si>
  <si>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</si>
  <si>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</si>
  <si>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</si>
  <si>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</si>
  <si>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</si>
  <si>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</si>
  <si>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</si>
  <si>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</si>
  <si>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</si>
  <si>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</si>
  <si>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</si>
  <si>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</si>
  <si>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</si>
  <si>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</si>
  <si>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</si>
  <si>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</si>
  <si>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</si>
  <si>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</si>
  <si>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</si>
  <si>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</si>
  <si>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</si>
  <si>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</si>
  <si>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</si>
  <si>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</si>
  <si>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</si>
  <si>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</si>
  <si>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</si>
  <si>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</si>
  <si>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</si>
  <si>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</si>
  <si>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</si>
  <si>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</si>
  <si>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</si>
  <si>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</si>
  <si>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</si>
  <si>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</si>
  <si>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</si>
  <si>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</si>
  <si>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</si>
  <si>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</si>
  <si>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</si>
  <si>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</si>
  <si>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</si>
  <si>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</si>
  <si>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</si>
  <si>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</si>
  <si>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</si>
  <si>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</si>
  <si>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</si>
  <si>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</si>
  <si>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</si>
  <si>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</si>
  <si>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</si>
  <si>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</si>
  <si>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</si>
  <si>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</si>
  <si>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</si>
  <si>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</si>
  <si>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</si>
  <si>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</si>
  <si>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</si>
  <si>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</si>
  <si>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</si>
  <si>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</si>
  <si>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</si>
  <si>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</si>
  <si>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</si>
  <si>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</si>
  <si>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</si>
  <si>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</si>
  <si>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</si>
  <si>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</si>
  <si>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</si>
  <si>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</si>
  <si>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</si>
  <si>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</si>
  <si>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</si>
  <si>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</si>
  <si>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</si>
  <si>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</si>
  <si>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</si>
  <si>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</si>
  <si>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</si>
  <si>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</si>
  <si>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</si>
  <si>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</si>
  <si>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</si>
  <si>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</si>
  <si>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</si>
  <si>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</si>
  <si>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</si>
  <si>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</si>
  <si>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</si>
  <si>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</si>
  <si>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</si>
  <si>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</si>
  <si>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</si>
  <si>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</si>
  <si>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</si>
  <si>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</si>
  <si>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</si>
  <si>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</si>
  <si>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</si>
  <si>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</si>
  <si>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</si>
  <si>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</si>
  <si>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</si>
  <si>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</si>
  <si>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</si>
  <si>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</si>
  <si>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</si>
  <si>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</si>
  <si>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</si>
  <si>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</si>
  <si>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</si>
  <si>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</si>
  <si>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</si>
  <si>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</si>
  <si>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</si>
  <si>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</si>
  <si>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</si>
  <si>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</si>
  <si>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</si>
  <si>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</si>
  <si>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</si>
  <si>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</si>
  <si>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</si>
  <si>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</si>
  <si>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</si>
  <si>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</si>
  <si>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</si>
  <si>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</si>
  <si>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</si>
  <si>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</si>
  <si>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</si>
  <si>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</si>
  <si>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</si>
  <si>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</si>
  <si>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</si>
  <si>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</si>
  <si>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</si>
  <si>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</si>
  <si>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</si>
  <si>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</si>
  <si>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</si>
  <si>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</si>
  <si>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</si>
  <si>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</si>
  <si>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</si>
  <si>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</si>
  <si>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</si>
  <si>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</si>
  <si>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</si>
  <si>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</si>
  <si>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</si>
  <si>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</si>
  <si>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</si>
  <si>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</si>
  <si>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</si>
  <si>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</si>
  <si>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</si>
  <si>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</si>
  <si>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</si>
  <si>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</si>
  <si>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</si>
  <si>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</si>
  <si>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</si>
  <si>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</si>
  <si>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</si>
  <si>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</si>
  <si>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</si>
  <si>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</si>
  <si>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</si>
  <si>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</si>
  <si>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</si>
  <si>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</si>
  <si>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</si>
  <si>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</si>
  <si>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</si>
  <si>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</si>
  <si>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</si>
  <si>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</si>
  <si>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</si>
  <si>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</si>
  <si>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</si>
  <si>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</si>
  <si>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</si>
  <si>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</si>
  <si>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</si>
  <si>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</si>
  <si>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</si>
  <si>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</si>
  <si>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</si>
  <si>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</si>
  <si>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</si>
  <si>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</si>
  <si>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</si>
  <si>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</si>
  <si>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</si>
  <si>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</si>
  <si>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</si>
  <si>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</si>
  <si>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</si>
  <si>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</si>
  <si>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</si>
  <si>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</si>
  <si>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</si>
  <si>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</si>
  <si>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</si>
  <si>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</si>
  <si>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</si>
  <si>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</si>
  <si>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</si>
  <si>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</si>
  <si>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</si>
  <si>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</si>
  <si>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</si>
  <si>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</si>
  <si>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</si>
  <si>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</si>
  <si>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</si>
  <si>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</si>
  <si>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</si>
  <si>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</si>
  <si>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</si>
  <si>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</si>
  <si>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</si>
  <si>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</si>
  <si>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</si>
  <si>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</si>
  <si>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</si>
  <si>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</si>
  <si>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</si>
  <si>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</si>
  <si>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</si>
  <si>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</si>
  <si>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</si>
  <si>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</si>
  <si>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</si>
  <si>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</si>
  <si>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</si>
  <si>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</si>
  <si>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</si>
  <si>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</si>
  <si>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</si>
  <si>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</si>
  <si>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</si>
  <si>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</si>
  <si>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</si>
  <si>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</si>
  <si>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</si>
  <si>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</si>
  <si>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</si>
  <si>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</si>
  <si>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</si>
  <si>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</si>
  <si>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</si>
  <si>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</si>
  <si>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</si>
  <si>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</si>
  <si>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</si>
  <si>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</si>
  <si>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</si>
  <si>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</si>
  <si>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</si>
  <si>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</si>
  <si>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</si>
  <si>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</si>
  <si>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</si>
  <si>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</si>
  <si>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</si>
  <si>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</si>
  <si>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</si>
  <si>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</si>
  <si>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</si>
  <si>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</si>
  <si>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</si>
  <si>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</si>
  <si>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</si>
  <si>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</si>
  <si>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</si>
  <si>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</si>
  <si>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</si>
  <si>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</si>
  <si>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</si>
  <si>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</si>
  <si>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</si>
  <si>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</si>
  <si>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</si>
  <si>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</si>
  <si>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</si>
  <si>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</si>
  <si>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</si>
  <si>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</si>
  <si>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</si>
  <si>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</si>
  <si>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</si>
  <si>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</si>
  <si>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</si>
  <si>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</si>
  <si>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</si>
  <si>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</si>
  <si>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</si>
  <si>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</si>
  <si>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</si>
  <si>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</si>
  <si>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</si>
  <si>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</si>
  <si>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</si>
  <si>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</si>
  <si>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</si>
  <si>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</si>
  <si>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</si>
  <si>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</si>
  <si>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</si>
  <si>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</si>
  <si>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</si>
  <si>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</si>
  <si>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</si>
  <si>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</si>
  <si>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</si>
  <si>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</si>
  <si>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</si>
  <si>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</si>
  <si>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</si>
  <si>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</si>
  <si>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</si>
  <si>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</si>
  <si>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</si>
  <si>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</si>
  <si>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</si>
  <si>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</si>
  <si>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</si>
  <si>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</si>
  <si>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</si>
  <si>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</si>
  <si>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</si>
  <si>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</si>
  <si>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</si>
  <si>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</si>
  <si>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</si>
  <si>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</si>
  <si>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</si>
  <si>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</si>
  <si>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</si>
  <si>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</si>
  <si>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</si>
  <si>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</si>
  <si>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</si>
  <si>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</si>
  <si>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</si>
  <si>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</si>
  <si>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</si>
  <si>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</si>
  <si>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</si>
  <si>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</si>
  <si>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</si>
  <si>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</si>
  <si>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</si>
  <si>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</si>
  <si>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</si>
  <si>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</si>
  <si>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</si>
  <si>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</si>
  <si>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</si>
  <si>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</si>
  <si>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</si>
  <si>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</si>
  <si>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</si>
  <si>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</si>
  <si>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</si>
  <si>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</si>
  <si>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</si>
  <si>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</si>
  <si>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</si>
  <si>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</si>
  <si>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</si>
  <si>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</si>
  <si>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</si>
  <si>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</si>
  <si>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</si>
  <si>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</si>
  <si>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</si>
  <si>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</si>
  <si>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</si>
  <si>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</si>
  <si>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</si>
  <si>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</si>
  <si>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</si>
  <si>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</si>
  <si>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</si>
  <si>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</si>
  <si>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</si>
  <si>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</si>
  <si>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</si>
  <si>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</si>
  <si>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</si>
  <si>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</si>
  <si>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</si>
  <si>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</si>
  <si>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</si>
  <si>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</si>
  <si>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</si>
  <si>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</si>
  <si>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</si>
  <si>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</si>
  <si>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</si>
  <si>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</si>
  <si>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</si>
  <si>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</si>
  <si>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</si>
  <si>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</si>
  <si>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</si>
  <si>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</si>
  <si>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</si>
  <si>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</si>
  <si>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</si>
  <si>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</si>
  <si>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</si>
  <si>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</si>
  <si>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</si>
  <si>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</si>
  <si>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</si>
  <si>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</si>
  <si>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</si>
  <si>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</si>
  <si>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</si>
  <si>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</si>
  <si>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</si>
  <si>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</si>
  <si>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</si>
  <si>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</si>
  <si>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</si>
  <si>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</si>
  <si>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</si>
  <si>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</si>
  <si>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</si>
  <si>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</si>
  <si>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</si>
  <si>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</si>
  <si>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</si>
  <si>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</si>
  <si>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</si>
  <si>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</si>
  <si>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</si>
  <si>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</si>
  <si>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</si>
  <si>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</si>
  <si>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</si>
  <si>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</si>
  <si>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</si>
  <si>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</si>
  <si>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</si>
  <si>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</si>
  <si>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</si>
  <si>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</si>
  <si>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</si>
  <si>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</si>
  <si>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</si>
  <si>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</si>
  <si>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</si>
  <si>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</si>
  <si>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</si>
  <si>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</si>
  <si>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</si>
  <si>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</si>
  <si>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</si>
  <si>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</si>
  <si>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</si>
  <si>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</si>
  <si>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</si>
  <si>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</si>
  <si>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</si>
  <si>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</si>
  <si>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</si>
  <si>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</si>
  <si>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</si>
  <si>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</si>
  <si>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</si>
  <si>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</si>
  <si>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</si>
  <si>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</si>
  <si>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</si>
  <si>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</si>
  <si>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</si>
  <si>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</si>
  <si>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</si>
  <si>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</si>
  <si>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</si>
  <si>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</si>
  <si>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</si>
  <si>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</si>
  <si>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</si>
  <si>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</si>
  <si>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</si>
  <si>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</si>
  <si>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</si>
  <si>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</si>
  <si>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</si>
  <si>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</si>
  <si>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</si>
  <si>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</si>
  <si>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</si>
  <si>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</si>
  <si>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</si>
  <si>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</si>
  <si>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</si>
  <si>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</si>
  <si>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</si>
  <si>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</si>
  <si>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</si>
  <si>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</si>
  <si>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</si>
  <si>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</si>
  <si>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</si>
  <si>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</si>
  <si>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</si>
  <si>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</si>
  <si>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</si>
  <si>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</si>
  <si>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</si>
  <si>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</si>
  <si>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</si>
  <si>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</si>
  <si>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</si>
  <si>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</si>
  <si>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</si>
  <si>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</si>
  <si>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</si>
  <si>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</si>
  <si>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</si>
  <si>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</si>
  <si>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</si>
  <si>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</si>
  <si>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</si>
  <si>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</si>
  <si>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</si>
  <si>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</si>
  <si>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</si>
  <si>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</si>
  <si>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</si>
  <si>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</si>
  <si>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</si>
  <si>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</si>
  <si>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</si>
  <si>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</si>
  <si>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</si>
  <si>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</si>
  <si>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</si>
  <si>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</si>
  <si>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</si>
  <si>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</si>
  <si>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</si>
  <si>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</si>
  <si>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</si>
  <si>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</si>
  <si>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</si>
  <si>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</si>
  <si>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</si>
  <si>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</si>
  <si>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</si>
  <si>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</si>
  <si>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</si>
  <si>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</si>
  <si>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</si>
  <si>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</si>
  <si>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</si>
  <si>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</si>
  <si>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</si>
  <si>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</si>
  <si>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</si>
  <si>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</si>
  <si>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</si>
  <si>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</si>
  <si>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</si>
  <si>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</si>
  <si>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</si>
  <si>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</si>
  <si>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</si>
  <si>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</si>
  <si>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</si>
  <si>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</si>
  <si>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</si>
  <si>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</si>
  <si>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</si>
  <si>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</si>
  <si>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</si>
  <si>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</si>
  <si>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</si>
  <si>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</si>
  <si>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</si>
  <si>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</si>
  <si>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</si>
  <si>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</si>
  <si>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</si>
  <si>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</si>
  <si>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</si>
  <si>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</si>
  <si>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</si>
  <si>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</si>
  <si>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</si>
  <si>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</si>
  <si>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</si>
  <si>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</si>
  <si>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</si>
  <si>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</si>
  <si>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</si>
  <si>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</si>
  <si>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</si>
  <si>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</si>
  <si>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</si>
  <si>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</si>
  <si>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</si>
  <si>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</si>
  <si>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</si>
  <si>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</si>
  <si>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</si>
  <si>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</si>
  <si>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</si>
  <si>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</si>
  <si>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</si>
  <si>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</si>
  <si>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</si>
  <si>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</si>
  <si>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</si>
  <si>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</si>
  <si>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</si>
  <si>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</si>
  <si>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</si>
  <si>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</si>
  <si>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</si>
  <si>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</si>
  <si>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</si>
  <si>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</si>
  <si>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</si>
  <si>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</si>
  <si>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</si>
  <si>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</si>
  <si>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</si>
  <si>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</si>
  <si>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</si>
  <si>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</si>
  <si>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</si>
  <si>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</si>
  <si>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</si>
  <si>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</si>
  <si>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</si>
  <si>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</si>
  <si>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</si>
  <si>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</si>
  <si>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</si>
  <si>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</si>
  <si>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</si>
  <si>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</si>
  <si>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</si>
  <si>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</si>
  <si>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</si>
  <si>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</si>
  <si>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</si>
  <si>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</si>
  <si>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</si>
  <si>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</si>
  <si>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</si>
  <si>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</si>
  <si>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</si>
  <si>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</si>
  <si>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</si>
  <si>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</si>
  <si>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</si>
  <si>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</si>
  <si>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</si>
  <si>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</si>
  <si>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</si>
  <si>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</si>
  <si>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</si>
  <si>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</si>
  <si>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</si>
  <si>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</si>
  <si>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</si>
  <si>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</si>
  <si>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</si>
  <si>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</si>
  <si>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</si>
  <si>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</si>
  <si>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</si>
  <si>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</si>
  <si>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</si>
  <si>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</si>
  <si>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</si>
  <si>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</si>
  <si>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</si>
  <si>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</si>
  <si>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</si>
  <si>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</si>
  <si>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</si>
  <si>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</si>
  <si>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</si>
  <si>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</si>
  <si>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</si>
  <si>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</si>
  <si>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</si>
  <si>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</si>
  <si>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</si>
  <si>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</si>
  <si>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</si>
  <si>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</si>
  <si>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</si>
  <si>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</si>
  <si>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</si>
  <si>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</si>
  <si>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</si>
  <si>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</si>
  <si>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</si>
  <si>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</si>
  <si>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</si>
  <si>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</si>
  <si>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</si>
  <si>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</si>
  <si>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</si>
  <si>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</si>
  <si>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</si>
  <si>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</si>
  <si>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</si>
  <si>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</si>
  <si>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</si>
  <si>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</si>
  <si>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</si>
  <si>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</si>
  <si>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</si>
  <si>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</si>
  <si>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</si>
  <si>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</si>
  <si>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</si>
  <si>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</si>
  <si>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</si>
  <si>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</si>
  <si>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</si>
  <si>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</si>
  <si>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</si>
  <si>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</si>
  <si>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</si>
  <si>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</si>
  <si>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</si>
  <si>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</si>
  <si>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</si>
  <si>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</si>
  <si>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</si>
  <si>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</si>
  <si>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</si>
  <si>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</si>
  <si>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</si>
  <si>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</si>
  <si>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</si>
  <si>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</si>
  <si>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</si>
  <si>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</si>
  <si>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</si>
  <si>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</si>
  <si>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</si>
  <si>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</si>
  <si>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</si>
  <si>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</si>
  <si>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</si>
  <si>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</si>
  <si>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</si>
  <si>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</si>
  <si>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</si>
  <si>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</si>
  <si>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</si>
  <si>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</si>
  <si>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</si>
  <si>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</si>
  <si>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</si>
  <si>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</si>
  <si>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</si>
  <si>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</si>
  <si>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</si>
  <si>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</si>
  <si>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</si>
  <si>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</si>
  <si>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</si>
  <si>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</si>
  <si>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</si>
  <si>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</si>
  <si>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</si>
  <si>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</si>
  <si>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</si>
  <si>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</si>
  <si>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</si>
  <si>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</si>
  <si>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</si>
  <si>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</si>
  <si>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</si>
  <si>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</si>
  <si>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</si>
  <si>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</si>
  <si>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</si>
  <si>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</si>
  <si>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</si>
  <si>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</si>
  <si>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</si>
  <si>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</si>
  <si>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</si>
  <si>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</si>
  <si>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</si>
  <si>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</si>
  <si>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</si>
  <si>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</si>
  <si>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</si>
  <si>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</si>
  <si>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</si>
  <si>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</si>
  <si>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</si>
  <si>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</si>
  <si>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</si>
  <si>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</si>
  <si>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</si>
  <si>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</si>
  <si>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</si>
  <si>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</si>
  <si>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</si>
  <si>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</si>
  <si>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</si>
  <si>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</si>
  <si>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</si>
  <si>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</si>
  <si>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</si>
  <si>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</si>
  <si>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</si>
  <si>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</si>
  <si>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</si>
  <si>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</si>
  <si>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</si>
  <si>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</si>
  <si>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</si>
  <si>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</si>
  <si>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</si>
  <si>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</si>
  <si>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</si>
  <si>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</si>
  <si>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</si>
  <si>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</si>
  <si>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</si>
  <si>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</si>
  <si>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</si>
  <si>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</si>
  <si>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</si>
  <si>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</si>
  <si>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</si>
  <si>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</si>
  <si>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</si>
  <si>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</si>
  <si>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</si>
  <si>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</si>
  <si>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</si>
  <si>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</si>
  <si>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</si>
  <si>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</si>
  <si>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</si>
  <si>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</si>
  <si>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</si>
  <si>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</si>
  <si>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</si>
  <si>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</si>
  <si>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</si>
  <si>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</si>
  <si>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</si>
  <si>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</si>
  <si>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</si>
  <si>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</si>
  <si>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</si>
  <si>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</si>
  <si>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</si>
  <si>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</si>
  <si>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</si>
  <si>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</si>
  <si>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</si>
  <si>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</si>
  <si>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</si>
  <si>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</si>
  <si>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</si>
  <si>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</si>
  <si>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</si>
  <si>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</si>
  <si>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</si>
  <si>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</si>
  <si>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</si>
  <si>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</si>
  <si>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</si>
  <si>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</si>
  <si>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</si>
  <si>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</si>
  <si>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</si>
  <si>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</si>
  <si>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</si>
  <si>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</si>
  <si>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</si>
  <si>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</si>
  <si>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</si>
  <si>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</si>
  <si>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</si>
  <si>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</si>
  <si>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</si>
  <si>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</si>
  <si>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</si>
  <si>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</si>
  <si>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</si>
  <si>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</si>
  <si>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</si>
  <si>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</si>
  <si>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</si>
  <si>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</si>
  <si>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</si>
  <si>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</si>
  <si>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</si>
  <si>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</si>
  <si>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</si>
  <si>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</si>
  <si>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</si>
  <si>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</si>
  <si>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</si>
  <si>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</si>
  <si>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</si>
  <si>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</si>
  <si>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</si>
  <si>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</si>
  <si>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</si>
  <si>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</si>
  <si>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</si>
  <si>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</si>
  <si>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</si>
  <si>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</si>
  <si>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</si>
  <si>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</si>
  <si>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</si>
  <si>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</si>
  <si>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</si>
  <si>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</si>
  <si>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</si>
  <si>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</si>
  <si>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</si>
  <si>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</si>
  <si>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</si>
  <si>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</si>
  <si>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</si>
  <si>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</si>
  <si>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</si>
  <si>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</si>
  <si>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</si>
  <si>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</si>
  <si>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</si>
  <si>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</si>
  <si>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</si>
  <si>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</si>
  <si>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</si>
  <si>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</si>
  <si>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</si>
  <si>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</si>
  <si>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</si>
  <si>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</si>
  <si>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</si>
  <si>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</si>
  <si>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</si>
  <si>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</si>
  <si>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</si>
  <si>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</si>
  <si>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</si>
  <si>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</si>
  <si>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</si>
  <si>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</si>
  <si>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</si>
  <si>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</si>
  <si>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</si>
  <si>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</si>
  <si>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</si>
  <si>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</si>
  <si>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</si>
  <si>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</si>
  <si>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</si>
  <si>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</si>
  <si>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</si>
  <si>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</si>
  <si>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</si>
  <si>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</si>
  <si>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</si>
  <si>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</si>
  <si>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</si>
  <si>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</si>
  <si>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</si>
  <si>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</si>
  <si>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</si>
  <si>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</si>
  <si>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</si>
  <si>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</si>
  <si>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</si>
  <si>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</si>
  <si>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</si>
  <si>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</si>
  <si>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</si>
  <si>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</si>
  <si>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</si>
  <si>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</si>
  <si>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</si>
  <si>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</si>
  <si>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</si>
  <si>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</si>
  <si>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</si>
  <si>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</si>
  <si>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</si>
  <si>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</si>
  <si>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</si>
  <si>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</si>
  <si>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</si>
  <si>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</si>
  <si>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</si>
  <si>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</si>
  <si>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</si>
  <si>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</si>
  <si>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</si>
  <si>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</si>
  <si>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</si>
  <si>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</si>
  <si>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</si>
  <si>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</si>
  <si>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</si>
  <si>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</si>
  <si>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</si>
  <si>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</si>
  <si>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</si>
  <si>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</si>
  <si>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</si>
  <si>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</si>
  <si>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</si>
  <si>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</si>
  <si>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</si>
  <si>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</si>
  <si>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</si>
  <si>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</si>
  <si>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</si>
  <si>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</si>
  <si>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</si>
  <si>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</si>
  <si>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</si>
  <si>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</si>
  <si>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</si>
  <si>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</si>
  <si>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</si>
  <si>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</si>
  <si>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</si>
  <si>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</si>
  <si>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</si>
  <si>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</si>
  <si>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</si>
  <si>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</si>
  <si>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</si>
  <si>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</si>
  <si>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</si>
  <si>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</si>
  <si>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</si>
  <si>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</si>
  <si>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</si>
  <si>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</si>
  <si>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</si>
  <si>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</si>
  <si>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</si>
  <si>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</si>
  <si>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</si>
  <si>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</si>
  <si>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</si>
  <si>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</si>
  <si>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</si>
  <si>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</si>
  <si>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</si>
  <si>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</si>
  <si>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</si>
  <si>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</si>
  <si>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</si>
  <si>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</si>
  <si>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</si>
  <si>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</si>
  <si>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</si>
  <si>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</si>
  <si>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</si>
  <si>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</si>
  <si>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</si>
  <si>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</si>
  <si>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</si>
  <si>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</si>
  <si>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</si>
  <si>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</si>
  <si>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</si>
  <si>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</si>
  <si>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</si>
  <si>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</si>
  <si>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</si>
  <si>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</si>
  <si>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</si>
  <si>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</si>
  <si>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</si>
  <si>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</si>
  <si>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</si>
  <si>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</si>
  <si>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</si>
  <si>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</si>
  <si>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</si>
  <si>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</si>
  <si>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</si>
  <si>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</si>
  <si>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</si>
  <si>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</si>
  <si>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</si>
  <si>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</si>
  <si>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</si>
  <si>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</si>
  <si>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</si>
  <si>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</si>
  <si>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</si>
  <si>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</si>
  <si>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</si>
  <si>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</si>
  <si>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</si>
  <si>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</si>
  <si>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</si>
  <si>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</si>
  <si>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</si>
  <si>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</si>
  <si>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</si>
  <si>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</si>
  <si>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</si>
  <si>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</si>
  <si>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</si>
  <si>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</si>
  <si>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</si>
  <si>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</si>
  <si>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</si>
  <si>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</si>
  <si>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</si>
  <si>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</si>
  <si>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</si>
  <si>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</si>
  <si>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</si>
  <si>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</si>
  <si>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</si>
  <si>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</si>
  <si>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</si>
  <si>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</si>
  <si>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</si>
  <si>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</si>
  <si>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</si>
  <si>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</si>
  <si>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</si>
  <si>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</si>
  <si>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</si>
  <si>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</si>
  <si>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</si>
  <si>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</si>
  <si>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</si>
  <si>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</si>
  <si>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</si>
  <si>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</si>
  <si>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</si>
  <si>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</si>
  <si>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</si>
  <si>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</si>
  <si>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</si>
  <si>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</si>
  <si>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</si>
  <si>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</si>
  <si>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</si>
  <si>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</si>
  <si>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</si>
  <si>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</si>
  <si>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</si>
  <si>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</si>
  <si>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</si>
  <si>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</si>
  <si>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</si>
  <si>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</si>
  <si>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</si>
  <si>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</si>
  <si>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</si>
  <si>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</si>
  <si>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</si>
  <si>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</si>
  <si>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</si>
  <si>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</si>
  <si>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</si>
  <si>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</si>
  <si>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</si>
  <si>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</si>
  <si>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</si>
  <si>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</si>
  <si>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</si>
  <si>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</si>
  <si>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</si>
  <si>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</si>
  <si>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</si>
  <si>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</si>
  <si>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</si>
  <si>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</si>
  <si>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</si>
  <si>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</si>
  <si>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</si>
  <si>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</si>
  <si>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</si>
  <si>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</si>
  <si>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</si>
  <si>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</si>
  <si>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</si>
  <si>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</si>
  <si>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</si>
  <si>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</si>
  <si>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</si>
  <si>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</si>
  <si>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</si>
  <si>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</si>
  <si>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</si>
  <si>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</si>
  <si>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</si>
  <si>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</si>
  <si>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</si>
  <si>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</si>
  <si>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</si>
  <si>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</si>
  <si>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</si>
  <si>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</si>
  <si>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</si>
  <si>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</si>
  <si>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</si>
  <si>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</si>
  <si>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</si>
  <si>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</si>
  <si>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</si>
  <si>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</si>
  <si>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</si>
  <si>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</si>
  <si>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</si>
  <si>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</si>
  <si>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</si>
  <si>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</si>
  <si>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</si>
  <si>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</si>
  <si>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</si>
  <si>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</si>
  <si>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</si>
  <si>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</si>
  <si>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</si>
  <si>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</si>
  <si>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</si>
  <si>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</si>
  <si>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</si>
  <si>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</si>
  <si>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</si>
  <si>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</si>
  <si>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</si>
  <si>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</si>
  <si>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</si>
  <si>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</si>
  <si>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</si>
  <si>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</si>
  <si>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</si>
  <si>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</si>
  <si>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</si>
  <si>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</si>
  <si>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</si>
  <si>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</si>
  <si>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</si>
  <si>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</si>
  <si>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</si>
  <si>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</si>
  <si>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</si>
  <si>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</si>
  <si>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</si>
  <si>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</si>
  <si>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</si>
  <si>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</si>
  <si>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</si>
  <si>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</si>
  <si>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</si>
  <si>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</si>
  <si>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</si>
  <si>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</si>
  <si>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</si>
  <si>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</si>
  <si>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</si>
  <si>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</si>
  <si>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</si>
  <si>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</si>
  <si>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</si>
  <si>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</si>
  <si>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</si>
  <si>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</si>
  <si>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</si>
  <si>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</si>
  <si>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</si>
  <si>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</si>
  <si>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</si>
  <si>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</si>
  <si>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</si>
  <si>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</si>
  <si>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</si>
  <si>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</si>
  <si>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</si>
  <si>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</si>
  <si>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</si>
  <si>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</si>
  <si>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</si>
  <si>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</si>
  <si>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</si>
  <si>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</si>
  <si>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</si>
  <si>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</si>
  <si>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</si>
  <si>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</si>
  <si>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</si>
  <si>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</si>
  <si>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</si>
  <si>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</si>
  <si>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</si>
  <si>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</si>
  <si>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</si>
  <si>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</si>
  <si>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</si>
  <si>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</si>
  <si>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</si>
  <si>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</si>
  <si>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</si>
  <si>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</si>
  <si>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</si>
  <si>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</si>
  <si>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</si>
  <si>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</si>
  <si>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</si>
  <si>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</si>
  <si>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</si>
  <si>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</si>
  <si>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</si>
  <si>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</si>
  <si>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</si>
  <si>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</si>
  <si>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</si>
  <si>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</si>
  <si>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</si>
  <si>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</si>
  <si>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</si>
  <si>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</si>
  <si>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</si>
  <si>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</si>
  <si>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</si>
  <si>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</si>
  <si>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</si>
  <si>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</si>
  <si>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</si>
  <si>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</si>
  <si>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</si>
  <si>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</si>
  <si>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</si>
  <si>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</si>
  <si>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</si>
  <si>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</si>
  <si>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</si>
  <si>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</si>
  <si>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</si>
  <si>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</si>
  <si>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</si>
  <si>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</si>
  <si>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</si>
  <si>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</si>
  <si>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</si>
  <si>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</si>
  <si>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</si>
  <si>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</si>
  <si>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</si>
  <si>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</si>
  <si>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</si>
  <si>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</si>
  <si>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</si>
  <si>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</si>
  <si>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</si>
  <si>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</si>
  <si>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</si>
  <si>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</si>
  <si>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</si>
  <si>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</si>
  <si>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</si>
  <si>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</si>
  <si>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</si>
  <si>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</si>
  <si>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</si>
  <si>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</si>
  <si>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</si>
  <si>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</si>
  <si>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</si>
  <si>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</si>
  <si>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</si>
  <si>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</si>
  <si>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</si>
  <si>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</si>
  <si>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</si>
  <si>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</si>
  <si>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</si>
  <si>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</si>
  <si>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</si>
  <si>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</si>
  <si>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</si>
  <si>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</si>
  <si>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</si>
  <si>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</si>
  <si>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</si>
  <si>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</si>
  <si>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</si>
  <si>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</si>
  <si>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</si>
  <si>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</si>
  <si>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</si>
  <si>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</si>
  <si>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number of backers</t>
  </si>
  <si>
    <t>Median number of backers</t>
  </si>
  <si>
    <t>Unsuccessful Campaigns</t>
  </si>
  <si>
    <t>Successful Campaigns</t>
  </si>
  <si>
    <t>Minimum number of backers</t>
  </si>
  <si>
    <t>Maximum number of backers</t>
  </si>
  <si>
    <t>Variance of the number of backers</t>
  </si>
  <si>
    <t>Standard deviation of the number of backers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</si>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</sst>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75CC"/>
      <color rgb="FF00A84C"/>
      <color rgb="FF007DC0"/>
      <color rgb="FF00B650"/>
      <color rgb="FFFF7575"/>
      <color rgb="FFABDB77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Category!PivotTable6</c:name>
    <c:fmtId val="36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1-44A5-99AF-BEECCD43DF10}"/>
            </c:ext>
          </c:extLst>
        </c:ser>
        <c:ser>
          <c:idx val="1"/>
          <c:order val="1"/>
          <c:tx>
            <c:strRef>
              <c:f>'CampaignsCount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Category'!$C$5:$C$14</c:f>
              <c:numCache>
                <c:formatCode>General</c:formatCode>
                <c:ptCount val="9"/>
                <c:pt idx="0">
                  <c:v>44</c:v>
                </c:pt>
                <c:pt idx="1">
                  <c:v>15</c:v>
                </c:pt>
                <c:pt idx="2">
                  <c:v>20</c:v>
                </c:pt>
                <c:pt idx="4">
                  <c:v>49</c:v>
                </c:pt>
                <c:pt idx="5">
                  <c:v>6</c:v>
                </c:pt>
                <c:pt idx="6">
                  <c:v>19</c:v>
                </c:pt>
                <c:pt idx="7">
                  <c:v>26</c:v>
                </c:pt>
                <c:pt idx="8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B-4875-83E0-0D9A187F581B}"/>
            </c:ext>
          </c:extLst>
        </c:ser>
        <c:ser>
          <c:idx val="2"/>
          <c:order val="2"/>
          <c:tx>
            <c:strRef>
              <c:f>'CampaignsCount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4B-4875-83E0-0D9A187F581B}"/>
            </c:ext>
          </c:extLst>
        </c:ser>
        <c:ser>
          <c:idx val="3"/>
          <c:order val="3"/>
          <c:tx>
            <c:strRef>
              <c:f>'CampaignsCount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Category'!$E$5:$E$14</c:f>
              <c:numCache>
                <c:formatCode>General</c:formatCode>
                <c:ptCount val="9"/>
                <c:pt idx="0">
                  <c:v>80</c:v>
                </c:pt>
                <c:pt idx="1">
                  <c:v>17</c:v>
                </c:pt>
                <c:pt idx="2">
                  <c:v>15</c:v>
                </c:pt>
                <c:pt idx="3">
                  <c:v>4</c:v>
                </c:pt>
                <c:pt idx="4">
                  <c:v>80</c:v>
                </c:pt>
                <c:pt idx="5">
                  <c:v>24</c:v>
                </c:pt>
                <c:pt idx="6">
                  <c:v>32</c:v>
                </c:pt>
                <c:pt idx="7">
                  <c:v>45</c:v>
                </c:pt>
                <c:pt idx="8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4B-4875-83E0-0D9A187F5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2714111"/>
        <c:axId val="1832706431"/>
      </c:barChart>
      <c:catAx>
        <c:axId val="183271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06431"/>
        <c:crosses val="autoZero"/>
        <c:auto val="1"/>
        <c:lblAlgn val="ctr"/>
        <c:lblOffset val="100"/>
        <c:noMultiLvlLbl val="0"/>
      </c:catAx>
      <c:valAx>
        <c:axId val="18327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1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Sub-Category!PivotTable9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252-90B4-351A2D4901EC}"/>
            </c:ext>
          </c:extLst>
        </c:ser>
        <c:ser>
          <c:idx val="1"/>
          <c:order val="1"/>
          <c:tx>
            <c:strRef>
              <c:f>'CampaignsCount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E-4252-90B4-351A2D4901EC}"/>
            </c:ext>
          </c:extLst>
        </c:ser>
        <c:ser>
          <c:idx val="2"/>
          <c:order val="2"/>
          <c:tx>
            <c:strRef>
              <c:f>'CampaignsCount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E-4252-90B4-351A2D4901EC}"/>
            </c:ext>
          </c:extLst>
        </c:ser>
        <c:ser>
          <c:idx val="3"/>
          <c:order val="3"/>
          <c:tx>
            <c:strRef>
              <c:f>'CampaignsCount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8E-4252-90B4-351A2D49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162351"/>
        <c:axId val="1730169071"/>
      </c:barChart>
      <c:catAx>
        <c:axId val="17301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9071"/>
        <c:crosses val="autoZero"/>
        <c:auto val="1"/>
        <c:lblAlgn val="ctr"/>
        <c:lblOffset val="100"/>
        <c:noMultiLvlLbl val="0"/>
      </c:catAx>
      <c:valAx>
        <c:axId val="17301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of Outcome Vs Date!PivotTable11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75C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2">
                <a:alpha val="93000"/>
              </a:schemeClr>
            </a:solidFill>
            <a:ln w="9525">
              <a:solidFill>
                <a:srgbClr val="FFC000">
                  <a:alpha val="65000"/>
                </a:srgb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Vs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rgbClr val="0075CC"/>
                </a:solidFill>
              </a:ln>
              <a:effectLst/>
            </c:spPr>
          </c:marker>
          <c:cat>
            <c:strRef>
              <c:f>'Count of Outcome Vs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5-4B4E-8A53-7876FBF73971}"/>
            </c:ext>
          </c:extLst>
        </c:ser>
        <c:ser>
          <c:idx val="1"/>
          <c:order val="1"/>
          <c:tx>
            <c:strRef>
              <c:f>'Count of Outcome Vs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2">
                  <a:alpha val="93000"/>
                </a:schemeClr>
              </a:solidFill>
              <a:ln w="9525">
                <a:solidFill>
                  <a:srgbClr val="FFC000">
                    <a:alpha val="65000"/>
                  </a:srgbClr>
                </a:solidFill>
              </a:ln>
              <a:effectLst/>
            </c:spPr>
          </c:marker>
          <c:cat>
            <c:strRef>
              <c:f>'Count of Outcome Vs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5-4B4E-8A53-7876FBF73971}"/>
            </c:ext>
          </c:extLst>
        </c:ser>
        <c:ser>
          <c:idx val="2"/>
          <c:order val="2"/>
          <c:tx>
            <c:strRef>
              <c:f>'Count of Outcome Vs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5CC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5CC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'Count of Outcome Vs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5-4B4E-8A53-7876FBF7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994143"/>
        <c:axId val="1001995103"/>
      </c:lineChart>
      <c:catAx>
        <c:axId val="100199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5103"/>
        <c:crosses val="autoZero"/>
        <c:auto val="1"/>
        <c:lblAlgn val="ctr"/>
        <c:lblOffset val="100"/>
        <c:noMultiLvlLbl val="0"/>
      </c:catAx>
      <c:valAx>
        <c:axId val="1001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 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 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C-4B3C-8EA3-2AC522DE6795}"/>
            </c:ext>
          </c:extLst>
        </c:ser>
        <c:ser>
          <c:idx val="1"/>
          <c:order val="1"/>
          <c:tx>
            <c:strRef>
              <c:f>'Outcome by Goal 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 by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 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C-4B3C-8EA3-2AC522DE6795}"/>
            </c:ext>
          </c:extLst>
        </c:ser>
        <c:ser>
          <c:idx val="2"/>
          <c:order val="2"/>
          <c:tx>
            <c:strRef>
              <c:f>'Outcome by Goal 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'Outcome by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 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C-4B3C-8EA3-2AC522DE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674000"/>
        <c:axId val="1024681200"/>
      </c:lineChart>
      <c:catAx>
        <c:axId val="102467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81200"/>
        <c:crosses val="autoZero"/>
        <c:auto val="1"/>
        <c:lblAlgn val="ctr"/>
        <c:lblOffset val="100"/>
        <c:noMultiLvlLbl val="0"/>
      </c:catAx>
      <c:valAx>
        <c:axId val="10246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7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422274</xdr:colOff>
      <xdr:row>1</xdr:row>
      <xdr:rowOff>190500</xdr:rowOff>
    </xdr:from>
    <xdr:to>
      <xdr:col>17</xdr:col>
      <xdr:colOff>603250</xdr:colOff>
      <xdr:row>25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7E3AD-0726-4065-05C3-C13B9C7A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0.31684</cdr:x>
      <cdr:y>0.03883</cdr:y>
    </cdr:from>
    <cdr:to>
      <cdr:x>0.64179</cdr:x>
      <cdr:y>0.08738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51F31C2-DF1E-7C43-1F5C-3409DC802EF1}"/>
            </a:ext>
          </a:extLst>
        </cdr:cNvPr>
        <cdr:cNvSpPr txBox="1"/>
      </cdr:nvSpPr>
      <cdr:spPr>
        <a:xfrm xmlns:a="http://schemas.openxmlformats.org/drawingml/2006/main">
          <a:off x="2359026" y="177800"/>
          <a:ext cx="241935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0.27335</cdr:x>
      <cdr:y>0.0208</cdr:y>
    </cdr:from>
    <cdr:to>
      <cdr:x>0.67932</cdr:x>
      <cdr:y>0.07906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DD850E-E5E5-1954-5EBD-74173FFB6CF6}"/>
            </a:ext>
          </a:extLst>
        </cdr:cNvPr>
        <cdr:cNvSpPr txBox="1"/>
      </cdr:nvSpPr>
      <cdr:spPr>
        <a:xfrm xmlns:a="http://schemas.openxmlformats.org/drawingml/2006/main">
          <a:off x="2035176" y="95250"/>
          <a:ext cx="3022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u="sng" kern="1200"/>
            <a:t>Count of outcome Vs</a:t>
          </a:r>
          <a:r>
            <a:rPr lang="en-US" sz="1400" b="1" u="sng" kern="1200" baseline="0"/>
            <a:t> Parent Category</a:t>
          </a:r>
          <a:endParaRPr lang="en-US" sz="1400" b="1" u="sng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2</xdr:row>
      <xdr:rowOff>50800</xdr:rowOff>
    </xdr:from>
    <xdr:to>
      <xdr:col>18</xdr:col>
      <xdr:colOff>647700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7D92D-276C-8093-ACFE-7294255A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539750</xdr:colOff>
      <xdr:row>2</xdr:row>
      <xdr:rowOff>158750</xdr:rowOff>
    </xdr:from>
    <xdr:to>
      <xdr:col>16</xdr:col>
      <xdr:colOff>463550</xdr:colOff>
      <xdr:row>4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65B127-17CE-CB08-90F2-312D73238ED9}"/>
            </a:ext>
          </a:extLst>
        </xdr:cNvPr>
        <xdr:cNvSpPr txBox="1"/>
      </xdr:nvSpPr>
      <xdr:spPr>
        <a:xfrm>
          <a:off x="8489950" y="552450"/>
          <a:ext cx="32258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of outcome Vs</a:t>
          </a:r>
          <a:r>
            <a:rPr lang="en-US" sz="14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Sub-Category</a:t>
          </a:r>
          <a:endParaRPr lang="en-US" sz="1400" b="1" u="sng">
            <a:effectLst/>
          </a:endParaRPr>
        </a:p>
        <a:p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54742</xdr:colOff>
      <xdr:row>0</xdr:row>
      <xdr:rowOff>166633</xdr:rowOff>
    </xdr:from>
    <xdr:to>
      <xdr:col>23</xdr:col>
      <xdr:colOff>645949</xdr:colOff>
      <xdr:row>38</xdr:row>
      <xdr:rowOff>164223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D488-A6E6-A6A2-8467-993B25E56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0.40782</cdr:x>
      <cdr:y>0.01284</cdr:y>
    </cdr:from>
    <cdr:to>
      <cdr:x>0.78585</cdr:x>
      <cdr:y>0.09035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713132-DD4E-37D4-7D72-F1F9312C475B}"/>
            </a:ext>
          </a:extLst>
        </cdr:cNvPr>
        <cdr:cNvSpPr txBox="1"/>
      </cdr:nvSpPr>
      <cdr:spPr>
        <a:xfrm xmlns:a="http://schemas.openxmlformats.org/drawingml/2006/main">
          <a:off x="4795345" y="96126"/>
          <a:ext cx="4445000" cy="5802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 u="none" kern="1200"/>
            <a:t>   </a:t>
          </a:r>
          <a:r>
            <a:rPr lang="en-US" sz="2400" b="1" u="sng" kern="1200"/>
            <a:t>Count of outcome Vs</a:t>
          </a:r>
          <a:r>
            <a:rPr lang="en-US" sz="2400" b="1" u="sng" kern="1200" baseline="0"/>
            <a:t> Date</a:t>
          </a:r>
          <a:endParaRPr lang="en-US" sz="2400" b="1" u="sng" kern="12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679450</xdr:colOff>
      <xdr:row>16</xdr:row>
      <xdr:rowOff>44450</xdr:rowOff>
    </xdr:from>
    <xdr:to>
      <xdr:col>8</xdr:col>
      <xdr:colOff>234950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E4DFB-BBB7-4AD4-A800-C328FE29E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Bendahmane" refreshedDate="45585.076644675923" createdVersion="8" refreshedVersion="8" minRefreshableVersion="3" recordCount="1000" xr:uid="{B79F73EE-ECF5-4391-9005-9C5F72A1669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3CE2C-FA5F-4ABB-B1AA-54930012FC58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h="1" x="2"/>
        <item h="1" x="0"/>
        <item h="1" x="5"/>
        <item x="3"/>
        <item h="1" x="4"/>
        <item h="1"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3903-D43B-49A5-B07F-DEF03B3F9EBA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24BA5-B02F-4346-A8CB-9D36F1B9F49C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zoomScale="61" workbookViewId="0">
      <selection activeCell="F1" sqref="F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33203125" customWidth="1"/>
    <col min="8" max="8" width="13" bestFit="1" customWidth="1"/>
    <col min="9" max="9" width="17" customWidth="1"/>
    <col min="12" max="13" width="11.1640625" bestFit="1" customWidth="1"/>
    <col min="14" max="15" width="22.58203125" customWidth="1"/>
    <col min="18" max="18" width="27.4140625" customWidth="1"/>
    <col min="19" max="19" width="14.9140625" customWidth="1"/>
    <col min="20" max="20" width="20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5" si="0">ROUND((E3/D3*100),0)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>ROUND((E6/D6*100),0)</f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>ROUND((E7/D7*100),0)</f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ref="F7:F9" si="4">ROUND((E8/D8*100),0)</f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ref="F10:F73" si="5">ROUND((E10/D10*100),0)</f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5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>
        <f>ROUND((E19/H19),2)</f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>
        <f>ROUND((E20/H20),2)</f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ref="I68:I131" si="8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ref="F74:F137" si="9">ROUND((E74/D74*100),0)</f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9"/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9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9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9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9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9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9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9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9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9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9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9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9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9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9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9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9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9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9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9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9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9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9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9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9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9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9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9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9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9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9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9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9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9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9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9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9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9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9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9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9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9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9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9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9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9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9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9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9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9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9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9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9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9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9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9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9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v>533</v>
      </c>
      <c r="I132">
        <f t="shared" ref="I132:I195" si="12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si="12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ref="F138:F201" si="13">ROUND((E138/D138*100),0)</f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3"/>
        <v>262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21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3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3"/>
        <v>102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3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3"/>
        <v>136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3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3"/>
        <v>237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3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3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3"/>
        <v>220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3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59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74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53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3"/>
        <v>221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3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3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3"/>
        <v>150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3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3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3"/>
        <v>122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3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3"/>
        <v>416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3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3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11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83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3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3"/>
        <v>895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75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3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3"/>
        <v>358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3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62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3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3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72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32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3"/>
        <v>230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24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69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38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3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3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v>126</v>
      </c>
      <c r="I196">
        <f t="shared" ref="I196:I259" si="16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si="16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ref="F202:F265" si="17">ROUND((E202/D202*100),0)</f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7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7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7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7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7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7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7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7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7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7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7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7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7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7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7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7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7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7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7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7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7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7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7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7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7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7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7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7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7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7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7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7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7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7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7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7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7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7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7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7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7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7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7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7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7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7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7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7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7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7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7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7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7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7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7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7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7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v>186</v>
      </c>
      <c r="I260">
        <f t="shared" ref="I260:I323" si="20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si="20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ref="F266:F329" si="21">ROUND((E266/D266*100),0)</f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1"/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1"/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1"/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1"/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1"/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1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1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1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1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1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1"/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1"/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1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1"/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1"/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1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1"/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1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1"/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1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1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1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1"/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1"/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1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1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1"/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1"/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1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1"/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1"/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1"/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1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1"/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1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1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1"/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1"/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1"/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1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1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1"/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1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1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1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1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1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1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1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1"/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1"/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1"/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1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1"/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1"/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1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1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v>5168</v>
      </c>
      <c r="I324">
        <f t="shared" ref="I324:I387" si="24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si="24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4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4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4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4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ref="F330:F393" si="25">ROUND((E330/D330*100),0)</f>
        <v>134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5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v>1068</v>
      </c>
      <c r="I388">
        <f t="shared" ref="I388:I451" si="28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si="28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8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8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8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ref="F394:F457" si="29">ROUND((E394/D394*100),0)</f>
        <v>66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9"/>
        <v>229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9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9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9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9"/>
        <v>174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9"/>
        <v>718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9"/>
        <v>64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9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9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9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9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9"/>
        <v>316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9"/>
        <v>90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9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9"/>
        <v>356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9"/>
        <v>132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9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9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9"/>
        <v>105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9"/>
        <v>669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9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9"/>
        <v>85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9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9"/>
        <v>44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9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9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9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9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9"/>
        <v>64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9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9"/>
        <v>11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9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9"/>
        <v>288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9"/>
        <v>573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9"/>
        <v>113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9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9"/>
        <v>91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9"/>
        <v>68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9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9"/>
        <v>83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9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9"/>
        <v>17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9"/>
        <v>117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9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9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9"/>
        <v>179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9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9"/>
        <v>162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9"/>
        <v>25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9"/>
        <v>199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9"/>
        <v>35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9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9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9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9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9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9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v>1</v>
      </c>
      <c r="I452">
        <f t="shared" ref="I452:I515" si="32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si="32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ref="F458:F521" si="33">ROUND((E458/D458*100),0)</f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3"/>
        <v>27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3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3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3"/>
        <v>172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3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3"/>
        <v>31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3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3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3"/>
        <v>188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3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3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3"/>
        <v>41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3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3"/>
        <v>286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3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3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3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3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3"/>
        <v>114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3"/>
        <v>30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3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3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3"/>
        <v>513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3"/>
        <v>101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3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3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3"/>
        <v>53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3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3"/>
        <v>31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3"/>
        <v>14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3"/>
        <v>179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3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3"/>
        <v>102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3"/>
        <v>192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3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3"/>
        <v>24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3"/>
        <v>724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3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3"/>
        <v>415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3"/>
        <v>1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3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3"/>
        <v>24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3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3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3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3"/>
        <v>530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3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3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3"/>
        <v>14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3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3"/>
        <v>40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3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3"/>
        <v>71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3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3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3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3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v>528</v>
      </c>
      <c r="I516">
        <f t="shared" ref="I516:I579" si="36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si="36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6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6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6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ref="F522:F585" si="37">ROUND((E522/D522*100),0)</f>
        <v>426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7"/>
        <v>146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7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7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7"/>
        <v>84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7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7"/>
        <v>156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7"/>
        <v>100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7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7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7"/>
        <v>92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7"/>
        <v>96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7"/>
        <v>503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7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7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7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7"/>
        <v>150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7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7"/>
        <v>38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7"/>
        <v>73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7"/>
        <v>266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7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7"/>
        <v>3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7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7"/>
        <v>277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7"/>
        <v>89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7"/>
        <v>164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7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7"/>
        <v>271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7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7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7"/>
        <v>59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7"/>
        <v>99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7"/>
        <v>44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7"/>
        <v>152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7"/>
        <v>224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7"/>
        <v>240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7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7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7"/>
        <v>101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7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7"/>
        <v>370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7"/>
        <v>13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7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7"/>
        <v>84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7"/>
        <v>205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7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7"/>
        <v>219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7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7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7"/>
        <v>306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7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7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7"/>
        <v>112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7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7"/>
        <v>63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7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7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v>245</v>
      </c>
      <c r="I580">
        <f t="shared" ref="I580:I643" si="40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si="40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40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40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40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40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ref="F586:F649" si="41">ROUND((E586/D586*100),0)</f>
        <v>120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1"/>
        <v>147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1"/>
        <v>951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1"/>
        <v>73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1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1"/>
        <v>65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1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1"/>
        <v>1038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1"/>
        <v>13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1"/>
        <v>155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1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1"/>
        <v>209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1"/>
        <v>100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1"/>
        <v>202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1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1"/>
        <v>4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1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1"/>
        <v>207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1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1"/>
        <v>120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1"/>
        <v>171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1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1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1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1"/>
        <v>284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1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1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1"/>
        <v>14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1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1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1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1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1"/>
        <v>190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1"/>
        <v>250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1"/>
        <v>49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1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1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1"/>
        <v>620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1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1"/>
        <v>160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1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1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1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1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1"/>
        <v>152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1"/>
        <v>65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1"/>
        <v>63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1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1"/>
        <v>43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1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1"/>
        <v>79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1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1"/>
        <v>65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1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1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1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1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1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v>129</v>
      </c>
      <c r="I644">
        <f t="shared" ref="I644:I707" si="44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si="44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4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4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ref="F650:F713" si="45">ROUND((E650/D650*100),0)</f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5"/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5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5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5"/>
        <v>127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5"/>
        <v>2339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5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5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5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5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5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5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5"/>
        <v>82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5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5"/>
        <v>98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5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5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5"/>
        <v>240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5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5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5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5"/>
        <v>359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5"/>
        <v>469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5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5"/>
        <v>56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5"/>
        <v>44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5"/>
        <v>34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5"/>
        <v>123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5"/>
        <v>190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5"/>
        <v>84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5"/>
        <v>18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5"/>
        <v>1037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5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5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5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5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5"/>
        <v>543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5"/>
        <v>68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5"/>
        <v>192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5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5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5"/>
        <v>101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5"/>
        <v>227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5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5"/>
        <v>91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5"/>
        <v>64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5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5"/>
        <v>134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5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5"/>
        <v>153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5"/>
        <v>447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5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5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5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5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5"/>
        <v>312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5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5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v>1345</v>
      </c>
      <c r="I708">
        <f t="shared" ref="I708:I771" si="48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si="48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ref="F714:F777" si="49">ROUND((E714/D714*100),0)</f>
        <v>1841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9"/>
        <v>162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9"/>
        <v>473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9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9"/>
        <v>518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9"/>
        <v>248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9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9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9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9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9"/>
        <v>157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9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9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9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9"/>
        <v>89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9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9"/>
        <v>18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9"/>
        <v>186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9"/>
        <v>413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9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9"/>
        <v>92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9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9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9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9"/>
        <v>33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9"/>
        <v>136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9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9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9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9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9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9"/>
        <v>13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9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9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9"/>
        <v>213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9"/>
        <v>229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9"/>
        <v>35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9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9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9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9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9"/>
        <v>257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9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9"/>
        <v>167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9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9"/>
        <v>407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9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9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9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9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9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9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9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9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9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9"/>
        <v>57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9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9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v>216</v>
      </c>
      <c r="I772">
        <f t="shared" ref="I772:I835" si="52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si="52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2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2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2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ref="F778:F841" si="53">ROUND((E778/D778*100),0)</f>
        <v>66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3"/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3"/>
        <v>788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3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3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3"/>
        <v>51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3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3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3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3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3"/>
        <v>730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3"/>
        <v>100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3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3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3"/>
        <v>31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3"/>
        <v>26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3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3"/>
        <v>1186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3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3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3"/>
        <v>55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3"/>
        <v>110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3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3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3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3"/>
        <v>203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3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3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3"/>
        <v>269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3"/>
        <v>51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3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3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3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3"/>
        <v>63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3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3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3"/>
        <v>226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3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3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3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3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3"/>
        <v>369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3"/>
        <v>1095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3"/>
        <v>51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3"/>
        <v>801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3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3"/>
        <v>350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3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3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3"/>
        <v>388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3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3"/>
        <v>267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3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3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3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3"/>
        <v>109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3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3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v>119</v>
      </c>
      <c r="I836">
        <f t="shared" ref="I836:I899" si="56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si="56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6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6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6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6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ref="F842:F905" si="57">ROUND((E842/D842*100),0)</f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7"/>
        <v>143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7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7"/>
        <v>31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7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7"/>
        <v>198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7"/>
        <v>509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7"/>
        <v>238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7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7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7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7"/>
        <v>208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7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7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7"/>
        <v>114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7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7"/>
        <v>357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7"/>
        <v>140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7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7"/>
        <v>36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7"/>
        <v>252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7"/>
        <v>106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7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7"/>
        <v>387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7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7"/>
        <v>186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7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7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7"/>
        <v>185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7"/>
        <v>24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7"/>
        <v>90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7"/>
        <v>273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7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7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7"/>
        <v>347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7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7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7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7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7"/>
        <v>544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7"/>
        <v>229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7"/>
        <v>39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7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7"/>
        <v>238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7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7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7"/>
        <v>85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7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7"/>
        <v>210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7"/>
        <v>170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7"/>
        <v>116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7"/>
        <v>259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7"/>
        <v>231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7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7"/>
        <v>189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7"/>
        <v>7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7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7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v>1221</v>
      </c>
      <c r="I900">
        <f t="shared" ref="I900:I963" si="60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si="60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6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6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6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ref="F906:F969" si="61">ROUND((E906/D906*100),0)</f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1"/>
        <v>164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1"/>
        <v>163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1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1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1"/>
        <v>479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1"/>
        <v>20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1"/>
        <v>199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1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1"/>
        <v>51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1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1"/>
        <v>156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1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1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1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1"/>
        <v>59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1"/>
        <v>183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1"/>
        <v>1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1"/>
        <v>176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1"/>
        <v>238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1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1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1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1"/>
        <v>46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1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1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1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1"/>
        <v>73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1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1"/>
        <v>240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1"/>
        <v>182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1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1"/>
        <v>2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1"/>
        <v>50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1"/>
        <v>110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1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1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1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1"/>
        <v>65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1"/>
        <v>160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1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1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1"/>
        <v>10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1"/>
        <v>27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1"/>
        <v>63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1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1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1"/>
        <v>1097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1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1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1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1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1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1"/>
        <v>127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1"/>
        <v>735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1"/>
        <v>5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1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1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v>266</v>
      </c>
      <c r="I964">
        <f t="shared" ref="I964:I1001" si="64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si="64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4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4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4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4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ref="F970:F1001" si="65">ROUND((E970/D970*100),0)</f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5"/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5"/>
        <v>61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5"/>
        <v>28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5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5"/>
        <v>22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5"/>
        <v>374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5"/>
        <v>155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5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5"/>
        <v>74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5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5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5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5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5"/>
        <v>85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5"/>
        <v>146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5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5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5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5"/>
        <v>217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5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5"/>
        <v>500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5"/>
        <v>88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5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5"/>
        <v>427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5"/>
        <v>78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5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5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5"/>
        <v>73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5"/>
        <v>61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5"/>
        <v>57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5"/>
        <v>57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autoFilter ref="G1:G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F7575"/>
        <color theme="9" tint="-0.249977111117893"/>
        <color theme="4" tint="-0.249977111117893"/>
      </colorScale>
    </cfRule>
    <cfRule type="colorScale" priority="2">
      <colorScale>
        <cfvo type="min"/>
        <cfvo type="num" val="100"/>
        <cfvo type="max"/>
        <color rgb="FFF8696B"/>
        <color rgb="FF0070C0"/>
        <color rgb="FF63BE7B"/>
      </colorScale>
    </cfRule>
    <cfRule type="colorScale" priority="3">
      <colorScale>
        <cfvo type="num" val="0"/>
        <cfvo type="percentile" val="100"/>
        <cfvo type="num" val="200"/>
        <color rgb="FFFF7575"/>
        <color rgb="FFABDB77"/>
        <color rgb="FF0070C0"/>
      </colorScale>
    </cfRule>
  </conditionalFormatting>
  <conditionalFormatting sqref="G2:G1001">
    <cfRule type="containsText" dxfId="11" priority="4" operator="containsText" text="canceled">
      <formula>NOT(ISERROR(SEARCH("canceled",G2)))</formula>
    </cfRule>
    <cfRule type="containsText" dxfId="10" priority="5" operator="containsText" text="live">
      <formula>NOT(ISERROR(SEARCH("live",G2)))</formula>
    </cfRule>
    <cfRule type="containsText" dxfId="9" priority="6" operator="containsText" text="successful">
      <formula>NOT(ISERROR(SEARCH("successful",G2)))</formula>
    </cfRule>
    <cfRule type="containsText" dxfId="8" priority="7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2FEF-52D2-4103-9EA3-18DA7A221954}">
  <dimension ref="A1:F14"/>
  <sheetViews>
    <sheetView topLeftCell="A5" workbookViewId="0">
      <selection activeCell="B21" sqref="B21"/>
    </sheetView>
  </sheetViews>
  <sheetFormatPr defaultRowHeight="15.5" x14ac:dyDescent="0.35"/>
  <cols>
    <col min="1" max="1" width="15.83203125" bestFit="1" customWidth="1"/>
    <col min="2" max="2" width="16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2114</v>
      </c>
    </row>
    <row r="3" spans="1:6" x14ac:dyDescent="0.35">
      <c r="A3" s="4" t="s">
        <v>2046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2036</v>
      </c>
      <c r="B5" s="9">
        <v>10</v>
      </c>
      <c r="C5" s="9">
        <v>44</v>
      </c>
      <c r="D5" s="9">
        <v>3</v>
      </c>
      <c r="E5" s="9">
        <v>80</v>
      </c>
      <c r="F5" s="9">
        <v>137</v>
      </c>
    </row>
    <row r="6" spans="1:6" x14ac:dyDescent="0.35">
      <c r="A6" s="5" t="s">
        <v>2037</v>
      </c>
      <c r="B6" s="9">
        <v>3</v>
      </c>
      <c r="C6" s="9">
        <v>15</v>
      </c>
      <c r="D6" s="9"/>
      <c r="E6" s="9">
        <v>17</v>
      </c>
      <c r="F6" s="9">
        <v>35</v>
      </c>
    </row>
    <row r="7" spans="1:6" x14ac:dyDescent="0.35">
      <c r="A7" s="5" t="s">
        <v>2038</v>
      </c>
      <c r="B7" s="9">
        <v>1</v>
      </c>
      <c r="C7" s="9">
        <v>20</v>
      </c>
      <c r="D7" s="9">
        <v>2</v>
      </c>
      <c r="E7" s="9">
        <v>15</v>
      </c>
      <c r="F7" s="9">
        <v>38</v>
      </c>
    </row>
    <row r="8" spans="1:6" x14ac:dyDescent="0.35">
      <c r="A8" s="5" t="s">
        <v>2039</v>
      </c>
      <c r="B8" s="9"/>
      <c r="C8" s="9"/>
      <c r="D8" s="9"/>
      <c r="E8" s="9">
        <v>4</v>
      </c>
      <c r="F8" s="9">
        <v>4</v>
      </c>
    </row>
    <row r="9" spans="1:6" x14ac:dyDescent="0.35">
      <c r="A9" s="5" t="s">
        <v>2040</v>
      </c>
      <c r="B9" s="9">
        <v>6</v>
      </c>
      <c r="C9" s="9">
        <v>49</v>
      </c>
      <c r="D9" s="9"/>
      <c r="E9" s="9">
        <v>80</v>
      </c>
      <c r="F9" s="9">
        <v>135</v>
      </c>
    </row>
    <row r="10" spans="1:6" x14ac:dyDescent="0.35">
      <c r="A10" s="5" t="s">
        <v>2041</v>
      </c>
      <c r="B10" s="9">
        <v>3</v>
      </c>
      <c r="C10" s="9">
        <v>6</v>
      </c>
      <c r="D10" s="9">
        <v>1</v>
      </c>
      <c r="E10" s="9">
        <v>24</v>
      </c>
      <c r="F10" s="9">
        <v>34</v>
      </c>
    </row>
    <row r="11" spans="1:6" x14ac:dyDescent="0.35">
      <c r="A11" s="5" t="s">
        <v>2042</v>
      </c>
      <c r="B11" s="9">
        <v>2</v>
      </c>
      <c r="C11" s="9">
        <v>19</v>
      </c>
      <c r="D11" s="9">
        <v>1</v>
      </c>
      <c r="E11" s="9">
        <v>32</v>
      </c>
      <c r="F11" s="9">
        <v>54</v>
      </c>
    </row>
    <row r="12" spans="1:6" x14ac:dyDescent="0.35">
      <c r="A12" s="5" t="s">
        <v>2043</v>
      </c>
      <c r="B12" s="9">
        <v>2</v>
      </c>
      <c r="C12" s="9">
        <v>26</v>
      </c>
      <c r="D12" s="9">
        <v>1</v>
      </c>
      <c r="E12" s="9">
        <v>45</v>
      </c>
      <c r="F12" s="9">
        <v>74</v>
      </c>
    </row>
    <row r="13" spans="1:6" x14ac:dyDescent="0.35">
      <c r="A13" s="5" t="s">
        <v>2044</v>
      </c>
      <c r="B13" s="9">
        <v>18</v>
      </c>
      <c r="C13" s="9">
        <v>107</v>
      </c>
      <c r="D13" s="9">
        <v>2</v>
      </c>
      <c r="E13" s="9">
        <v>156</v>
      </c>
      <c r="F13" s="9">
        <v>283</v>
      </c>
    </row>
    <row r="14" spans="1:6" x14ac:dyDescent="0.35">
      <c r="A14" s="5" t="s">
        <v>2034</v>
      </c>
      <c r="B14" s="9">
        <v>45</v>
      </c>
      <c r="C14" s="9">
        <v>286</v>
      </c>
      <c r="D14" s="9">
        <v>10</v>
      </c>
      <c r="E14" s="9">
        <v>453</v>
      </c>
      <c r="F14" s="9">
        <v>794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24AE-60FB-4C0C-AB2D-C48D0E562FC7}">
  <dimension ref="A1:F30"/>
  <sheetViews>
    <sheetView topLeftCell="B1" workbookViewId="0">
      <selection activeCell="H33" sqref="H33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2" spans="1:6" x14ac:dyDescent="0.35">
      <c r="A2" s="4" t="s">
        <v>2031</v>
      </c>
      <c r="B2" t="s">
        <v>2035</v>
      </c>
    </row>
    <row r="4" spans="1:6" x14ac:dyDescent="0.35">
      <c r="A4" s="4" t="s">
        <v>2046</v>
      </c>
      <c r="B4" s="4" t="s">
        <v>2045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5">
      <c r="A7" s="5" t="s">
        <v>2056</v>
      </c>
      <c r="B7" s="9"/>
      <c r="C7" s="9"/>
      <c r="D7" s="9"/>
      <c r="E7" s="9">
        <v>4</v>
      </c>
      <c r="F7" s="9">
        <v>4</v>
      </c>
    </row>
    <row r="8" spans="1:6" x14ac:dyDescent="0.35">
      <c r="A8" s="5" t="s">
        <v>2048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5">
      <c r="A9" s="5" t="s">
        <v>2049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5">
      <c r="A10" s="5" t="s">
        <v>2057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5">
      <c r="A11" s="5" t="s">
        <v>2064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5">
      <c r="A12" s="5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5">
      <c r="A13" s="5" t="s">
        <v>2058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5">
      <c r="A14" s="5" t="s">
        <v>2059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5">
      <c r="A15" s="5" t="s">
        <v>2060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5">
      <c r="A16" s="5" t="s">
        <v>2054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5">
      <c r="A17" s="5" t="s">
        <v>2065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5">
      <c r="A18" s="5" t="s">
        <v>2063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5">
      <c r="A19" s="5" t="s">
        <v>2070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5">
      <c r="A20" s="5" t="s">
        <v>2066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5">
      <c r="A21" s="5" t="s">
        <v>2061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5">
      <c r="A22" s="5" t="s">
        <v>2050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5">
      <c r="A23" s="5" t="s">
        <v>2051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5">
      <c r="A24" s="5" t="s">
        <v>2052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5">
      <c r="A25" s="5" t="s">
        <v>2067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5">
      <c r="A26" s="5" t="s">
        <v>2055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5">
      <c r="A27" s="5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5">
      <c r="A28" s="5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5">
      <c r="A29" s="5" t="s">
        <v>2062</v>
      </c>
      <c r="B29" s="9"/>
      <c r="C29" s="9"/>
      <c r="D29" s="9"/>
      <c r="E29" s="9">
        <v>3</v>
      </c>
      <c r="F29" s="9">
        <v>3</v>
      </c>
    </row>
    <row r="30" spans="1:6" x14ac:dyDescent="0.35">
      <c r="A30" s="5" t="s">
        <v>2034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BC5-3F78-4534-BC2C-E7BD9F70BDD6}">
  <dimension ref="A2:E19"/>
  <sheetViews>
    <sheetView zoomScale="58" workbookViewId="0">
      <selection activeCell="D28" sqref="D28"/>
    </sheetView>
  </sheetViews>
  <sheetFormatPr defaultRowHeight="15.5" x14ac:dyDescent="0.35"/>
  <cols>
    <col min="1" max="1" width="16.5" bestFit="1" customWidth="1"/>
    <col min="2" max="2" width="16.9140625" bestFit="1" customWidth="1"/>
    <col min="3" max="3" width="5.58203125" bestFit="1" customWidth="1"/>
    <col min="4" max="4" width="9.58203125" bestFit="1" customWidth="1"/>
    <col min="5" max="6" width="11" bestFit="1" customWidth="1"/>
  </cols>
  <sheetData>
    <row r="2" spans="1:5" x14ac:dyDescent="0.35">
      <c r="A2" s="4" t="s">
        <v>2031</v>
      </c>
      <c r="B2" t="s">
        <v>2035</v>
      </c>
    </row>
    <row r="3" spans="1:5" x14ac:dyDescent="0.35">
      <c r="A3" s="4" t="s">
        <v>2085</v>
      </c>
      <c r="B3" t="s">
        <v>2035</v>
      </c>
    </row>
    <row r="5" spans="1:5" x14ac:dyDescent="0.35">
      <c r="A5" s="4" t="s">
        <v>2046</v>
      </c>
      <c r="B5" s="4" t="s">
        <v>2045</v>
      </c>
    </row>
    <row r="6" spans="1:5" x14ac:dyDescent="0.35">
      <c r="A6" s="4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35">
      <c r="A7" s="5" t="s">
        <v>2073</v>
      </c>
      <c r="B7" s="9">
        <v>6</v>
      </c>
      <c r="C7" s="9">
        <v>36</v>
      </c>
      <c r="D7" s="9">
        <v>49</v>
      </c>
      <c r="E7" s="9">
        <v>91</v>
      </c>
    </row>
    <row r="8" spans="1:5" x14ac:dyDescent="0.35">
      <c r="A8" s="5" t="s">
        <v>2074</v>
      </c>
      <c r="B8" s="9">
        <v>7</v>
      </c>
      <c r="C8" s="9">
        <v>28</v>
      </c>
      <c r="D8" s="9">
        <v>44</v>
      </c>
      <c r="E8" s="9">
        <v>79</v>
      </c>
    </row>
    <row r="9" spans="1:5" x14ac:dyDescent="0.35">
      <c r="A9" s="5" t="s">
        <v>2075</v>
      </c>
      <c r="B9" s="9">
        <v>4</v>
      </c>
      <c r="C9" s="9">
        <v>33</v>
      </c>
      <c r="D9" s="9">
        <v>49</v>
      </c>
      <c r="E9" s="9">
        <v>86</v>
      </c>
    </row>
    <row r="10" spans="1:5" x14ac:dyDescent="0.35">
      <c r="A10" s="5" t="s">
        <v>2076</v>
      </c>
      <c r="B10" s="9">
        <v>1</v>
      </c>
      <c r="C10" s="9">
        <v>30</v>
      </c>
      <c r="D10" s="9">
        <v>46</v>
      </c>
      <c r="E10" s="9">
        <v>77</v>
      </c>
    </row>
    <row r="11" spans="1:5" x14ac:dyDescent="0.35">
      <c r="A11" s="5" t="s">
        <v>2077</v>
      </c>
      <c r="B11" s="9">
        <v>3</v>
      </c>
      <c r="C11" s="9">
        <v>35</v>
      </c>
      <c r="D11" s="9">
        <v>46</v>
      </c>
      <c r="E11" s="9">
        <v>84</v>
      </c>
    </row>
    <row r="12" spans="1:5" x14ac:dyDescent="0.35">
      <c r="A12" s="5" t="s">
        <v>2078</v>
      </c>
      <c r="B12" s="9">
        <v>3</v>
      </c>
      <c r="C12" s="9">
        <v>28</v>
      </c>
      <c r="D12" s="9">
        <v>55</v>
      </c>
      <c r="E12" s="9">
        <v>86</v>
      </c>
    </row>
    <row r="13" spans="1:5" x14ac:dyDescent="0.35">
      <c r="A13" s="5" t="s">
        <v>2079</v>
      </c>
      <c r="B13" s="9">
        <v>4</v>
      </c>
      <c r="C13" s="9">
        <v>31</v>
      </c>
      <c r="D13" s="9">
        <v>58</v>
      </c>
      <c r="E13" s="9">
        <v>93</v>
      </c>
    </row>
    <row r="14" spans="1:5" x14ac:dyDescent="0.35">
      <c r="A14" s="5" t="s">
        <v>2080</v>
      </c>
      <c r="B14" s="9">
        <v>8</v>
      </c>
      <c r="C14" s="9">
        <v>35</v>
      </c>
      <c r="D14" s="9">
        <v>41</v>
      </c>
      <c r="E14" s="9">
        <v>84</v>
      </c>
    </row>
    <row r="15" spans="1:5" x14ac:dyDescent="0.35">
      <c r="A15" s="5" t="s">
        <v>2081</v>
      </c>
      <c r="B15" s="9">
        <v>5</v>
      </c>
      <c r="C15" s="9">
        <v>23</v>
      </c>
      <c r="D15" s="9">
        <v>45</v>
      </c>
      <c r="E15" s="9">
        <v>73</v>
      </c>
    </row>
    <row r="16" spans="1:5" x14ac:dyDescent="0.35">
      <c r="A16" s="5" t="s">
        <v>2082</v>
      </c>
      <c r="B16" s="9">
        <v>6</v>
      </c>
      <c r="C16" s="9">
        <v>26</v>
      </c>
      <c r="D16" s="9">
        <v>45</v>
      </c>
      <c r="E16" s="9">
        <v>77</v>
      </c>
    </row>
    <row r="17" spans="1:5" x14ac:dyDescent="0.35">
      <c r="A17" s="5" t="s">
        <v>2083</v>
      </c>
      <c r="B17" s="9">
        <v>3</v>
      </c>
      <c r="C17" s="9">
        <v>27</v>
      </c>
      <c r="D17" s="9">
        <v>45</v>
      </c>
      <c r="E17" s="9">
        <v>75</v>
      </c>
    </row>
    <row r="18" spans="1:5" x14ac:dyDescent="0.35">
      <c r="A18" s="5" t="s">
        <v>2084</v>
      </c>
      <c r="B18" s="9">
        <v>7</v>
      </c>
      <c r="C18" s="9">
        <v>32</v>
      </c>
      <c r="D18" s="9">
        <v>42</v>
      </c>
      <c r="E18" s="9">
        <v>81</v>
      </c>
    </row>
    <row r="19" spans="1:5" x14ac:dyDescent="0.35">
      <c r="A19" s="5" t="s">
        <v>2034</v>
      </c>
      <c r="B19" s="9">
        <v>57</v>
      </c>
      <c r="C19" s="9">
        <v>364</v>
      </c>
      <c r="D19" s="9">
        <v>565</v>
      </c>
      <c r="E19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A53-6350-434A-A5E7-7DA2527AD7AE}">
  <dimension ref="A1:I13"/>
  <sheetViews>
    <sheetView topLeftCell="A22" workbookViewId="0">
      <selection activeCell="B19" sqref="B19"/>
    </sheetView>
  </sheetViews>
  <sheetFormatPr defaultRowHeight="15.5" x14ac:dyDescent="0.35"/>
  <cols>
    <col min="1" max="1" width="28.75" style="7" customWidth="1"/>
    <col min="2" max="2" width="19.4140625" customWidth="1"/>
    <col min="3" max="3" width="15" customWidth="1"/>
    <col min="4" max="4" width="16.75" customWidth="1"/>
    <col min="5" max="5" width="15.25" customWidth="1"/>
    <col min="6" max="6" width="19.4140625" customWidth="1"/>
    <col min="7" max="7" width="17" customWidth="1"/>
    <col min="8" max="8" width="20.4140625" customWidth="1"/>
  </cols>
  <sheetData>
    <row r="1" spans="1:9" ht="25" customHeight="1" x14ac:dyDescent="0.35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2091</v>
      </c>
      <c r="G1" s="7" t="s">
        <v>2092</v>
      </c>
      <c r="H1" s="7" t="s">
        <v>2093</v>
      </c>
      <c r="I1" s="7"/>
    </row>
    <row r="2" spans="1:9" x14ac:dyDescent="0.35">
      <c r="A2" s="7" t="s">
        <v>2094</v>
      </c>
      <c r="B2">
        <f>COUNTIFS(Crowdfunding!$D:$D,"&lt;1000", Crowdfunding!$G:$G,"=Successful")</f>
        <v>30</v>
      </c>
      <c r="C2">
        <f>COUNTIFS(Crowdfunding!$D:$D,"&lt;1000", Crowdfunding!$G:$G,"=Failed")</f>
        <v>20</v>
      </c>
      <c r="D2">
        <f>COUNTIFS(Crowdfunding!$D:$D,"&lt;1000", Crowdfunding!$G:$G,"=Canceled")</f>
        <v>1</v>
      </c>
      <c r="E2">
        <f>SUM(B2,C2,D2)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9" x14ac:dyDescent="0.35">
      <c r="A3" s="7" t="s">
        <v>2095</v>
      </c>
      <c r="B3">
        <f>COUNTIFS(Crowdfunding!$D:$D,"&gt;=1000", Crowdfunding!$D:$D,"&lt;=4999",Crowdfunding!$G:$G,"=Successful")</f>
        <v>191</v>
      </c>
      <c r="C3">
        <f>COUNTIFS(Crowdfunding!$D:$D,"&gt;=1000", Crowdfunding!$D:$D,"&lt;=4999",Crowdfunding!$G:$G,"=Failed")</f>
        <v>38</v>
      </c>
      <c r="D3">
        <f>COUNTIFS(Crowdfunding!$D:$D,"&gt;=1000", Crowdfunding!$D:$D,"&lt;=4999",Crowdfunding!$G:$G,"=Canceled")</f>
        <v>2</v>
      </c>
      <c r="E3">
        <f t="shared" ref="E3:E13" si="0">SUM(B3,C3,D3)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9" x14ac:dyDescent="0.35">
      <c r="A4" s="7" t="s">
        <v>2096</v>
      </c>
      <c r="B4">
        <f>COUNTIFS(Crowdfunding!$D:$D,"&gt;=5000", Crowdfunding!$D:$D,"&lt;=9999",Crowdfunding!$G:$G,"=Successful")</f>
        <v>164</v>
      </c>
      <c r="C4">
        <f>COUNTIFS(Crowdfunding!$D:$D,"&gt;=5000", Crowdfunding!$D:$D,"&lt;=9999",Crowdfunding!$G:$G,"=Failed")</f>
        <v>126</v>
      </c>
      <c r="D4">
        <f>COUNTIFS(Crowdfunding!$D:$D,"&gt;=5000", Crowdfunding!$D:$D,"&lt;=9999",Crowdfunding!$G:$G,"=Canceled")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9" x14ac:dyDescent="0.35">
      <c r="A5" s="7" t="s">
        <v>2097</v>
      </c>
      <c r="B5">
        <f>COUNTIFS(Crowdfunding!$D:$D,"&gt;=10000", Crowdfunding!$D:$D,"&lt;=14999",Crowdfunding!$G:$G,"=Successful")</f>
        <v>4</v>
      </c>
      <c r="C5">
        <f>COUNTIFS(Crowdfunding!$D:$D,"&gt;=10000", Crowdfunding!$D:$D,"&lt;=14999",Crowdfunding!$G:$G,"=Failed")</f>
        <v>5</v>
      </c>
      <c r="D5">
        <f>COUNTIFS(Crowdfunding!$D:$D,"&gt;=10000", Crowdfunding!$D:$D,"&lt;=14999",Crowdfunding!$G:$G,"=Canceled")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9" x14ac:dyDescent="0.35">
      <c r="A6" s="7" t="s">
        <v>2098</v>
      </c>
      <c r="B6">
        <f>COUNTIFS(Crowdfunding!$D:$D,"&gt;=15000", Crowdfunding!$D:$D,"&lt;=19999",Crowdfunding!$G:$G,"=Successful")</f>
        <v>10</v>
      </c>
      <c r="C6">
        <f>COUNTIFS(Crowdfunding!$D:$D,"&gt;=15000", Crowdfunding!$D:$D,"&lt;=19999",Crowdfunding!$G:$G,"=Failed")</f>
        <v>0</v>
      </c>
      <c r="D6">
        <f>COUNTIFS(Crowdfunding!$D:$D,"&gt;=15000", Crowdfunding!$D:$D,"&lt;=19999",Crowdfunding!$G:$G,"=Canceled")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9" x14ac:dyDescent="0.35">
      <c r="A7" s="7" t="s">
        <v>2099</v>
      </c>
      <c r="B7">
        <f>COUNTIFS(Crowdfunding!$D:$D,"&gt;=20000", Crowdfunding!$D:$D,"&lt;=24999",Crowdfunding!$G:$G,"=Successful")</f>
        <v>7</v>
      </c>
      <c r="C7">
        <f>COUNTIFS(Crowdfunding!$D:$D,"&gt;=20000", Crowdfunding!$D:$D,"&lt;=24999",Crowdfunding!$G:$G,"=Failed")</f>
        <v>0</v>
      </c>
      <c r="D7">
        <f>COUNTIFS(Crowdfunding!$D:$D,"&gt;=20000", Crowdfunding!$D:$D,"&lt;=24999",Crowdfunding!$G:$G,"=Canceled")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9" x14ac:dyDescent="0.35">
      <c r="A8" s="7" t="s">
        <v>2100</v>
      </c>
      <c r="B8">
        <f>COUNTIFS(Crowdfunding!$D:$D,"&gt;=25000", Crowdfunding!$D:$D,"&lt;=29999",Crowdfunding!$G:$G,"=Successful")</f>
        <v>11</v>
      </c>
      <c r="C8">
        <f>COUNTIFS(Crowdfunding!$D:$D,"&gt;=25000", Crowdfunding!$D:$D,"&lt;=29999",Crowdfunding!$G:$G,"=Failed")</f>
        <v>3</v>
      </c>
      <c r="D8">
        <f>COUNTIFS(Crowdfunding!$D:$D,"&gt;=25000", Crowdfunding!$D:$D,"&lt;=29999",Crowdfunding!$G:$G,"=Canceled")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9" x14ac:dyDescent="0.35">
      <c r="A9" s="7" t="s">
        <v>2101</v>
      </c>
      <c r="B9">
        <f>COUNTIFS(Crowdfunding!$D:$D,"&gt;=30000", Crowdfunding!$D:$D,"&lt;=34999",Crowdfunding!$G:$G,"=Successful")</f>
        <v>7</v>
      </c>
      <c r="C9">
        <f>COUNTIFS(Crowdfunding!$D:$D,"&gt;=30000", Crowdfunding!$D:$D,"&lt;=34999",Crowdfunding!$G:$G,"=failed")</f>
        <v>0</v>
      </c>
      <c r="D9">
        <f>COUNTIFS(Crowdfunding!$D:$D,"&gt;=30000", Crowdfunding!$D:$D,"&lt;=34999",Crowdfunding!$G:$G,"=Canceled")</f>
        <v>0</v>
      </c>
      <c r="E9">
        <f t="shared" si="0"/>
        <v>7</v>
      </c>
      <c r="F9" s="8">
        <f>B9/E9</f>
        <v>1</v>
      </c>
      <c r="G9" s="8">
        <f t="shared" si="2"/>
        <v>0</v>
      </c>
      <c r="H9" s="8">
        <f t="shared" si="3"/>
        <v>0</v>
      </c>
    </row>
    <row r="10" spans="1:9" x14ac:dyDescent="0.35">
      <c r="A10" s="7" t="s">
        <v>2102</v>
      </c>
      <c r="B10">
        <f>COUNTIFS(Crowdfunding!$D:$D,"&gt;=35000", Crowdfunding!$D:$D,"&lt;=39999",Crowdfunding!$G:$G,"=Successful")</f>
        <v>8</v>
      </c>
      <c r="C10">
        <f>COUNTIFS(Crowdfunding!$D:$D,"&gt;=35000", Crowdfunding!$D:$D,"&lt;=39999",Crowdfunding!$G:$G,"=Failed")</f>
        <v>3</v>
      </c>
      <c r="D10">
        <f>COUNTIFS(Crowdfunding!$D:$D,"&gt;=35000", Crowdfunding!$D:$D,"&lt;=39999",Crowdfunding!$G:$G,"=Canceled")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9" x14ac:dyDescent="0.35">
      <c r="A11" s="7" t="s">
        <v>2103</v>
      </c>
      <c r="B11">
        <f>COUNTIFS(Crowdfunding!$D:$D,"&gt;=40000", Crowdfunding!$D:$D,"&lt;=44999",Crowdfunding!$G:$G,"=Successful")</f>
        <v>11</v>
      </c>
      <c r="C11">
        <f>COUNTIFS(Crowdfunding!$D:$D,"&gt;=40000", Crowdfunding!$D:$D,"&lt;=44999",Crowdfunding!$G:$G,"=Failed")</f>
        <v>3</v>
      </c>
      <c r="D11">
        <f>COUNTIFS(Crowdfunding!$D:$D,"&gt;=40000", Crowdfunding!$D:$D,"&lt;=44999",Crowdfunding!$G:$G,"=Canceled")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9" x14ac:dyDescent="0.35">
      <c r="A12" s="7" t="s">
        <v>2104</v>
      </c>
      <c r="B12">
        <f>COUNTIFS(Crowdfunding!$D:$D,"&gt;=45000", Crowdfunding!$D:$D,"&lt;=49999",Crowdfunding!$G:$G,"=Successful")</f>
        <v>8</v>
      </c>
      <c r="C12">
        <f>COUNTIFS(Crowdfunding!$D:$D,"&gt;=45000", Crowdfunding!$D:$D,"&lt;=49999",Crowdfunding!$G:$G,"=Failed")</f>
        <v>3</v>
      </c>
      <c r="D12">
        <f>COUNTIFS(Crowdfunding!$D:$D,"&gt;=45000", Crowdfunding!$D:$D,"&lt;=49999",Crowdfunding!$G:$G,"=Canceled")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9" x14ac:dyDescent="0.35">
      <c r="A13" s="7" t="s">
        <v>2105</v>
      </c>
      <c r="B13">
        <f>COUNTIFS(Crowdfunding!$D:$D,"&gt;=50000", Crowdfunding!$G:$G,"=Successful")</f>
        <v>114</v>
      </c>
      <c r="C13">
        <f>COUNTIFS(Crowdfunding!$D:$D,"&gt;=50000", Crowdfunding!$G:$G,"=Failed")</f>
        <v>163</v>
      </c>
      <c r="D13">
        <f>COUNTIFS(Crowdfunding!$D:$D,"&gt;=50000", Crowdfunding!$G:$G,"=Canceled")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B42B-AD2D-4B2F-ABC1-890A1F8121BF}">
  <dimension ref="A1:K566"/>
  <sheetViews>
    <sheetView workbookViewId="0">
      <selection activeCell="G13" sqref="G13"/>
    </sheetView>
  </sheetViews>
  <sheetFormatPr defaultRowHeight="15.5" x14ac:dyDescent="0.35"/>
  <cols>
    <col min="1" max="1" width="12.58203125" customWidth="1"/>
    <col min="2" max="2" width="12.08203125" customWidth="1"/>
    <col min="3" max="3" width="5.33203125" customWidth="1"/>
    <col min="4" max="4" width="5.58203125" customWidth="1"/>
    <col min="5" max="5" width="37" customWidth="1"/>
    <col min="6" max="6" width="18.83203125" customWidth="1"/>
    <col min="7" max="7" width="20.58203125" customWidth="1"/>
    <col min="8" max="8" width="5.9140625" customWidth="1"/>
    <col min="9" max="9" width="5.6640625" customWidth="1"/>
    <col min="10" max="10" width="10.08203125" customWidth="1"/>
    <col min="11" max="11" width="13.33203125" customWidth="1"/>
  </cols>
  <sheetData>
    <row r="1" spans="1:11" x14ac:dyDescent="0.35">
      <c r="A1" s="1" t="s">
        <v>4</v>
      </c>
      <c r="B1" s="1" t="s">
        <v>5</v>
      </c>
      <c r="J1" s="1" t="s">
        <v>4</v>
      </c>
      <c r="K1" s="1" t="s">
        <v>5</v>
      </c>
    </row>
    <row r="2" spans="1:11" x14ac:dyDescent="0.35">
      <c r="A2" t="s">
        <v>20</v>
      </c>
      <c r="B2">
        <v>158</v>
      </c>
      <c r="F2" t="s">
        <v>2109</v>
      </c>
      <c r="G2" t="s">
        <v>2108</v>
      </c>
      <c r="J2" t="s">
        <v>14</v>
      </c>
      <c r="K2">
        <v>0</v>
      </c>
    </row>
    <row r="3" spans="1:11" x14ac:dyDescent="0.35">
      <c r="A3" t="s">
        <v>20</v>
      </c>
      <c r="B3">
        <v>1425</v>
      </c>
      <c r="E3" t="s">
        <v>2106</v>
      </c>
      <c r="F3">
        <f>ROUND(AVERAGE(B2:B566),2)</f>
        <v>851.15</v>
      </c>
      <c r="G3">
        <f>ROUND(AVERAGE(K2:K566),2)</f>
        <v>585.62</v>
      </c>
      <c r="J3" t="s">
        <v>14</v>
      </c>
      <c r="K3">
        <v>24</v>
      </c>
    </row>
    <row r="4" spans="1:11" x14ac:dyDescent="0.35">
      <c r="A4" t="s">
        <v>20</v>
      </c>
      <c r="B4">
        <v>174</v>
      </c>
      <c r="E4" t="s">
        <v>2107</v>
      </c>
      <c r="F4">
        <f>MEDIAN(B2:B566)</f>
        <v>201</v>
      </c>
      <c r="G4">
        <f>MEDIAN(K2:K566)</f>
        <v>114.5</v>
      </c>
      <c r="J4" t="s">
        <v>14</v>
      </c>
      <c r="K4">
        <v>53</v>
      </c>
    </row>
    <row r="5" spans="1:11" x14ac:dyDescent="0.35">
      <c r="A5" t="s">
        <v>20</v>
      </c>
      <c r="B5">
        <v>227</v>
      </c>
      <c r="E5" t="s">
        <v>2110</v>
      </c>
      <c r="F5">
        <f>MIN(B2:B566)</f>
        <v>16</v>
      </c>
      <c r="G5">
        <f>MIN(K2:K566)</f>
        <v>0</v>
      </c>
      <c r="J5" t="s">
        <v>14</v>
      </c>
      <c r="K5">
        <v>18</v>
      </c>
    </row>
    <row r="6" spans="1:11" x14ac:dyDescent="0.35">
      <c r="A6" t="s">
        <v>20</v>
      </c>
      <c r="B6">
        <v>220</v>
      </c>
      <c r="E6" t="s">
        <v>2111</v>
      </c>
      <c r="F6">
        <f>MAX(B2:B566)</f>
        <v>7295</v>
      </c>
      <c r="G6">
        <f>MAX(K2:K566)</f>
        <v>6080</v>
      </c>
      <c r="J6" t="s">
        <v>14</v>
      </c>
      <c r="K6">
        <v>44</v>
      </c>
    </row>
    <row r="7" spans="1:11" x14ac:dyDescent="0.35">
      <c r="A7" t="s">
        <v>20</v>
      </c>
      <c r="B7">
        <v>98</v>
      </c>
      <c r="E7" t="s">
        <v>2112</v>
      </c>
      <c r="F7">
        <f>ROUND(_xlfn.VAR.S(B2:B566),2)</f>
        <v>1606216.59</v>
      </c>
      <c r="G7">
        <f>ROUND(_xlfn.VAR.S(K2:K566),2)</f>
        <v>924113.45</v>
      </c>
      <c r="J7" t="s">
        <v>14</v>
      </c>
      <c r="K7">
        <v>27</v>
      </c>
    </row>
    <row r="8" spans="1:11" x14ac:dyDescent="0.35">
      <c r="A8" t="s">
        <v>20</v>
      </c>
      <c r="B8">
        <v>100</v>
      </c>
      <c r="E8" t="s">
        <v>2113</v>
      </c>
      <c r="F8">
        <f>ROUND(_xlfn.STDEV.S(B2:B566),2)</f>
        <v>1267.3699999999999</v>
      </c>
      <c r="G8">
        <f>ROUND(_xlfn.STDEV.S(K2:K566),2)</f>
        <v>961.31</v>
      </c>
      <c r="J8" t="s">
        <v>14</v>
      </c>
      <c r="K8">
        <v>55</v>
      </c>
    </row>
    <row r="9" spans="1:11" x14ac:dyDescent="0.35">
      <c r="A9" t="s">
        <v>20</v>
      </c>
      <c r="B9">
        <v>1249</v>
      </c>
      <c r="J9" t="s">
        <v>14</v>
      </c>
      <c r="K9">
        <v>200</v>
      </c>
    </row>
    <row r="10" spans="1:11" x14ac:dyDescent="0.35">
      <c r="A10" t="s">
        <v>20</v>
      </c>
      <c r="B10">
        <v>1396</v>
      </c>
      <c r="J10" t="s">
        <v>14</v>
      </c>
      <c r="K10">
        <v>452</v>
      </c>
    </row>
    <row r="11" spans="1:11" x14ac:dyDescent="0.35">
      <c r="A11" t="s">
        <v>20</v>
      </c>
      <c r="B11">
        <v>890</v>
      </c>
      <c r="J11" t="s">
        <v>14</v>
      </c>
      <c r="K11">
        <v>674</v>
      </c>
    </row>
    <row r="12" spans="1:11" x14ac:dyDescent="0.35">
      <c r="A12" t="s">
        <v>20</v>
      </c>
      <c r="B12">
        <v>142</v>
      </c>
      <c r="J12" t="s">
        <v>14</v>
      </c>
      <c r="K12">
        <v>558</v>
      </c>
    </row>
    <row r="13" spans="1:11" x14ac:dyDescent="0.35">
      <c r="A13" t="s">
        <v>20</v>
      </c>
      <c r="B13">
        <v>2673</v>
      </c>
      <c r="J13" t="s">
        <v>14</v>
      </c>
      <c r="K13">
        <v>15</v>
      </c>
    </row>
    <row r="14" spans="1:11" x14ac:dyDescent="0.35">
      <c r="A14" t="s">
        <v>20</v>
      </c>
      <c r="B14">
        <v>163</v>
      </c>
      <c r="J14" t="s">
        <v>14</v>
      </c>
      <c r="K14">
        <v>2307</v>
      </c>
    </row>
    <row r="15" spans="1:11" x14ac:dyDescent="0.35">
      <c r="A15" t="s">
        <v>20</v>
      </c>
      <c r="B15">
        <v>2220</v>
      </c>
      <c r="J15" t="s">
        <v>14</v>
      </c>
      <c r="K15">
        <v>88</v>
      </c>
    </row>
    <row r="16" spans="1:11" x14ac:dyDescent="0.35">
      <c r="A16" t="s">
        <v>20</v>
      </c>
      <c r="B16">
        <v>1606</v>
      </c>
      <c r="J16" t="s">
        <v>14</v>
      </c>
      <c r="K16">
        <v>48</v>
      </c>
    </row>
    <row r="17" spans="1:11" x14ac:dyDescent="0.35">
      <c r="A17" t="s">
        <v>20</v>
      </c>
      <c r="B17">
        <v>129</v>
      </c>
      <c r="J17" t="s">
        <v>14</v>
      </c>
      <c r="K17">
        <v>1</v>
      </c>
    </row>
    <row r="18" spans="1:11" x14ac:dyDescent="0.35">
      <c r="A18" t="s">
        <v>20</v>
      </c>
      <c r="B18">
        <v>226</v>
      </c>
      <c r="J18" t="s">
        <v>14</v>
      </c>
      <c r="K18">
        <v>1467</v>
      </c>
    </row>
    <row r="19" spans="1:11" x14ac:dyDescent="0.35">
      <c r="A19" t="s">
        <v>20</v>
      </c>
      <c r="B19">
        <v>5419</v>
      </c>
      <c r="J19" t="s">
        <v>14</v>
      </c>
      <c r="K19">
        <v>75</v>
      </c>
    </row>
    <row r="20" spans="1:11" x14ac:dyDescent="0.35">
      <c r="A20" t="s">
        <v>20</v>
      </c>
      <c r="B20">
        <v>165</v>
      </c>
      <c r="J20" t="s">
        <v>14</v>
      </c>
      <c r="K20">
        <v>120</v>
      </c>
    </row>
    <row r="21" spans="1:11" x14ac:dyDescent="0.35">
      <c r="A21" t="s">
        <v>20</v>
      </c>
      <c r="B21">
        <v>1965</v>
      </c>
      <c r="J21" t="s">
        <v>14</v>
      </c>
      <c r="K21">
        <v>2253</v>
      </c>
    </row>
    <row r="22" spans="1:11" x14ac:dyDescent="0.35">
      <c r="A22" t="s">
        <v>20</v>
      </c>
      <c r="B22">
        <v>16</v>
      </c>
      <c r="J22" t="s">
        <v>14</v>
      </c>
      <c r="K22">
        <v>5</v>
      </c>
    </row>
    <row r="23" spans="1:11" x14ac:dyDescent="0.35">
      <c r="A23" t="s">
        <v>20</v>
      </c>
      <c r="B23">
        <v>107</v>
      </c>
      <c r="J23" t="s">
        <v>14</v>
      </c>
      <c r="K23">
        <v>38</v>
      </c>
    </row>
    <row r="24" spans="1:11" x14ac:dyDescent="0.35">
      <c r="A24" t="s">
        <v>20</v>
      </c>
      <c r="B24">
        <v>134</v>
      </c>
      <c r="J24" t="s">
        <v>14</v>
      </c>
      <c r="K24">
        <v>12</v>
      </c>
    </row>
    <row r="25" spans="1:11" x14ac:dyDescent="0.35">
      <c r="A25" t="s">
        <v>20</v>
      </c>
      <c r="B25">
        <v>198</v>
      </c>
      <c r="J25" t="s">
        <v>14</v>
      </c>
      <c r="K25">
        <v>1684</v>
      </c>
    </row>
    <row r="26" spans="1:11" x14ac:dyDescent="0.35">
      <c r="A26" t="s">
        <v>20</v>
      </c>
      <c r="B26">
        <v>111</v>
      </c>
      <c r="J26" t="s">
        <v>14</v>
      </c>
      <c r="K26">
        <v>56</v>
      </c>
    </row>
    <row r="27" spans="1:11" x14ac:dyDescent="0.35">
      <c r="A27" t="s">
        <v>20</v>
      </c>
      <c r="B27">
        <v>222</v>
      </c>
      <c r="J27" t="s">
        <v>14</v>
      </c>
      <c r="K27">
        <v>838</v>
      </c>
    </row>
    <row r="28" spans="1:11" x14ac:dyDescent="0.35">
      <c r="A28" t="s">
        <v>20</v>
      </c>
      <c r="B28">
        <v>6212</v>
      </c>
      <c r="J28" t="s">
        <v>14</v>
      </c>
      <c r="K28">
        <v>1000</v>
      </c>
    </row>
    <row r="29" spans="1:11" x14ac:dyDescent="0.35">
      <c r="A29" t="s">
        <v>20</v>
      </c>
      <c r="B29">
        <v>98</v>
      </c>
      <c r="J29" t="s">
        <v>14</v>
      </c>
      <c r="K29">
        <v>1482</v>
      </c>
    </row>
    <row r="30" spans="1:11" x14ac:dyDescent="0.35">
      <c r="A30" t="s">
        <v>20</v>
      </c>
      <c r="B30">
        <v>92</v>
      </c>
      <c r="J30" t="s">
        <v>14</v>
      </c>
      <c r="K30">
        <v>106</v>
      </c>
    </row>
    <row r="31" spans="1:11" x14ac:dyDescent="0.35">
      <c r="A31" t="s">
        <v>20</v>
      </c>
      <c r="B31">
        <v>149</v>
      </c>
      <c r="J31" t="s">
        <v>14</v>
      </c>
      <c r="K31">
        <v>679</v>
      </c>
    </row>
    <row r="32" spans="1:11" x14ac:dyDescent="0.35">
      <c r="A32" t="s">
        <v>20</v>
      </c>
      <c r="B32">
        <v>2431</v>
      </c>
      <c r="J32" t="s">
        <v>14</v>
      </c>
      <c r="K32">
        <v>1220</v>
      </c>
    </row>
    <row r="33" spans="1:11" x14ac:dyDescent="0.35">
      <c r="A33" t="s">
        <v>20</v>
      </c>
      <c r="B33">
        <v>303</v>
      </c>
      <c r="J33" t="s">
        <v>14</v>
      </c>
      <c r="K33">
        <v>1</v>
      </c>
    </row>
    <row r="34" spans="1:11" x14ac:dyDescent="0.35">
      <c r="A34" t="s">
        <v>20</v>
      </c>
      <c r="B34">
        <v>209</v>
      </c>
      <c r="J34" t="s">
        <v>14</v>
      </c>
      <c r="K34">
        <v>37</v>
      </c>
    </row>
    <row r="35" spans="1:11" x14ac:dyDescent="0.35">
      <c r="A35" t="s">
        <v>20</v>
      </c>
      <c r="B35">
        <v>131</v>
      </c>
      <c r="J35" t="s">
        <v>14</v>
      </c>
      <c r="K35">
        <v>60</v>
      </c>
    </row>
    <row r="36" spans="1:11" x14ac:dyDescent="0.35">
      <c r="A36" t="s">
        <v>20</v>
      </c>
      <c r="B36">
        <v>164</v>
      </c>
      <c r="J36" t="s">
        <v>14</v>
      </c>
      <c r="K36">
        <v>296</v>
      </c>
    </row>
    <row r="37" spans="1:11" x14ac:dyDescent="0.35">
      <c r="A37" t="s">
        <v>20</v>
      </c>
      <c r="B37">
        <v>201</v>
      </c>
      <c r="J37" t="s">
        <v>14</v>
      </c>
      <c r="K37">
        <v>3304</v>
      </c>
    </row>
    <row r="38" spans="1:11" x14ac:dyDescent="0.35">
      <c r="A38" t="s">
        <v>20</v>
      </c>
      <c r="B38">
        <v>211</v>
      </c>
      <c r="J38" t="s">
        <v>14</v>
      </c>
      <c r="K38">
        <v>73</v>
      </c>
    </row>
    <row r="39" spans="1:11" x14ac:dyDescent="0.35">
      <c r="A39" t="s">
        <v>20</v>
      </c>
      <c r="B39">
        <v>128</v>
      </c>
      <c r="J39" t="s">
        <v>14</v>
      </c>
      <c r="K39">
        <v>3387</v>
      </c>
    </row>
    <row r="40" spans="1:11" x14ac:dyDescent="0.35">
      <c r="A40" t="s">
        <v>20</v>
      </c>
      <c r="B40">
        <v>1600</v>
      </c>
      <c r="J40" t="s">
        <v>14</v>
      </c>
      <c r="K40">
        <v>662</v>
      </c>
    </row>
    <row r="41" spans="1:11" x14ac:dyDescent="0.35">
      <c r="A41" t="s">
        <v>20</v>
      </c>
      <c r="B41">
        <v>249</v>
      </c>
      <c r="J41" t="s">
        <v>14</v>
      </c>
      <c r="K41">
        <v>774</v>
      </c>
    </row>
    <row r="42" spans="1:11" x14ac:dyDescent="0.35">
      <c r="A42" t="s">
        <v>20</v>
      </c>
      <c r="B42">
        <v>236</v>
      </c>
      <c r="J42" t="s">
        <v>14</v>
      </c>
      <c r="K42">
        <v>672</v>
      </c>
    </row>
    <row r="43" spans="1:11" x14ac:dyDescent="0.35">
      <c r="A43" t="s">
        <v>20</v>
      </c>
      <c r="B43">
        <v>4065</v>
      </c>
      <c r="J43" t="s">
        <v>14</v>
      </c>
      <c r="K43">
        <v>940</v>
      </c>
    </row>
    <row r="44" spans="1:11" x14ac:dyDescent="0.35">
      <c r="A44" t="s">
        <v>20</v>
      </c>
      <c r="B44">
        <v>246</v>
      </c>
      <c r="J44" t="s">
        <v>14</v>
      </c>
      <c r="K44">
        <v>117</v>
      </c>
    </row>
    <row r="45" spans="1:11" x14ac:dyDescent="0.35">
      <c r="A45" t="s">
        <v>20</v>
      </c>
      <c r="B45">
        <v>2475</v>
      </c>
      <c r="J45" t="s">
        <v>14</v>
      </c>
      <c r="K45">
        <v>115</v>
      </c>
    </row>
    <row r="46" spans="1:11" x14ac:dyDescent="0.35">
      <c r="A46" t="s">
        <v>20</v>
      </c>
      <c r="B46">
        <v>76</v>
      </c>
      <c r="J46" t="s">
        <v>14</v>
      </c>
      <c r="K46">
        <v>326</v>
      </c>
    </row>
    <row r="47" spans="1:11" x14ac:dyDescent="0.35">
      <c r="A47" t="s">
        <v>20</v>
      </c>
      <c r="B47">
        <v>54</v>
      </c>
      <c r="J47" t="s">
        <v>14</v>
      </c>
      <c r="K47">
        <v>1</v>
      </c>
    </row>
    <row r="48" spans="1:11" x14ac:dyDescent="0.35">
      <c r="A48" t="s">
        <v>20</v>
      </c>
      <c r="B48">
        <v>88</v>
      </c>
      <c r="J48" t="s">
        <v>14</v>
      </c>
      <c r="K48">
        <v>1467</v>
      </c>
    </row>
    <row r="49" spans="1:11" x14ac:dyDescent="0.35">
      <c r="A49" t="s">
        <v>20</v>
      </c>
      <c r="B49">
        <v>85</v>
      </c>
      <c r="J49" t="s">
        <v>14</v>
      </c>
      <c r="K49">
        <v>5681</v>
      </c>
    </row>
    <row r="50" spans="1:11" x14ac:dyDescent="0.35">
      <c r="A50" t="s">
        <v>20</v>
      </c>
      <c r="B50">
        <v>170</v>
      </c>
      <c r="J50" t="s">
        <v>14</v>
      </c>
      <c r="K50">
        <v>1059</v>
      </c>
    </row>
    <row r="51" spans="1:11" x14ac:dyDescent="0.35">
      <c r="A51" t="s">
        <v>20</v>
      </c>
      <c r="B51">
        <v>330</v>
      </c>
      <c r="J51" t="s">
        <v>14</v>
      </c>
      <c r="K51">
        <v>1194</v>
      </c>
    </row>
    <row r="52" spans="1:11" x14ac:dyDescent="0.35">
      <c r="A52" t="s">
        <v>20</v>
      </c>
      <c r="B52">
        <v>127</v>
      </c>
      <c r="J52" t="s">
        <v>14</v>
      </c>
      <c r="K52">
        <v>30</v>
      </c>
    </row>
    <row r="53" spans="1:11" x14ac:dyDescent="0.35">
      <c r="A53" t="s">
        <v>20</v>
      </c>
      <c r="B53">
        <v>411</v>
      </c>
      <c r="J53" t="s">
        <v>14</v>
      </c>
      <c r="K53">
        <v>75</v>
      </c>
    </row>
    <row r="54" spans="1:11" x14ac:dyDescent="0.35">
      <c r="A54" t="s">
        <v>20</v>
      </c>
      <c r="B54">
        <v>180</v>
      </c>
      <c r="J54" t="s">
        <v>14</v>
      </c>
      <c r="K54">
        <v>955</v>
      </c>
    </row>
    <row r="55" spans="1:11" x14ac:dyDescent="0.35">
      <c r="A55" t="s">
        <v>20</v>
      </c>
      <c r="B55">
        <v>374</v>
      </c>
      <c r="J55" t="s">
        <v>14</v>
      </c>
      <c r="K55">
        <v>67</v>
      </c>
    </row>
    <row r="56" spans="1:11" x14ac:dyDescent="0.35">
      <c r="A56" t="s">
        <v>20</v>
      </c>
      <c r="B56">
        <v>71</v>
      </c>
      <c r="J56" t="s">
        <v>14</v>
      </c>
      <c r="K56">
        <v>5</v>
      </c>
    </row>
    <row r="57" spans="1:11" x14ac:dyDescent="0.35">
      <c r="A57" t="s">
        <v>20</v>
      </c>
      <c r="B57">
        <v>203</v>
      </c>
      <c r="J57" t="s">
        <v>14</v>
      </c>
      <c r="K57">
        <v>26</v>
      </c>
    </row>
    <row r="58" spans="1:11" x14ac:dyDescent="0.35">
      <c r="A58" t="s">
        <v>20</v>
      </c>
      <c r="B58">
        <v>113</v>
      </c>
      <c r="J58" t="s">
        <v>14</v>
      </c>
      <c r="K58">
        <v>1130</v>
      </c>
    </row>
    <row r="59" spans="1:11" x14ac:dyDescent="0.35">
      <c r="A59" t="s">
        <v>20</v>
      </c>
      <c r="B59">
        <v>96</v>
      </c>
      <c r="J59" t="s">
        <v>14</v>
      </c>
      <c r="K59">
        <v>782</v>
      </c>
    </row>
    <row r="60" spans="1:11" x14ac:dyDescent="0.35">
      <c r="A60" t="s">
        <v>20</v>
      </c>
      <c r="B60">
        <v>498</v>
      </c>
      <c r="J60" t="s">
        <v>14</v>
      </c>
      <c r="K60">
        <v>210</v>
      </c>
    </row>
    <row r="61" spans="1:11" x14ac:dyDescent="0.35">
      <c r="A61" t="s">
        <v>20</v>
      </c>
      <c r="B61">
        <v>180</v>
      </c>
      <c r="J61" t="s">
        <v>14</v>
      </c>
      <c r="K61">
        <v>136</v>
      </c>
    </row>
    <row r="62" spans="1:11" x14ac:dyDescent="0.35">
      <c r="A62" t="s">
        <v>20</v>
      </c>
      <c r="B62">
        <v>27</v>
      </c>
      <c r="J62" t="s">
        <v>14</v>
      </c>
      <c r="K62">
        <v>86</v>
      </c>
    </row>
    <row r="63" spans="1:11" x14ac:dyDescent="0.35">
      <c r="A63" t="s">
        <v>20</v>
      </c>
      <c r="B63">
        <v>2331</v>
      </c>
      <c r="J63" t="s">
        <v>14</v>
      </c>
      <c r="K63">
        <v>19</v>
      </c>
    </row>
    <row r="64" spans="1:11" x14ac:dyDescent="0.35">
      <c r="A64" t="s">
        <v>20</v>
      </c>
      <c r="B64">
        <v>113</v>
      </c>
      <c r="J64" t="s">
        <v>14</v>
      </c>
      <c r="K64">
        <v>886</v>
      </c>
    </row>
    <row r="65" spans="1:11" x14ac:dyDescent="0.35">
      <c r="A65" t="s">
        <v>20</v>
      </c>
      <c r="B65">
        <v>164</v>
      </c>
      <c r="J65" t="s">
        <v>14</v>
      </c>
      <c r="K65">
        <v>35</v>
      </c>
    </row>
    <row r="66" spans="1:11" x14ac:dyDescent="0.35">
      <c r="A66" t="s">
        <v>20</v>
      </c>
      <c r="B66">
        <v>164</v>
      </c>
      <c r="J66" t="s">
        <v>14</v>
      </c>
      <c r="K66">
        <v>24</v>
      </c>
    </row>
    <row r="67" spans="1:11" x14ac:dyDescent="0.35">
      <c r="A67" t="s">
        <v>20</v>
      </c>
      <c r="B67">
        <v>336</v>
      </c>
      <c r="J67" t="s">
        <v>14</v>
      </c>
      <c r="K67">
        <v>86</v>
      </c>
    </row>
    <row r="68" spans="1:11" x14ac:dyDescent="0.35">
      <c r="A68" t="s">
        <v>20</v>
      </c>
      <c r="B68">
        <v>1917</v>
      </c>
      <c r="J68" t="s">
        <v>14</v>
      </c>
      <c r="K68">
        <v>243</v>
      </c>
    </row>
    <row r="69" spans="1:11" x14ac:dyDescent="0.35">
      <c r="A69" t="s">
        <v>20</v>
      </c>
      <c r="B69">
        <v>95</v>
      </c>
      <c r="J69" t="s">
        <v>14</v>
      </c>
      <c r="K69">
        <v>65</v>
      </c>
    </row>
    <row r="70" spans="1:11" x14ac:dyDescent="0.35">
      <c r="A70" t="s">
        <v>20</v>
      </c>
      <c r="B70">
        <v>147</v>
      </c>
      <c r="J70" t="s">
        <v>14</v>
      </c>
      <c r="K70">
        <v>100</v>
      </c>
    </row>
    <row r="71" spans="1:11" x14ac:dyDescent="0.35">
      <c r="A71" t="s">
        <v>20</v>
      </c>
      <c r="B71">
        <v>86</v>
      </c>
      <c r="J71" t="s">
        <v>14</v>
      </c>
      <c r="K71">
        <v>168</v>
      </c>
    </row>
    <row r="72" spans="1:11" x14ac:dyDescent="0.35">
      <c r="A72" t="s">
        <v>20</v>
      </c>
      <c r="B72">
        <v>83</v>
      </c>
      <c r="J72" t="s">
        <v>14</v>
      </c>
      <c r="K72">
        <v>13</v>
      </c>
    </row>
    <row r="73" spans="1:11" x14ac:dyDescent="0.35">
      <c r="A73" t="s">
        <v>20</v>
      </c>
      <c r="B73">
        <v>676</v>
      </c>
      <c r="J73" t="s">
        <v>14</v>
      </c>
      <c r="K73">
        <v>1</v>
      </c>
    </row>
    <row r="74" spans="1:11" x14ac:dyDescent="0.35">
      <c r="A74" t="s">
        <v>20</v>
      </c>
      <c r="B74">
        <v>361</v>
      </c>
      <c r="J74" t="s">
        <v>14</v>
      </c>
      <c r="K74">
        <v>40</v>
      </c>
    </row>
    <row r="75" spans="1:11" x14ac:dyDescent="0.35">
      <c r="A75" t="s">
        <v>20</v>
      </c>
      <c r="B75">
        <v>131</v>
      </c>
      <c r="J75" t="s">
        <v>14</v>
      </c>
      <c r="K75">
        <v>226</v>
      </c>
    </row>
    <row r="76" spans="1:11" x14ac:dyDescent="0.35">
      <c r="A76" t="s">
        <v>20</v>
      </c>
      <c r="B76">
        <v>126</v>
      </c>
      <c r="J76" t="s">
        <v>14</v>
      </c>
      <c r="K76">
        <v>1625</v>
      </c>
    </row>
    <row r="77" spans="1:11" x14ac:dyDescent="0.35">
      <c r="A77" t="s">
        <v>20</v>
      </c>
      <c r="B77">
        <v>275</v>
      </c>
      <c r="J77" t="s">
        <v>14</v>
      </c>
      <c r="K77">
        <v>143</v>
      </c>
    </row>
    <row r="78" spans="1:11" x14ac:dyDescent="0.35">
      <c r="A78" t="s">
        <v>20</v>
      </c>
      <c r="B78">
        <v>67</v>
      </c>
      <c r="J78" t="s">
        <v>14</v>
      </c>
      <c r="K78">
        <v>934</v>
      </c>
    </row>
    <row r="79" spans="1:11" x14ac:dyDescent="0.35">
      <c r="A79" t="s">
        <v>20</v>
      </c>
      <c r="B79">
        <v>154</v>
      </c>
      <c r="J79" t="s">
        <v>14</v>
      </c>
      <c r="K79">
        <v>17</v>
      </c>
    </row>
    <row r="80" spans="1:11" x14ac:dyDescent="0.35">
      <c r="A80" t="s">
        <v>20</v>
      </c>
      <c r="B80">
        <v>1782</v>
      </c>
      <c r="J80" t="s">
        <v>14</v>
      </c>
      <c r="K80">
        <v>2179</v>
      </c>
    </row>
    <row r="81" spans="1:11" x14ac:dyDescent="0.35">
      <c r="A81" t="s">
        <v>20</v>
      </c>
      <c r="B81">
        <v>903</v>
      </c>
      <c r="J81" t="s">
        <v>14</v>
      </c>
      <c r="K81">
        <v>931</v>
      </c>
    </row>
    <row r="82" spans="1:11" x14ac:dyDescent="0.35">
      <c r="A82" t="s">
        <v>20</v>
      </c>
      <c r="B82">
        <v>94</v>
      </c>
      <c r="J82" t="s">
        <v>14</v>
      </c>
      <c r="K82">
        <v>92</v>
      </c>
    </row>
    <row r="83" spans="1:11" x14ac:dyDescent="0.35">
      <c r="A83" t="s">
        <v>20</v>
      </c>
      <c r="B83">
        <v>180</v>
      </c>
      <c r="J83" t="s">
        <v>14</v>
      </c>
      <c r="K83">
        <v>57</v>
      </c>
    </row>
    <row r="84" spans="1:11" x14ac:dyDescent="0.35">
      <c r="A84" t="s">
        <v>20</v>
      </c>
      <c r="B84">
        <v>533</v>
      </c>
      <c r="J84" t="s">
        <v>14</v>
      </c>
      <c r="K84">
        <v>41</v>
      </c>
    </row>
    <row r="85" spans="1:11" x14ac:dyDescent="0.35">
      <c r="A85" t="s">
        <v>20</v>
      </c>
      <c r="B85">
        <v>2443</v>
      </c>
      <c r="J85" t="s">
        <v>14</v>
      </c>
      <c r="K85">
        <v>1</v>
      </c>
    </row>
    <row r="86" spans="1:11" x14ac:dyDescent="0.35">
      <c r="A86" t="s">
        <v>20</v>
      </c>
      <c r="B86">
        <v>89</v>
      </c>
      <c r="J86" t="s">
        <v>14</v>
      </c>
      <c r="K86">
        <v>101</v>
      </c>
    </row>
    <row r="87" spans="1:11" x14ac:dyDescent="0.35">
      <c r="A87" t="s">
        <v>20</v>
      </c>
      <c r="B87">
        <v>159</v>
      </c>
      <c r="J87" t="s">
        <v>14</v>
      </c>
      <c r="K87">
        <v>1335</v>
      </c>
    </row>
    <row r="88" spans="1:11" x14ac:dyDescent="0.35">
      <c r="A88" t="s">
        <v>20</v>
      </c>
      <c r="B88">
        <v>50</v>
      </c>
      <c r="J88" t="s">
        <v>14</v>
      </c>
      <c r="K88">
        <v>15</v>
      </c>
    </row>
    <row r="89" spans="1:11" x14ac:dyDescent="0.35">
      <c r="A89" t="s">
        <v>20</v>
      </c>
      <c r="B89">
        <v>186</v>
      </c>
      <c r="J89" t="s">
        <v>14</v>
      </c>
      <c r="K89">
        <v>454</v>
      </c>
    </row>
    <row r="90" spans="1:11" x14ac:dyDescent="0.35">
      <c r="A90" t="s">
        <v>20</v>
      </c>
      <c r="B90">
        <v>1071</v>
      </c>
      <c r="J90" t="s">
        <v>14</v>
      </c>
      <c r="K90">
        <v>3182</v>
      </c>
    </row>
    <row r="91" spans="1:11" x14ac:dyDescent="0.35">
      <c r="A91" t="s">
        <v>20</v>
      </c>
      <c r="B91">
        <v>117</v>
      </c>
      <c r="J91" t="s">
        <v>14</v>
      </c>
      <c r="K91">
        <v>15</v>
      </c>
    </row>
    <row r="92" spans="1:11" x14ac:dyDescent="0.35">
      <c r="A92" t="s">
        <v>20</v>
      </c>
      <c r="B92">
        <v>70</v>
      </c>
      <c r="J92" t="s">
        <v>14</v>
      </c>
      <c r="K92">
        <v>133</v>
      </c>
    </row>
    <row r="93" spans="1:11" x14ac:dyDescent="0.35">
      <c r="A93" t="s">
        <v>20</v>
      </c>
      <c r="B93">
        <v>135</v>
      </c>
      <c r="J93" t="s">
        <v>14</v>
      </c>
      <c r="K93">
        <v>2062</v>
      </c>
    </row>
    <row r="94" spans="1:11" x14ac:dyDescent="0.35">
      <c r="A94" t="s">
        <v>20</v>
      </c>
      <c r="B94">
        <v>768</v>
      </c>
      <c r="J94" t="s">
        <v>14</v>
      </c>
      <c r="K94">
        <v>29</v>
      </c>
    </row>
    <row r="95" spans="1:11" x14ac:dyDescent="0.35">
      <c r="A95" t="s">
        <v>20</v>
      </c>
      <c r="B95">
        <v>199</v>
      </c>
      <c r="J95" t="s">
        <v>14</v>
      </c>
      <c r="K95">
        <v>132</v>
      </c>
    </row>
    <row r="96" spans="1:11" x14ac:dyDescent="0.35">
      <c r="A96" t="s">
        <v>20</v>
      </c>
      <c r="B96">
        <v>107</v>
      </c>
      <c r="J96" t="s">
        <v>14</v>
      </c>
      <c r="K96">
        <v>137</v>
      </c>
    </row>
    <row r="97" spans="1:11" x14ac:dyDescent="0.35">
      <c r="A97" t="s">
        <v>20</v>
      </c>
      <c r="B97">
        <v>195</v>
      </c>
      <c r="J97" t="s">
        <v>14</v>
      </c>
      <c r="K97">
        <v>908</v>
      </c>
    </row>
    <row r="98" spans="1:11" x14ac:dyDescent="0.35">
      <c r="A98" t="s">
        <v>20</v>
      </c>
      <c r="B98">
        <v>3376</v>
      </c>
      <c r="J98" t="s">
        <v>14</v>
      </c>
      <c r="K98">
        <v>10</v>
      </c>
    </row>
    <row r="99" spans="1:11" x14ac:dyDescent="0.35">
      <c r="A99" t="s">
        <v>20</v>
      </c>
      <c r="B99">
        <v>41</v>
      </c>
      <c r="J99" t="s">
        <v>14</v>
      </c>
      <c r="K99">
        <v>1910</v>
      </c>
    </row>
    <row r="100" spans="1:11" x14ac:dyDescent="0.35">
      <c r="A100" t="s">
        <v>20</v>
      </c>
      <c r="B100">
        <v>1821</v>
      </c>
      <c r="J100" t="s">
        <v>14</v>
      </c>
      <c r="K100">
        <v>38</v>
      </c>
    </row>
    <row r="101" spans="1:11" x14ac:dyDescent="0.35">
      <c r="A101" t="s">
        <v>20</v>
      </c>
      <c r="B101">
        <v>164</v>
      </c>
      <c r="J101" t="s">
        <v>14</v>
      </c>
      <c r="K101">
        <v>104</v>
      </c>
    </row>
    <row r="102" spans="1:11" x14ac:dyDescent="0.35">
      <c r="A102" t="s">
        <v>20</v>
      </c>
      <c r="B102">
        <v>157</v>
      </c>
      <c r="J102" t="s">
        <v>14</v>
      </c>
      <c r="K102">
        <v>49</v>
      </c>
    </row>
    <row r="103" spans="1:11" x14ac:dyDescent="0.35">
      <c r="A103" t="s">
        <v>20</v>
      </c>
      <c r="B103">
        <v>246</v>
      </c>
      <c r="J103" t="s">
        <v>14</v>
      </c>
      <c r="K103">
        <v>1</v>
      </c>
    </row>
    <row r="104" spans="1:11" x14ac:dyDescent="0.35">
      <c r="A104" t="s">
        <v>20</v>
      </c>
      <c r="B104">
        <v>1396</v>
      </c>
      <c r="J104" t="s">
        <v>14</v>
      </c>
      <c r="K104">
        <v>245</v>
      </c>
    </row>
    <row r="105" spans="1:11" x14ac:dyDescent="0.35">
      <c r="A105" t="s">
        <v>20</v>
      </c>
      <c r="B105">
        <v>2506</v>
      </c>
      <c r="J105" t="s">
        <v>14</v>
      </c>
      <c r="K105">
        <v>32</v>
      </c>
    </row>
    <row r="106" spans="1:11" x14ac:dyDescent="0.35">
      <c r="A106" t="s">
        <v>20</v>
      </c>
      <c r="B106">
        <v>244</v>
      </c>
      <c r="J106" t="s">
        <v>14</v>
      </c>
      <c r="K106">
        <v>7</v>
      </c>
    </row>
    <row r="107" spans="1:11" x14ac:dyDescent="0.35">
      <c r="A107" t="s">
        <v>20</v>
      </c>
      <c r="B107">
        <v>146</v>
      </c>
      <c r="J107" t="s">
        <v>14</v>
      </c>
      <c r="K107">
        <v>803</v>
      </c>
    </row>
    <row r="108" spans="1:11" x14ac:dyDescent="0.35">
      <c r="A108" t="s">
        <v>20</v>
      </c>
      <c r="B108">
        <v>1267</v>
      </c>
      <c r="J108" t="s">
        <v>14</v>
      </c>
      <c r="K108">
        <v>16</v>
      </c>
    </row>
    <row r="109" spans="1:11" x14ac:dyDescent="0.35">
      <c r="A109" t="s">
        <v>20</v>
      </c>
      <c r="B109">
        <v>1561</v>
      </c>
      <c r="J109" t="s">
        <v>14</v>
      </c>
      <c r="K109">
        <v>31</v>
      </c>
    </row>
    <row r="110" spans="1:11" x14ac:dyDescent="0.35">
      <c r="A110" t="s">
        <v>20</v>
      </c>
      <c r="B110">
        <v>48</v>
      </c>
      <c r="J110" t="s">
        <v>14</v>
      </c>
      <c r="K110">
        <v>108</v>
      </c>
    </row>
    <row r="111" spans="1:11" x14ac:dyDescent="0.35">
      <c r="A111" t="s">
        <v>20</v>
      </c>
      <c r="B111">
        <v>2739</v>
      </c>
      <c r="J111" t="s">
        <v>14</v>
      </c>
      <c r="K111">
        <v>30</v>
      </c>
    </row>
    <row r="112" spans="1:11" x14ac:dyDescent="0.35">
      <c r="A112" t="s">
        <v>20</v>
      </c>
      <c r="B112">
        <v>3537</v>
      </c>
      <c r="J112" t="s">
        <v>14</v>
      </c>
      <c r="K112">
        <v>17</v>
      </c>
    </row>
    <row r="113" spans="1:11" x14ac:dyDescent="0.35">
      <c r="A113" t="s">
        <v>20</v>
      </c>
      <c r="B113">
        <v>2107</v>
      </c>
      <c r="J113" t="s">
        <v>14</v>
      </c>
      <c r="K113">
        <v>80</v>
      </c>
    </row>
    <row r="114" spans="1:11" x14ac:dyDescent="0.35">
      <c r="A114" t="s">
        <v>20</v>
      </c>
      <c r="B114">
        <v>3318</v>
      </c>
      <c r="J114" t="s">
        <v>14</v>
      </c>
      <c r="K114">
        <v>2468</v>
      </c>
    </row>
    <row r="115" spans="1:11" x14ac:dyDescent="0.35">
      <c r="A115" t="s">
        <v>20</v>
      </c>
      <c r="B115">
        <v>340</v>
      </c>
      <c r="J115" t="s">
        <v>14</v>
      </c>
      <c r="K115">
        <v>26</v>
      </c>
    </row>
    <row r="116" spans="1:11" x14ac:dyDescent="0.35">
      <c r="A116" t="s">
        <v>20</v>
      </c>
      <c r="B116">
        <v>1442</v>
      </c>
      <c r="J116" t="s">
        <v>14</v>
      </c>
      <c r="K116">
        <v>73</v>
      </c>
    </row>
    <row r="117" spans="1:11" x14ac:dyDescent="0.35">
      <c r="A117" t="s">
        <v>20</v>
      </c>
      <c r="B117">
        <v>126</v>
      </c>
      <c r="J117" t="s">
        <v>14</v>
      </c>
      <c r="K117">
        <v>128</v>
      </c>
    </row>
    <row r="118" spans="1:11" x14ac:dyDescent="0.35">
      <c r="A118" t="s">
        <v>20</v>
      </c>
      <c r="B118">
        <v>524</v>
      </c>
      <c r="J118" t="s">
        <v>14</v>
      </c>
      <c r="K118">
        <v>33</v>
      </c>
    </row>
    <row r="119" spans="1:11" x14ac:dyDescent="0.35">
      <c r="A119" t="s">
        <v>20</v>
      </c>
      <c r="B119">
        <v>1989</v>
      </c>
      <c r="J119" t="s">
        <v>14</v>
      </c>
      <c r="K119">
        <v>1072</v>
      </c>
    </row>
    <row r="120" spans="1:11" x14ac:dyDescent="0.35">
      <c r="A120" t="s">
        <v>20</v>
      </c>
      <c r="B120">
        <v>157</v>
      </c>
      <c r="J120" t="s">
        <v>14</v>
      </c>
      <c r="K120">
        <v>393</v>
      </c>
    </row>
    <row r="121" spans="1:11" x14ac:dyDescent="0.35">
      <c r="A121" t="s">
        <v>20</v>
      </c>
      <c r="B121">
        <v>4498</v>
      </c>
      <c r="J121" t="s">
        <v>14</v>
      </c>
      <c r="K121">
        <v>1257</v>
      </c>
    </row>
    <row r="122" spans="1:11" x14ac:dyDescent="0.35">
      <c r="A122" t="s">
        <v>20</v>
      </c>
      <c r="B122">
        <v>80</v>
      </c>
      <c r="J122" t="s">
        <v>14</v>
      </c>
      <c r="K122">
        <v>328</v>
      </c>
    </row>
    <row r="123" spans="1:11" x14ac:dyDescent="0.35">
      <c r="A123" t="s">
        <v>20</v>
      </c>
      <c r="B123">
        <v>43</v>
      </c>
      <c r="J123" t="s">
        <v>14</v>
      </c>
      <c r="K123">
        <v>147</v>
      </c>
    </row>
    <row r="124" spans="1:11" x14ac:dyDescent="0.35">
      <c r="A124" t="s">
        <v>20</v>
      </c>
      <c r="B124">
        <v>2053</v>
      </c>
      <c r="J124" t="s">
        <v>14</v>
      </c>
      <c r="K124">
        <v>830</v>
      </c>
    </row>
    <row r="125" spans="1:11" x14ac:dyDescent="0.35">
      <c r="A125" t="s">
        <v>20</v>
      </c>
      <c r="B125">
        <v>168</v>
      </c>
      <c r="J125" t="s">
        <v>14</v>
      </c>
      <c r="K125">
        <v>331</v>
      </c>
    </row>
    <row r="126" spans="1:11" x14ac:dyDescent="0.35">
      <c r="A126" t="s">
        <v>20</v>
      </c>
      <c r="B126">
        <v>4289</v>
      </c>
      <c r="J126" t="s">
        <v>14</v>
      </c>
      <c r="K126">
        <v>25</v>
      </c>
    </row>
    <row r="127" spans="1:11" x14ac:dyDescent="0.35">
      <c r="A127" t="s">
        <v>20</v>
      </c>
      <c r="B127">
        <v>165</v>
      </c>
      <c r="J127" t="s">
        <v>14</v>
      </c>
      <c r="K127">
        <v>3483</v>
      </c>
    </row>
    <row r="128" spans="1:11" x14ac:dyDescent="0.35">
      <c r="A128" t="s">
        <v>20</v>
      </c>
      <c r="B128">
        <v>1815</v>
      </c>
      <c r="J128" t="s">
        <v>14</v>
      </c>
      <c r="K128">
        <v>923</v>
      </c>
    </row>
    <row r="129" spans="1:11" x14ac:dyDescent="0.35">
      <c r="A129" t="s">
        <v>20</v>
      </c>
      <c r="B129">
        <v>397</v>
      </c>
      <c r="J129" t="s">
        <v>14</v>
      </c>
      <c r="K129">
        <v>1</v>
      </c>
    </row>
    <row r="130" spans="1:11" x14ac:dyDescent="0.35">
      <c r="A130" t="s">
        <v>20</v>
      </c>
      <c r="B130">
        <v>1539</v>
      </c>
      <c r="J130" t="s">
        <v>14</v>
      </c>
      <c r="K130">
        <v>33</v>
      </c>
    </row>
    <row r="131" spans="1:11" x14ac:dyDescent="0.35">
      <c r="A131" t="s">
        <v>20</v>
      </c>
      <c r="B131">
        <v>138</v>
      </c>
      <c r="J131" t="s">
        <v>14</v>
      </c>
      <c r="K131">
        <v>40</v>
      </c>
    </row>
    <row r="132" spans="1:11" x14ac:dyDescent="0.35">
      <c r="A132" t="s">
        <v>20</v>
      </c>
      <c r="B132">
        <v>3594</v>
      </c>
      <c r="J132" t="s">
        <v>14</v>
      </c>
      <c r="K132">
        <v>23</v>
      </c>
    </row>
    <row r="133" spans="1:11" x14ac:dyDescent="0.35">
      <c r="A133" t="s">
        <v>20</v>
      </c>
      <c r="B133">
        <v>5880</v>
      </c>
      <c r="J133" t="s">
        <v>14</v>
      </c>
      <c r="K133">
        <v>75</v>
      </c>
    </row>
    <row r="134" spans="1:11" x14ac:dyDescent="0.35">
      <c r="A134" t="s">
        <v>20</v>
      </c>
      <c r="B134">
        <v>112</v>
      </c>
      <c r="J134" t="s">
        <v>14</v>
      </c>
      <c r="K134">
        <v>2176</v>
      </c>
    </row>
    <row r="135" spans="1:11" x14ac:dyDescent="0.35">
      <c r="A135" t="s">
        <v>20</v>
      </c>
      <c r="B135">
        <v>943</v>
      </c>
      <c r="J135" t="s">
        <v>14</v>
      </c>
      <c r="K135">
        <v>441</v>
      </c>
    </row>
    <row r="136" spans="1:11" x14ac:dyDescent="0.35">
      <c r="A136" t="s">
        <v>20</v>
      </c>
      <c r="B136">
        <v>2468</v>
      </c>
      <c r="J136" t="s">
        <v>14</v>
      </c>
      <c r="K136">
        <v>25</v>
      </c>
    </row>
    <row r="137" spans="1:11" x14ac:dyDescent="0.35">
      <c r="A137" t="s">
        <v>20</v>
      </c>
      <c r="B137">
        <v>2551</v>
      </c>
      <c r="J137" t="s">
        <v>14</v>
      </c>
      <c r="K137">
        <v>127</v>
      </c>
    </row>
    <row r="138" spans="1:11" x14ac:dyDescent="0.35">
      <c r="A138" t="s">
        <v>20</v>
      </c>
      <c r="B138">
        <v>101</v>
      </c>
      <c r="J138" t="s">
        <v>14</v>
      </c>
      <c r="K138">
        <v>355</v>
      </c>
    </row>
    <row r="139" spans="1:11" x14ac:dyDescent="0.35">
      <c r="A139" t="s">
        <v>20</v>
      </c>
      <c r="B139">
        <v>92</v>
      </c>
      <c r="J139" t="s">
        <v>14</v>
      </c>
      <c r="K139">
        <v>44</v>
      </c>
    </row>
    <row r="140" spans="1:11" x14ac:dyDescent="0.35">
      <c r="A140" t="s">
        <v>20</v>
      </c>
      <c r="B140">
        <v>62</v>
      </c>
      <c r="J140" t="s">
        <v>14</v>
      </c>
      <c r="K140">
        <v>67</v>
      </c>
    </row>
    <row r="141" spans="1:11" x14ac:dyDescent="0.35">
      <c r="A141" t="s">
        <v>20</v>
      </c>
      <c r="B141">
        <v>149</v>
      </c>
      <c r="J141" t="s">
        <v>14</v>
      </c>
      <c r="K141">
        <v>1068</v>
      </c>
    </row>
    <row r="142" spans="1:11" x14ac:dyDescent="0.35">
      <c r="A142" t="s">
        <v>20</v>
      </c>
      <c r="B142">
        <v>329</v>
      </c>
      <c r="J142" t="s">
        <v>14</v>
      </c>
      <c r="K142">
        <v>424</v>
      </c>
    </row>
    <row r="143" spans="1:11" x14ac:dyDescent="0.35">
      <c r="A143" t="s">
        <v>20</v>
      </c>
      <c r="B143">
        <v>97</v>
      </c>
      <c r="J143" t="s">
        <v>14</v>
      </c>
      <c r="K143">
        <v>151</v>
      </c>
    </row>
    <row r="144" spans="1:11" x14ac:dyDescent="0.35">
      <c r="A144" t="s">
        <v>20</v>
      </c>
      <c r="B144">
        <v>1784</v>
      </c>
      <c r="J144" t="s">
        <v>14</v>
      </c>
      <c r="K144">
        <v>1608</v>
      </c>
    </row>
    <row r="145" spans="1:11" x14ac:dyDescent="0.35">
      <c r="A145" t="s">
        <v>20</v>
      </c>
      <c r="B145">
        <v>1684</v>
      </c>
      <c r="J145" t="s">
        <v>14</v>
      </c>
      <c r="K145">
        <v>941</v>
      </c>
    </row>
    <row r="146" spans="1:11" x14ac:dyDescent="0.35">
      <c r="A146" t="s">
        <v>20</v>
      </c>
      <c r="B146">
        <v>250</v>
      </c>
      <c r="J146" t="s">
        <v>14</v>
      </c>
      <c r="K146">
        <v>1</v>
      </c>
    </row>
    <row r="147" spans="1:11" x14ac:dyDescent="0.35">
      <c r="A147" t="s">
        <v>20</v>
      </c>
      <c r="B147">
        <v>238</v>
      </c>
      <c r="J147" t="s">
        <v>14</v>
      </c>
      <c r="K147">
        <v>40</v>
      </c>
    </row>
    <row r="148" spans="1:11" x14ac:dyDescent="0.35">
      <c r="A148" t="s">
        <v>20</v>
      </c>
      <c r="B148">
        <v>53</v>
      </c>
      <c r="J148" t="s">
        <v>14</v>
      </c>
      <c r="K148">
        <v>3015</v>
      </c>
    </row>
    <row r="149" spans="1:11" x14ac:dyDescent="0.35">
      <c r="A149" t="s">
        <v>20</v>
      </c>
      <c r="B149">
        <v>214</v>
      </c>
      <c r="J149" t="s">
        <v>14</v>
      </c>
      <c r="K149">
        <v>435</v>
      </c>
    </row>
    <row r="150" spans="1:11" x14ac:dyDescent="0.35">
      <c r="A150" t="s">
        <v>20</v>
      </c>
      <c r="B150">
        <v>222</v>
      </c>
      <c r="J150" t="s">
        <v>14</v>
      </c>
      <c r="K150">
        <v>714</v>
      </c>
    </row>
    <row r="151" spans="1:11" x14ac:dyDescent="0.35">
      <c r="A151" t="s">
        <v>20</v>
      </c>
      <c r="B151">
        <v>1884</v>
      </c>
      <c r="J151" t="s">
        <v>14</v>
      </c>
      <c r="K151">
        <v>5497</v>
      </c>
    </row>
    <row r="152" spans="1:11" x14ac:dyDescent="0.35">
      <c r="A152" t="s">
        <v>20</v>
      </c>
      <c r="B152">
        <v>218</v>
      </c>
      <c r="J152" t="s">
        <v>14</v>
      </c>
      <c r="K152">
        <v>418</v>
      </c>
    </row>
    <row r="153" spans="1:11" x14ac:dyDescent="0.35">
      <c r="A153" t="s">
        <v>20</v>
      </c>
      <c r="B153">
        <v>6465</v>
      </c>
      <c r="J153" t="s">
        <v>14</v>
      </c>
      <c r="K153">
        <v>1439</v>
      </c>
    </row>
    <row r="154" spans="1:11" x14ac:dyDescent="0.35">
      <c r="A154" t="s">
        <v>20</v>
      </c>
      <c r="B154">
        <v>59</v>
      </c>
      <c r="J154" t="s">
        <v>14</v>
      </c>
      <c r="K154">
        <v>15</v>
      </c>
    </row>
    <row r="155" spans="1:11" x14ac:dyDescent="0.35">
      <c r="A155" t="s">
        <v>20</v>
      </c>
      <c r="B155">
        <v>88</v>
      </c>
      <c r="J155" t="s">
        <v>14</v>
      </c>
      <c r="K155">
        <v>1999</v>
      </c>
    </row>
    <row r="156" spans="1:11" x14ac:dyDescent="0.35">
      <c r="A156" t="s">
        <v>20</v>
      </c>
      <c r="B156">
        <v>1697</v>
      </c>
      <c r="J156" t="s">
        <v>14</v>
      </c>
      <c r="K156">
        <v>118</v>
      </c>
    </row>
    <row r="157" spans="1:11" x14ac:dyDescent="0.35">
      <c r="A157" t="s">
        <v>20</v>
      </c>
      <c r="B157">
        <v>92</v>
      </c>
      <c r="J157" t="s">
        <v>14</v>
      </c>
      <c r="K157">
        <v>162</v>
      </c>
    </row>
    <row r="158" spans="1:11" x14ac:dyDescent="0.35">
      <c r="A158" t="s">
        <v>20</v>
      </c>
      <c r="B158">
        <v>186</v>
      </c>
      <c r="J158" t="s">
        <v>14</v>
      </c>
      <c r="K158">
        <v>83</v>
      </c>
    </row>
    <row r="159" spans="1:11" x14ac:dyDescent="0.35">
      <c r="A159" t="s">
        <v>20</v>
      </c>
      <c r="B159">
        <v>138</v>
      </c>
      <c r="J159" t="s">
        <v>14</v>
      </c>
      <c r="K159">
        <v>747</v>
      </c>
    </row>
    <row r="160" spans="1:11" x14ac:dyDescent="0.35">
      <c r="A160" t="s">
        <v>20</v>
      </c>
      <c r="B160">
        <v>261</v>
      </c>
      <c r="J160" t="s">
        <v>14</v>
      </c>
      <c r="K160">
        <v>84</v>
      </c>
    </row>
    <row r="161" spans="1:11" x14ac:dyDescent="0.35">
      <c r="A161" t="s">
        <v>20</v>
      </c>
      <c r="B161">
        <v>107</v>
      </c>
      <c r="J161" t="s">
        <v>14</v>
      </c>
      <c r="K161">
        <v>91</v>
      </c>
    </row>
    <row r="162" spans="1:11" x14ac:dyDescent="0.35">
      <c r="A162" t="s">
        <v>20</v>
      </c>
      <c r="B162">
        <v>199</v>
      </c>
      <c r="J162" t="s">
        <v>14</v>
      </c>
      <c r="K162">
        <v>792</v>
      </c>
    </row>
    <row r="163" spans="1:11" x14ac:dyDescent="0.35">
      <c r="A163" t="s">
        <v>20</v>
      </c>
      <c r="B163">
        <v>5512</v>
      </c>
      <c r="J163" t="s">
        <v>14</v>
      </c>
      <c r="K163">
        <v>32</v>
      </c>
    </row>
    <row r="164" spans="1:11" x14ac:dyDescent="0.35">
      <c r="A164" t="s">
        <v>20</v>
      </c>
      <c r="B164">
        <v>86</v>
      </c>
      <c r="J164" t="s">
        <v>14</v>
      </c>
      <c r="K164">
        <v>186</v>
      </c>
    </row>
    <row r="165" spans="1:11" x14ac:dyDescent="0.35">
      <c r="A165" t="s">
        <v>20</v>
      </c>
      <c r="B165">
        <v>2768</v>
      </c>
      <c r="J165" t="s">
        <v>14</v>
      </c>
      <c r="K165">
        <v>605</v>
      </c>
    </row>
    <row r="166" spans="1:11" x14ac:dyDescent="0.35">
      <c r="A166" t="s">
        <v>20</v>
      </c>
      <c r="B166">
        <v>48</v>
      </c>
      <c r="J166" t="s">
        <v>14</v>
      </c>
      <c r="K166">
        <v>1</v>
      </c>
    </row>
    <row r="167" spans="1:11" x14ac:dyDescent="0.35">
      <c r="A167" t="s">
        <v>20</v>
      </c>
      <c r="B167">
        <v>87</v>
      </c>
      <c r="J167" t="s">
        <v>14</v>
      </c>
      <c r="K167">
        <v>31</v>
      </c>
    </row>
    <row r="168" spans="1:11" x14ac:dyDescent="0.35">
      <c r="A168" t="s">
        <v>20</v>
      </c>
      <c r="B168">
        <v>1894</v>
      </c>
      <c r="J168" t="s">
        <v>14</v>
      </c>
      <c r="K168">
        <v>1181</v>
      </c>
    </row>
    <row r="169" spans="1:11" x14ac:dyDescent="0.35">
      <c r="A169" t="s">
        <v>20</v>
      </c>
      <c r="B169">
        <v>282</v>
      </c>
      <c r="J169" t="s">
        <v>14</v>
      </c>
      <c r="K169">
        <v>39</v>
      </c>
    </row>
    <row r="170" spans="1:11" x14ac:dyDescent="0.35">
      <c r="A170" t="s">
        <v>20</v>
      </c>
      <c r="B170">
        <v>116</v>
      </c>
      <c r="J170" t="s">
        <v>14</v>
      </c>
      <c r="K170">
        <v>46</v>
      </c>
    </row>
    <row r="171" spans="1:11" x14ac:dyDescent="0.35">
      <c r="A171" t="s">
        <v>20</v>
      </c>
      <c r="B171">
        <v>83</v>
      </c>
      <c r="J171" t="s">
        <v>14</v>
      </c>
      <c r="K171">
        <v>105</v>
      </c>
    </row>
    <row r="172" spans="1:11" x14ac:dyDescent="0.35">
      <c r="A172" t="s">
        <v>20</v>
      </c>
      <c r="B172">
        <v>91</v>
      </c>
      <c r="J172" t="s">
        <v>14</v>
      </c>
      <c r="K172">
        <v>535</v>
      </c>
    </row>
    <row r="173" spans="1:11" x14ac:dyDescent="0.35">
      <c r="A173" t="s">
        <v>20</v>
      </c>
      <c r="B173">
        <v>546</v>
      </c>
      <c r="J173" t="s">
        <v>14</v>
      </c>
      <c r="K173">
        <v>16</v>
      </c>
    </row>
    <row r="174" spans="1:11" x14ac:dyDescent="0.35">
      <c r="A174" t="s">
        <v>20</v>
      </c>
      <c r="B174">
        <v>393</v>
      </c>
      <c r="J174" t="s">
        <v>14</v>
      </c>
      <c r="K174">
        <v>575</v>
      </c>
    </row>
    <row r="175" spans="1:11" x14ac:dyDescent="0.35">
      <c r="A175" t="s">
        <v>20</v>
      </c>
      <c r="B175">
        <v>133</v>
      </c>
      <c r="J175" t="s">
        <v>14</v>
      </c>
      <c r="K175">
        <v>1120</v>
      </c>
    </row>
    <row r="176" spans="1:11" x14ac:dyDescent="0.35">
      <c r="A176" t="s">
        <v>20</v>
      </c>
      <c r="B176">
        <v>254</v>
      </c>
      <c r="J176" t="s">
        <v>14</v>
      </c>
      <c r="K176">
        <v>113</v>
      </c>
    </row>
    <row r="177" spans="1:11" x14ac:dyDescent="0.35">
      <c r="A177" t="s">
        <v>20</v>
      </c>
      <c r="B177">
        <v>176</v>
      </c>
      <c r="J177" t="s">
        <v>14</v>
      </c>
      <c r="K177">
        <v>1538</v>
      </c>
    </row>
    <row r="178" spans="1:11" x14ac:dyDescent="0.35">
      <c r="A178" t="s">
        <v>20</v>
      </c>
      <c r="B178">
        <v>337</v>
      </c>
      <c r="J178" t="s">
        <v>14</v>
      </c>
      <c r="K178">
        <v>9</v>
      </c>
    </row>
    <row r="179" spans="1:11" x14ac:dyDescent="0.35">
      <c r="A179" t="s">
        <v>20</v>
      </c>
      <c r="B179">
        <v>107</v>
      </c>
      <c r="J179" t="s">
        <v>14</v>
      </c>
      <c r="K179">
        <v>554</v>
      </c>
    </row>
    <row r="180" spans="1:11" x14ac:dyDescent="0.35">
      <c r="A180" t="s">
        <v>20</v>
      </c>
      <c r="B180">
        <v>183</v>
      </c>
      <c r="J180" t="s">
        <v>14</v>
      </c>
      <c r="K180">
        <v>648</v>
      </c>
    </row>
    <row r="181" spans="1:11" x14ac:dyDescent="0.35">
      <c r="A181" t="s">
        <v>20</v>
      </c>
      <c r="B181">
        <v>72</v>
      </c>
      <c r="J181" t="s">
        <v>14</v>
      </c>
      <c r="K181">
        <v>21</v>
      </c>
    </row>
    <row r="182" spans="1:11" x14ac:dyDescent="0.35">
      <c r="A182" t="s">
        <v>20</v>
      </c>
      <c r="B182">
        <v>295</v>
      </c>
      <c r="J182" t="s">
        <v>14</v>
      </c>
      <c r="K182">
        <v>54</v>
      </c>
    </row>
    <row r="183" spans="1:11" x14ac:dyDescent="0.35">
      <c r="A183" t="s">
        <v>20</v>
      </c>
      <c r="B183">
        <v>142</v>
      </c>
      <c r="J183" t="s">
        <v>14</v>
      </c>
      <c r="K183">
        <v>120</v>
      </c>
    </row>
    <row r="184" spans="1:11" x14ac:dyDescent="0.35">
      <c r="A184" t="s">
        <v>20</v>
      </c>
      <c r="B184">
        <v>85</v>
      </c>
      <c r="J184" t="s">
        <v>14</v>
      </c>
      <c r="K184">
        <v>579</v>
      </c>
    </row>
    <row r="185" spans="1:11" x14ac:dyDescent="0.35">
      <c r="A185" t="s">
        <v>20</v>
      </c>
      <c r="B185">
        <v>659</v>
      </c>
      <c r="J185" t="s">
        <v>14</v>
      </c>
      <c r="K185">
        <v>2072</v>
      </c>
    </row>
    <row r="186" spans="1:11" x14ac:dyDescent="0.35">
      <c r="A186" t="s">
        <v>20</v>
      </c>
      <c r="B186">
        <v>121</v>
      </c>
      <c r="J186" t="s">
        <v>14</v>
      </c>
      <c r="K186">
        <v>0</v>
      </c>
    </row>
    <row r="187" spans="1:11" x14ac:dyDescent="0.35">
      <c r="A187" t="s">
        <v>20</v>
      </c>
      <c r="B187">
        <v>3742</v>
      </c>
      <c r="J187" t="s">
        <v>14</v>
      </c>
      <c r="K187">
        <v>1796</v>
      </c>
    </row>
    <row r="188" spans="1:11" x14ac:dyDescent="0.35">
      <c r="A188" t="s">
        <v>20</v>
      </c>
      <c r="B188">
        <v>223</v>
      </c>
      <c r="J188" t="s">
        <v>14</v>
      </c>
      <c r="K188">
        <v>62</v>
      </c>
    </row>
    <row r="189" spans="1:11" x14ac:dyDescent="0.35">
      <c r="A189" t="s">
        <v>20</v>
      </c>
      <c r="B189">
        <v>133</v>
      </c>
      <c r="J189" t="s">
        <v>14</v>
      </c>
      <c r="K189">
        <v>347</v>
      </c>
    </row>
    <row r="190" spans="1:11" x14ac:dyDescent="0.35">
      <c r="A190" t="s">
        <v>20</v>
      </c>
      <c r="B190">
        <v>5168</v>
      </c>
      <c r="J190" t="s">
        <v>14</v>
      </c>
      <c r="K190">
        <v>19</v>
      </c>
    </row>
    <row r="191" spans="1:11" x14ac:dyDescent="0.35">
      <c r="A191" t="s">
        <v>20</v>
      </c>
      <c r="B191">
        <v>307</v>
      </c>
      <c r="J191" t="s">
        <v>14</v>
      </c>
      <c r="K191">
        <v>1258</v>
      </c>
    </row>
    <row r="192" spans="1:11" x14ac:dyDescent="0.35">
      <c r="A192" t="s">
        <v>20</v>
      </c>
      <c r="B192">
        <v>2441</v>
      </c>
      <c r="J192" t="s">
        <v>14</v>
      </c>
      <c r="K192">
        <v>362</v>
      </c>
    </row>
    <row r="193" spans="1:11" x14ac:dyDescent="0.35">
      <c r="A193" t="s">
        <v>20</v>
      </c>
      <c r="B193">
        <v>1385</v>
      </c>
      <c r="J193" t="s">
        <v>14</v>
      </c>
      <c r="K193">
        <v>133</v>
      </c>
    </row>
    <row r="194" spans="1:11" x14ac:dyDescent="0.35">
      <c r="A194" t="s">
        <v>20</v>
      </c>
      <c r="B194">
        <v>190</v>
      </c>
      <c r="J194" t="s">
        <v>14</v>
      </c>
      <c r="K194">
        <v>846</v>
      </c>
    </row>
    <row r="195" spans="1:11" x14ac:dyDescent="0.35">
      <c r="A195" t="s">
        <v>20</v>
      </c>
      <c r="B195">
        <v>470</v>
      </c>
      <c r="J195" t="s">
        <v>14</v>
      </c>
      <c r="K195">
        <v>10</v>
      </c>
    </row>
    <row r="196" spans="1:11" x14ac:dyDescent="0.35">
      <c r="A196" t="s">
        <v>20</v>
      </c>
      <c r="B196">
        <v>253</v>
      </c>
      <c r="J196" t="s">
        <v>14</v>
      </c>
      <c r="K196">
        <v>191</v>
      </c>
    </row>
    <row r="197" spans="1:11" x14ac:dyDescent="0.35">
      <c r="A197" t="s">
        <v>20</v>
      </c>
      <c r="B197">
        <v>1113</v>
      </c>
      <c r="J197" t="s">
        <v>14</v>
      </c>
      <c r="K197">
        <v>1979</v>
      </c>
    </row>
    <row r="198" spans="1:11" x14ac:dyDescent="0.35">
      <c r="A198" t="s">
        <v>20</v>
      </c>
      <c r="B198">
        <v>2283</v>
      </c>
      <c r="J198" t="s">
        <v>14</v>
      </c>
      <c r="K198">
        <v>63</v>
      </c>
    </row>
    <row r="199" spans="1:11" x14ac:dyDescent="0.35">
      <c r="A199" t="s">
        <v>20</v>
      </c>
      <c r="B199">
        <v>1095</v>
      </c>
      <c r="J199" t="s">
        <v>14</v>
      </c>
      <c r="K199">
        <v>6080</v>
      </c>
    </row>
    <row r="200" spans="1:11" x14ac:dyDescent="0.35">
      <c r="A200" t="s">
        <v>20</v>
      </c>
      <c r="B200">
        <v>1690</v>
      </c>
      <c r="J200" t="s">
        <v>14</v>
      </c>
      <c r="K200">
        <v>80</v>
      </c>
    </row>
    <row r="201" spans="1:11" x14ac:dyDescent="0.35">
      <c r="A201" t="s">
        <v>20</v>
      </c>
      <c r="B201">
        <v>191</v>
      </c>
      <c r="J201" t="s">
        <v>14</v>
      </c>
      <c r="K201">
        <v>9</v>
      </c>
    </row>
    <row r="202" spans="1:11" x14ac:dyDescent="0.35">
      <c r="A202" t="s">
        <v>20</v>
      </c>
      <c r="B202">
        <v>2013</v>
      </c>
      <c r="J202" t="s">
        <v>14</v>
      </c>
      <c r="K202">
        <v>1784</v>
      </c>
    </row>
    <row r="203" spans="1:11" x14ac:dyDescent="0.35">
      <c r="A203" t="s">
        <v>20</v>
      </c>
      <c r="B203">
        <v>1703</v>
      </c>
      <c r="J203" t="s">
        <v>14</v>
      </c>
      <c r="K203">
        <v>243</v>
      </c>
    </row>
    <row r="204" spans="1:11" x14ac:dyDescent="0.35">
      <c r="A204" t="s">
        <v>20</v>
      </c>
      <c r="B204">
        <v>80</v>
      </c>
      <c r="J204" t="s">
        <v>14</v>
      </c>
      <c r="K204">
        <v>1296</v>
      </c>
    </row>
    <row r="205" spans="1:11" x14ac:dyDescent="0.35">
      <c r="A205" t="s">
        <v>20</v>
      </c>
      <c r="B205">
        <v>41</v>
      </c>
      <c r="J205" t="s">
        <v>14</v>
      </c>
      <c r="K205">
        <v>77</v>
      </c>
    </row>
    <row r="206" spans="1:11" x14ac:dyDescent="0.35">
      <c r="A206" t="s">
        <v>20</v>
      </c>
      <c r="B206">
        <v>187</v>
      </c>
      <c r="J206" t="s">
        <v>14</v>
      </c>
      <c r="K206">
        <v>395</v>
      </c>
    </row>
    <row r="207" spans="1:11" x14ac:dyDescent="0.35">
      <c r="A207" t="s">
        <v>20</v>
      </c>
      <c r="B207">
        <v>2875</v>
      </c>
      <c r="J207" t="s">
        <v>14</v>
      </c>
      <c r="K207">
        <v>49</v>
      </c>
    </row>
    <row r="208" spans="1:11" x14ac:dyDescent="0.35">
      <c r="A208" t="s">
        <v>20</v>
      </c>
      <c r="B208">
        <v>88</v>
      </c>
      <c r="J208" t="s">
        <v>14</v>
      </c>
      <c r="K208">
        <v>180</v>
      </c>
    </row>
    <row r="209" spans="1:11" x14ac:dyDescent="0.35">
      <c r="A209" t="s">
        <v>20</v>
      </c>
      <c r="B209">
        <v>191</v>
      </c>
      <c r="J209" t="s">
        <v>14</v>
      </c>
      <c r="K209">
        <v>2690</v>
      </c>
    </row>
    <row r="210" spans="1:11" x14ac:dyDescent="0.35">
      <c r="A210" t="s">
        <v>20</v>
      </c>
      <c r="B210">
        <v>139</v>
      </c>
      <c r="J210" t="s">
        <v>14</v>
      </c>
      <c r="K210">
        <v>2779</v>
      </c>
    </row>
    <row r="211" spans="1:11" x14ac:dyDescent="0.35">
      <c r="A211" t="s">
        <v>20</v>
      </c>
      <c r="B211">
        <v>186</v>
      </c>
      <c r="J211" t="s">
        <v>14</v>
      </c>
      <c r="K211">
        <v>92</v>
      </c>
    </row>
    <row r="212" spans="1:11" x14ac:dyDescent="0.35">
      <c r="A212" t="s">
        <v>20</v>
      </c>
      <c r="B212">
        <v>112</v>
      </c>
      <c r="J212" t="s">
        <v>14</v>
      </c>
      <c r="K212">
        <v>1028</v>
      </c>
    </row>
    <row r="213" spans="1:11" x14ac:dyDescent="0.35">
      <c r="A213" t="s">
        <v>20</v>
      </c>
      <c r="B213">
        <v>101</v>
      </c>
      <c r="J213" t="s">
        <v>14</v>
      </c>
      <c r="K213">
        <v>26</v>
      </c>
    </row>
    <row r="214" spans="1:11" x14ac:dyDescent="0.35">
      <c r="A214" t="s">
        <v>20</v>
      </c>
      <c r="B214">
        <v>206</v>
      </c>
      <c r="J214" t="s">
        <v>14</v>
      </c>
      <c r="K214">
        <v>1790</v>
      </c>
    </row>
    <row r="215" spans="1:11" x14ac:dyDescent="0.35">
      <c r="A215" t="s">
        <v>20</v>
      </c>
      <c r="B215">
        <v>154</v>
      </c>
      <c r="J215" t="s">
        <v>14</v>
      </c>
      <c r="K215">
        <v>37</v>
      </c>
    </row>
    <row r="216" spans="1:11" x14ac:dyDescent="0.35">
      <c r="A216" t="s">
        <v>20</v>
      </c>
      <c r="B216">
        <v>5966</v>
      </c>
      <c r="J216" t="s">
        <v>14</v>
      </c>
      <c r="K216">
        <v>35</v>
      </c>
    </row>
    <row r="217" spans="1:11" x14ac:dyDescent="0.35">
      <c r="A217" t="s">
        <v>20</v>
      </c>
      <c r="B217">
        <v>169</v>
      </c>
      <c r="J217" t="s">
        <v>14</v>
      </c>
      <c r="K217">
        <v>558</v>
      </c>
    </row>
    <row r="218" spans="1:11" x14ac:dyDescent="0.35">
      <c r="A218" t="s">
        <v>20</v>
      </c>
      <c r="B218">
        <v>2106</v>
      </c>
      <c r="J218" t="s">
        <v>14</v>
      </c>
      <c r="K218">
        <v>64</v>
      </c>
    </row>
    <row r="219" spans="1:11" x14ac:dyDescent="0.35">
      <c r="A219" t="s">
        <v>20</v>
      </c>
      <c r="B219">
        <v>131</v>
      </c>
      <c r="J219" t="s">
        <v>14</v>
      </c>
      <c r="K219">
        <v>245</v>
      </c>
    </row>
    <row r="220" spans="1:11" x14ac:dyDescent="0.35">
      <c r="A220" t="s">
        <v>20</v>
      </c>
      <c r="B220">
        <v>84</v>
      </c>
      <c r="J220" t="s">
        <v>14</v>
      </c>
      <c r="K220">
        <v>71</v>
      </c>
    </row>
    <row r="221" spans="1:11" x14ac:dyDescent="0.35">
      <c r="A221" t="s">
        <v>20</v>
      </c>
      <c r="B221">
        <v>155</v>
      </c>
      <c r="J221" t="s">
        <v>14</v>
      </c>
      <c r="K221">
        <v>42</v>
      </c>
    </row>
    <row r="222" spans="1:11" x14ac:dyDescent="0.35">
      <c r="A222" t="s">
        <v>20</v>
      </c>
      <c r="B222">
        <v>189</v>
      </c>
      <c r="J222" t="s">
        <v>14</v>
      </c>
      <c r="K222">
        <v>156</v>
      </c>
    </row>
    <row r="223" spans="1:11" x14ac:dyDescent="0.35">
      <c r="A223" t="s">
        <v>20</v>
      </c>
      <c r="B223">
        <v>4799</v>
      </c>
      <c r="J223" t="s">
        <v>14</v>
      </c>
      <c r="K223">
        <v>1368</v>
      </c>
    </row>
    <row r="224" spans="1:11" x14ac:dyDescent="0.35">
      <c r="A224" t="s">
        <v>20</v>
      </c>
      <c r="B224">
        <v>1137</v>
      </c>
      <c r="J224" t="s">
        <v>14</v>
      </c>
      <c r="K224">
        <v>102</v>
      </c>
    </row>
    <row r="225" spans="1:11" x14ac:dyDescent="0.35">
      <c r="A225" t="s">
        <v>20</v>
      </c>
      <c r="B225">
        <v>1152</v>
      </c>
      <c r="J225" t="s">
        <v>14</v>
      </c>
      <c r="K225">
        <v>86</v>
      </c>
    </row>
    <row r="226" spans="1:11" x14ac:dyDescent="0.35">
      <c r="A226" t="s">
        <v>20</v>
      </c>
      <c r="B226">
        <v>50</v>
      </c>
      <c r="J226" t="s">
        <v>14</v>
      </c>
      <c r="K226">
        <v>253</v>
      </c>
    </row>
    <row r="227" spans="1:11" x14ac:dyDescent="0.35">
      <c r="A227" t="s">
        <v>20</v>
      </c>
      <c r="B227">
        <v>3059</v>
      </c>
      <c r="J227" t="s">
        <v>14</v>
      </c>
      <c r="K227">
        <v>157</v>
      </c>
    </row>
    <row r="228" spans="1:11" x14ac:dyDescent="0.35">
      <c r="A228" t="s">
        <v>20</v>
      </c>
      <c r="B228">
        <v>34</v>
      </c>
      <c r="J228" t="s">
        <v>14</v>
      </c>
      <c r="K228">
        <v>183</v>
      </c>
    </row>
    <row r="229" spans="1:11" x14ac:dyDescent="0.35">
      <c r="A229" t="s">
        <v>20</v>
      </c>
      <c r="B229">
        <v>220</v>
      </c>
      <c r="J229" t="s">
        <v>14</v>
      </c>
      <c r="K229">
        <v>82</v>
      </c>
    </row>
    <row r="230" spans="1:11" x14ac:dyDescent="0.35">
      <c r="A230" t="s">
        <v>20</v>
      </c>
      <c r="B230">
        <v>1604</v>
      </c>
      <c r="J230" t="s">
        <v>14</v>
      </c>
      <c r="K230">
        <v>1</v>
      </c>
    </row>
    <row r="231" spans="1:11" x14ac:dyDescent="0.35">
      <c r="A231" t="s">
        <v>20</v>
      </c>
      <c r="B231">
        <v>454</v>
      </c>
      <c r="J231" t="s">
        <v>14</v>
      </c>
      <c r="K231">
        <v>1198</v>
      </c>
    </row>
    <row r="232" spans="1:11" x14ac:dyDescent="0.35">
      <c r="A232" t="s">
        <v>20</v>
      </c>
      <c r="B232">
        <v>123</v>
      </c>
      <c r="J232" t="s">
        <v>14</v>
      </c>
      <c r="K232">
        <v>648</v>
      </c>
    </row>
    <row r="233" spans="1:11" x14ac:dyDescent="0.35">
      <c r="A233" t="s">
        <v>20</v>
      </c>
      <c r="B233">
        <v>299</v>
      </c>
      <c r="J233" t="s">
        <v>14</v>
      </c>
      <c r="K233">
        <v>64</v>
      </c>
    </row>
    <row r="234" spans="1:11" x14ac:dyDescent="0.35">
      <c r="A234" t="s">
        <v>20</v>
      </c>
      <c r="B234">
        <v>2237</v>
      </c>
      <c r="J234" t="s">
        <v>14</v>
      </c>
      <c r="K234">
        <v>62</v>
      </c>
    </row>
    <row r="235" spans="1:11" x14ac:dyDescent="0.35">
      <c r="A235" t="s">
        <v>20</v>
      </c>
      <c r="B235">
        <v>645</v>
      </c>
      <c r="J235" t="s">
        <v>14</v>
      </c>
      <c r="K235">
        <v>750</v>
      </c>
    </row>
    <row r="236" spans="1:11" x14ac:dyDescent="0.35">
      <c r="A236" t="s">
        <v>20</v>
      </c>
      <c r="B236">
        <v>484</v>
      </c>
      <c r="J236" t="s">
        <v>14</v>
      </c>
      <c r="K236">
        <v>105</v>
      </c>
    </row>
    <row r="237" spans="1:11" x14ac:dyDescent="0.35">
      <c r="A237" t="s">
        <v>20</v>
      </c>
      <c r="B237">
        <v>154</v>
      </c>
      <c r="J237" t="s">
        <v>14</v>
      </c>
      <c r="K237">
        <v>2604</v>
      </c>
    </row>
    <row r="238" spans="1:11" x14ac:dyDescent="0.35">
      <c r="A238" t="s">
        <v>20</v>
      </c>
      <c r="B238">
        <v>82</v>
      </c>
      <c r="J238" t="s">
        <v>14</v>
      </c>
      <c r="K238">
        <v>65</v>
      </c>
    </row>
    <row r="239" spans="1:11" x14ac:dyDescent="0.35">
      <c r="A239" t="s">
        <v>20</v>
      </c>
      <c r="B239">
        <v>134</v>
      </c>
      <c r="J239" t="s">
        <v>14</v>
      </c>
      <c r="K239">
        <v>94</v>
      </c>
    </row>
    <row r="240" spans="1:11" x14ac:dyDescent="0.35">
      <c r="A240" t="s">
        <v>20</v>
      </c>
      <c r="B240">
        <v>5203</v>
      </c>
      <c r="J240" t="s">
        <v>14</v>
      </c>
      <c r="K240">
        <v>257</v>
      </c>
    </row>
    <row r="241" spans="1:11" x14ac:dyDescent="0.35">
      <c r="A241" t="s">
        <v>20</v>
      </c>
      <c r="B241">
        <v>94</v>
      </c>
      <c r="J241" t="s">
        <v>14</v>
      </c>
      <c r="K241">
        <v>2928</v>
      </c>
    </row>
    <row r="242" spans="1:11" x14ac:dyDescent="0.35">
      <c r="A242" t="s">
        <v>20</v>
      </c>
      <c r="B242">
        <v>205</v>
      </c>
      <c r="J242" t="s">
        <v>14</v>
      </c>
      <c r="K242">
        <v>4697</v>
      </c>
    </row>
    <row r="243" spans="1:11" x14ac:dyDescent="0.35">
      <c r="A243" t="s">
        <v>20</v>
      </c>
      <c r="B243">
        <v>92</v>
      </c>
      <c r="J243" t="s">
        <v>14</v>
      </c>
      <c r="K243">
        <v>2915</v>
      </c>
    </row>
    <row r="244" spans="1:11" x14ac:dyDescent="0.35">
      <c r="A244" t="s">
        <v>20</v>
      </c>
      <c r="B244">
        <v>219</v>
      </c>
      <c r="J244" t="s">
        <v>14</v>
      </c>
      <c r="K244">
        <v>18</v>
      </c>
    </row>
    <row r="245" spans="1:11" x14ac:dyDescent="0.35">
      <c r="A245" t="s">
        <v>20</v>
      </c>
      <c r="B245">
        <v>2526</v>
      </c>
      <c r="J245" t="s">
        <v>14</v>
      </c>
      <c r="K245">
        <v>602</v>
      </c>
    </row>
    <row r="246" spans="1:11" x14ac:dyDescent="0.35">
      <c r="A246" t="s">
        <v>20</v>
      </c>
      <c r="B246">
        <v>94</v>
      </c>
      <c r="J246" t="s">
        <v>14</v>
      </c>
      <c r="K246">
        <v>1</v>
      </c>
    </row>
    <row r="247" spans="1:11" x14ac:dyDescent="0.35">
      <c r="A247" t="s">
        <v>20</v>
      </c>
      <c r="B247">
        <v>1713</v>
      </c>
      <c r="J247" t="s">
        <v>14</v>
      </c>
      <c r="K247">
        <v>3868</v>
      </c>
    </row>
    <row r="248" spans="1:11" x14ac:dyDescent="0.35">
      <c r="A248" t="s">
        <v>20</v>
      </c>
      <c r="B248">
        <v>249</v>
      </c>
      <c r="J248" t="s">
        <v>14</v>
      </c>
      <c r="K248">
        <v>504</v>
      </c>
    </row>
    <row r="249" spans="1:11" x14ac:dyDescent="0.35">
      <c r="A249" t="s">
        <v>20</v>
      </c>
      <c r="B249">
        <v>192</v>
      </c>
      <c r="J249" t="s">
        <v>14</v>
      </c>
      <c r="K249">
        <v>14</v>
      </c>
    </row>
    <row r="250" spans="1:11" x14ac:dyDescent="0.35">
      <c r="A250" t="s">
        <v>20</v>
      </c>
      <c r="B250">
        <v>247</v>
      </c>
      <c r="J250" t="s">
        <v>14</v>
      </c>
      <c r="K250">
        <v>750</v>
      </c>
    </row>
    <row r="251" spans="1:11" x14ac:dyDescent="0.35">
      <c r="A251" t="s">
        <v>20</v>
      </c>
      <c r="B251">
        <v>2293</v>
      </c>
      <c r="J251" t="s">
        <v>14</v>
      </c>
      <c r="K251">
        <v>77</v>
      </c>
    </row>
    <row r="252" spans="1:11" x14ac:dyDescent="0.35">
      <c r="A252" t="s">
        <v>20</v>
      </c>
      <c r="B252">
        <v>3131</v>
      </c>
      <c r="J252" t="s">
        <v>14</v>
      </c>
      <c r="K252">
        <v>752</v>
      </c>
    </row>
    <row r="253" spans="1:11" x14ac:dyDescent="0.35">
      <c r="A253" t="s">
        <v>20</v>
      </c>
      <c r="B253">
        <v>143</v>
      </c>
      <c r="J253" t="s">
        <v>14</v>
      </c>
      <c r="K253">
        <v>131</v>
      </c>
    </row>
    <row r="254" spans="1:11" x14ac:dyDescent="0.35">
      <c r="A254" t="s">
        <v>20</v>
      </c>
      <c r="B254">
        <v>296</v>
      </c>
      <c r="J254" t="s">
        <v>14</v>
      </c>
      <c r="K254">
        <v>87</v>
      </c>
    </row>
    <row r="255" spans="1:11" x14ac:dyDescent="0.35">
      <c r="A255" t="s">
        <v>20</v>
      </c>
      <c r="B255">
        <v>170</v>
      </c>
      <c r="J255" t="s">
        <v>14</v>
      </c>
      <c r="K255">
        <v>1063</v>
      </c>
    </row>
    <row r="256" spans="1:11" x14ac:dyDescent="0.35">
      <c r="A256" t="s">
        <v>20</v>
      </c>
      <c r="B256">
        <v>86</v>
      </c>
      <c r="J256" t="s">
        <v>14</v>
      </c>
      <c r="K256">
        <v>76</v>
      </c>
    </row>
    <row r="257" spans="1:11" x14ac:dyDescent="0.35">
      <c r="A257" t="s">
        <v>20</v>
      </c>
      <c r="B257">
        <v>6286</v>
      </c>
      <c r="J257" t="s">
        <v>14</v>
      </c>
      <c r="K257">
        <v>4428</v>
      </c>
    </row>
    <row r="258" spans="1:11" x14ac:dyDescent="0.35">
      <c r="A258" t="s">
        <v>20</v>
      </c>
      <c r="B258">
        <v>3727</v>
      </c>
      <c r="J258" t="s">
        <v>14</v>
      </c>
      <c r="K258">
        <v>58</v>
      </c>
    </row>
    <row r="259" spans="1:11" x14ac:dyDescent="0.35">
      <c r="A259" t="s">
        <v>20</v>
      </c>
      <c r="B259">
        <v>1605</v>
      </c>
      <c r="J259" t="s">
        <v>14</v>
      </c>
      <c r="K259">
        <v>111</v>
      </c>
    </row>
    <row r="260" spans="1:11" x14ac:dyDescent="0.35">
      <c r="A260" t="s">
        <v>20</v>
      </c>
      <c r="B260">
        <v>2120</v>
      </c>
      <c r="J260" t="s">
        <v>14</v>
      </c>
      <c r="K260">
        <v>2955</v>
      </c>
    </row>
    <row r="261" spans="1:11" x14ac:dyDescent="0.35">
      <c r="A261" t="s">
        <v>20</v>
      </c>
      <c r="B261">
        <v>50</v>
      </c>
      <c r="J261" t="s">
        <v>14</v>
      </c>
      <c r="K261">
        <v>1657</v>
      </c>
    </row>
    <row r="262" spans="1:11" x14ac:dyDescent="0.35">
      <c r="A262" t="s">
        <v>20</v>
      </c>
      <c r="B262">
        <v>2080</v>
      </c>
      <c r="J262" t="s">
        <v>14</v>
      </c>
      <c r="K262">
        <v>926</v>
      </c>
    </row>
    <row r="263" spans="1:11" x14ac:dyDescent="0.35">
      <c r="A263" t="s">
        <v>20</v>
      </c>
      <c r="B263">
        <v>2105</v>
      </c>
      <c r="J263" t="s">
        <v>14</v>
      </c>
      <c r="K263">
        <v>77</v>
      </c>
    </row>
    <row r="264" spans="1:11" x14ac:dyDescent="0.35">
      <c r="A264" t="s">
        <v>20</v>
      </c>
      <c r="B264">
        <v>2436</v>
      </c>
      <c r="J264" t="s">
        <v>14</v>
      </c>
      <c r="K264">
        <v>1748</v>
      </c>
    </row>
    <row r="265" spans="1:11" x14ac:dyDescent="0.35">
      <c r="A265" t="s">
        <v>20</v>
      </c>
      <c r="B265">
        <v>80</v>
      </c>
      <c r="J265" t="s">
        <v>14</v>
      </c>
      <c r="K265">
        <v>79</v>
      </c>
    </row>
    <row r="266" spans="1:11" x14ac:dyDescent="0.35">
      <c r="A266" t="s">
        <v>20</v>
      </c>
      <c r="B266">
        <v>42</v>
      </c>
      <c r="J266" t="s">
        <v>14</v>
      </c>
      <c r="K266">
        <v>889</v>
      </c>
    </row>
    <row r="267" spans="1:11" x14ac:dyDescent="0.35">
      <c r="A267" t="s">
        <v>20</v>
      </c>
      <c r="B267">
        <v>139</v>
      </c>
      <c r="J267" t="s">
        <v>14</v>
      </c>
      <c r="K267">
        <v>56</v>
      </c>
    </row>
    <row r="268" spans="1:11" x14ac:dyDescent="0.35">
      <c r="A268" t="s">
        <v>20</v>
      </c>
      <c r="B268">
        <v>159</v>
      </c>
      <c r="J268" t="s">
        <v>14</v>
      </c>
      <c r="K268">
        <v>1</v>
      </c>
    </row>
    <row r="269" spans="1:11" x14ac:dyDescent="0.35">
      <c r="A269" t="s">
        <v>20</v>
      </c>
      <c r="B269">
        <v>381</v>
      </c>
      <c r="J269" t="s">
        <v>14</v>
      </c>
      <c r="K269">
        <v>83</v>
      </c>
    </row>
    <row r="270" spans="1:11" x14ac:dyDescent="0.35">
      <c r="A270" t="s">
        <v>20</v>
      </c>
      <c r="B270">
        <v>194</v>
      </c>
      <c r="J270" t="s">
        <v>14</v>
      </c>
      <c r="K270">
        <v>2025</v>
      </c>
    </row>
    <row r="271" spans="1:11" x14ac:dyDescent="0.35">
      <c r="A271" t="s">
        <v>20</v>
      </c>
      <c r="B271">
        <v>106</v>
      </c>
      <c r="J271" t="s">
        <v>14</v>
      </c>
      <c r="K271">
        <v>14</v>
      </c>
    </row>
    <row r="272" spans="1:11" x14ac:dyDescent="0.35">
      <c r="A272" t="s">
        <v>20</v>
      </c>
      <c r="B272">
        <v>142</v>
      </c>
      <c r="J272" t="s">
        <v>14</v>
      </c>
      <c r="K272">
        <v>656</v>
      </c>
    </row>
    <row r="273" spans="1:11" x14ac:dyDescent="0.35">
      <c r="A273" t="s">
        <v>20</v>
      </c>
      <c r="B273">
        <v>211</v>
      </c>
      <c r="J273" t="s">
        <v>14</v>
      </c>
      <c r="K273">
        <v>1596</v>
      </c>
    </row>
    <row r="274" spans="1:11" x14ac:dyDescent="0.35">
      <c r="A274" t="s">
        <v>20</v>
      </c>
      <c r="B274">
        <v>2756</v>
      </c>
      <c r="J274" t="s">
        <v>14</v>
      </c>
      <c r="K274">
        <v>10</v>
      </c>
    </row>
    <row r="275" spans="1:11" x14ac:dyDescent="0.35">
      <c r="A275" t="s">
        <v>20</v>
      </c>
      <c r="B275">
        <v>173</v>
      </c>
      <c r="J275" t="s">
        <v>14</v>
      </c>
      <c r="K275">
        <v>1121</v>
      </c>
    </row>
    <row r="276" spans="1:11" x14ac:dyDescent="0.35">
      <c r="A276" t="s">
        <v>20</v>
      </c>
      <c r="B276">
        <v>87</v>
      </c>
      <c r="J276" t="s">
        <v>14</v>
      </c>
      <c r="K276">
        <v>15</v>
      </c>
    </row>
    <row r="277" spans="1:11" x14ac:dyDescent="0.35">
      <c r="A277" t="s">
        <v>20</v>
      </c>
      <c r="B277">
        <v>1572</v>
      </c>
      <c r="J277" t="s">
        <v>14</v>
      </c>
      <c r="K277">
        <v>191</v>
      </c>
    </row>
    <row r="278" spans="1:11" x14ac:dyDescent="0.35">
      <c r="A278" t="s">
        <v>20</v>
      </c>
      <c r="B278">
        <v>2346</v>
      </c>
      <c r="J278" t="s">
        <v>14</v>
      </c>
      <c r="K278">
        <v>16</v>
      </c>
    </row>
    <row r="279" spans="1:11" x14ac:dyDescent="0.35">
      <c r="A279" t="s">
        <v>20</v>
      </c>
      <c r="B279">
        <v>115</v>
      </c>
      <c r="J279" t="s">
        <v>14</v>
      </c>
      <c r="K279">
        <v>17</v>
      </c>
    </row>
    <row r="280" spans="1:11" x14ac:dyDescent="0.35">
      <c r="A280" t="s">
        <v>20</v>
      </c>
      <c r="B280">
        <v>85</v>
      </c>
      <c r="J280" t="s">
        <v>14</v>
      </c>
      <c r="K280">
        <v>34</v>
      </c>
    </row>
    <row r="281" spans="1:11" x14ac:dyDescent="0.35">
      <c r="A281" t="s">
        <v>20</v>
      </c>
      <c r="B281">
        <v>144</v>
      </c>
      <c r="J281" t="s">
        <v>14</v>
      </c>
      <c r="K281">
        <v>1</v>
      </c>
    </row>
    <row r="282" spans="1:11" x14ac:dyDescent="0.35">
      <c r="A282" t="s">
        <v>20</v>
      </c>
      <c r="B282">
        <v>2443</v>
      </c>
      <c r="J282" t="s">
        <v>14</v>
      </c>
      <c r="K282">
        <v>1274</v>
      </c>
    </row>
    <row r="283" spans="1:11" x14ac:dyDescent="0.35">
      <c r="A283" t="s">
        <v>20</v>
      </c>
      <c r="B283">
        <v>64</v>
      </c>
      <c r="J283" t="s">
        <v>14</v>
      </c>
      <c r="K283">
        <v>210</v>
      </c>
    </row>
    <row r="284" spans="1:11" x14ac:dyDescent="0.35">
      <c r="A284" t="s">
        <v>20</v>
      </c>
      <c r="B284">
        <v>268</v>
      </c>
      <c r="J284" t="s">
        <v>14</v>
      </c>
      <c r="K284">
        <v>248</v>
      </c>
    </row>
    <row r="285" spans="1:11" x14ac:dyDescent="0.35">
      <c r="A285" t="s">
        <v>20</v>
      </c>
      <c r="B285">
        <v>195</v>
      </c>
      <c r="J285" t="s">
        <v>14</v>
      </c>
      <c r="K285">
        <v>513</v>
      </c>
    </row>
    <row r="286" spans="1:11" x14ac:dyDescent="0.35">
      <c r="A286" t="s">
        <v>20</v>
      </c>
      <c r="B286">
        <v>186</v>
      </c>
      <c r="J286" t="s">
        <v>14</v>
      </c>
      <c r="K286">
        <v>3410</v>
      </c>
    </row>
    <row r="287" spans="1:11" x14ac:dyDescent="0.35">
      <c r="A287" t="s">
        <v>20</v>
      </c>
      <c r="B287">
        <v>460</v>
      </c>
      <c r="J287" t="s">
        <v>14</v>
      </c>
      <c r="K287">
        <v>10</v>
      </c>
    </row>
    <row r="288" spans="1:11" x14ac:dyDescent="0.35">
      <c r="A288" t="s">
        <v>20</v>
      </c>
      <c r="B288">
        <v>2528</v>
      </c>
      <c r="J288" t="s">
        <v>14</v>
      </c>
      <c r="K288">
        <v>2201</v>
      </c>
    </row>
    <row r="289" spans="1:11" x14ac:dyDescent="0.35">
      <c r="A289" t="s">
        <v>20</v>
      </c>
      <c r="B289">
        <v>3657</v>
      </c>
      <c r="J289" t="s">
        <v>14</v>
      </c>
      <c r="K289">
        <v>676</v>
      </c>
    </row>
    <row r="290" spans="1:11" x14ac:dyDescent="0.35">
      <c r="A290" t="s">
        <v>20</v>
      </c>
      <c r="B290">
        <v>131</v>
      </c>
      <c r="J290" t="s">
        <v>14</v>
      </c>
      <c r="K290">
        <v>831</v>
      </c>
    </row>
    <row r="291" spans="1:11" x14ac:dyDescent="0.35">
      <c r="A291" t="s">
        <v>20</v>
      </c>
      <c r="B291">
        <v>239</v>
      </c>
      <c r="J291" t="s">
        <v>14</v>
      </c>
      <c r="K291">
        <v>859</v>
      </c>
    </row>
    <row r="292" spans="1:11" x14ac:dyDescent="0.35">
      <c r="A292" t="s">
        <v>20</v>
      </c>
      <c r="B292">
        <v>78</v>
      </c>
      <c r="J292" t="s">
        <v>14</v>
      </c>
      <c r="K292">
        <v>45</v>
      </c>
    </row>
    <row r="293" spans="1:11" x14ac:dyDescent="0.35">
      <c r="A293" t="s">
        <v>20</v>
      </c>
      <c r="B293">
        <v>1773</v>
      </c>
      <c r="J293" t="s">
        <v>14</v>
      </c>
      <c r="K293">
        <v>6</v>
      </c>
    </row>
    <row r="294" spans="1:11" x14ac:dyDescent="0.35">
      <c r="A294" t="s">
        <v>20</v>
      </c>
      <c r="B294">
        <v>32</v>
      </c>
      <c r="J294" t="s">
        <v>14</v>
      </c>
      <c r="K294">
        <v>7</v>
      </c>
    </row>
    <row r="295" spans="1:11" x14ac:dyDescent="0.35">
      <c r="A295" t="s">
        <v>20</v>
      </c>
      <c r="B295">
        <v>369</v>
      </c>
      <c r="J295" t="s">
        <v>14</v>
      </c>
      <c r="K295">
        <v>31</v>
      </c>
    </row>
    <row r="296" spans="1:11" x14ac:dyDescent="0.35">
      <c r="A296" t="s">
        <v>20</v>
      </c>
      <c r="B296">
        <v>89</v>
      </c>
      <c r="J296" t="s">
        <v>14</v>
      </c>
      <c r="K296">
        <v>78</v>
      </c>
    </row>
    <row r="297" spans="1:11" x14ac:dyDescent="0.35">
      <c r="A297" t="s">
        <v>20</v>
      </c>
      <c r="B297">
        <v>147</v>
      </c>
      <c r="J297" t="s">
        <v>14</v>
      </c>
      <c r="K297">
        <v>1225</v>
      </c>
    </row>
    <row r="298" spans="1:11" x14ac:dyDescent="0.35">
      <c r="A298" t="s">
        <v>20</v>
      </c>
      <c r="B298">
        <v>126</v>
      </c>
      <c r="J298" t="s">
        <v>14</v>
      </c>
      <c r="K298">
        <v>1</v>
      </c>
    </row>
    <row r="299" spans="1:11" x14ac:dyDescent="0.35">
      <c r="A299" t="s">
        <v>20</v>
      </c>
      <c r="B299">
        <v>2218</v>
      </c>
      <c r="J299" t="s">
        <v>14</v>
      </c>
      <c r="K299">
        <v>67</v>
      </c>
    </row>
    <row r="300" spans="1:11" x14ac:dyDescent="0.35">
      <c r="A300" t="s">
        <v>20</v>
      </c>
      <c r="B300">
        <v>202</v>
      </c>
      <c r="J300" t="s">
        <v>14</v>
      </c>
      <c r="K300">
        <v>19</v>
      </c>
    </row>
    <row r="301" spans="1:11" x14ac:dyDescent="0.35">
      <c r="A301" t="s">
        <v>20</v>
      </c>
      <c r="B301">
        <v>140</v>
      </c>
      <c r="J301" t="s">
        <v>14</v>
      </c>
      <c r="K301">
        <v>2108</v>
      </c>
    </row>
    <row r="302" spans="1:11" x14ac:dyDescent="0.35">
      <c r="A302" t="s">
        <v>20</v>
      </c>
      <c r="B302">
        <v>1052</v>
      </c>
      <c r="J302" t="s">
        <v>14</v>
      </c>
      <c r="K302">
        <v>679</v>
      </c>
    </row>
    <row r="303" spans="1:11" x14ac:dyDescent="0.35">
      <c r="A303" t="s">
        <v>20</v>
      </c>
      <c r="B303">
        <v>247</v>
      </c>
      <c r="J303" t="s">
        <v>14</v>
      </c>
      <c r="K303">
        <v>36</v>
      </c>
    </row>
    <row r="304" spans="1:11" x14ac:dyDescent="0.35">
      <c r="A304" t="s">
        <v>20</v>
      </c>
      <c r="B304">
        <v>84</v>
      </c>
      <c r="J304" t="s">
        <v>14</v>
      </c>
      <c r="K304">
        <v>47</v>
      </c>
    </row>
    <row r="305" spans="1:11" x14ac:dyDescent="0.35">
      <c r="A305" t="s">
        <v>20</v>
      </c>
      <c r="B305">
        <v>88</v>
      </c>
      <c r="J305" t="s">
        <v>14</v>
      </c>
      <c r="K305">
        <v>70</v>
      </c>
    </row>
    <row r="306" spans="1:11" x14ac:dyDescent="0.35">
      <c r="A306" t="s">
        <v>20</v>
      </c>
      <c r="B306">
        <v>156</v>
      </c>
      <c r="J306" t="s">
        <v>14</v>
      </c>
      <c r="K306">
        <v>154</v>
      </c>
    </row>
    <row r="307" spans="1:11" x14ac:dyDescent="0.35">
      <c r="A307" t="s">
        <v>20</v>
      </c>
      <c r="B307">
        <v>2985</v>
      </c>
      <c r="J307" t="s">
        <v>14</v>
      </c>
      <c r="K307">
        <v>22</v>
      </c>
    </row>
    <row r="308" spans="1:11" x14ac:dyDescent="0.35">
      <c r="A308" t="s">
        <v>20</v>
      </c>
      <c r="B308">
        <v>762</v>
      </c>
      <c r="J308" t="s">
        <v>14</v>
      </c>
      <c r="K308">
        <v>1758</v>
      </c>
    </row>
    <row r="309" spans="1:11" x14ac:dyDescent="0.35">
      <c r="A309" t="s">
        <v>20</v>
      </c>
      <c r="B309">
        <v>554</v>
      </c>
      <c r="J309" t="s">
        <v>14</v>
      </c>
      <c r="K309">
        <v>94</v>
      </c>
    </row>
    <row r="310" spans="1:11" x14ac:dyDescent="0.35">
      <c r="A310" t="s">
        <v>20</v>
      </c>
      <c r="B310">
        <v>135</v>
      </c>
      <c r="J310" t="s">
        <v>14</v>
      </c>
      <c r="K310">
        <v>33</v>
      </c>
    </row>
    <row r="311" spans="1:11" x14ac:dyDescent="0.35">
      <c r="A311" t="s">
        <v>20</v>
      </c>
      <c r="B311">
        <v>122</v>
      </c>
      <c r="J311" t="s">
        <v>14</v>
      </c>
      <c r="K311">
        <v>1</v>
      </c>
    </row>
    <row r="312" spans="1:11" x14ac:dyDescent="0.35">
      <c r="A312" t="s">
        <v>20</v>
      </c>
      <c r="B312">
        <v>221</v>
      </c>
      <c r="J312" t="s">
        <v>14</v>
      </c>
      <c r="K312">
        <v>31</v>
      </c>
    </row>
    <row r="313" spans="1:11" x14ac:dyDescent="0.35">
      <c r="A313" t="s">
        <v>20</v>
      </c>
      <c r="B313">
        <v>126</v>
      </c>
      <c r="J313" t="s">
        <v>14</v>
      </c>
      <c r="K313">
        <v>35</v>
      </c>
    </row>
    <row r="314" spans="1:11" x14ac:dyDescent="0.35">
      <c r="A314" t="s">
        <v>20</v>
      </c>
      <c r="B314">
        <v>1022</v>
      </c>
      <c r="J314" t="s">
        <v>14</v>
      </c>
      <c r="K314">
        <v>63</v>
      </c>
    </row>
    <row r="315" spans="1:11" x14ac:dyDescent="0.35">
      <c r="A315" t="s">
        <v>20</v>
      </c>
      <c r="B315">
        <v>3177</v>
      </c>
      <c r="J315" t="s">
        <v>14</v>
      </c>
      <c r="K315">
        <v>526</v>
      </c>
    </row>
    <row r="316" spans="1:11" x14ac:dyDescent="0.35">
      <c r="A316" t="s">
        <v>20</v>
      </c>
      <c r="B316">
        <v>198</v>
      </c>
      <c r="J316" t="s">
        <v>14</v>
      </c>
      <c r="K316">
        <v>121</v>
      </c>
    </row>
    <row r="317" spans="1:11" x14ac:dyDescent="0.35">
      <c r="A317" t="s">
        <v>20</v>
      </c>
      <c r="B317">
        <v>85</v>
      </c>
      <c r="J317" t="s">
        <v>14</v>
      </c>
      <c r="K317">
        <v>67</v>
      </c>
    </row>
    <row r="318" spans="1:11" x14ac:dyDescent="0.35">
      <c r="A318" t="s">
        <v>20</v>
      </c>
      <c r="B318">
        <v>3596</v>
      </c>
      <c r="J318" t="s">
        <v>14</v>
      </c>
      <c r="K318">
        <v>57</v>
      </c>
    </row>
    <row r="319" spans="1:11" x14ac:dyDescent="0.35">
      <c r="A319" t="s">
        <v>20</v>
      </c>
      <c r="B319">
        <v>244</v>
      </c>
      <c r="J319" t="s">
        <v>14</v>
      </c>
      <c r="K319">
        <v>1229</v>
      </c>
    </row>
    <row r="320" spans="1:11" x14ac:dyDescent="0.35">
      <c r="A320" t="s">
        <v>20</v>
      </c>
      <c r="B320">
        <v>5180</v>
      </c>
      <c r="J320" t="s">
        <v>14</v>
      </c>
      <c r="K320">
        <v>12</v>
      </c>
    </row>
    <row r="321" spans="1:11" x14ac:dyDescent="0.35">
      <c r="A321" t="s">
        <v>20</v>
      </c>
      <c r="B321">
        <v>589</v>
      </c>
      <c r="J321" t="s">
        <v>14</v>
      </c>
      <c r="K321">
        <v>452</v>
      </c>
    </row>
    <row r="322" spans="1:11" x14ac:dyDescent="0.35">
      <c r="A322" t="s">
        <v>20</v>
      </c>
      <c r="B322">
        <v>2725</v>
      </c>
      <c r="J322" t="s">
        <v>14</v>
      </c>
      <c r="K322">
        <v>1886</v>
      </c>
    </row>
    <row r="323" spans="1:11" x14ac:dyDescent="0.35">
      <c r="A323" t="s">
        <v>20</v>
      </c>
      <c r="B323">
        <v>300</v>
      </c>
      <c r="J323" t="s">
        <v>14</v>
      </c>
      <c r="K323">
        <v>1825</v>
      </c>
    </row>
    <row r="324" spans="1:11" x14ac:dyDescent="0.35">
      <c r="A324" t="s">
        <v>20</v>
      </c>
      <c r="B324">
        <v>144</v>
      </c>
      <c r="J324" t="s">
        <v>14</v>
      </c>
      <c r="K324">
        <v>31</v>
      </c>
    </row>
    <row r="325" spans="1:11" x14ac:dyDescent="0.35">
      <c r="A325" t="s">
        <v>20</v>
      </c>
      <c r="B325">
        <v>87</v>
      </c>
      <c r="J325" t="s">
        <v>14</v>
      </c>
      <c r="K325">
        <v>107</v>
      </c>
    </row>
    <row r="326" spans="1:11" x14ac:dyDescent="0.35">
      <c r="A326" t="s">
        <v>20</v>
      </c>
      <c r="B326">
        <v>3116</v>
      </c>
      <c r="J326" t="s">
        <v>14</v>
      </c>
      <c r="K326">
        <v>27</v>
      </c>
    </row>
    <row r="327" spans="1:11" x14ac:dyDescent="0.35">
      <c r="A327" t="s">
        <v>20</v>
      </c>
      <c r="B327">
        <v>909</v>
      </c>
      <c r="J327" t="s">
        <v>14</v>
      </c>
      <c r="K327">
        <v>1221</v>
      </c>
    </row>
    <row r="328" spans="1:11" x14ac:dyDescent="0.35">
      <c r="A328" t="s">
        <v>20</v>
      </c>
      <c r="B328">
        <v>1613</v>
      </c>
      <c r="J328" t="s">
        <v>14</v>
      </c>
      <c r="K328">
        <v>1</v>
      </c>
    </row>
    <row r="329" spans="1:11" x14ac:dyDescent="0.35">
      <c r="A329" t="s">
        <v>20</v>
      </c>
      <c r="B329">
        <v>136</v>
      </c>
      <c r="J329" t="s">
        <v>14</v>
      </c>
      <c r="K329">
        <v>16</v>
      </c>
    </row>
    <row r="330" spans="1:11" x14ac:dyDescent="0.35">
      <c r="A330" t="s">
        <v>20</v>
      </c>
      <c r="B330">
        <v>130</v>
      </c>
      <c r="J330" t="s">
        <v>14</v>
      </c>
      <c r="K330">
        <v>41</v>
      </c>
    </row>
    <row r="331" spans="1:11" x14ac:dyDescent="0.35">
      <c r="A331" t="s">
        <v>20</v>
      </c>
      <c r="B331">
        <v>102</v>
      </c>
      <c r="J331" t="s">
        <v>14</v>
      </c>
      <c r="K331">
        <v>523</v>
      </c>
    </row>
    <row r="332" spans="1:11" x14ac:dyDescent="0.35">
      <c r="A332" t="s">
        <v>20</v>
      </c>
      <c r="B332">
        <v>4006</v>
      </c>
      <c r="J332" t="s">
        <v>14</v>
      </c>
      <c r="K332">
        <v>141</v>
      </c>
    </row>
    <row r="333" spans="1:11" x14ac:dyDescent="0.35">
      <c r="A333" t="s">
        <v>20</v>
      </c>
      <c r="B333">
        <v>1629</v>
      </c>
      <c r="J333" t="s">
        <v>14</v>
      </c>
      <c r="K333">
        <v>52</v>
      </c>
    </row>
    <row r="334" spans="1:11" x14ac:dyDescent="0.35">
      <c r="A334" t="s">
        <v>20</v>
      </c>
      <c r="B334">
        <v>2188</v>
      </c>
      <c r="J334" t="s">
        <v>14</v>
      </c>
      <c r="K334">
        <v>225</v>
      </c>
    </row>
    <row r="335" spans="1:11" x14ac:dyDescent="0.35">
      <c r="A335" t="s">
        <v>20</v>
      </c>
      <c r="B335">
        <v>2409</v>
      </c>
      <c r="J335" t="s">
        <v>14</v>
      </c>
      <c r="K335">
        <v>38</v>
      </c>
    </row>
    <row r="336" spans="1:11" x14ac:dyDescent="0.35">
      <c r="A336" t="s">
        <v>20</v>
      </c>
      <c r="B336">
        <v>194</v>
      </c>
      <c r="J336" t="s">
        <v>14</v>
      </c>
      <c r="K336">
        <v>15</v>
      </c>
    </row>
    <row r="337" spans="1:11" x14ac:dyDescent="0.35">
      <c r="A337" t="s">
        <v>20</v>
      </c>
      <c r="B337">
        <v>1140</v>
      </c>
      <c r="J337" t="s">
        <v>14</v>
      </c>
      <c r="K337">
        <v>37</v>
      </c>
    </row>
    <row r="338" spans="1:11" x14ac:dyDescent="0.35">
      <c r="A338" t="s">
        <v>20</v>
      </c>
      <c r="B338">
        <v>102</v>
      </c>
      <c r="J338" t="s">
        <v>14</v>
      </c>
      <c r="K338">
        <v>112</v>
      </c>
    </row>
    <row r="339" spans="1:11" x14ac:dyDescent="0.35">
      <c r="A339" t="s">
        <v>20</v>
      </c>
      <c r="B339">
        <v>2857</v>
      </c>
      <c r="J339" t="s">
        <v>14</v>
      </c>
      <c r="K339">
        <v>21</v>
      </c>
    </row>
    <row r="340" spans="1:11" x14ac:dyDescent="0.35">
      <c r="A340" t="s">
        <v>20</v>
      </c>
      <c r="B340">
        <v>107</v>
      </c>
      <c r="J340" t="s">
        <v>14</v>
      </c>
      <c r="K340">
        <v>67</v>
      </c>
    </row>
    <row r="341" spans="1:11" x14ac:dyDescent="0.35">
      <c r="A341" t="s">
        <v>20</v>
      </c>
      <c r="B341">
        <v>160</v>
      </c>
      <c r="J341" t="s">
        <v>14</v>
      </c>
      <c r="K341">
        <v>78</v>
      </c>
    </row>
    <row r="342" spans="1:11" x14ac:dyDescent="0.35">
      <c r="A342" t="s">
        <v>20</v>
      </c>
      <c r="B342">
        <v>2230</v>
      </c>
      <c r="J342" t="s">
        <v>14</v>
      </c>
      <c r="K342">
        <v>67</v>
      </c>
    </row>
    <row r="343" spans="1:11" x14ac:dyDescent="0.35">
      <c r="A343" t="s">
        <v>20</v>
      </c>
      <c r="B343">
        <v>316</v>
      </c>
      <c r="J343" t="s">
        <v>14</v>
      </c>
      <c r="K343">
        <v>263</v>
      </c>
    </row>
    <row r="344" spans="1:11" x14ac:dyDescent="0.35">
      <c r="A344" t="s">
        <v>20</v>
      </c>
      <c r="B344">
        <v>117</v>
      </c>
      <c r="J344" t="s">
        <v>14</v>
      </c>
      <c r="K344">
        <v>1691</v>
      </c>
    </row>
    <row r="345" spans="1:11" x14ac:dyDescent="0.35">
      <c r="A345" t="s">
        <v>20</v>
      </c>
      <c r="B345">
        <v>6406</v>
      </c>
      <c r="J345" t="s">
        <v>14</v>
      </c>
      <c r="K345">
        <v>181</v>
      </c>
    </row>
    <row r="346" spans="1:11" x14ac:dyDescent="0.35">
      <c r="A346" t="s">
        <v>20</v>
      </c>
      <c r="B346">
        <v>192</v>
      </c>
      <c r="J346" t="s">
        <v>14</v>
      </c>
      <c r="K346">
        <v>13</v>
      </c>
    </row>
    <row r="347" spans="1:11" x14ac:dyDescent="0.35">
      <c r="A347" t="s">
        <v>20</v>
      </c>
      <c r="B347">
        <v>26</v>
      </c>
      <c r="J347" t="s">
        <v>14</v>
      </c>
      <c r="K347">
        <v>1</v>
      </c>
    </row>
    <row r="348" spans="1:11" x14ac:dyDescent="0.35">
      <c r="A348" t="s">
        <v>20</v>
      </c>
      <c r="B348">
        <v>723</v>
      </c>
      <c r="J348" t="s">
        <v>14</v>
      </c>
      <c r="K348">
        <v>21</v>
      </c>
    </row>
    <row r="349" spans="1:11" x14ac:dyDescent="0.35">
      <c r="A349" t="s">
        <v>20</v>
      </c>
      <c r="B349">
        <v>170</v>
      </c>
      <c r="J349" t="s">
        <v>14</v>
      </c>
      <c r="K349">
        <v>830</v>
      </c>
    </row>
    <row r="350" spans="1:11" x14ac:dyDescent="0.35">
      <c r="A350" t="s">
        <v>20</v>
      </c>
      <c r="B350">
        <v>238</v>
      </c>
      <c r="J350" t="s">
        <v>14</v>
      </c>
      <c r="K350">
        <v>130</v>
      </c>
    </row>
    <row r="351" spans="1:11" x14ac:dyDescent="0.35">
      <c r="A351" t="s">
        <v>20</v>
      </c>
      <c r="B351">
        <v>55</v>
      </c>
      <c r="J351" t="s">
        <v>14</v>
      </c>
      <c r="K351">
        <v>55</v>
      </c>
    </row>
    <row r="352" spans="1:11" x14ac:dyDescent="0.35">
      <c r="A352" t="s">
        <v>20</v>
      </c>
      <c r="B352">
        <v>128</v>
      </c>
      <c r="J352" t="s">
        <v>14</v>
      </c>
      <c r="K352">
        <v>114</v>
      </c>
    </row>
    <row r="353" spans="1:11" x14ac:dyDescent="0.35">
      <c r="A353" t="s">
        <v>20</v>
      </c>
      <c r="B353">
        <v>2144</v>
      </c>
      <c r="J353" t="s">
        <v>14</v>
      </c>
      <c r="K353">
        <v>594</v>
      </c>
    </row>
    <row r="354" spans="1:11" x14ac:dyDescent="0.35">
      <c r="A354" t="s">
        <v>20</v>
      </c>
      <c r="B354">
        <v>2693</v>
      </c>
      <c r="J354" t="s">
        <v>14</v>
      </c>
      <c r="K354">
        <v>24</v>
      </c>
    </row>
    <row r="355" spans="1:11" x14ac:dyDescent="0.35">
      <c r="A355" t="s">
        <v>20</v>
      </c>
      <c r="B355">
        <v>432</v>
      </c>
      <c r="J355" t="s">
        <v>14</v>
      </c>
      <c r="K355">
        <v>252</v>
      </c>
    </row>
    <row r="356" spans="1:11" x14ac:dyDescent="0.35">
      <c r="A356" t="s">
        <v>20</v>
      </c>
      <c r="B356">
        <v>189</v>
      </c>
      <c r="J356" t="s">
        <v>14</v>
      </c>
      <c r="K356">
        <v>67</v>
      </c>
    </row>
    <row r="357" spans="1:11" x14ac:dyDescent="0.35">
      <c r="A357" t="s">
        <v>20</v>
      </c>
      <c r="B357">
        <v>154</v>
      </c>
      <c r="J357" t="s">
        <v>14</v>
      </c>
      <c r="K357">
        <v>742</v>
      </c>
    </row>
    <row r="358" spans="1:11" x14ac:dyDescent="0.35">
      <c r="A358" t="s">
        <v>20</v>
      </c>
      <c r="B358">
        <v>96</v>
      </c>
      <c r="J358" t="s">
        <v>14</v>
      </c>
      <c r="K358">
        <v>75</v>
      </c>
    </row>
    <row r="359" spans="1:11" x14ac:dyDescent="0.35">
      <c r="A359" t="s">
        <v>20</v>
      </c>
      <c r="B359">
        <v>3063</v>
      </c>
      <c r="J359" t="s">
        <v>14</v>
      </c>
      <c r="K359">
        <v>4405</v>
      </c>
    </row>
    <row r="360" spans="1:11" x14ac:dyDescent="0.35">
      <c r="A360" t="s">
        <v>20</v>
      </c>
      <c r="B360">
        <v>2266</v>
      </c>
      <c r="J360" t="s">
        <v>14</v>
      </c>
      <c r="K360">
        <v>92</v>
      </c>
    </row>
    <row r="361" spans="1:11" x14ac:dyDescent="0.35">
      <c r="A361" t="s">
        <v>20</v>
      </c>
      <c r="B361">
        <v>194</v>
      </c>
      <c r="J361" t="s">
        <v>14</v>
      </c>
      <c r="K361">
        <v>64</v>
      </c>
    </row>
    <row r="362" spans="1:11" x14ac:dyDescent="0.35">
      <c r="A362" t="s">
        <v>20</v>
      </c>
      <c r="B362">
        <v>129</v>
      </c>
      <c r="J362" t="s">
        <v>14</v>
      </c>
      <c r="K362">
        <v>64</v>
      </c>
    </row>
    <row r="363" spans="1:11" x14ac:dyDescent="0.35">
      <c r="A363" t="s">
        <v>20</v>
      </c>
      <c r="B363">
        <v>375</v>
      </c>
      <c r="J363" t="s">
        <v>14</v>
      </c>
      <c r="K363">
        <v>842</v>
      </c>
    </row>
    <row r="364" spans="1:11" x14ac:dyDescent="0.35">
      <c r="A364" t="s">
        <v>20</v>
      </c>
      <c r="B364">
        <v>409</v>
      </c>
      <c r="J364" t="s">
        <v>14</v>
      </c>
      <c r="K364">
        <v>112</v>
      </c>
    </row>
    <row r="365" spans="1:11" x14ac:dyDescent="0.35">
      <c r="A365" t="s">
        <v>20</v>
      </c>
      <c r="B365">
        <v>234</v>
      </c>
      <c r="J365" t="s">
        <v>14</v>
      </c>
      <c r="K365">
        <v>374</v>
      </c>
    </row>
    <row r="366" spans="1:11" x14ac:dyDescent="0.35">
      <c r="A366" t="s">
        <v>20</v>
      </c>
      <c r="B366">
        <v>3016</v>
      </c>
    </row>
    <row r="367" spans="1:11" x14ac:dyDescent="0.35">
      <c r="A367" t="s">
        <v>20</v>
      </c>
      <c r="B367">
        <v>264</v>
      </c>
    </row>
    <row r="368" spans="1:11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ontainsText" dxfId="7" priority="17" operator="containsText" text="canceled">
      <formula>NOT(ISERROR(SEARCH("canceled",A2)))</formula>
    </cfRule>
    <cfRule type="containsText" dxfId="6" priority="18" operator="containsText" text="live">
      <formula>NOT(ISERROR(SEARCH("live",A2)))</formula>
    </cfRule>
    <cfRule type="containsText" dxfId="5" priority="19" operator="containsText" text="successful">
      <formula>NOT(ISERROR(SEARCH("successful",A2)))</formula>
    </cfRule>
    <cfRule type="containsText" dxfId="4" priority="20" operator="containsText" text="failed">
      <formula>NOT(ISERROR(SEARCH("failed",A2)))</formula>
    </cfRule>
  </conditionalFormatting>
  <conditionalFormatting sqref="J2:J365">
    <cfRule type="containsText" dxfId="3" priority="1" operator="containsText" text="canceled">
      <formula>NOT(ISERROR(SEARCH("canceled",J2)))</formula>
    </cfRule>
    <cfRule type="containsText" dxfId="2" priority="2" operator="containsText" text="live">
      <formula>NOT(ISERROR(SEARCH("live",J2)))</formula>
    </cfRule>
    <cfRule type="containsText" dxfId="1" priority="3" operator="containsText" text="successful">
      <formula>NOT(ISERROR(SEARCH("successful",J2)))</formula>
    </cfRule>
    <cfRule type="containsText" dxfId="0" priority="4" operator="containsText" text="failed">
      <formula>NOT(ISERROR(SEARCH("failed",J2)))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CampaignsCount per Category</vt:lpstr>
      <vt:lpstr>CampaignsCount per Sub-Category</vt:lpstr>
      <vt:lpstr>Count of Outcome Vs Date</vt:lpstr>
      <vt:lpstr>Outcome by Goal 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 Bendahmane</cp:lastModifiedBy>
  <dcterms:created xsi:type="dcterms:W3CDTF">2021-09-29T18:52:28Z</dcterms:created>
  <dcterms:modified xsi:type="dcterms:W3CDTF">2024-10-21T19:12:00Z</dcterms:modified>
</cp:coreProperties>
</file>