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9cc822a8f06888/Desktop/GitHub Repositories/excel-challenge/"/>
    </mc:Choice>
  </mc:AlternateContent>
  <xr:revisionPtr revIDLastSave="1165" documentId="8_{F08E2E22-5AD0-45AA-82A7-047499F2A299}" xr6:coauthVersionLast="47" xr6:coauthVersionMax="47" xr10:uidLastSave="{5786BB53-FD9B-41DE-A2E6-4449FEED81FF}"/>
  <bookViews>
    <workbookView xWindow="-110" yWindow="-110" windowWidth="19420" windowHeight="11500" firstSheet="3" activeTab="5" xr2:uid="{00000000-000D-0000-FFFF-FFFF00000000}"/>
  </bookViews>
  <sheets>
    <sheet name="Crowdfunding" sheetId="1" r:id="rId1"/>
    <sheet name="campaignsCount per Category" sheetId="6" r:id="rId2"/>
    <sheet name="CampaignsCount per Sub-Category" sheetId="10" r:id="rId3"/>
    <sheet name="Count of Outcome Vs Months" sheetId="12" r:id="rId4"/>
    <sheet name="Crowdfunding Goal Analysis" sheetId="13" r:id="rId5"/>
    <sheet name="Statistical Analysis" sheetId="14" r:id="rId6"/>
  </sheets>
  <definedNames>
    <definedName name="_xlnm._FilterDatabase" localSheetId="0" hidden="1">Crowdfunding!$G$1:$G$1001</definedName>
    <definedName name="_xlnm._FilterDatabase" localSheetId="5" hidden="1">'Statistical Analysis'!$A$1:$A$1048141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3" l="1"/>
  <c r="G8" i="14"/>
  <c r="F8" i="14"/>
  <c r="G7" i="14"/>
  <c r="F7" i="14"/>
  <c r="G6" i="14"/>
  <c r="F6" i="14"/>
  <c r="G5" i="14"/>
  <c r="F5" i="14"/>
  <c r="G4" i="14"/>
  <c r="F4" i="14"/>
  <c r="G3" i="14"/>
  <c r="F3" i="14"/>
  <c r="C2" i="13"/>
  <c r="D12" i="13"/>
  <c r="C12" i="13"/>
  <c r="D11" i="13"/>
  <c r="C11" i="13"/>
  <c r="D10" i="13"/>
  <c r="C10" i="13"/>
  <c r="D9" i="13"/>
  <c r="C9" i="13"/>
  <c r="D8" i="13"/>
  <c r="C8" i="13"/>
  <c r="D7" i="13"/>
  <c r="C7" i="13"/>
  <c r="D6" i="13"/>
  <c r="C6" i="13"/>
  <c r="D5" i="13"/>
  <c r="C5" i="13"/>
  <c r="D4" i="13"/>
  <c r="C4" i="13"/>
  <c r="D3" i="13"/>
  <c r="C3" i="13"/>
  <c r="D2" i="13"/>
  <c r="D13" i="13"/>
  <c r="C13" i="13"/>
  <c r="B13" i="13"/>
  <c r="B12" i="13"/>
  <c r="B11" i="13"/>
  <c r="B10" i="13"/>
  <c r="B9" i="13"/>
  <c r="B8" i="13"/>
  <c r="B7" i="13"/>
  <c r="B6" i="13"/>
  <c r="B5" i="13"/>
  <c r="B4" i="13"/>
  <c r="B3" i="13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I20" i="1"/>
  <c r="I1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2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8" i="1"/>
  <c r="F9" i="1"/>
  <c r="F7" i="1"/>
  <c r="F6" i="1"/>
  <c r="E12" i="13" l="1"/>
  <c r="H12" i="13" s="1"/>
  <c r="E4" i="13"/>
  <c r="H4" i="13" s="1"/>
  <c r="E11" i="13"/>
  <c r="H11" i="13" s="1"/>
  <c r="E3" i="13"/>
  <c r="F3" i="13" s="1"/>
  <c r="E8" i="13"/>
  <c r="G8" i="13" s="1"/>
  <c r="E5" i="13"/>
  <c r="H5" i="13" s="1"/>
  <c r="E13" i="13"/>
  <c r="G13" i="13" s="1"/>
  <c r="E10" i="13"/>
  <c r="G10" i="13" s="1"/>
  <c r="E6" i="13"/>
  <c r="G6" i="13" s="1"/>
  <c r="E9" i="13"/>
  <c r="G9" i="13" s="1"/>
  <c r="E7" i="13"/>
  <c r="H7" i="13" s="1"/>
  <c r="E2" i="13"/>
  <c r="H2" i="13" s="1"/>
  <c r="G12" i="13" l="1"/>
  <c r="F12" i="13"/>
  <c r="F4" i="13"/>
  <c r="G4" i="13"/>
  <c r="F8" i="13"/>
  <c r="H8" i="13"/>
  <c r="G11" i="13"/>
  <c r="F11" i="13"/>
  <c r="G5" i="13"/>
  <c r="F5" i="13"/>
  <c r="F13" i="13"/>
  <c r="H13" i="13"/>
  <c r="H3" i="13"/>
  <c r="H10" i="13"/>
  <c r="F10" i="13"/>
  <c r="G3" i="13"/>
  <c r="H6" i="13"/>
  <c r="F9" i="13"/>
  <c r="F6" i="13"/>
  <c r="G2" i="13"/>
  <c r="F7" i="13"/>
  <c r="H9" i="13"/>
  <c r="G7" i="13"/>
  <c r="F2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<sst xmlns="http://schemas.openxmlformats.org/spreadsheetml/2006/main" count="7062" uniqueCount="2114">
  <si>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</si>
  <si>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</si>
  <si>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</si>
  <si>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</si>
  <si>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</si>
  <si>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</si>
  <si>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</si>
  <si>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</si>
  <si>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</si>
  <si>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</si>
  <si>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</si>
  <si>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</si>
  <si>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</si>
  <si>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</si>
  <si>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</si>
  <si>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</si>
  <si>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</si>
  <si>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</si>
  <si>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</si>
  <si>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</si>
  <si>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</si>
  <si>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</si>
  <si>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</si>
  <si>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</si>
  <si>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</si>
  <si>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</si>
  <si>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</si>
  <si>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</si>
  <si>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</si>
  <si>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</si>
  <si>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</si>
  <si>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</si>
  <si>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</si>
  <si>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</si>
  <si>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</si>
  <si>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</si>
  <si>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</si>
  <si>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</si>
  <si>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</si>
  <si>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</si>
  <si>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</si>
  <si>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</si>
  <si>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</si>
  <si>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</si>
  <si>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</si>
  <si>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</si>
  <si>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</si>
  <si>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</si>
  <si>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</si>
  <si>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</si>
  <si>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</si>
  <si>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</si>
  <si>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</si>
  <si>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</si>
  <si>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</si>
  <si>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</si>
  <si>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</si>
  <si>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</si>
  <si>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</si>
  <si>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</si>
  <si>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</si>
  <si>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</si>
  <si>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</si>
  <si>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</si>
  <si>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</si>
  <si>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</si>
  <si>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</si>
  <si>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</si>
  <si>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</si>
  <si>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</si>
  <si>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</si>
  <si>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</si>
  <si>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</si>
  <si>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</si>
  <si>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</si>
  <si>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</si>
  <si>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</si>
  <si>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</si>
  <si>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</si>
  <si>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</si>
  <si>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</si>
  <si>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</si>
  <si>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</si>
  <si>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</si>
  <si>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</si>
  <si>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</si>
  <si>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</si>
  <si>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</si>
  <si>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</si>
  <si>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</si>
  <si>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</si>
  <si>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</si>
  <si>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</si>
  <si>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</si>
  <si>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</si>
  <si>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</si>
  <si>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</si>
  <si>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</si>
  <si>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</si>
  <si>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</si>
  <si>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</si>
  <si>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</si>
  <si>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</si>
  <si>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</si>
  <si>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</si>
  <si>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</si>
  <si>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</si>
  <si>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</si>
  <si>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</si>
  <si>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</si>
  <si>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</si>
  <si>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</si>
  <si>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</si>
  <si>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</si>
  <si>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</si>
  <si>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</si>
  <si>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</si>
  <si>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</si>
  <si>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</si>
  <si>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</si>
  <si>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</si>
  <si>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</si>
  <si>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</si>
  <si>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</si>
  <si>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</si>
  <si>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</si>
  <si>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</si>
  <si>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</si>
  <si>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</si>
  <si>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</si>
  <si>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</si>
  <si>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</si>
  <si>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</si>
  <si>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</si>
  <si>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</si>
  <si>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</si>
  <si>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</si>
  <si>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</si>
  <si>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</si>
  <si>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</si>
  <si>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</si>
  <si>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</si>
  <si>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</si>
  <si>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</si>
  <si>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</si>
  <si>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</si>
  <si>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</si>
  <si>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</si>
  <si>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</si>
  <si>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</si>
  <si>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</si>
  <si>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</si>
  <si>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</si>
  <si>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</si>
  <si>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</si>
  <si>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</si>
  <si>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</si>
  <si>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</si>
  <si>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</si>
  <si>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</si>
  <si>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</si>
  <si>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</si>
  <si>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</si>
  <si>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</si>
  <si>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</si>
  <si>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</si>
  <si>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</si>
  <si>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</si>
  <si>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</si>
  <si>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</si>
  <si>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</si>
  <si>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</si>
  <si>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</si>
  <si>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</si>
  <si>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</si>
  <si>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</si>
  <si>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</si>
  <si>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</si>
  <si>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</si>
  <si>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</si>
  <si>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</si>
  <si>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</si>
  <si>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</si>
  <si>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</si>
  <si>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</si>
  <si>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</si>
  <si>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</si>
  <si>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</si>
  <si>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</si>
  <si>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</si>
  <si>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</si>
  <si>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</si>
  <si>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</si>
  <si>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</si>
  <si>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</si>
  <si>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</si>
  <si>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</si>
  <si>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</si>
  <si>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</si>
  <si>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</si>
  <si>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</si>
  <si>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</si>
  <si>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</si>
  <si>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</si>
  <si>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</si>
  <si>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</si>
  <si>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</si>
  <si>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</si>
  <si>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</si>
  <si>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</si>
  <si>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</si>
  <si>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</si>
  <si>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</si>
  <si>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</si>
  <si>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</si>
  <si>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</si>
  <si>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</si>
  <si>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</si>
  <si>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</si>
  <si>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</si>
  <si>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</si>
  <si>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</si>
  <si>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</si>
  <si>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</si>
  <si>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</si>
  <si>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</si>
  <si>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</si>
  <si>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</si>
  <si>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</si>
  <si>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</si>
  <si>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</si>
  <si>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</si>
  <si>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</si>
  <si>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</si>
  <si>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</si>
  <si>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</si>
  <si>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</si>
  <si>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</si>
  <si>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</si>
  <si>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</si>
  <si>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</si>
  <si>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</si>
  <si>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</si>
  <si>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</si>
  <si>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</si>
  <si>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</si>
  <si>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</si>
  <si>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</si>
  <si>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</si>
  <si>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</si>
  <si>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</si>
  <si>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</si>
  <si>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</si>
  <si>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</si>
  <si>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</si>
  <si>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</si>
  <si>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</si>
  <si>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</si>
  <si>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</si>
  <si>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</si>
  <si>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</si>
  <si>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</si>
  <si>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</si>
  <si>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</si>
  <si>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</si>
  <si>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</si>
  <si>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</si>
  <si>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</si>
  <si>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</si>
  <si>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</si>
  <si>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</si>
  <si>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</si>
  <si>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</si>
  <si>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</si>
  <si>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</si>
  <si>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</si>
  <si>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</si>
  <si>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</si>
  <si>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</si>
  <si>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</si>
  <si>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</si>
  <si>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</si>
  <si>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</si>
  <si>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</si>
  <si>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</si>
  <si>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</si>
  <si>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</si>
  <si>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</si>
  <si>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</si>
  <si>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</si>
  <si>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</si>
  <si>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</si>
  <si>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</si>
  <si>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</si>
  <si>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</si>
  <si>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</si>
  <si>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</si>
  <si>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</si>
  <si>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</si>
  <si>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</si>
  <si>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</si>
  <si>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</si>
  <si>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</si>
  <si>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</si>
  <si>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</si>
  <si>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</si>
  <si>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</si>
  <si>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</si>
  <si>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</si>
  <si>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</si>
  <si>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</si>
  <si>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</si>
  <si>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</si>
  <si>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</si>
  <si>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</si>
  <si>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</si>
  <si>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</si>
  <si>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</si>
  <si>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</si>
  <si>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</si>
  <si>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</si>
  <si>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</si>
  <si>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</si>
  <si>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</si>
  <si>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</si>
  <si>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</si>
  <si>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</si>
  <si>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</si>
  <si>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</si>
  <si>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</si>
  <si>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</si>
  <si>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</si>
  <si>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</si>
  <si>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</si>
  <si>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</si>
  <si>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</si>
  <si>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</si>
  <si>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</si>
  <si>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</si>
  <si>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</si>
  <si>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</si>
  <si>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</si>
  <si>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</si>
  <si>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</si>
  <si>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</si>
  <si>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</si>
  <si>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</si>
  <si>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</si>
  <si>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</si>
  <si>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</si>
  <si>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</si>
  <si>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</si>
  <si>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</si>
  <si>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</si>
  <si>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</si>
  <si>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</si>
  <si>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</si>
  <si>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</si>
  <si>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</si>
  <si>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</si>
  <si>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</si>
  <si>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</si>
  <si>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</si>
  <si>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</si>
  <si>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</si>
  <si>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</si>
  <si>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</si>
  <si>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</si>
  <si>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</si>
  <si>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</si>
  <si>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</si>
  <si>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</si>
  <si>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</si>
  <si>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</si>
  <si>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</si>
  <si>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</si>
  <si>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</si>
  <si>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</si>
  <si>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</si>
  <si>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</si>
  <si>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</si>
  <si>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</si>
  <si>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</si>
  <si>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</si>
  <si>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</si>
  <si>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</si>
  <si>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</si>
  <si>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</si>
  <si>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</si>
  <si>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</si>
  <si>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</si>
  <si>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</si>
  <si>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</si>
  <si>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</si>
  <si>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</si>
  <si>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</si>
  <si>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</si>
  <si>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</si>
  <si>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</si>
  <si>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</si>
  <si>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</si>
  <si>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</si>
  <si>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</si>
  <si>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</si>
  <si>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</si>
  <si>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</si>
  <si>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</si>
  <si>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</si>
  <si>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</si>
  <si>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</si>
  <si>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</si>
  <si>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</si>
  <si>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</si>
  <si>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</si>
  <si>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</si>
  <si>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</si>
  <si>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</si>
  <si>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</si>
  <si>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</si>
  <si>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</si>
  <si>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</si>
  <si>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</si>
  <si>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</si>
  <si>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</si>
  <si>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</si>
  <si>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</si>
  <si>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</si>
  <si>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</si>
  <si>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</si>
  <si>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</si>
  <si>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</si>
  <si>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</si>
  <si>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</si>
  <si>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</si>
  <si>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</si>
  <si>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</si>
  <si>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</si>
  <si>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</si>
  <si>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</si>
  <si>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</si>
  <si>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</si>
  <si>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</si>
  <si>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</si>
  <si>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</si>
  <si>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</si>
  <si>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</si>
  <si>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</si>
  <si>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</si>
  <si>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</si>
  <si>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</si>
  <si>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</si>
  <si>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</si>
  <si>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</si>
  <si>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</si>
  <si>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</si>
  <si>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</si>
  <si>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</si>
  <si>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</si>
  <si>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</si>
  <si>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</si>
  <si>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</si>
  <si>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</si>
  <si>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</si>
  <si>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</si>
  <si>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</si>
  <si>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</si>
  <si>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</si>
  <si>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</si>
  <si>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</si>
  <si>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</si>
  <si>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</si>
  <si>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</si>
  <si>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</si>
  <si>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</si>
  <si>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</si>
  <si>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</si>
  <si>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</si>
  <si>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</si>
  <si>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</si>
  <si>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</si>
  <si>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</si>
  <si>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</si>
  <si>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</si>
  <si>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</si>
  <si>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</si>
  <si>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</si>
  <si>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</si>
  <si>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</si>
  <si>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</si>
  <si>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</si>
  <si>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</si>
  <si>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</si>
  <si>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</si>
  <si>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</si>
  <si>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</si>
  <si>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</si>
  <si>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</si>
  <si>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</si>
  <si>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</si>
  <si>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</si>
  <si>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</si>
  <si>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</si>
  <si>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</si>
  <si>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</si>
  <si>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</si>
  <si>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</si>
  <si>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</si>
  <si>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</si>
  <si>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</si>
  <si>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</si>
  <si>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</si>
  <si>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</si>
  <si>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</si>
  <si>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</si>
  <si>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</si>
  <si>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</si>
  <si>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</si>
  <si>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</si>
  <si>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</si>
  <si>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</si>
  <si>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</si>
  <si>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</si>
  <si>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</si>
  <si>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</si>
  <si>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</si>
  <si>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</si>
  <si>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</si>
  <si>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</si>
  <si>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</si>
  <si>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</si>
  <si>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</si>
  <si>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</si>
  <si>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</si>
  <si>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</si>
  <si>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</si>
  <si>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</si>
  <si>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</si>
  <si>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</si>
  <si>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</si>
  <si>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</si>
  <si>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</si>
  <si>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</si>
  <si>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</si>
  <si>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</si>
  <si>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</si>
  <si>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</si>
  <si>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</si>
  <si>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</si>
  <si>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</si>
  <si>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</si>
  <si>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</si>
  <si>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</si>
  <si>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</si>
  <si>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</si>
  <si>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</si>
  <si>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</si>
  <si>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</si>
  <si>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</si>
  <si>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</si>
  <si>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</si>
  <si>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</si>
  <si>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</si>
  <si>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</si>
  <si>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</si>
  <si>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</si>
  <si>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</si>
  <si>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</si>
  <si>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</si>
  <si>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</si>
  <si>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</si>
  <si>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</si>
  <si>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</si>
  <si>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</si>
  <si>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</si>
  <si>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</si>
  <si>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</si>
  <si>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</si>
  <si>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</si>
  <si>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</si>
  <si>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</si>
  <si>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</si>
  <si>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</si>
  <si>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</si>
  <si>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</si>
  <si>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</si>
  <si>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</si>
  <si>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</si>
  <si>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</si>
  <si>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</si>
  <si>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</si>
  <si>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</si>
  <si>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</si>
  <si>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</si>
  <si>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</si>
  <si>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</si>
  <si>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</si>
  <si>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</si>
  <si>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</si>
  <si>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</si>
  <si>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</si>
  <si>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</si>
  <si>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</si>
  <si>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</si>
  <si>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</si>
  <si>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</si>
  <si>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</si>
  <si>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</si>
  <si>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</si>
  <si>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</si>
  <si>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</si>
  <si>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</si>
  <si>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</si>
  <si>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</si>
  <si>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</si>
  <si>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</si>
  <si>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</si>
  <si>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</si>
  <si>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</si>
  <si>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</si>
  <si>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</si>
  <si>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</si>
  <si>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</si>
  <si>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</si>
  <si>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</si>
  <si>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</si>
  <si>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</si>
  <si>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</si>
  <si>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</si>
  <si>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</si>
  <si>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</si>
  <si>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</si>
  <si>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</si>
  <si>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</si>
  <si>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</si>
  <si>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</si>
  <si>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</si>
  <si>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</si>
  <si>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</si>
  <si>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</si>
  <si>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</si>
  <si>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</si>
  <si>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</si>
  <si>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</si>
  <si>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</si>
  <si>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</si>
  <si>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</si>
  <si>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</si>
  <si>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</si>
  <si>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</si>
  <si>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</si>
  <si>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</si>
  <si>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</si>
  <si>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</si>
  <si>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</si>
  <si>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</si>
  <si>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</si>
  <si>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</si>
  <si>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</si>
  <si>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</si>
  <si>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</si>
  <si>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</si>
  <si>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</si>
  <si>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</si>
  <si>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</si>
  <si>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</si>
  <si>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</si>
  <si>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</si>
  <si>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</si>
  <si>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</si>
  <si>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</si>
  <si>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</si>
  <si>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</si>
  <si>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</si>
  <si>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</si>
  <si>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</si>
  <si>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</si>
  <si>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</si>
  <si>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</si>
  <si>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</si>
  <si>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</si>
  <si>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</si>
  <si>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</si>
  <si>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</si>
  <si>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</si>
  <si>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</si>
  <si>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</si>
  <si>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</si>
  <si>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</si>
  <si>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</si>
  <si>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</si>
  <si>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</si>
  <si>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</si>
  <si>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</si>
  <si>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</si>
  <si>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</si>
  <si>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</si>
  <si>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</si>
  <si>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</si>
  <si>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</si>
  <si>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</si>
  <si>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</si>
  <si>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</si>
  <si>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</si>
  <si>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</si>
  <si>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</si>
  <si>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</si>
  <si>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</si>
  <si>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</si>
  <si>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</si>
  <si>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</si>
  <si>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</si>
  <si>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</si>
  <si>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</si>
  <si>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</si>
  <si>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</si>
  <si>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</si>
  <si>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</si>
  <si>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</si>
  <si>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</si>
  <si>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</si>
  <si>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</si>
  <si>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</si>
  <si>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</si>
  <si>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</si>
  <si>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</si>
  <si>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</si>
  <si>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</si>
  <si>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</si>
  <si>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</si>
  <si>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</si>
  <si>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</si>
  <si>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</si>
  <si>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</si>
  <si>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</si>
  <si>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</si>
  <si>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</si>
  <si>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</si>
  <si>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</si>
  <si>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</si>
  <si>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</si>
  <si>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</si>
  <si>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</si>
  <si>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</si>
  <si>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</si>
  <si>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</si>
  <si>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</si>
  <si>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</si>
  <si>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</si>
  <si>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</si>
  <si>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</si>
  <si>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</si>
  <si>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</si>
  <si>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</si>
  <si>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</si>
  <si>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</si>
  <si>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</si>
  <si>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</si>
  <si>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</si>
  <si>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</si>
  <si>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</si>
  <si>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</si>
  <si>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</si>
  <si>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</si>
  <si>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</si>
  <si>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</si>
  <si>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</si>
  <si>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</si>
  <si>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</si>
  <si>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</si>
  <si>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</si>
  <si>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</si>
  <si>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</si>
  <si>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</si>
  <si>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</si>
  <si>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</si>
  <si>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</si>
  <si>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</si>
  <si>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</si>
  <si>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</si>
  <si>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</si>
  <si>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</si>
  <si>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</si>
  <si>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</si>
  <si>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</si>
  <si>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</si>
  <si>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</si>
  <si>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</si>
  <si>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</si>
  <si>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</si>
  <si>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</si>
  <si>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</si>
  <si>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</si>
  <si>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</si>
  <si>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</si>
  <si>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</si>
  <si>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</si>
  <si>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</si>
  <si>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</si>
  <si>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</si>
  <si>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</si>
  <si>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</si>
  <si>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</si>
  <si>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</si>
  <si>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</si>
  <si>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</si>
  <si>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</si>
  <si>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</si>
  <si>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</si>
  <si>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</si>
  <si>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</si>
  <si>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</si>
  <si>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</si>
  <si>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</si>
  <si>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</si>
  <si>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</si>
  <si>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</si>
  <si>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</si>
  <si>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</si>
  <si>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</si>
  <si>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</si>
  <si>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</si>
  <si>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</si>
  <si>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</si>
  <si>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</si>
  <si>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</si>
  <si>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</si>
  <si>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</si>
  <si>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</si>
  <si>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</si>
  <si>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</si>
  <si>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</si>
  <si>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</si>
  <si>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</si>
  <si>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</si>
  <si>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</si>
  <si>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</si>
  <si>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</si>
  <si>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</si>
  <si>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</si>
  <si>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</si>
  <si>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</si>
  <si>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</si>
  <si>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</si>
  <si>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</si>
  <si>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</si>
  <si>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</si>
  <si>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</si>
  <si>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</si>
  <si>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</si>
  <si>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</si>
  <si>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</si>
  <si>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</si>
  <si>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</si>
  <si>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</si>
  <si>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</si>
  <si>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</si>
  <si>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</si>
  <si>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</si>
  <si>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</si>
  <si>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</si>
  <si>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</si>
  <si>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</si>
  <si>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</si>
  <si>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</si>
  <si>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</si>
  <si>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</si>
  <si>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</si>
  <si>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</si>
  <si>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</si>
  <si>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</si>
  <si>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</si>
  <si>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</si>
  <si>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</si>
  <si>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</si>
  <si>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</si>
  <si>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</si>
  <si>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</si>
  <si>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</si>
  <si>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</si>
  <si>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</si>
  <si>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</si>
  <si>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</si>
  <si>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</si>
  <si>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</si>
  <si>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</si>
  <si>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</si>
  <si>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</si>
  <si>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</si>
  <si>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</si>
  <si>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</si>
  <si>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</si>
  <si>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</si>
  <si>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</si>
  <si>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</si>
  <si>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</si>
  <si>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</si>
  <si>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</si>
  <si>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</si>
  <si>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</si>
  <si>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</si>
  <si>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</si>
  <si>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</si>
  <si>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</si>
  <si>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</si>
  <si>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</si>
  <si>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</si>
  <si>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</si>
  <si>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</si>
  <si>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</si>
  <si>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</si>
  <si>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</si>
  <si>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</si>
  <si>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</si>
  <si>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</si>
  <si>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</si>
  <si>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</si>
  <si>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</si>
  <si>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</si>
  <si>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</si>
  <si>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</si>
  <si>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</si>
  <si>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</si>
  <si>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</si>
  <si>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</si>
  <si>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</si>
  <si>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</si>
  <si>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</si>
  <si>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</si>
  <si>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</si>
  <si>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</si>
  <si>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</si>
  <si>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</si>
  <si>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</si>
  <si>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</si>
  <si>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</si>
  <si>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</si>
  <si>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</si>
  <si>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</si>
  <si>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</si>
  <si>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</si>
  <si>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</si>
  <si>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</si>
  <si>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</si>
  <si>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</si>
  <si>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</si>
  <si>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</si>
  <si>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</si>
  <si>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</si>
  <si>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</si>
  <si>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</si>
  <si>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</si>
  <si>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</si>
  <si>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</si>
  <si>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</si>
  <si>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</si>
  <si>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</si>
  <si>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</si>
  <si>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</si>
  <si>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</si>
  <si>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</si>
  <si>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</si>
  <si>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</si>
  <si>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</si>
  <si>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</si>
  <si>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</si>
  <si>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</si>
  <si>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</si>
  <si>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</si>
  <si>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</si>
  <si>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</si>
  <si>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</si>
  <si>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</si>
  <si>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</si>
  <si>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</si>
  <si>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</si>
  <si>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</si>
  <si>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</si>
  <si>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</si>
  <si>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</si>
  <si>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</si>
  <si>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</si>
  <si>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</si>
  <si>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</si>
  <si>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</si>
  <si>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</si>
  <si>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</si>
  <si>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</si>
  <si>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</si>
  <si>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</si>
  <si>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</si>
  <si>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</si>
  <si>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</si>
  <si>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</si>
  <si>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</si>
  <si>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</si>
  <si>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</si>
  <si>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</si>
  <si>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</si>
  <si>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</si>
  <si>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</si>
  <si>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</si>
  <si>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</si>
  <si>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</si>
  <si>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</si>
  <si>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</si>
  <si>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</si>
  <si>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</si>
  <si>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</si>
  <si>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</si>
  <si>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</si>
  <si>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</si>
  <si>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</si>
  <si>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</si>
  <si>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</si>
  <si>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</si>
  <si>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</si>
  <si>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</si>
  <si>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</si>
  <si>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</si>
  <si>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</si>
  <si>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</si>
  <si>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</si>
  <si>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</si>
  <si>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</si>
  <si>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</si>
  <si>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</si>
  <si>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</si>
  <si>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</si>
  <si>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</si>
  <si>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</si>
  <si>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</si>
  <si>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</si>
  <si>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</si>
  <si>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</si>
  <si>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</si>
  <si>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</si>
  <si>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</si>
  <si>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</si>
  <si>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</si>
  <si>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</si>
  <si>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</si>
  <si>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</si>
  <si>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</si>
  <si>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</si>
  <si>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</si>
  <si>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</si>
  <si>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</si>
  <si>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</si>
  <si>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</si>
  <si>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</si>
  <si>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</si>
  <si>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</si>
  <si>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</si>
  <si>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</si>
  <si>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</si>
  <si>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</si>
  <si>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</si>
  <si>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</si>
  <si>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</si>
  <si>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</si>
  <si>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</si>
  <si>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</si>
  <si>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</si>
  <si>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</si>
  <si>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</si>
  <si>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</si>
  <si>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</si>
  <si>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</si>
  <si>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</si>
  <si>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</si>
  <si>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</si>
  <si>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</si>
  <si>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</si>
  <si>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</si>
  <si>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</si>
  <si>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</si>
  <si>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</si>
  <si>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</si>
  <si>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</si>
  <si>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</si>
  <si>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</si>
  <si>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</si>
  <si>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</si>
  <si>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</si>
  <si>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</si>
  <si>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</si>
  <si>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</si>
  <si>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</si>
  <si>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</si>
  <si>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</si>
  <si>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</si>
  <si>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</si>
  <si>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</si>
  <si>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</si>
  <si>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</si>
  <si>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</si>
  <si>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</si>
  <si>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</si>
  <si>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</si>
  <si>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</si>
  <si>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</si>
  <si>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</si>
  <si>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</si>
  <si>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</si>
  <si>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</si>
  <si>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</si>
  <si>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</si>
  <si>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</si>
  <si>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</si>
  <si>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</si>
  <si>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</si>
  <si>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</si>
  <si>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</si>
  <si>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</si>
  <si>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</si>
  <si>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</si>
  <si>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</si>
  <si>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</si>
  <si>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</si>
  <si>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</si>
  <si>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</si>
  <si>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</si>
  <si>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</si>
  <si>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</si>
  <si>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</si>
  <si>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</si>
  <si>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</si>
  <si>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</si>
  <si>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</si>
  <si>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</si>
  <si>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</si>
  <si>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</si>
  <si>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</si>
  <si>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</si>
  <si>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</si>
  <si>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</si>
  <si>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</si>
  <si>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</si>
  <si>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</si>
  <si>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</si>
  <si>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</si>
  <si>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</si>
  <si>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</si>
  <si>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</si>
  <si>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</si>
  <si>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</si>
  <si>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</si>
  <si>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</si>
  <si>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</si>
  <si>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</si>
  <si>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</si>
  <si>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</si>
  <si>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</si>
  <si>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</si>
  <si>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</si>
  <si>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</si>
  <si>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</si>
  <si>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</si>
  <si>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</si>
  <si>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</si>
  <si>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</si>
  <si>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</si>
  <si>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</si>
  <si>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</si>
  <si>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</si>
  <si>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</si>
  <si>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</si>
  <si>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</si>
  <si>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</si>
  <si>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</si>
  <si>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</si>
  <si>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</si>
  <si>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</si>
  <si>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</si>
  <si>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</si>
  <si>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</si>
  <si>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</si>
  <si>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</si>
  <si>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</si>
  <si>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</si>
  <si>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</si>
  <si>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</si>
  <si>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</si>
  <si>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</si>
  <si>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</si>
  <si>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</si>
  <si>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</si>
  <si>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</si>
  <si>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</si>
  <si>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</si>
  <si>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</si>
  <si>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</si>
  <si>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</si>
  <si>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</si>
  <si>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</si>
  <si>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</si>
  <si>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</si>
  <si>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</si>
  <si>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</si>
  <si>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</si>
  <si>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</si>
  <si>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</si>
  <si>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</si>
  <si>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</si>
  <si>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</si>
  <si>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</si>
  <si>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</si>
  <si>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</si>
  <si>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</si>
  <si>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</si>
  <si>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</si>
  <si>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</si>
  <si>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</si>
  <si>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</si>
  <si>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</si>
  <si>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</si>
  <si>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</si>
  <si>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</si>
  <si>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</si>
  <si>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</si>
  <si>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</si>
  <si>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</si>
  <si>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</si>
  <si>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</si>
  <si>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</si>
  <si>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</si>
  <si>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</si>
  <si>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</si>
  <si>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</si>
  <si>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</si>
  <si>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</si>
  <si>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</si>
  <si>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</si>
  <si>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</si>
  <si>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</si>
  <si>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</si>
  <si>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</si>
  <si>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</si>
  <si>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</si>
  <si>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</si>
  <si>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</si>
  <si>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</si>
  <si>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</si>
  <si>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</si>
  <si>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</si>
  <si>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</si>
  <si>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</si>
  <si>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</si>
  <si>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</si>
  <si>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</si>
  <si>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</si>
  <si>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</si>
  <si>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</si>
  <si>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</si>
  <si>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</si>
  <si>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</si>
  <si>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</si>
  <si>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</si>
  <si>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</si>
  <si>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</si>
  <si>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</si>
  <si>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</si>
  <si>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</si>
  <si>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</si>
  <si>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</si>
  <si>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</si>
  <si>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</si>
  <si>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</si>
  <si>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</si>
  <si>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</si>
  <si>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</si>
  <si>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</si>
  <si>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</si>
  <si>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</si>
  <si>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</si>
  <si>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</si>
  <si>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</si>
  <si>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</si>
  <si>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</si>
  <si>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</si>
  <si>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</si>
  <si>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</si>
  <si>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</si>
  <si>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</si>
  <si>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</si>
  <si>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</si>
  <si>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</si>
  <si>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</si>
  <si>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</si>
  <si>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</si>
  <si>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</si>
  <si>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</si>
  <si>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</si>
  <si>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</si>
  <si>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</si>
  <si>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</si>
  <si>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</si>
  <si>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</si>
  <si>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</si>
  <si>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</si>
  <si>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</si>
  <si>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</si>
  <si>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</si>
  <si>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</si>
  <si>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</si>
  <si>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</si>
  <si>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</si>
  <si>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</si>
  <si>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</si>
  <si>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</si>
  <si>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</si>
  <si>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</si>
  <si>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</si>
  <si>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</si>
  <si>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</si>
  <si>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</si>
  <si>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</si>
  <si>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</si>
  <si>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</si>
  <si>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</si>
  <si>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</si>
  <si>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</si>
  <si>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</si>
  <si>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</si>
  <si>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</si>
  <si>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</si>
  <si>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</si>
  <si>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</si>
  <si>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</si>
  <si>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</si>
  <si>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</si>
  <si>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</si>
  <si>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</si>
  <si>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</si>
  <si>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</si>
  <si>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</si>
  <si>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</si>
  <si>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</si>
  <si>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</si>
  <si>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</si>
  <si>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</si>
  <si>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</si>
  <si>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</si>
  <si>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</si>
  <si>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</si>
  <si>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</si>
  <si>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</si>
  <si>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</si>
  <si>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</si>
  <si>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</si>
  <si>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</si>
  <si>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</si>
  <si>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</si>
  <si>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</si>
  <si>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</si>
  <si>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</si>
  <si>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</si>
  <si>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</si>
  <si>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</si>
  <si>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</si>
  <si>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</si>
  <si>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</si>
  <si>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</si>
  <si>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</si>
  <si>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</si>
  <si>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</si>
  <si>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</si>
  <si>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</si>
  <si>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</si>
  <si>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</si>
  <si>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</si>
  <si>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</si>
  <si>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</si>
  <si>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</si>
  <si>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</si>
  <si>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</si>
  <si>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</si>
  <si>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</si>
  <si>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</si>
  <si>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</si>
  <si>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</si>
  <si>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</si>
  <si>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</si>
  <si>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</si>
  <si>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</si>
  <si>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</si>
  <si>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</si>
  <si>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</si>
  <si>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</si>
  <si>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</si>
  <si>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</si>
  <si>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</si>
  <si>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</si>
  <si>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</si>
  <si>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</si>
  <si>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</si>
  <si>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</si>
  <si>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</si>
  <si>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</si>
  <si>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</si>
  <si>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</si>
  <si>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</si>
  <si>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</si>
  <si>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</si>
  <si>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</si>
  <si>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</si>
  <si>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</si>
  <si>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</si>
  <si>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</si>
  <si>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</si>
  <si>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</si>
  <si>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</si>
  <si>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</si>
  <si>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</si>
  <si>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</si>
  <si>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</si>
  <si>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</si>
  <si>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</si>
  <si>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</si>
  <si>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</si>
  <si>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</si>
  <si>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</si>
  <si>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</si>
  <si>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</si>
  <si>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</si>
  <si>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</si>
  <si>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</si>
  <si>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</si>
  <si>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</si>
  <si>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</si>
  <si>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</si>
  <si>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</si>
  <si>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</si>
  <si>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</si>
  <si>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</si>
  <si>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</si>
  <si>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</si>
  <si>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</si>
  <si>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</si>
  <si>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</si>
  <si>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</si>
  <si>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</si>
  <si>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</si>
  <si>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</si>
  <si>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</si>
  <si>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</si>
  <si>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</si>
  <si>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</si>
  <si>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</si>
  <si>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</si>
  <si>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</si>
  <si>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</si>
  <si>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</si>
  <si>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</si>
  <si>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</si>
  <si>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</si>
  <si>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</si>
  <si>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</si>
  <si>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</si>
  <si>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</si>
  <si>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</si>
  <si>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</si>
  <si>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</si>
  <si>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</si>
  <si>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</si>
  <si>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</si>
  <si>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</si>
  <si>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</si>
  <si>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</si>
  <si>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</si>
  <si>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</si>
  <si>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</si>
  <si>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</si>
  <si>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</si>
  <si>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</si>
  <si>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</si>
  <si>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</si>
  <si>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</si>
  <si>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</si>
  <si>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</si>
  <si>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</si>
  <si>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</si>
  <si>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</si>
  <si>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</si>
  <si>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</si>
  <si>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</si>
  <si>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</si>
  <si>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</si>
  <si>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</si>
  <si>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</si>
  <si>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</si>
  <si>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</si>
  <si>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</si>
  <si>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</si>
  <si>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</si>
  <si>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</si>
  <si>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</si>
  <si>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</si>
  <si>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</si>
  <si>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</si>
  <si>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</si>
  <si>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</si>
  <si>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</si>
  <si>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</si>
  <si>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</si>
  <si>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</si>
  <si>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</si>
  <si>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</si>
  <si>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</si>
  <si>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</si>
  <si>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</si>
  <si>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</si>
  <si>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</si>
  <si>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</si>
  <si>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</si>
  <si>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</si>
  <si>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</si>
  <si>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</si>
  <si>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</si>
  <si>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</si>
  <si>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</si>
  <si>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</si>
  <si>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</si>
  <si>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</si>
  <si>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</si>
  <si>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</si>
  <si>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</si>
  <si>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</si>
  <si>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</si>
  <si>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</si>
  <si>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</si>
  <si>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</si>
  <si>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</si>
  <si>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</si>
  <si>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</si>
  <si>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</si>
  <si>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</si>
  <si>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</si>
  <si>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</si>
  <si>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</si>
  <si>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</si>
  <si>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</si>
  <si>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</si>
  <si>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</si>
  <si>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</si>
  <si>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</si>
  <si>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</si>
  <si>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</si>
  <si>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</si>
  <si>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</si>
  <si>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</si>
  <si>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</si>
  <si>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</si>
  <si>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</si>
  <si>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</si>
  <si>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</si>
  <si>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</si>
  <si>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</si>
  <si>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</si>
  <si>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</si>
  <si>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</si>
  <si>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</si>
  <si>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</si>
  <si>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</si>
  <si>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</si>
  <si>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</si>
  <si>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</si>
  <si>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</si>
  <si>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</si>
  <si>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</si>
  <si>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</si>
  <si>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</si>
  <si>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</si>
  <si>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</si>
  <si>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</si>
  <si>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</si>
  <si>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</si>
  <si>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</si>
  <si>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</si>
  <si>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</si>
  <si>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</si>
  <si>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</si>
  <si>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</si>
  <si>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</si>
  <si>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</si>
  <si>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</si>
  <si>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</si>
  <si>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</si>
  <si>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</si>
  <si>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</si>
  <si>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</si>
  <si>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</si>
  <si>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</si>
  <si>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</si>
  <si>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</si>
  <si>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</si>
  <si>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</si>
  <si>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</si>
  <si>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</si>
  <si>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</si>
  <si>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</si>
  <si>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</si>
  <si>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</si>
  <si>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</si>
  <si>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</si>
  <si>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</si>
  <si>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</si>
  <si>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</si>
  <si>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</si>
  <si>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</si>
  <si>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</si>
  <si>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</si>
  <si>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</si>
  <si>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</si>
  <si>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</si>
  <si>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</si>
  <si>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</si>
  <si>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</si>
  <si>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</si>
  <si>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</si>
  <si>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</si>
  <si>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</si>
  <si>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</si>
  <si>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</si>
  <si>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</si>
  <si>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</si>
  <si>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</si>
  <si>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</si>
  <si>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</si>
  <si>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</si>
  <si>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</si>
  <si>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</si>
  <si>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</si>
  <si>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</si>
  <si>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</si>
  <si>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</si>
  <si>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</si>
  <si>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</si>
  <si>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</si>
  <si>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</si>
  <si>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</si>
  <si>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</si>
  <si>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</si>
  <si>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</si>
  <si>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</si>
  <si>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</si>
  <si>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</si>
  <si>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</si>
  <si>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</si>
  <si>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</si>
  <si>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</si>
  <si>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</si>
  <si>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</si>
  <si>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</si>
  <si>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</si>
  <si>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</si>
  <si>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</si>
  <si>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</si>
  <si>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</si>
  <si>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</si>
  <si>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</si>
  <si>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</si>
  <si>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</si>
  <si>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</si>
  <si>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</si>
  <si>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</si>
  <si>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</si>
  <si>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</si>
  <si>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</si>
  <si>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</si>
  <si>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</si>
  <si>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</si>
  <si>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</si>
  <si>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</si>
  <si>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</si>
  <si>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</si>
  <si>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</si>
  <si>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</si>
  <si>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</si>
  <si>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</si>
  <si>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</si>
  <si>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</si>
  <si>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</si>
  <si>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</si>
  <si>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</si>
  <si>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</si>
  <si>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</si>
  <si>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</si>
  <si>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</si>
  <si>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</si>
  <si>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</si>
  <si>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</si>
  <si>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</si>
  <si>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</si>
  <si>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</si>
  <si>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</si>
  <si>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</si>
  <si>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</si>
  <si>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</si>
  <si>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</si>
  <si>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</si>
  <si>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</si>
  <si>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</si>
  <si>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</si>
  <si>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</si>
  <si>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</si>
  <si>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</si>
  <si>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</si>
  <si>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</si>
  <si>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</si>
  <si>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</si>
  <si>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</si>
  <si>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</si>
  <si>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</si>
  <si>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</si>
  <si>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</si>
  <si>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</si>
  <si>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</si>
  <si>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</si>
  <si>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</si>
  <si>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</si>
  <si>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</si>
  <si>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</si>
  <si>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</si>
  <si>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</si>
  <si>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</si>
  <si>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</si>
  <si>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</si>
  <si>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</si>
  <si>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</si>
  <si>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</si>
  <si>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</si>
  <si>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</si>
  <si>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</si>
  <si>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</si>
  <si>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</si>
  <si>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</si>
  <si>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</si>
  <si>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</si>
  <si>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</si>
  <si>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</si>
  <si>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</si>
  <si>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</si>
  <si>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</si>
  <si>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</si>
  <si>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</si>
  <si>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</si>
  <si>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</si>
  <si>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</si>
  <si>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</si>
  <si>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</si>
  <si>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</si>
  <si>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</si>
  <si>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</si>
  <si>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</si>
  <si>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</si>
  <si>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</si>
  <si>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</si>
  <si>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</si>
  <si>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</si>
  <si>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</si>
  <si>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</si>
  <si>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</si>
  <si>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</si>
  <si>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</si>
  <si>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</si>
  <si>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</si>
  <si>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</si>
  <si>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</si>
  <si>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</si>
  <si>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</si>
  <si>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</si>
  <si>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</si>
  <si>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</si>
  <si>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</si>
  <si>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</si>
  <si>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</si>
  <si>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</si>
  <si>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</si>
  <si>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</si>
  <si>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</si>
  <si>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</si>
  <si>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</si>
  <si>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</si>
  <si>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</si>
  <si>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</si>
  <si>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</si>
  <si>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</si>
  <si>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</si>
  <si>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</si>
  <si>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</si>
  <si>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</si>
  <si>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</si>
  <si>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</si>
  <si>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</si>
  <si>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</si>
  <si>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</si>
  <si>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</si>
  <si>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</si>
  <si>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</si>
  <si>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</si>
  <si>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</si>
  <si>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</si>
  <si>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</si>
  <si>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</si>
  <si>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</si>
  <si>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</si>
  <si>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</si>
  <si>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</si>
  <si>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</si>
  <si>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</si>
  <si>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</si>
  <si>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</si>
  <si>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</si>
  <si>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</si>
  <si>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</si>
  <si>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</si>
  <si>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</si>
  <si>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</si>
  <si>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</si>
  <si>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</si>
  <si>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</si>
  <si>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</si>
  <si>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</si>
  <si>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</si>
  <si>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</si>
  <si>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</si>
  <si>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</si>
  <si>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</si>
  <si>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</si>
  <si>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</si>
  <si>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</si>
  <si>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</si>
  <si>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</si>
  <si>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</si>
  <si>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</si>
  <si>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</si>
  <si>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</si>
  <si>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</si>
  <si>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</si>
  <si>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</si>
  <si>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</si>
  <si>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</si>
  <si>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</si>
  <si>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</si>
  <si>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</si>
  <si>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</si>
  <si>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</si>
  <si>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</si>
  <si>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</si>
  <si>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</si>
  <si>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</si>
  <si>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</si>
  <si>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</si>
  <si>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</si>
  <si>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</si>
  <si>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</si>
  <si>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</si>
  <si>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</si>
  <si>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</si>
  <si>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</si>
  <si>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</si>
  <si>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</si>
  <si>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</si>
  <si>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</si>
  <si>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</si>
  <si>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</si>
  <si>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</si>
  <si>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</si>
  <si>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</si>
  <si>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</si>
  <si>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</si>
  <si>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</si>
  <si>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</si>
  <si>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</si>
  <si>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</si>
  <si>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</si>
  <si>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</si>
  <si>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</si>
  <si>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</si>
  <si>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</si>
  <si>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</si>
  <si>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</si>
  <si>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</si>
  <si>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</si>
  <si>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</si>
  <si>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</si>
  <si>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</si>
  <si>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</si>
  <si>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</si>
  <si>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</si>
  <si>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</si>
  <si>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</si>
  <si>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</si>
  <si>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</si>
  <si>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</si>
  <si>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</si>
  <si>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</si>
  <si>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</si>
  <si>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</si>
  <si>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</si>
  <si>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</si>
  <si>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</si>
  <si>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</si>
  <si>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</si>
  <si>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</si>
  <si>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</si>
  <si>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</si>
  <si>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</si>
  <si>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</si>
  <si>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</si>
  <si>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</si>
  <si>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</si>
  <si>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</si>
  <si>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</si>
  <si>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</si>
  <si>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</si>
  <si>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</si>
  <si>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</si>
  <si>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</si>
  <si>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</si>
  <si>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</si>
  <si>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</si>
  <si>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</si>
  <si>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</si>
  <si>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</si>
  <si>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</si>
  <si>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</si>
  <si>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</si>
  <si>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</si>
  <si>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</si>
  <si>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</si>
  <si>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</si>
  <si>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</si>
  <si>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</si>
  <si>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</si>
  <si>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</si>
  <si>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</si>
  <si>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</si>
  <si>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</si>
  <si>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</si>
  <si>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</si>
  <si>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</si>
  <si>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</si>
  <si>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</si>
  <si>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</si>
  <si>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</si>
  <si>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</si>
  <si>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</si>
  <si>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</si>
  <si>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</si>
  <si>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</si>
  <si>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</si>
  <si>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</si>
  <si>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</si>
  <si>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</si>
  <si>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</si>
  <si>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</si>
  <si>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</si>
  <si>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</si>
  <si>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</si>
  <si>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</si>
  <si>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</si>
  <si>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</si>
  <si>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</si>
  <si>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</si>
  <si>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</si>
  <si>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</si>
  <si>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</si>
  <si>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</si>
  <si>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</si>
  <si>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</si>
  <si>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</si>
  <si>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</si>
  <si>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</si>
  <si>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</si>
  <si>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</si>
  <si>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</si>
  <si>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</si>
  <si>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</si>
  <si>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</si>
  <si>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</si>
  <si>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</si>
  <si>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</si>
  <si>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</si>
  <si>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</si>
  <si>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</si>
  <si>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</si>
  <si>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</si>
  <si>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</si>
  <si>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</si>
  <si>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</si>
  <si>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</si>
  <si>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</si>
  <si>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</si>
  <si>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</si>
  <si>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</si>
  <si>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</si>
  <si>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</si>
  <si>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</si>
  <si>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</si>
  <si>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</si>
  <si>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</si>
  <si>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</si>
  <si>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</si>
  <si>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</si>
  <si>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</si>
  <si>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</si>
  <si>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</si>
  <si>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</si>
  <si>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</si>
  <si>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</si>
  <si>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</si>
  <si>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</si>
  <si>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</si>
  <si>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</si>
  <si>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</si>
  <si>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</si>
  <si>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</si>
  <si>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</si>
  <si>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</si>
  <si>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</si>
  <si>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</si>
  <si>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</si>
  <si>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</si>
  <si>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</si>
  <si>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</si>
  <si>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</si>
  <si>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</si>
  <si>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</si>
  <si>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</si>
  <si>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</si>
  <si>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</si>
  <si>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</si>
  <si>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</si>
  <si>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</si>
  <si>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</si>
  <si>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</si>
  <si>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</si>
  <si>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</si>
  <si>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</si>
  <si>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</si>
  <si>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</si>
  <si>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</si>
  <si>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</si>
  <si>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</si>
  <si>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Count of outcome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</si>
  <si>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</si>
  <si>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</si>
  <si>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</si>
  <si>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</si>
  <si>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</si>
  <si>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</si>
  <si>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</si>
  <si>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</si>
  <si>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</si>
  <si>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</si>
  <si>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</si>
  <si>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</si>
  <si>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</si>
  <si>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</si>
  <si>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</si>
  <si>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</si>
  <si>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</si>
  <si>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</si>
  <si>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</si>
  <si>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</si>
  <si>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</si>
  <si>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</si>
  <si>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</si>
  <si>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</si>
  <si>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</si>
  <si>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</si>
  <si>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</si>
  <si>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</si>
  <si>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</si>
  <si>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</si>
  <si>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</si>
  <si>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</si>
  <si>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</si>
  <si>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</si>
  <si>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</si>
  <si>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</si>
  <si>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</si>
  <si>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</si>
  <si>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Years 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</si>
  <si>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</si>
  <si>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</si>
  <si>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</si>
  <si>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</si>
  <si>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</si>
  <si>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</si>
  <si>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</si>
  <si>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</si>
  <si>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</si>
  <si>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</si>
  <si>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</si>
  <si>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</si>
  <si>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</si>
  <si>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</si>
  <si>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</si>
  <si>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</si>
  <si>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</si>
  <si>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</si>
  <si>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</si>
  <si>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</si>
  <si>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 number of backers</t>
  </si>
  <si>
    <t>Median number of backers</t>
  </si>
  <si>
    <t>Unsuccessful Campaigns</t>
  </si>
  <si>
    <t>Successful Campaigns</t>
  </si>
  <si>
    <t>Minimum number of backers</t>
  </si>
  <si>
    <t>Maximum number of backers</t>
  </si>
  <si>
    <t>Variance of the number of backers</t>
  </si>
  <si>
    <t>Standard deviation of the number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</si>
</sst>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A7A7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A7A7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A7A7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0075CC"/>
      <color rgb="FF00A84C"/>
      <color rgb="FF007DC0"/>
      <color rgb="FF00B650"/>
      <color rgb="FFFF7575"/>
      <color rgb="FFABDB77"/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[CrowdfundingBook.xlsx]campaignsCount per Category!PivotTable6</c:name>
    <c:fmtId val="36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'campaignsCount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C1-44A5-99AF-BEECCD43DF10}"/>
            </c:ext>
          </c:extLst>
        </c:ser>
        <c:ser>
          <c:idx val="1"/>
          <c:order val="1"/>
          <c:tx>
            <c:strRef>
              <c:f>'campaignsCount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C1-44A5-99AF-BEECCD43DF10}"/>
            </c:ext>
          </c:extLst>
        </c:ser>
        <c:ser>
          <c:idx val="2"/>
          <c:order val="2"/>
          <c:tx>
            <c:strRef>
              <c:f>'campaignsCount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C1-44A5-99AF-BEECCD43DF10}"/>
            </c:ext>
          </c:extLst>
        </c:ser>
        <c:ser>
          <c:idx val="3"/>
          <c:order val="3"/>
          <c:tx>
            <c:strRef>
              <c:f>'campaignsCount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C1-44A5-99AF-BEECCD43D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32714111"/>
        <c:axId val="1832706431"/>
      </c:barChart>
      <c:catAx>
        <c:axId val="183271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706431"/>
        <c:crosses val="autoZero"/>
        <c:auto val="1"/>
        <c:lblAlgn val="ctr"/>
        <c:lblOffset val="100"/>
        <c:noMultiLvlLbl val="0"/>
      </c:catAx>
      <c:valAx>
        <c:axId val="183270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71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[CrowdfundingBook.xlsx]CampaignsCount per Sub-Category!PivotTable9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F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'CampaignsCount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E-4252-90B4-351A2D4901EC}"/>
            </c:ext>
          </c:extLst>
        </c:ser>
        <c:ser>
          <c:idx val="1"/>
          <c:order val="1"/>
          <c:tx>
            <c:strRef>
              <c:f>'CampaignsCount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8E-4252-90B4-351A2D4901EC}"/>
            </c:ext>
          </c:extLst>
        </c:ser>
        <c:ser>
          <c:idx val="2"/>
          <c:order val="2"/>
          <c:tx>
            <c:strRef>
              <c:f>'CampaignsCount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8E-4252-90B4-351A2D4901EC}"/>
            </c:ext>
          </c:extLst>
        </c:ser>
        <c:ser>
          <c:idx val="3"/>
          <c:order val="3"/>
          <c:tx>
            <c:strRef>
              <c:f>'CampaignsCount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8E-4252-90B4-351A2D490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0162351"/>
        <c:axId val="1730169071"/>
      </c:barChart>
      <c:catAx>
        <c:axId val="173016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169071"/>
        <c:crosses val="autoZero"/>
        <c:auto val="1"/>
        <c:lblAlgn val="ctr"/>
        <c:lblOffset val="100"/>
        <c:noMultiLvlLbl val="0"/>
      </c:catAx>
      <c:valAx>
        <c:axId val="173016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16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[CrowdfundingBook.xlsx]Count of Outcome Vs Months!PivotTable11</c:name>
    <c:fmtId val="0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9"/>
          <c:spPr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rgbClr val="0075C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9"/>
          <c:spPr>
            <a:solidFill>
              <a:schemeClr val="accent2">
                <a:alpha val="93000"/>
              </a:schemeClr>
            </a:solidFill>
            <a:ln w="9525">
              <a:solidFill>
                <a:srgbClr val="FFC000">
                  <a:alpha val="65000"/>
                </a:srgb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5CC"/>
            </a:solidFill>
            <a:round/>
          </a:ln>
          <a:effectLst/>
        </c:spPr>
        <c:marker>
          <c:symbol val="circle"/>
          <c:size val="10"/>
          <c:spPr>
            <a:solidFill>
              <a:srgbClr val="0075CC"/>
            </a:solidFill>
            <a:ln w="9525">
              <a:solidFill>
                <a:schemeClr val="bg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75CC"/>
            </a:solidFill>
            <a:round/>
          </a:ln>
          <a:effectLst/>
        </c:spPr>
        <c:marker>
          <c:symbol val="circle"/>
          <c:size val="10"/>
          <c:spPr>
            <a:solidFill>
              <a:srgbClr val="0075CC"/>
            </a:solidFill>
            <a:ln w="9525">
              <a:solidFill>
                <a:schemeClr val="bg1">
                  <a:lumMod val="50000"/>
                </a:schemeClr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'Count of Outcome Vs Months'!$B$5:$B$6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rgbClr val="0075CC"/>
                </a:solidFill>
              </a:ln>
              <a:effectLst/>
            </c:spPr>
          </c:marker>
          <c:cat>
            <c:strRef>
              <c:f>'Count of Outcome Vs Months'!$A$7:$A$19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Vs Months'!$B$7:$B$19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5-4B4E-8A53-7876FBF73971}"/>
            </c:ext>
          </c:extLst>
        </c:ser>
        <c:ser>
          <c:idx val="1"/>
          <c:order val="1"/>
          <c:tx>
            <c:strRef>
              <c:f>'Count of Outcome Vs Months'!$C$5:$C$6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2">
                  <a:alpha val="93000"/>
                </a:schemeClr>
              </a:solidFill>
              <a:ln w="9525">
                <a:solidFill>
                  <a:srgbClr val="FFC000">
                    <a:alpha val="65000"/>
                  </a:srgbClr>
                </a:solidFill>
              </a:ln>
              <a:effectLst/>
            </c:spPr>
          </c:marker>
          <c:cat>
            <c:strRef>
              <c:f>'Count of Outcome Vs Months'!$A$7:$A$19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Vs Months'!$C$7:$C$19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5-4B4E-8A53-7876FBF73971}"/>
            </c:ext>
          </c:extLst>
        </c:ser>
        <c:ser>
          <c:idx val="2"/>
          <c:order val="2"/>
          <c:tx>
            <c:strRef>
              <c:f>'Count of Outcome Vs Months'!$D$5:$D$6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5CC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5CC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strRef>
              <c:f>'Count of Outcome Vs Months'!$A$7:$A$19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Vs Months'!$D$7:$D$19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D5-4B4E-8A53-7876FBF73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1994143"/>
        <c:axId val="1001995103"/>
      </c:lineChart>
      <c:catAx>
        <c:axId val="100199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995103"/>
        <c:crosses val="autoZero"/>
        <c:auto val="1"/>
        <c:lblAlgn val="ctr"/>
        <c:lblOffset val="100"/>
        <c:noMultiLvlLbl val="0"/>
      </c:catAx>
      <c:valAx>
        <c:axId val="100199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99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C-4B3C-8EA3-2AC522DE6795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BC-4B3C-8EA3-2AC522DE6795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BC-4B3C-8EA3-2AC522DE6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4674000"/>
        <c:axId val="1024681200"/>
      </c:lineChart>
      <c:catAx>
        <c:axId val="102467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681200"/>
        <c:crosses val="autoZero"/>
        <c:auto val="1"/>
        <c:lblAlgn val="ctr"/>
        <c:lblOffset val="100"/>
        <c:noMultiLvlLbl val="0"/>
      </c:catAx>
      <c:valAx>
        <c:axId val="102468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67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422274</xdr:colOff>
      <xdr:row>1</xdr:row>
      <xdr:rowOff>190500</xdr:rowOff>
    </xdr:from>
    <xdr:to>
      <xdr:col>17</xdr:col>
      <xdr:colOff>603250</xdr:colOff>
      <xdr:row>25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37E3AD-0726-4065-05C3-C13B9C7A0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0.31684</cdr:x>
      <cdr:y>0.03883</cdr:y>
    </cdr:from>
    <cdr:to>
      <cdr:x>0.64179</cdr:x>
      <cdr:y>0.08738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51F31C2-DF1E-7C43-1F5C-3409DC802EF1}"/>
            </a:ext>
          </a:extLst>
        </cdr:cNvPr>
        <cdr:cNvSpPr txBox="1"/>
      </cdr:nvSpPr>
      <cdr:spPr>
        <a:xfrm xmlns:a="http://schemas.openxmlformats.org/drawingml/2006/main">
          <a:off x="2359026" y="177800"/>
          <a:ext cx="2419350" cy="222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0.27335</cdr:x>
      <cdr:y>0.0208</cdr:y>
    </cdr:from>
    <cdr:to>
      <cdr:x>0.67932</cdr:x>
      <cdr:y>0.07906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3DD850E-E5E5-1954-5EBD-74173FFB6CF6}"/>
            </a:ext>
          </a:extLst>
        </cdr:cNvPr>
        <cdr:cNvSpPr txBox="1"/>
      </cdr:nvSpPr>
      <cdr:spPr>
        <a:xfrm xmlns:a="http://schemas.openxmlformats.org/drawingml/2006/main">
          <a:off x="2035176" y="95250"/>
          <a:ext cx="30226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 u="sng" kern="1200"/>
            <a:t>Count of outcome Vs</a:t>
          </a:r>
          <a:r>
            <a:rPr lang="en-US" sz="1400" b="1" u="sng" kern="1200" baseline="0"/>
            <a:t> Parent Category</a:t>
          </a:r>
          <a:endParaRPr lang="en-US" sz="1400" b="1" u="sng" kern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2</xdr:row>
      <xdr:rowOff>50800</xdr:rowOff>
    </xdr:from>
    <xdr:to>
      <xdr:col>18</xdr:col>
      <xdr:colOff>647700</xdr:colOff>
      <xdr:row>27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F7D92D-276C-8093-ACFE-7294255A9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539750</xdr:colOff>
      <xdr:row>2</xdr:row>
      <xdr:rowOff>158750</xdr:rowOff>
    </xdr:from>
    <xdr:to>
      <xdr:col>16</xdr:col>
      <xdr:colOff>463550</xdr:colOff>
      <xdr:row>4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765B127-17CE-CB08-90F2-312D73238ED9}"/>
            </a:ext>
          </a:extLst>
        </xdr:cNvPr>
        <xdr:cNvSpPr txBox="1"/>
      </xdr:nvSpPr>
      <xdr:spPr>
        <a:xfrm>
          <a:off x="8489950" y="552450"/>
          <a:ext cx="32258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4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 of outcome Vs</a:t>
          </a:r>
          <a:r>
            <a:rPr lang="en-US" sz="14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Sub-Category</a:t>
          </a:r>
          <a:endParaRPr lang="en-US" sz="1400" b="1" u="sng">
            <a:effectLst/>
          </a:endParaRPr>
        </a:p>
        <a:p>
          <a:endParaRPr lang="en-US" sz="1100" kern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54742</xdr:colOff>
      <xdr:row>0</xdr:row>
      <xdr:rowOff>166633</xdr:rowOff>
    </xdr:from>
    <xdr:to>
      <xdr:col>23</xdr:col>
      <xdr:colOff>645949</xdr:colOff>
      <xdr:row>38</xdr:row>
      <xdr:rowOff>164223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0CD488-A6E6-A6A2-8467-993B25E56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0.40782</cdr:x>
      <cdr:y>0.01284</cdr:y>
    </cdr:from>
    <cdr:to>
      <cdr:x>0.78585</cdr:x>
      <cdr:y>0.09035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2713132-DD4E-37D4-7D72-F1F9312C475B}"/>
            </a:ext>
          </a:extLst>
        </cdr:cNvPr>
        <cdr:cNvSpPr txBox="1"/>
      </cdr:nvSpPr>
      <cdr:spPr>
        <a:xfrm xmlns:a="http://schemas.openxmlformats.org/drawingml/2006/main">
          <a:off x="4795345" y="96126"/>
          <a:ext cx="4445000" cy="5802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400" b="1" u="none" kern="1200"/>
            <a:t>   </a:t>
          </a:r>
          <a:r>
            <a:rPr lang="en-US" sz="2400" b="1" u="sng" kern="1200"/>
            <a:t>Count of outcome Vs</a:t>
          </a:r>
          <a:r>
            <a:rPr lang="en-US" sz="2400" b="1" u="sng" kern="1200" baseline="0"/>
            <a:t> Months</a:t>
          </a:r>
          <a:endParaRPr lang="en-US" sz="2400" b="1" u="sng" kern="12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679450</xdr:colOff>
      <xdr:row>16</xdr:row>
      <xdr:rowOff>44450</xdr:rowOff>
    </xdr:from>
    <xdr:to>
      <xdr:col>8</xdr:col>
      <xdr:colOff>234950</xdr:colOff>
      <xdr:row>35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FE4DFB-BBB7-4AD4-A800-C328FE29E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 Bendahmane" refreshedDate="45585.076644675923" createdVersion="8" refreshedVersion="8" minRefreshableVersion="3" recordCount="1000" xr:uid="{B79F73EE-ECF5-4391-9005-9C5F72A16691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13CE2C-FA5F-4ABB-B1AA-54930012FC58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7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3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6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E73903-D43B-49A5-B07F-DEF03B3F9EBA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9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724BA5-B02F-4346-A8CB-9D36F1B9F49C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:E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2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A975" zoomScale="61" workbookViewId="0">
      <selection activeCell="H3" sqref="H3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7.33203125" customWidth="1"/>
    <col min="8" max="8" width="13" bestFit="1" customWidth="1"/>
    <col min="9" max="9" width="17" customWidth="1"/>
    <col min="12" max="13" width="11.1640625" bestFit="1" customWidth="1"/>
    <col min="14" max="15" width="22.58203125" customWidth="1"/>
    <col min="18" max="18" width="27.4140625" customWidth="1"/>
    <col min="19" max="19" width="14.9140625" customWidth="1"/>
    <col min="20" max="20" width="20.332031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ROUND((E2/D2*100),0)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(((L2/60)/60)/24)+DATE(1970,1,1)</f>
        <v>42336.25</v>
      </c>
      <c r="O2" s="6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_xlfn.TEXTSPLIT(R2,{"/"})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5" si="0">ROUND((E3/D3*100),0)</f>
        <v>1040</v>
      </c>
      <c r="G3" t="s">
        <v>20</v>
      </c>
      <c r="H3">
        <v>158</v>
      </c>
      <c r="I3">
        <f>ROUND((E3/H3),2)</f>
        <v>92.15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1">(((L3/60)/60)/24)+DATE(1970,1,1)</f>
        <v>41870.208333333336</v>
      </c>
      <c r="O3" s="6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_xlfn.TEXTSPLIT(R3,{"/"})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ref="I4:I67" si="3">ROUND((E4/H4),2)</f>
        <v>100.02</v>
      </c>
      <c r="J4" t="s">
        <v>26</v>
      </c>
      <c r="K4" t="s">
        <v>27</v>
      </c>
      <c r="L4">
        <v>1384668000</v>
      </c>
      <c r="M4">
        <v>1384840800</v>
      </c>
      <c r="N4" s="6">
        <f t="shared" si="1"/>
        <v>41595.25</v>
      </c>
      <c r="O4" s="6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_xlfn.TEXTSPLIT(R4,{"/"})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6">
        <f t="shared" si="1"/>
        <v>43688.208333333328</v>
      </c>
      <c r="O5" s="6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_xlfn.TEXTSPLIT(R5,{"/"})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ref="F6:F9" si="4">ROUND((E6/D6*100),0)</f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6">
        <f t="shared" si="1"/>
        <v>43485.25</v>
      </c>
      <c r="O6" s="6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_xlfn.TEXTSPLIT(R6,{"/"})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4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6">
        <f t="shared" si="1"/>
        <v>41149.208333333336</v>
      </c>
      <c r="O7" s="6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_xlfn.TEXTSPLIT(R7,{"/"})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4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6">
        <f t="shared" si="1"/>
        <v>42991.208333333328</v>
      </c>
      <c r="O8" s="6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_xlfn.TEXTSPLIT(R8,{"/"})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4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6">
        <f t="shared" si="1"/>
        <v>42229.208333333328</v>
      </c>
      <c r="O9" s="6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_xlfn.TEXTSPLIT(R9,{"/"})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ref="F10:F73" si="5">ROUND((E10/D10*100),0)</f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1"/>
        <v>40399.208333333336</v>
      </c>
      <c r="O10" s="6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_xlfn.TEXTSPLIT(R10,{"/"})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5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1"/>
        <v>41536.208333333336</v>
      </c>
      <c r="O11" s="6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_xlfn.TEXTSPLIT(R11,{"/"})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5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1"/>
        <v>40404.208333333336</v>
      </c>
      <c r="O12" s="6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_xlfn.TEXTSPLIT(R12,{"/"})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5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1"/>
        <v>40442.208333333336</v>
      </c>
      <c r="O13" s="6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_xlfn.TEXTSPLIT(R13,{"/"})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5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1"/>
        <v>43760.208333333328</v>
      </c>
      <c r="O14" s="6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_xlfn.TEXTSPLIT(R14,{"/"})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5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1"/>
        <v>42532.208333333328</v>
      </c>
      <c r="O15" s="6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_xlfn.TEXTSPLIT(R15,{"/"})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5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1"/>
        <v>40974.25</v>
      </c>
      <c r="O16" s="6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_xlfn.TEXTSPLIT(R16,{"/"})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5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1"/>
        <v>43809.25</v>
      </c>
      <c r="O17" s="6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_xlfn.TEXTSPLIT(R17,{"/"})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5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1"/>
        <v>41661.25</v>
      </c>
      <c r="O18" s="6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_xlfn.TEXTSPLIT(R18,{"/"})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5"/>
        <v>159</v>
      </c>
      <c r="G19" t="s">
        <v>20</v>
      </c>
      <c r="H19">
        <v>1249</v>
      </c>
      <c r="I19">
        <f>ROUND((E19/H19),2)</f>
        <v>107.96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1"/>
        <v>40555.25</v>
      </c>
      <c r="O19" s="6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_xlfn.TEXTSPLIT(R19,{"/"})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5"/>
        <v>67</v>
      </c>
      <c r="G20" t="s">
        <v>74</v>
      </c>
      <c r="H20">
        <v>135</v>
      </c>
      <c r="I20">
        <f>ROUND((E20/H20),2)</f>
        <v>45.1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1"/>
        <v>43351.208333333328</v>
      </c>
      <c r="O20" s="6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_xlfn.TEXTSPLIT(R20,{"/"})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5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1"/>
        <v>43528.25</v>
      </c>
      <c r="O21" s="6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_xlfn.TEXTSPLIT(R21,{"/"})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5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1"/>
        <v>41848.208333333336</v>
      </c>
      <c r="O22" s="6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_xlfn.TEXTSPLIT(R22,{"/"})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5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1"/>
        <v>40770.208333333336</v>
      </c>
      <c r="O23" s="6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_xlfn.TEXTSPLIT(R23,{"/"})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5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1"/>
        <v>43193.208333333328</v>
      </c>
      <c r="O24" s="6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_xlfn.TEXTSPLIT(R24,{"/"})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5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1"/>
        <v>43510.25</v>
      </c>
      <c r="O25" s="6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_xlfn.TEXTSPLIT(R25,{"/"})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5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1"/>
        <v>41811.208333333336</v>
      </c>
      <c r="O26" s="6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_xlfn.TEXTSPLIT(R26,{"/"})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5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1"/>
        <v>40681.208333333336</v>
      </c>
      <c r="O27" s="6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_xlfn.TEXTSPLIT(R27,{"/"})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5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1"/>
        <v>43312.208333333328</v>
      </c>
      <c r="O28" s="6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_xlfn.TEXTSPLIT(R28,{"/"})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5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1"/>
        <v>42280.208333333328</v>
      </c>
      <c r="O29" s="6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_xlfn.TEXTSPLIT(R29,{"/"})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5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1"/>
        <v>40218.25</v>
      </c>
      <c r="O30" s="6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_xlfn.TEXTSPLIT(R30,{"/"})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5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1"/>
        <v>43301.208333333328</v>
      </c>
      <c r="O31" s="6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_xlfn.TEXTSPLIT(R31,{"/"})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5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1"/>
        <v>43609.208333333328</v>
      </c>
      <c r="O32" s="6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_xlfn.TEXTSPLIT(R32,{"/"})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5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1"/>
        <v>42374.25</v>
      </c>
      <c r="O33" s="6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_xlfn.TEXTSPLIT(R33,{"/"})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5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1"/>
        <v>43110.25</v>
      </c>
      <c r="O34" s="6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_xlfn.TEXTSPLIT(R34,{"/"})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5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1"/>
        <v>41917.208333333336</v>
      </c>
      <c r="O35" s="6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_xlfn.TEXTSPLIT(R35,{"/"})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5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1"/>
        <v>42817.208333333328</v>
      </c>
      <c r="O36" s="6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_xlfn.TEXTSPLIT(R36,{"/"})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5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1"/>
        <v>43484.25</v>
      </c>
      <c r="O37" s="6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_xlfn.TEXTSPLIT(R37,{"/"})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5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1"/>
        <v>40600.25</v>
      </c>
      <c r="O38" s="6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_xlfn.TEXTSPLIT(R38,{"/"})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5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1"/>
        <v>43744.208333333328</v>
      </c>
      <c r="O39" s="6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_xlfn.TEXTSPLIT(R39,{"/"})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5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1"/>
        <v>40469.208333333336</v>
      </c>
      <c r="O40" s="6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_xlfn.TEXTSPLIT(R40,{"/"})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5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1"/>
        <v>41330.25</v>
      </c>
      <c r="O41" s="6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_xlfn.TEXTSPLIT(R41,{"/"})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5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1"/>
        <v>40334.208333333336</v>
      </c>
      <c r="O42" s="6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_xlfn.TEXTSPLIT(R42,{"/"})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5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1"/>
        <v>41156.208333333336</v>
      </c>
      <c r="O43" s="6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_xlfn.TEXTSPLIT(R43,{"/"})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5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1"/>
        <v>40728.208333333336</v>
      </c>
      <c r="O44" s="6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_xlfn.TEXTSPLIT(R44,{"/"})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5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1"/>
        <v>41844.208333333336</v>
      </c>
      <c r="O45" s="6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_xlfn.TEXTSPLIT(R45,{"/"})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5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1"/>
        <v>43541.208333333328</v>
      </c>
      <c r="O46" s="6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_xlfn.TEXTSPLIT(R46,{"/"})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5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1"/>
        <v>42676.208333333328</v>
      </c>
      <c r="O47" s="6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_xlfn.TEXTSPLIT(R47,{"/"})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5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1"/>
        <v>40367.208333333336</v>
      </c>
      <c r="O48" s="6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_xlfn.TEXTSPLIT(R48,{"/"})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5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1"/>
        <v>41727.208333333336</v>
      </c>
      <c r="O49" s="6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_xlfn.TEXTSPLIT(R49,{"/"})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5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1"/>
        <v>42180.208333333328</v>
      </c>
      <c r="O50" s="6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_xlfn.TEXTSPLIT(R50,{"/"})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5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1"/>
        <v>43758.208333333328</v>
      </c>
      <c r="O51" s="6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_xlfn.TEXTSPLIT(R51,{"/"})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5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1"/>
        <v>41487.208333333336</v>
      </c>
      <c r="O52" s="6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_xlfn.TEXTSPLIT(R52,{"/"})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5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1"/>
        <v>40995.208333333336</v>
      </c>
      <c r="O53" s="6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_xlfn.TEXTSPLIT(R53,{"/"})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5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1"/>
        <v>40436.208333333336</v>
      </c>
      <c r="O54" s="6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_xlfn.TEXTSPLIT(R54,{"/"})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5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1"/>
        <v>41779.208333333336</v>
      </c>
      <c r="O55" s="6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_xlfn.TEXTSPLIT(R55,{"/"})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5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1"/>
        <v>43170.25</v>
      </c>
      <c r="O56" s="6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_xlfn.TEXTSPLIT(R56,{"/"})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5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1"/>
        <v>43311.208333333328</v>
      </c>
      <c r="O57" s="6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_xlfn.TEXTSPLIT(R57,{"/"})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5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1"/>
        <v>42014.25</v>
      </c>
      <c r="O58" s="6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_xlfn.TEXTSPLIT(R58,{"/"})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5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1"/>
        <v>42979.208333333328</v>
      </c>
      <c r="O59" s="6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_xlfn.TEXTSPLIT(R59,{"/"})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5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1"/>
        <v>42268.208333333328</v>
      </c>
      <c r="O60" s="6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_xlfn.TEXTSPLIT(R60,{"/"})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5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1"/>
        <v>42898.208333333328</v>
      </c>
      <c r="O61" s="6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_xlfn.TEXTSPLIT(R61,{"/"})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5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1"/>
        <v>41107.208333333336</v>
      </c>
      <c r="O62" s="6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_xlfn.TEXTSPLIT(R62,{"/"})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5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1"/>
        <v>40595.25</v>
      </c>
      <c r="O63" s="6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_xlfn.TEXTSPLIT(R63,{"/"})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5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1"/>
        <v>42160.208333333328</v>
      </c>
      <c r="O64" s="6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_xlfn.TEXTSPLIT(R64,{"/"})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5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1"/>
        <v>42853.208333333328</v>
      </c>
      <c r="O65" s="6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_xlfn.TEXTSPLIT(R65,{"/"})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5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1"/>
        <v>43283.208333333328</v>
      </c>
      <c r="O66" s="6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_xlfn.TEXTSPLIT(R66,{"/"})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5"/>
        <v>236</v>
      </c>
      <c r="G67" t="s">
        <v>20</v>
      </c>
      <c r="H67">
        <v>236</v>
      </c>
      <c r="I67">
        <f t="shared" si="3"/>
        <v>61.04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6">(((L67/60)/60)/24)+DATE(1970,1,1)</f>
        <v>40570.25</v>
      </c>
      <c r="O67" s="6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_xlfn.TEXTSPLIT(R67,{"/"})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5"/>
        <v>45</v>
      </c>
      <c r="G68" t="s">
        <v>14</v>
      </c>
      <c r="H68">
        <v>12</v>
      </c>
      <c r="I68">
        <f t="shared" ref="I68:I131" si="8">ROUND((E68/H68),2)</f>
        <v>108.92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6"/>
        <v>42102.208333333328</v>
      </c>
      <c r="O68" s="6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_xlfn.TEXTSPLIT(R68,{"/"})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5"/>
        <v>162</v>
      </c>
      <c r="G69" t="s">
        <v>20</v>
      </c>
      <c r="H69">
        <v>4065</v>
      </c>
      <c r="I69">
        <f t="shared" si="8"/>
        <v>29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6"/>
        <v>40203.25</v>
      </c>
      <c r="O69" s="6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_xlfn.TEXTSPLIT(R69,{"/"})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5"/>
        <v>255</v>
      </c>
      <c r="G70" t="s">
        <v>20</v>
      </c>
      <c r="H70">
        <v>246</v>
      </c>
      <c r="I70">
        <f t="shared" si="8"/>
        <v>58.98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6"/>
        <v>42943.208333333328</v>
      </c>
      <c r="O70" s="6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_xlfn.TEXTSPLIT(R70,{"/"})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5"/>
        <v>24</v>
      </c>
      <c r="G71" t="s">
        <v>74</v>
      </c>
      <c r="H71">
        <v>17</v>
      </c>
      <c r="I71">
        <f t="shared" si="8"/>
        <v>111.82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6"/>
        <v>40531.25</v>
      </c>
      <c r="O71" s="6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_xlfn.TEXTSPLIT(R71,{"/"})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5"/>
        <v>124</v>
      </c>
      <c r="G72" t="s">
        <v>20</v>
      </c>
      <c r="H72">
        <v>2475</v>
      </c>
      <c r="I72">
        <f t="shared" si="8"/>
        <v>64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6"/>
        <v>40484.208333333336</v>
      </c>
      <c r="O72" s="6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_xlfn.TEXTSPLIT(R72,{"/"})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5"/>
        <v>108</v>
      </c>
      <c r="G73" t="s">
        <v>20</v>
      </c>
      <c r="H73">
        <v>76</v>
      </c>
      <c r="I73">
        <f t="shared" si="8"/>
        <v>85.32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6"/>
        <v>43799.25</v>
      </c>
      <c r="O73" s="6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_xlfn.TEXTSPLIT(R73,{"/"})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ref="F74:F137" si="9">ROUND((E74/D74*100),0)</f>
        <v>670</v>
      </c>
      <c r="G74" t="s">
        <v>20</v>
      </c>
      <c r="H74">
        <v>54</v>
      </c>
      <c r="I74">
        <f t="shared" si="8"/>
        <v>74.48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6"/>
        <v>42186.208333333328</v>
      </c>
      <c r="O74" s="6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_xlfn.TEXTSPLIT(R74,{"/"})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9"/>
        <v>661</v>
      </c>
      <c r="G75" t="s">
        <v>20</v>
      </c>
      <c r="H75">
        <v>88</v>
      </c>
      <c r="I75">
        <f t="shared" si="8"/>
        <v>105.15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6"/>
        <v>42701.25</v>
      </c>
      <c r="O75" s="6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_xlfn.TEXTSPLIT(R75,{"/"})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9"/>
        <v>122</v>
      </c>
      <c r="G76" t="s">
        <v>20</v>
      </c>
      <c r="H76">
        <v>85</v>
      </c>
      <c r="I76">
        <f t="shared" si="8"/>
        <v>56.19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6"/>
        <v>42456.208333333328</v>
      </c>
      <c r="O76" s="6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_xlfn.TEXTSPLIT(R76,{"/"})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9"/>
        <v>151</v>
      </c>
      <c r="G77" t="s">
        <v>20</v>
      </c>
      <c r="H77">
        <v>170</v>
      </c>
      <c r="I77">
        <f t="shared" si="8"/>
        <v>85.92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6"/>
        <v>43296.208333333328</v>
      </c>
      <c r="O77" s="6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_xlfn.TEXTSPLIT(R77,{"/"})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9"/>
        <v>78</v>
      </c>
      <c r="G78" t="s">
        <v>14</v>
      </c>
      <c r="H78">
        <v>1684</v>
      </c>
      <c r="I78">
        <f t="shared" si="8"/>
        <v>57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6"/>
        <v>42027.25</v>
      </c>
      <c r="O78" s="6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_xlfn.TEXTSPLIT(R78,{"/"})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9"/>
        <v>47</v>
      </c>
      <c r="G79" t="s">
        <v>14</v>
      </c>
      <c r="H79">
        <v>56</v>
      </c>
      <c r="I79">
        <f t="shared" si="8"/>
        <v>79.64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6"/>
        <v>40448.208333333336</v>
      </c>
      <c r="O79" s="6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_xlfn.TEXTSPLIT(R79,{"/"})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9"/>
        <v>301</v>
      </c>
      <c r="G80" t="s">
        <v>20</v>
      </c>
      <c r="H80">
        <v>330</v>
      </c>
      <c r="I80">
        <f t="shared" si="8"/>
        <v>41.02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6"/>
        <v>43206.208333333328</v>
      </c>
      <c r="O80" s="6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_xlfn.TEXTSPLIT(R80,{"/"})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9"/>
        <v>70</v>
      </c>
      <c r="G81" t="s">
        <v>14</v>
      </c>
      <c r="H81">
        <v>838</v>
      </c>
      <c r="I81">
        <f t="shared" si="8"/>
        <v>48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6"/>
        <v>43267.208333333328</v>
      </c>
      <c r="O81" s="6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_xlfn.TEXTSPLIT(R81,{"/"})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9"/>
        <v>637</v>
      </c>
      <c r="G82" t="s">
        <v>20</v>
      </c>
      <c r="H82">
        <v>127</v>
      </c>
      <c r="I82">
        <f t="shared" si="8"/>
        <v>55.21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6"/>
        <v>42976.208333333328</v>
      </c>
      <c r="O82" s="6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_xlfn.TEXTSPLIT(R82,{"/"})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9"/>
        <v>225</v>
      </c>
      <c r="G83" t="s">
        <v>20</v>
      </c>
      <c r="H83">
        <v>411</v>
      </c>
      <c r="I83">
        <f t="shared" si="8"/>
        <v>92.11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6"/>
        <v>43062.25</v>
      </c>
      <c r="O83" s="6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_xlfn.TEXTSPLIT(R83,{"/"})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9"/>
        <v>1497</v>
      </c>
      <c r="G84" t="s">
        <v>20</v>
      </c>
      <c r="H84">
        <v>180</v>
      </c>
      <c r="I84">
        <f t="shared" si="8"/>
        <v>83.18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6"/>
        <v>43482.25</v>
      </c>
      <c r="O84" s="6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_xlfn.TEXTSPLIT(R84,{"/"})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9"/>
        <v>38</v>
      </c>
      <c r="G85" t="s">
        <v>14</v>
      </c>
      <c r="H85">
        <v>1000</v>
      </c>
      <c r="I85">
        <f t="shared" si="8"/>
        <v>40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6"/>
        <v>42579.208333333328</v>
      </c>
      <c r="O85" s="6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_xlfn.TEXTSPLIT(R85,{"/"})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9"/>
        <v>132</v>
      </c>
      <c r="G86" t="s">
        <v>20</v>
      </c>
      <c r="H86">
        <v>374</v>
      </c>
      <c r="I86">
        <f t="shared" si="8"/>
        <v>111.13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6"/>
        <v>41118.208333333336</v>
      </c>
      <c r="O86" s="6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_xlfn.TEXTSPLIT(R86,{"/"})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9"/>
        <v>131</v>
      </c>
      <c r="G87" t="s">
        <v>20</v>
      </c>
      <c r="H87">
        <v>71</v>
      </c>
      <c r="I87">
        <f t="shared" si="8"/>
        <v>90.56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6"/>
        <v>40797.208333333336</v>
      </c>
      <c r="O87" s="6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_xlfn.TEXTSPLIT(R87,{"/"})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9"/>
        <v>168</v>
      </c>
      <c r="G88" t="s">
        <v>20</v>
      </c>
      <c r="H88">
        <v>203</v>
      </c>
      <c r="I88">
        <f t="shared" si="8"/>
        <v>61.11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6"/>
        <v>42128.208333333328</v>
      </c>
      <c r="O88" s="6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_xlfn.TEXTSPLIT(R88,{"/"})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9"/>
        <v>62</v>
      </c>
      <c r="G89" t="s">
        <v>14</v>
      </c>
      <c r="H89">
        <v>1482</v>
      </c>
      <c r="I89">
        <f t="shared" si="8"/>
        <v>83.02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6"/>
        <v>40610.25</v>
      </c>
      <c r="O89" s="6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_xlfn.TEXTSPLIT(R89,{"/"})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9"/>
        <v>261</v>
      </c>
      <c r="G90" t="s">
        <v>20</v>
      </c>
      <c r="H90">
        <v>113</v>
      </c>
      <c r="I90">
        <f t="shared" si="8"/>
        <v>110.76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6"/>
        <v>42110.208333333328</v>
      </c>
      <c r="O90" s="6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_xlfn.TEXTSPLIT(R90,{"/"})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9"/>
        <v>253</v>
      </c>
      <c r="G91" t="s">
        <v>20</v>
      </c>
      <c r="H91">
        <v>96</v>
      </c>
      <c r="I91">
        <f t="shared" si="8"/>
        <v>89.46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6"/>
        <v>40283.208333333336</v>
      </c>
      <c r="O91" s="6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_xlfn.TEXTSPLIT(R91,{"/"})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9"/>
        <v>79</v>
      </c>
      <c r="G92" t="s">
        <v>14</v>
      </c>
      <c r="H92">
        <v>106</v>
      </c>
      <c r="I92">
        <f t="shared" si="8"/>
        <v>57.85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6"/>
        <v>42425.25</v>
      </c>
      <c r="O92" s="6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_xlfn.TEXTSPLIT(R92,{"/"})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9"/>
        <v>48</v>
      </c>
      <c r="G93" t="s">
        <v>14</v>
      </c>
      <c r="H93">
        <v>679</v>
      </c>
      <c r="I93">
        <f t="shared" si="8"/>
        <v>110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6"/>
        <v>42588.208333333328</v>
      </c>
      <c r="O93" s="6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_xlfn.TEXTSPLIT(R93,{"/"})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9"/>
        <v>259</v>
      </c>
      <c r="G94" t="s">
        <v>20</v>
      </c>
      <c r="H94">
        <v>498</v>
      </c>
      <c r="I94">
        <f t="shared" si="8"/>
        <v>103.97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6"/>
        <v>40352.208333333336</v>
      </c>
      <c r="O94" s="6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_xlfn.TEXTSPLIT(R94,{"/"})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9"/>
        <v>61</v>
      </c>
      <c r="G95" t="s">
        <v>74</v>
      </c>
      <c r="H95">
        <v>610</v>
      </c>
      <c r="I95">
        <f t="shared" si="8"/>
        <v>108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6"/>
        <v>41202.208333333336</v>
      </c>
      <c r="O95" s="6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_xlfn.TEXTSPLIT(R95,{"/"})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9"/>
        <v>304</v>
      </c>
      <c r="G96" t="s">
        <v>20</v>
      </c>
      <c r="H96">
        <v>180</v>
      </c>
      <c r="I96">
        <f t="shared" si="8"/>
        <v>48.93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6"/>
        <v>43562.208333333328</v>
      </c>
      <c r="O96" s="6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_xlfn.TEXTSPLIT(R96,{"/"})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9"/>
        <v>113</v>
      </c>
      <c r="G97" t="s">
        <v>20</v>
      </c>
      <c r="H97">
        <v>27</v>
      </c>
      <c r="I97">
        <f t="shared" si="8"/>
        <v>37.67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6"/>
        <v>43752.208333333328</v>
      </c>
      <c r="O97" s="6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_xlfn.TEXTSPLIT(R97,{"/"})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9"/>
        <v>217</v>
      </c>
      <c r="G98" t="s">
        <v>20</v>
      </c>
      <c r="H98">
        <v>2331</v>
      </c>
      <c r="I98">
        <f t="shared" si="8"/>
        <v>65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6"/>
        <v>40612.25</v>
      </c>
      <c r="O98" s="6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_xlfn.TEXTSPLIT(R98,{"/"})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9"/>
        <v>927</v>
      </c>
      <c r="G99" t="s">
        <v>20</v>
      </c>
      <c r="H99">
        <v>113</v>
      </c>
      <c r="I99">
        <f t="shared" si="8"/>
        <v>106.61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6"/>
        <v>42180.208333333328</v>
      </c>
      <c r="O99" s="6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_xlfn.TEXTSPLIT(R99,{"/"})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9"/>
        <v>34</v>
      </c>
      <c r="G100" t="s">
        <v>14</v>
      </c>
      <c r="H100">
        <v>1220</v>
      </c>
      <c r="I100">
        <f t="shared" si="8"/>
        <v>27.01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6"/>
        <v>42212.208333333328</v>
      </c>
      <c r="O100" s="6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_xlfn.TEXTSPLIT(R100,{"/"})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9"/>
        <v>197</v>
      </c>
      <c r="G101" t="s">
        <v>20</v>
      </c>
      <c r="H101">
        <v>164</v>
      </c>
      <c r="I101">
        <f t="shared" si="8"/>
        <v>91.16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6"/>
        <v>41968.25</v>
      </c>
      <c r="O101" s="6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_xlfn.TEXTSPLIT(R101,{"/"})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9"/>
        <v>1</v>
      </c>
      <c r="G102" t="s">
        <v>14</v>
      </c>
      <c r="H102">
        <v>1</v>
      </c>
      <c r="I102">
        <f t="shared" si="8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6"/>
        <v>40835.208333333336</v>
      </c>
      <c r="O102" s="6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_xlfn.TEXTSPLIT(R102,{"/"})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9"/>
        <v>1021</v>
      </c>
      <c r="G103" t="s">
        <v>20</v>
      </c>
      <c r="H103">
        <v>164</v>
      </c>
      <c r="I103">
        <f t="shared" si="8"/>
        <v>56.05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6"/>
        <v>42056.25</v>
      </c>
      <c r="O103" s="6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_xlfn.TEXTSPLIT(R103,{"/"})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9"/>
        <v>282</v>
      </c>
      <c r="G104" t="s">
        <v>20</v>
      </c>
      <c r="H104">
        <v>336</v>
      </c>
      <c r="I104">
        <f t="shared" si="8"/>
        <v>31.02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6"/>
        <v>43234.208333333328</v>
      </c>
      <c r="O104" s="6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_xlfn.TEXTSPLIT(R104,{"/"})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9"/>
        <v>25</v>
      </c>
      <c r="G105" t="s">
        <v>14</v>
      </c>
      <c r="H105">
        <v>37</v>
      </c>
      <c r="I105">
        <f t="shared" si="8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6"/>
        <v>40475.208333333336</v>
      </c>
      <c r="O105" s="6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_xlfn.TEXTSPLIT(R105,{"/"})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9"/>
        <v>143</v>
      </c>
      <c r="G106" t="s">
        <v>20</v>
      </c>
      <c r="H106">
        <v>1917</v>
      </c>
      <c r="I106">
        <f t="shared" si="8"/>
        <v>89.01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6"/>
        <v>42878.208333333328</v>
      </c>
      <c r="O106" s="6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_xlfn.TEXTSPLIT(R106,{"/"})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9"/>
        <v>145</v>
      </c>
      <c r="G107" t="s">
        <v>20</v>
      </c>
      <c r="H107">
        <v>95</v>
      </c>
      <c r="I107">
        <f t="shared" si="8"/>
        <v>103.46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6"/>
        <v>41366.208333333336</v>
      </c>
      <c r="O107" s="6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_xlfn.TEXTSPLIT(R107,{"/"})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9"/>
        <v>359</v>
      </c>
      <c r="G108" t="s">
        <v>20</v>
      </c>
      <c r="H108">
        <v>147</v>
      </c>
      <c r="I108">
        <f t="shared" si="8"/>
        <v>95.28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6"/>
        <v>43716.208333333328</v>
      </c>
      <c r="O108" s="6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_xlfn.TEXTSPLIT(R108,{"/"})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9"/>
        <v>186</v>
      </c>
      <c r="G109" t="s">
        <v>20</v>
      </c>
      <c r="H109">
        <v>86</v>
      </c>
      <c r="I109">
        <f t="shared" si="8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6"/>
        <v>43213.208333333328</v>
      </c>
      <c r="O109" s="6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_xlfn.TEXTSPLIT(R109,{"/"})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9"/>
        <v>595</v>
      </c>
      <c r="G110" t="s">
        <v>20</v>
      </c>
      <c r="H110">
        <v>83</v>
      </c>
      <c r="I110">
        <f t="shared" si="8"/>
        <v>107.58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6"/>
        <v>41005.208333333336</v>
      </c>
      <c r="O110" s="6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_xlfn.TEXTSPLIT(R110,{"/"})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9"/>
        <v>59</v>
      </c>
      <c r="G111" t="s">
        <v>14</v>
      </c>
      <c r="H111">
        <v>60</v>
      </c>
      <c r="I111">
        <f t="shared" si="8"/>
        <v>51.32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6"/>
        <v>41651.25</v>
      </c>
      <c r="O111" s="6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_xlfn.TEXTSPLIT(R111,{"/"})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9"/>
        <v>15</v>
      </c>
      <c r="G112" t="s">
        <v>14</v>
      </c>
      <c r="H112">
        <v>296</v>
      </c>
      <c r="I112">
        <f t="shared" si="8"/>
        <v>71.98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6"/>
        <v>43354.208333333328</v>
      </c>
      <c r="O112" s="6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_xlfn.TEXTSPLIT(R112,{"/"})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9"/>
        <v>120</v>
      </c>
      <c r="G113" t="s">
        <v>20</v>
      </c>
      <c r="H113">
        <v>676</v>
      </c>
      <c r="I113">
        <f t="shared" si="8"/>
        <v>108.95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6"/>
        <v>41174.208333333336</v>
      </c>
      <c r="O113" s="6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_xlfn.TEXTSPLIT(R113,{"/"})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9"/>
        <v>269</v>
      </c>
      <c r="G114" t="s">
        <v>20</v>
      </c>
      <c r="H114">
        <v>361</v>
      </c>
      <c r="I114">
        <f t="shared" si="8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6"/>
        <v>41875.208333333336</v>
      </c>
      <c r="O114" s="6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_xlfn.TEXTSPLIT(R114,{"/"})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9"/>
        <v>377</v>
      </c>
      <c r="G115" t="s">
        <v>20</v>
      </c>
      <c r="H115">
        <v>131</v>
      </c>
      <c r="I115">
        <f t="shared" si="8"/>
        <v>94.94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6"/>
        <v>42990.208333333328</v>
      </c>
      <c r="O115" s="6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_xlfn.TEXTSPLIT(R115,{"/"})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9"/>
        <v>727</v>
      </c>
      <c r="G116" t="s">
        <v>20</v>
      </c>
      <c r="H116">
        <v>126</v>
      </c>
      <c r="I116">
        <f t="shared" si="8"/>
        <v>109.65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6"/>
        <v>43564.208333333328</v>
      </c>
      <c r="O116" s="6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_xlfn.TEXTSPLIT(R116,{"/"})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9"/>
        <v>87</v>
      </c>
      <c r="G117" t="s">
        <v>14</v>
      </c>
      <c r="H117">
        <v>3304</v>
      </c>
      <c r="I117">
        <f t="shared" si="8"/>
        <v>44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6"/>
        <v>43056.25</v>
      </c>
      <c r="O117" s="6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_xlfn.TEXTSPLIT(R117,{"/"})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9"/>
        <v>88</v>
      </c>
      <c r="G118" t="s">
        <v>14</v>
      </c>
      <c r="H118">
        <v>73</v>
      </c>
      <c r="I118">
        <f t="shared" si="8"/>
        <v>86.79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6"/>
        <v>42265.208333333328</v>
      </c>
      <c r="O118" s="6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_xlfn.TEXTSPLIT(R118,{"/"})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9"/>
        <v>174</v>
      </c>
      <c r="G119" t="s">
        <v>20</v>
      </c>
      <c r="H119">
        <v>275</v>
      </c>
      <c r="I119">
        <f t="shared" si="8"/>
        <v>30.99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6"/>
        <v>40808.208333333336</v>
      </c>
      <c r="O119" s="6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_xlfn.TEXTSPLIT(R119,{"/"})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9"/>
        <v>118</v>
      </c>
      <c r="G120" t="s">
        <v>20</v>
      </c>
      <c r="H120">
        <v>67</v>
      </c>
      <c r="I120">
        <f t="shared" si="8"/>
        <v>94.79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6"/>
        <v>41665.25</v>
      </c>
      <c r="O120" s="6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_xlfn.TEXTSPLIT(R120,{"/"})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9"/>
        <v>215</v>
      </c>
      <c r="G121" t="s">
        <v>20</v>
      </c>
      <c r="H121">
        <v>154</v>
      </c>
      <c r="I121">
        <f t="shared" si="8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6"/>
        <v>41806.208333333336</v>
      </c>
      <c r="O121" s="6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_xlfn.TEXTSPLIT(R121,{"/"})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9"/>
        <v>149</v>
      </c>
      <c r="G122" t="s">
        <v>20</v>
      </c>
      <c r="H122">
        <v>1782</v>
      </c>
      <c r="I122">
        <f t="shared" si="8"/>
        <v>63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6"/>
        <v>42111.208333333328</v>
      </c>
      <c r="O122" s="6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_xlfn.TEXTSPLIT(R122,{"/"})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9"/>
        <v>219</v>
      </c>
      <c r="G123" t="s">
        <v>20</v>
      </c>
      <c r="H123">
        <v>903</v>
      </c>
      <c r="I123">
        <f t="shared" si="8"/>
        <v>110.03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6"/>
        <v>41917.208333333336</v>
      </c>
      <c r="O123" s="6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_xlfn.TEXTSPLIT(R123,{"/"})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9"/>
        <v>64</v>
      </c>
      <c r="G124" t="s">
        <v>14</v>
      </c>
      <c r="H124">
        <v>3387</v>
      </c>
      <c r="I124">
        <f t="shared" si="8"/>
        <v>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6"/>
        <v>41970.25</v>
      </c>
      <c r="O124" s="6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_xlfn.TEXTSPLIT(R124,{"/"})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9"/>
        <v>19</v>
      </c>
      <c r="G125" t="s">
        <v>14</v>
      </c>
      <c r="H125">
        <v>662</v>
      </c>
      <c r="I125">
        <f t="shared" si="8"/>
        <v>49.99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6"/>
        <v>42332.25</v>
      </c>
      <c r="O125" s="6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_xlfn.TEXTSPLIT(R125,{"/"})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9"/>
        <v>368</v>
      </c>
      <c r="G126" t="s">
        <v>20</v>
      </c>
      <c r="H126">
        <v>94</v>
      </c>
      <c r="I126">
        <f t="shared" si="8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6"/>
        <v>43598.208333333328</v>
      </c>
      <c r="O126" s="6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_xlfn.TEXTSPLIT(R126,{"/"})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9"/>
        <v>160</v>
      </c>
      <c r="G127" t="s">
        <v>20</v>
      </c>
      <c r="H127">
        <v>180</v>
      </c>
      <c r="I127">
        <f t="shared" si="8"/>
        <v>47.08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6"/>
        <v>43362.208333333328</v>
      </c>
      <c r="O127" s="6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_xlfn.TEXTSPLIT(R127,{"/"})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9"/>
        <v>39</v>
      </c>
      <c r="G128" t="s">
        <v>14</v>
      </c>
      <c r="H128">
        <v>774</v>
      </c>
      <c r="I128">
        <f t="shared" si="8"/>
        <v>89.94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6"/>
        <v>42596.208333333328</v>
      </c>
      <c r="O128" s="6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_xlfn.TEXTSPLIT(R128,{"/"})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9"/>
        <v>51</v>
      </c>
      <c r="G129" t="s">
        <v>14</v>
      </c>
      <c r="H129">
        <v>672</v>
      </c>
      <c r="I129">
        <f t="shared" si="8"/>
        <v>78.97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6"/>
        <v>40310.208333333336</v>
      </c>
      <c r="O129" s="6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_xlfn.TEXTSPLIT(R129,{"/"})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9"/>
        <v>60</v>
      </c>
      <c r="G130" t="s">
        <v>74</v>
      </c>
      <c r="H130">
        <v>532</v>
      </c>
      <c r="I130">
        <f t="shared" si="8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6"/>
        <v>40417.208333333336</v>
      </c>
      <c r="O130" s="6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_xlfn.TEXTSPLIT(R130,{"/"})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9"/>
        <v>3</v>
      </c>
      <c r="G131" t="s">
        <v>74</v>
      </c>
      <c r="H131">
        <v>55</v>
      </c>
      <c r="I131">
        <f t="shared" si="8"/>
        <v>86.47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10">(((L131/60)/60)/24)+DATE(1970,1,1)</f>
        <v>42038.25</v>
      </c>
      <c r="O131" s="6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_xlfn.TEXTSPLIT(R131,{"/"})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9"/>
        <v>155</v>
      </c>
      <c r="G132" t="s">
        <v>20</v>
      </c>
      <c r="H132">
        <v>533</v>
      </c>
      <c r="I132">
        <f t="shared" ref="I132:I195" si="12">ROUND((E132/H132),2)</f>
        <v>28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10"/>
        <v>40842.208333333336</v>
      </c>
      <c r="O132" s="6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_xlfn.TEXTSPLIT(R132,{"/"})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9"/>
        <v>101</v>
      </c>
      <c r="G133" t="s">
        <v>20</v>
      </c>
      <c r="H133">
        <v>2443</v>
      </c>
      <c r="I133">
        <f t="shared" si="12"/>
        <v>68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10"/>
        <v>41607.25</v>
      </c>
      <c r="O133" s="6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_xlfn.TEXTSPLIT(R133,{"/"})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9"/>
        <v>116</v>
      </c>
      <c r="G134" t="s">
        <v>20</v>
      </c>
      <c r="H134">
        <v>89</v>
      </c>
      <c r="I134">
        <f t="shared" si="12"/>
        <v>43.08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10"/>
        <v>43112.25</v>
      </c>
      <c r="O134" s="6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_xlfn.TEXTSPLIT(R134,{"/"})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9"/>
        <v>311</v>
      </c>
      <c r="G135" t="s">
        <v>20</v>
      </c>
      <c r="H135">
        <v>159</v>
      </c>
      <c r="I135">
        <f t="shared" si="12"/>
        <v>87.96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10"/>
        <v>40767.208333333336</v>
      </c>
      <c r="O135" s="6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_xlfn.TEXTSPLIT(R135,{"/"})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9"/>
        <v>90</v>
      </c>
      <c r="G136" t="s">
        <v>14</v>
      </c>
      <c r="H136">
        <v>940</v>
      </c>
      <c r="I136">
        <f t="shared" si="12"/>
        <v>94.99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10"/>
        <v>40713.208333333336</v>
      </c>
      <c r="O136" s="6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_xlfn.TEXTSPLIT(R136,{"/"})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9"/>
        <v>71</v>
      </c>
      <c r="G137" t="s">
        <v>14</v>
      </c>
      <c r="H137">
        <v>117</v>
      </c>
      <c r="I137">
        <f t="shared" si="12"/>
        <v>46.91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10"/>
        <v>41340.25</v>
      </c>
      <c r="O137" s="6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_xlfn.TEXTSPLIT(R137,{"/"})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ref="F138:F201" si="13">ROUND((E138/D138*100),0)</f>
        <v>3</v>
      </c>
      <c r="G138" t="s">
        <v>74</v>
      </c>
      <c r="H138">
        <v>58</v>
      </c>
      <c r="I138">
        <f t="shared" si="12"/>
        <v>46.91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10"/>
        <v>41797.208333333336</v>
      </c>
      <c r="O138" s="6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_xlfn.TEXTSPLIT(R138,{"/"})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3"/>
        <v>262</v>
      </c>
      <c r="G139" t="s">
        <v>20</v>
      </c>
      <c r="H139">
        <v>50</v>
      </c>
      <c r="I139">
        <f t="shared" si="12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10"/>
        <v>40457.208333333336</v>
      </c>
      <c r="O139" s="6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_xlfn.TEXTSPLIT(R139,{"/"})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3"/>
        <v>96</v>
      </c>
      <c r="G140" t="s">
        <v>14</v>
      </c>
      <c r="H140">
        <v>115</v>
      </c>
      <c r="I140">
        <f t="shared" si="12"/>
        <v>80.14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10"/>
        <v>41180.208333333336</v>
      </c>
      <c r="O140" s="6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_xlfn.TEXTSPLIT(R140,{"/"})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3"/>
        <v>21</v>
      </c>
      <c r="G141" t="s">
        <v>14</v>
      </c>
      <c r="H141">
        <v>326</v>
      </c>
      <c r="I141">
        <f t="shared" si="12"/>
        <v>59.04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10"/>
        <v>42115.208333333328</v>
      </c>
      <c r="O141" s="6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_xlfn.TEXTSPLIT(R141,{"/"})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3"/>
        <v>223</v>
      </c>
      <c r="G142" t="s">
        <v>20</v>
      </c>
      <c r="H142">
        <v>186</v>
      </c>
      <c r="I142">
        <f t="shared" si="12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10"/>
        <v>43156.25</v>
      </c>
      <c r="O142" s="6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_xlfn.TEXTSPLIT(R142,{"/"})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3"/>
        <v>102</v>
      </c>
      <c r="G143" t="s">
        <v>20</v>
      </c>
      <c r="H143">
        <v>1071</v>
      </c>
      <c r="I143">
        <f t="shared" si="12"/>
        <v>60.99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10"/>
        <v>42167.208333333328</v>
      </c>
      <c r="O143" s="6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_xlfn.TEXTSPLIT(R143,{"/"})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3"/>
        <v>230</v>
      </c>
      <c r="G144" t="s">
        <v>20</v>
      </c>
      <c r="H144">
        <v>117</v>
      </c>
      <c r="I144">
        <f t="shared" si="12"/>
        <v>98.31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10"/>
        <v>41005.208333333336</v>
      </c>
      <c r="O144" s="6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_xlfn.TEXTSPLIT(R144,{"/"})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3"/>
        <v>136</v>
      </c>
      <c r="G145" t="s">
        <v>20</v>
      </c>
      <c r="H145">
        <v>70</v>
      </c>
      <c r="I145">
        <f t="shared" si="12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10"/>
        <v>40357.208333333336</v>
      </c>
      <c r="O145" s="6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_xlfn.TEXTSPLIT(R145,{"/"})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3"/>
        <v>129</v>
      </c>
      <c r="G146" t="s">
        <v>20</v>
      </c>
      <c r="H146">
        <v>135</v>
      </c>
      <c r="I146">
        <f t="shared" si="12"/>
        <v>86.07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10"/>
        <v>43633.208333333328</v>
      </c>
      <c r="O146" s="6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_xlfn.TEXTSPLIT(R146,{"/"})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3"/>
        <v>237</v>
      </c>
      <c r="G147" t="s">
        <v>20</v>
      </c>
      <c r="H147">
        <v>768</v>
      </c>
      <c r="I147">
        <f t="shared" si="12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10"/>
        <v>41889.208333333336</v>
      </c>
      <c r="O147" s="6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_xlfn.TEXTSPLIT(R147,{"/"})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3"/>
        <v>17</v>
      </c>
      <c r="G148" t="s">
        <v>74</v>
      </c>
      <c r="H148">
        <v>51</v>
      </c>
      <c r="I148">
        <f t="shared" si="12"/>
        <v>29.76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10"/>
        <v>40855.25</v>
      </c>
      <c r="O148" s="6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_xlfn.TEXTSPLIT(R148,{"/"})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3"/>
        <v>112</v>
      </c>
      <c r="G149" t="s">
        <v>20</v>
      </c>
      <c r="H149">
        <v>199</v>
      </c>
      <c r="I149">
        <f t="shared" si="12"/>
        <v>46.92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10"/>
        <v>42534.208333333328</v>
      </c>
      <c r="O149" s="6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_xlfn.TEXTSPLIT(R149,{"/"})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3"/>
        <v>121</v>
      </c>
      <c r="G150" t="s">
        <v>20</v>
      </c>
      <c r="H150">
        <v>107</v>
      </c>
      <c r="I150">
        <f t="shared" si="12"/>
        <v>105.19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10"/>
        <v>42941.208333333328</v>
      </c>
      <c r="O150" s="6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_xlfn.TEXTSPLIT(R150,{"/"})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3"/>
        <v>220</v>
      </c>
      <c r="G151" t="s">
        <v>20</v>
      </c>
      <c r="H151">
        <v>195</v>
      </c>
      <c r="I151">
        <f t="shared" si="12"/>
        <v>69.91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10"/>
        <v>41275.25</v>
      </c>
      <c r="O151" s="6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_xlfn.TEXTSPLIT(R151,{"/"})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3"/>
        <v>1</v>
      </c>
      <c r="G152" t="s">
        <v>14</v>
      </c>
      <c r="H152">
        <v>1</v>
      </c>
      <c r="I152">
        <f t="shared" si="12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10"/>
        <v>43450.25</v>
      </c>
      <c r="O152" s="6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_xlfn.TEXTSPLIT(R152,{"/"})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3"/>
        <v>64</v>
      </c>
      <c r="G153" t="s">
        <v>14</v>
      </c>
      <c r="H153">
        <v>1467</v>
      </c>
      <c r="I153">
        <f t="shared" si="12"/>
        <v>60.01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10"/>
        <v>41799.208333333336</v>
      </c>
      <c r="O153" s="6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_xlfn.TEXTSPLIT(R153,{"/"})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3"/>
        <v>423</v>
      </c>
      <c r="G154" t="s">
        <v>20</v>
      </c>
      <c r="H154">
        <v>3376</v>
      </c>
      <c r="I154">
        <f t="shared" si="12"/>
        <v>52.01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10"/>
        <v>42783.25</v>
      </c>
      <c r="O154" s="6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_xlfn.TEXTSPLIT(R154,{"/"})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3"/>
        <v>93</v>
      </c>
      <c r="G155" t="s">
        <v>14</v>
      </c>
      <c r="H155">
        <v>5681</v>
      </c>
      <c r="I155">
        <f t="shared" si="12"/>
        <v>31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10"/>
        <v>41201.208333333336</v>
      </c>
      <c r="O155" s="6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_xlfn.TEXTSPLIT(R155,{"/"})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3"/>
        <v>59</v>
      </c>
      <c r="G156" t="s">
        <v>14</v>
      </c>
      <c r="H156">
        <v>1059</v>
      </c>
      <c r="I156">
        <f t="shared" si="12"/>
        <v>95.04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10"/>
        <v>42502.208333333328</v>
      </c>
      <c r="O156" s="6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_xlfn.TEXTSPLIT(R156,{"/"})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3"/>
        <v>65</v>
      </c>
      <c r="G157" t="s">
        <v>14</v>
      </c>
      <c r="H157">
        <v>1194</v>
      </c>
      <c r="I157">
        <f t="shared" si="12"/>
        <v>75.97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10"/>
        <v>40262.208333333336</v>
      </c>
      <c r="O157" s="6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_xlfn.TEXTSPLIT(R157,{"/"})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3"/>
        <v>74</v>
      </c>
      <c r="G158" t="s">
        <v>74</v>
      </c>
      <c r="H158">
        <v>379</v>
      </c>
      <c r="I158">
        <f t="shared" si="12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10"/>
        <v>43743.208333333328</v>
      </c>
      <c r="O158" s="6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_xlfn.TEXTSPLIT(R158,{"/"})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3"/>
        <v>53</v>
      </c>
      <c r="G159" t="s">
        <v>14</v>
      </c>
      <c r="H159">
        <v>30</v>
      </c>
      <c r="I159">
        <f t="shared" si="12"/>
        <v>73.73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10"/>
        <v>41638.25</v>
      </c>
      <c r="O159" s="6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_xlfn.TEXTSPLIT(R159,{"/"})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3"/>
        <v>221</v>
      </c>
      <c r="G160" t="s">
        <v>20</v>
      </c>
      <c r="H160">
        <v>41</v>
      </c>
      <c r="I160">
        <f t="shared" si="12"/>
        <v>113.17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10"/>
        <v>42346.25</v>
      </c>
      <c r="O160" s="6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_xlfn.TEXTSPLIT(R160,{"/"})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3"/>
        <v>100</v>
      </c>
      <c r="G161" t="s">
        <v>20</v>
      </c>
      <c r="H161">
        <v>1821</v>
      </c>
      <c r="I161">
        <f t="shared" si="12"/>
        <v>105.01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10"/>
        <v>43551.208333333328</v>
      </c>
      <c r="O161" s="6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_xlfn.TEXTSPLIT(R161,{"/"})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3"/>
        <v>162</v>
      </c>
      <c r="G162" t="s">
        <v>20</v>
      </c>
      <c r="H162">
        <v>164</v>
      </c>
      <c r="I162">
        <f t="shared" si="12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10"/>
        <v>43582.208333333328</v>
      </c>
      <c r="O162" s="6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_xlfn.TEXTSPLIT(R162,{"/"})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3"/>
        <v>78</v>
      </c>
      <c r="G163" t="s">
        <v>14</v>
      </c>
      <c r="H163">
        <v>75</v>
      </c>
      <c r="I163">
        <f t="shared" si="12"/>
        <v>57.33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10"/>
        <v>42270.208333333328</v>
      </c>
      <c r="O163" s="6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_xlfn.TEXTSPLIT(R163,{"/"})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3"/>
        <v>150</v>
      </c>
      <c r="G164" t="s">
        <v>20</v>
      </c>
      <c r="H164">
        <v>157</v>
      </c>
      <c r="I164">
        <f t="shared" si="12"/>
        <v>58.18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10"/>
        <v>43442.25</v>
      </c>
      <c r="O164" s="6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_xlfn.TEXTSPLIT(R164,{"/"})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3"/>
        <v>253</v>
      </c>
      <c r="G165" t="s">
        <v>20</v>
      </c>
      <c r="H165">
        <v>246</v>
      </c>
      <c r="I165">
        <f t="shared" si="12"/>
        <v>36.03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10"/>
        <v>43028.208333333328</v>
      </c>
      <c r="O165" s="6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_xlfn.TEXTSPLIT(R165,{"/"})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3"/>
        <v>100</v>
      </c>
      <c r="G166" t="s">
        <v>20</v>
      </c>
      <c r="H166">
        <v>1396</v>
      </c>
      <c r="I166">
        <f t="shared" si="12"/>
        <v>107.99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10"/>
        <v>43016.208333333328</v>
      </c>
      <c r="O166" s="6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_xlfn.TEXTSPLIT(R166,{"/"})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3"/>
        <v>122</v>
      </c>
      <c r="G167" t="s">
        <v>20</v>
      </c>
      <c r="H167">
        <v>2506</v>
      </c>
      <c r="I167">
        <f t="shared" si="12"/>
        <v>44.01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10"/>
        <v>42948.208333333328</v>
      </c>
      <c r="O167" s="6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_xlfn.TEXTSPLIT(R167,{"/"})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3"/>
        <v>137</v>
      </c>
      <c r="G168" t="s">
        <v>20</v>
      </c>
      <c r="H168">
        <v>244</v>
      </c>
      <c r="I168">
        <f t="shared" si="12"/>
        <v>55.08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10"/>
        <v>40534.25</v>
      </c>
      <c r="O168" s="6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_xlfn.TEXTSPLIT(R168,{"/"})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3"/>
        <v>416</v>
      </c>
      <c r="G169" t="s">
        <v>20</v>
      </c>
      <c r="H169">
        <v>146</v>
      </c>
      <c r="I169">
        <f t="shared" si="12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10"/>
        <v>41435.208333333336</v>
      </c>
      <c r="O169" s="6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_xlfn.TEXTSPLIT(R169,{"/"})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3"/>
        <v>31</v>
      </c>
      <c r="G170" t="s">
        <v>14</v>
      </c>
      <c r="H170">
        <v>955</v>
      </c>
      <c r="I170">
        <f t="shared" si="12"/>
        <v>42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10"/>
        <v>43518.25</v>
      </c>
      <c r="O170" s="6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_xlfn.TEXTSPLIT(R170,{"/"})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3"/>
        <v>424</v>
      </c>
      <c r="G171" t="s">
        <v>20</v>
      </c>
      <c r="H171">
        <v>1267</v>
      </c>
      <c r="I171">
        <f t="shared" si="12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10"/>
        <v>41077.208333333336</v>
      </c>
      <c r="O171" s="6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_xlfn.TEXTSPLIT(R171,{"/"})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3"/>
        <v>3</v>
      </c>
      <c r="G172" t="s">
        <v>14</v>
      </c>
      <c r="H172">
        <v>67</v>
      </c>
      <c r="I172">
        <f t="shared" si="12"/>
        <v>82.51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10"/>
        <v>42950.208333333328</v>
      </c>
      <c r="O172" s="6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_xlfn.TEXTSPLIT(R172,{"/"})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3"/>
        <v>11</v>
      </c>
      <c r="G173" t="s">
        <v>14</v>
      </c>
      <c r="H173">
        <v>5</v>
      </c>
      <c r="I173">
        <f t="shared" si="12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10"/>
        <v>41718.208333333336</v>
      </c>
      <c r="O173" s="6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_xlfn.TEXTSPLIT(R173,{"/"})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3"/>
        <v>83</v>
      </c>
      <c r="G174" t="s">
        <v>14</v>
      </c>
      <c r="H174">
        <v>26</v>
      </c>
      <c r="I174">
        <f t="shared" si="12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10"/>
        <v>41839.208333333336</v>
      </c>
      <c r="O174" s="6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_xlfn.TEXTSPLIT(R174,{"/"})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3"/>
        <v>163</v>
      </c>
      <c r="G175" t="s">
        <v>20</v>
      </c>
      <c r="H175">
        <v>1561</v>
      </c>
      <c r="I175">
        <f t="shared" si="12"/>
        <v>100.98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10"/>
        <v>41412.208333333336</v>
      </c>
      <c r="O175" s="6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_xlfn.TEXTSPLIT(R175,{"/"})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3"/>
        <v>895</v>
      </c>
      <c r="G176" t="s">
        <v>20</v>
      </c>
      <c r="H176">
        <v>48</v>
      </c>
      <c r="I176">
        <f t="shared" si="12"/>
        <v>111.83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10"/>
        <v>42282.208333333328</v>
      </c>
      <c r="O176" s="6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_xlfn.TEXTSPLIT(R176,{"/"})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3"/>
        <v>26</v>
      </c>
      <c r="G177" t="s">
        <v>14</v>
      </c>
      <c r="H177">
        <v>1130</v>
      </c>
      <c r="I177">
        <f t="shared" si="12"/>
        <v>42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10"/>
        <v>42613.208333333328</v>
      </c>
      <c r="O177" s="6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_xlfn.TEXTSPLIT(R177,{"/"})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3"/>
        <v>75</v>
      </c>
      <c r="G178" t="s">
        <v>14</v>
      </c>
      <c r="H178">
        <v>782</v>
      </c>
      <c r="I178">
        <f t="shared" si="12"/>
        <v>110.05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10"/>
        <v>42616.208333333328</v>
      </c>
      <c r="O178" s="6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_xlfn.TEXTSPLIT(R178,{"/"})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3"/>
        <v>416</v>
      </c>
      <c r="G179" t="s">
        <v>20</v>
      </c>
      <c r="H179">
        <v>2739</v>
      </c>
      <c r="I179">
        <f t="shared" si="12"/>
        <v>59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10"/>
        <v>40497.25</v>
      </c>
      <c r="O179" s="6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_xlfn.TEXTSPLIT(R179,{"/"})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3"/>
        <v>96</v>
      </c>
      <c r="G180" t="s">
        <v>14</v>
      </c>
      <c r="H180">
        <v>210</v>
      </c>
      <c r="I180">
        <f t="shared" si="12"/>
        <v>32.99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10"/>
        <v>42999.208333333328</v>
      </c>
      <c r="O180" s="6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_xlfn.TEXTSPLIT(R180,{"/"})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3"/>
        <v>358</v>
      </c>
      <c r="G181" t="s">
        <v>20</v>
      </c>
      <c r="H181">
        <v>3537</v>
      </c>
      <c r="I181">
        <f t="shared" si="12"/>
        <v>45.01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10"/>
        <v>41350.208333333336</v>
      </c>
      <c r="O181" s="6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_xlfn.TEXTSPLIT(R181,{"/"})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3"/>
        <v>308</v>
      </c>
      <c r="G182" t="s">
        <v>20</v>
      </c>
      <c r="H182">
        <v>2107</v>
      </c>
      <c r="I182">
        <f t="shared" si="12"/>
        <v>81.98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10"/>
        <v>40259.208333333336</v>
      </c>
      <c r="O182" s="6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_xlfn.TEXTSPLIT(R182,{"/"})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3"/>
        <v>62</v>
      </c>
      <c r="G183" t="s">
        <v>14</v>
      </c>
      <c r="H183">
        <v>136</v>
      </c>
      <c r="I183">
        <f t="shared" si="12"/>
        <v>39.08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10"/>
        <v>43012.208333333328</v>
      </c>
      <c r="O183" s="6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_xlfn.TEXTSPLIT(R183,{"/"})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3"/>
        <v>722</v>
      </c>
      <c r="G184" t="s">
        <v>20</v>
      </c>
      <c r="H184">
        <v>3318</v>
      </c>
      <c r="I184">
        <f t="shared" si="12"/>
        <v>59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10"/>
        <v>43631.208333333328</v>
      </c>
      <c r="O184" s="6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_xlfn.TEXTSPLIT(R184,{"/"})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3"/>
        <v>69</v>
      </c>
      <c r="G185" t="s">
        <v>14</v>
      </c>
      <c r="H185">
        <v>86</v>
      </c>
      <c r="I185">
        <f t="shared" si="12"/>
        <v>40.99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10"/>
        <v>40430.208333333336</v>
      </c>
      <c r="O185" s="6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_xlfn.TEXTSPLIT(R185,{"/"})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3"/>
        <v>293</v>
      </c>
      <c r="G186" t="s">
        <v>20</v>
      </c>
      <c r="H186">
        <v>340</v>
      </c>
      <c r="I186">
        <f t="shared" si="12"/>
        <v>31.03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10"/>
        <v>43588.208333333328</v>
      </c>
      <c r="O186" s="6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_xlfn.TEXTSPLIT(R186,{"/"})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3"/>
        <v>72</v>
      </c>
      <c r="G187" t="s">
        <v>14</v>
      </c>
      <c r="H187">
        <v>19</v>
      </c>
      <c r="I187">
        <f t="shared" si="12"/>
        <v>37.79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10"/>
        <v>43233.208333333328</v>
      </c>
      <c r="O187" s="6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_xlfn.TEXTSPLIT(R187,{"/"})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3"/>
        <v>32</v>
      </c>
      <c r="G188" t="s">
        <v>14</v>
      </c>
      <c r="H188">
        <v>886</v>
      </c>
      <c r="I188">
        <f t="shared" si="12"/>
        <v>32.01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10"/>
        <v>41782.208333333336</v>
      </c>
      <c r="O188" s="6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_xlfn.TEXTSPLIT(R188,{"/"})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3"/>
        <v>230</v>
      </c>
      <c r="G189" t="s">
        <v>20</v>
      </c>
      <c r="H189">
        <v>1442</v>
      </c>
      <c r="I189">
        <f t="shared" si="12"/>
        <v>95.97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10"/>
        <v>41328.25</v>
      </c>
      <c r="O189" s="6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_xlfn.TEXTSPLIT(R189,{"/"})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3"/>
        <v>32</v>
      </c>
      <c r="G190" t="s">
        <v>14</v>
      </c>
      <c r="H190">
        <v>35</v>
      </c>
      <c r="I190">
        <f t="shared" si="12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10"/>
        <v>41975.25</v>
      </c>
      <c r="O190" s="6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_xlfn.TEXTSPLIT(R190,{"/"})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3"/>
        <v>24</v>
      </c>
      <c r="G191" t="s">
        <v>74</v>
      </c>
      <c r="H191">
        <v>441</v>
      </c>
      <c r="I191">
        <f t="shared" si="12"/>
        <v>102.05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10"/>
        <v>42433.25</v>
      </c>
      <c r="O191" s="6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_xlfn.TEXTSPLIT(R191,{"/"})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3"/>
        <v>69</v>
      </c>
      <c r="G192" t="s">
        <v>14</v>
      </c>
      <c r="H192">
        <v>24</v>
      </c>
      <c r="I192">
        <f t="shared" si="12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10"/>
        <v>41429.208333333336</v>
      </c>
      <c r="O192" s="6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_xlfn.TEXTSPLIT(R192,{"/"})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3"/>
        <v>38</v>
      </c>
      <c r="G193" t="s">
        <v>14</v>
      </c>
      <c r="H193">
        <v>86</v>
      </c>
      <c r="I193">
        <f t="shared" si="12"/>
        <v>37.07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10"/>
        <v>43536.208333333328</v>
      </c>
      <c r="O193" s="6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_xlfn.TEXTSPLIT(R193,{"/"})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3"/>
        <v>20</v>
      </c>
      <c r="G194" t="s">
        <v>14</v>
      </c>
      <c r="H194">
        <v>243</v>
      </c>
      <c r="I194">
        <f t="shared" si="12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10"/>
        <v>41817.208333333336</v>
      </c>
      <c r="O194" s="6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_xlfn.TEXTSPLIT(R194,{"/"})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3"/>
        <v>46</v>
      </c>
      <c r="G195" t="s">
        <v>14</v>
      </c>
      <c r="H195">
        <v>65</v>
      </c>
      <c r="I195">
        <f t="shared" si="12"/>
        <v>46.34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14">(((L195/60)/60)/24)+DATE(1970,1,1)</f>
        <v>43198.208333333328</v>
      </c>
      <c r="O195" s="6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_xlfn.TEXTSPLIT(R195,{"/"})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3"/>
        <v>123</v>
      </c>
      <c r="G196" t="s">
        <v>20</v>
      </c>
      <c r="H196">
        <v>126</v>
      </c>
      <c r="I196">
        <f t="shared" ref="I196:I259" si="16">ROUND((E196/H196),2)</f>
        <v>69.17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4"/>
        <v>42261.208333333328</v>
      </c>
      <c r="O196" s="6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_xlfn.TEXTSPLIT(R196,{"/"})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3"/>
        <v>362</v>
      </c>
      <c r="G197" t="s">
        <v>20</v>
      </c>
      <c r="H197">
        <v>524</v>
      </c>
      <c r="I197">
        <f t="shared" si="16"/>
        <v>109.08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4"/>
        <v>43310.208333333328</v>
      </c>
      <c r="O197" s="6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_xlfn.TEXTSPLIT(R197,{"/"})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3"/>
        <v>63</v>
      </c>
      <c r="G198" t="s">
        <v>14</v>
      </c>
      <c r="H198">
        <v>100</v>
      </c>
      <c r="I198">
        <f t="shared" si="16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4"/>
        <v>42616.208333333328</v>
      </c>
      <c r="O198" s="6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_xlfn.TEXTSPLIT(R198,{"/"})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3"/>
        <v>298</v>
      </c>
      <c r="G199" t="s">
        <v>20</v>
      </c>
      <c r="H199">
        <v>1989</v>
      </c>
      <c r="I199">
        <f t="shared" si="16"/>
        <v>82.01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4"/>
        <v>42909.208333333328</v>
      </c>
      <c r="O199" s="6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_xlfn.TEXTSPLIT(R199,{"/"})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3"/>
        <v>10</v>
      </c>
      <c r="G200" t="s">
        <v>14</v>
      </c>
      <c r="H200">
        <v>168</v>
      </c>
      <c r="I200">
        <f t="shared" si="16"/>
        <v>35.96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4"/>
        <v>40396.208333333336</v>
      </c>
      <c r="O200" s="6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_xlfn.TEXTSPLIT(R200,{"/"})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3"/>
        <v>54</v>
      </c>
      <c r="G201" t="s">
        <v>14</v>
      </c>
      <c r="H201">
        <v>13</v>
      </c>
      <c r="I201">
        <f t="shared" si="16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4"/>
        <v>42192.208333333328</v>
      </c>
      <c r="O201" s="6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_xlfn.TEXTSPLIT(R201,{"/"})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ref="F202:F265" si="17">ROUND((E202/D202*100),0)</f>
        <v>2</v>
      </c>
      <c r="G202" t="s">
        <v>14</v>
      </c>
      <c r="H202">
        <v>1</v>
      </c>
      <c r="I202">
        <f t="shared" si="16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4"/>
        <v>40262.208333333336</v>
      </c>
      <c r="O202" s="6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_xlfn.TEXTSPLIT(R202,{"/"})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7"/>
        <v>681</v>
      </c>
      <c r="G203" t="s">
        <v>20</v>
      </c>
      <c r="H203">
        <v>157</v>
      </c>
      <c r="I203">
        <f t="shared" si="16"/>
        <v>91.11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4"/>
        <v>41845.208333333336</v>
      </c>
      <c r="O203" s="6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_xlfn.TEXTSPLIT(R203,{"/"})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7"/>
        <v>79</v>
      </c>
      <c r="G204" t="s">
        <v>74</v>
      </c>
      <c r="H204">
        <v>82</v>
      </c>
      <c r="I204">
        <f t="shared" si="16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4"/>
        <v>40818.208333333336</v>
      </c>
      <c r="O204" s="6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_xlfn.TEXTSPLIT(R204,{"/"})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7"/>
        <v>134</v>
      </c>
      <c r="G205" t="s">
        <v>20</v>
      </c>
      <c r="H205">
        <v>4498</v>
      </c>
      <c r="I205">
        <f t="shared" si="16"/>
        <v>43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4"/>
        <v>42752.25</v>
      </c>
      <c r="O205" s="6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_xlfn.TEXTSPLIT(R205,{"/"})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7"/>
        <v>3</v>
      </c>
      <c r="G206" t="s">
        <v>14</v>
      </c>
      <c r="H206">
        <v>40</v>
      </c>
      <c r="I206">
        <f t="shared" si="16"/>
        <v>63.23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4"/>
        <v>40636.208333333336</v>
      </c>
      <c r="O206" s="6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_xlfn.TEXTSPLIT(R206,{"/"})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7"/>
        <v>432</v>
      </c>
      <c r="G207" t="s">
        <v>20</v>
      </c>
      <c r="H207">
        <v>80</v>
      </c>
      <c r="I207">
        <f t="shared" si="16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4"/>
        <v>43390.208333333328</v>
      </c>
      <c r="O207" s="6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_xlfn.TEXTSPLIT(R207,{"/"})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7"/>
        <v>39</v>
      </c>
      <c r="G208" t="s">
        <v>74</v>
      </c>
      <c r="H208">
        <v>57</v>
      </c>
      <c r="I208">
        <f t="shared" si="16"/>
        <v>61.33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4"/>
        <v>40236.25</v>
      </c>
      <c r="O208" s="6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_xlfn.TEXTSPLIT(R208,{"/"})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7"/>
        <v>426</v>
      </c>
      <c r="G209" t="s">
        <v>20</v>
      </c>
      <c r="H209">
        <v>43</v>
      </c>
      <c r="I209">
        <f t="shared" si="16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4"/>
        <v>43340.208333333328</v>
      </c>
      <c r="O209" s="6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_xlfn.TEXTSPLIT(R209,{"/"})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7"/>
        <v>101</v>
      </c>
      <c r="G210" t="s">
        <v>20</v>
      </c>
      <c r="H210">
        <v>2053</v>
      </c>
      <c r="I210">
        <f t="shared" si="16"/>
        <v>96.98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4"/>
        <v>43048.25</v>
      </c>
      <c r="O210" s="6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_xlfn.TEXTSPLIT(R210,{"/"})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7"/>
        <v>21</v>
      </c>
      <c r="G211" t="s">
        <v>47</v>
      </c>
      <c r="H211">
        <v>808</v>
      </c>
      <c r="I211">
        <f t="shared" si="16"/>
        <v>51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4"/>
        <v>42496.208333333328</v>
      </c>
      <c r="O211" s="6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_xlfn.TEXTSPLIT(R211,{"/"})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7"/>
        <v>67</v>
      </c>
      <c r="G212" t="s">
        <v>14</v>
      </c>
      <c r="H212">
        <v>226</v>
      </c>
      <c r="I212">
        <f t="shared" si="16"/>
        <v>28.04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4"/>
        <v>42797.25</v>
      </c>
      <c r="O212" s="6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_xlfn.TEXTSPLIT(R212,{"/"})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7"/>
        <v>95</v>
      </c>
      <c r="G213" t="s">
        <v>14</v>
      </c>
      <c r="H213">
        <v>1625</v>
      </c>
      <c r="I213">
        <f t="shared" si="16"/>
        <v>60.98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4"/>
        <v>41513.208333333336</v>
      </c>
      <c r="O213" s="6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_xlfn.TEXTSPLIT(R213,{"/"})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7"/>
        <v>152</v>
      </c>
      <c r="G214" t="s">
        <v>20</v>
      </c>
      <c r="H214">
        <v>168</v>
      </c>
      <c r="I214">
        <f t="shared" si="16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4"/>
        <v>43814.25</v>
      </c>
      <c r="O214" s="6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_xlfn.TEXTSPLIT(R214,{"/"})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7"/>
        <v>195</v>
      </c>
      <c r="G215" t="s">
        <v>20</v>
      </c>
      <c r="H215">
        <v>4289</v>
      </c>
      <c r="I215">
        <f t="shared" si="16"/>
        <v>40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4"/>
        <v>40488.208333333336</v>
      </c>
      <c r="O215" s="6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_xlfn.TEXTSPLIT(R215,{"/"})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7"/>
        <v>1023</v>
      </c>
      <c r="G216" t="s">
        <v>20</v>
      </c>
      <c r="H216">
        <v>165</v>
      </c>
      <c r="I216">
        <f t="shared" si="16"/>
        <v>86.81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4"/>
        <v>40409.208333333336</v>
      </c>
      <c r="O216" s="6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_xlfn.TEXTSPLIT(R216,{"/"})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7"/>
        <v>4</v>
      </c>
      <c r="G217" t="s">
        <v>14</v>
      </c>
      <c r="H217">
        <v>143</v>
      </c>
      <c r="I217">
        <f t="shared" si="16"/>
        <v>42.13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4"/>
        <v>43509.25</v>
      </c>
      <c r="O217" s="6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_xlfn.TEXTSPLIT(R217,{"/"})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7"/>
        <v>155</v>
      </c>
      <c r="G218" t="s">
        <v>20</v>
      </c>
      <c r="H218">
        <v>1815</v>
      </c>
      <c r="I218">
        <f t="shared" si="16"/>
        <v>103.98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4"/>
        <v>40869.25</v>
      </c>
      <c r="O218" s="6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_xlfn.TEXTSPLIT(R218,{"/"})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7"/>
        <v>45</v>
      </c>
      <c r="G219" t="s">
        <v>14</v>
      </c>
      <c r="H219">
        <v>934</v>
      </c>
      <c r="I219">
        <f t="shared" si="16"/>
        <v>62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4"/>
        <v>43583.208333333328</v>
      </c>
      <c r="O219" s="6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_xlfn.TEXTSPLIT(R219,{"/"})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7"/>
        <v>216</v>
      </c>
      <c r="G220" t="s">
        <v>20</v>
      </c>
      <c r="H220">
        <v>397</v>
      </c>
      <c r="I220">
        <f t="shared" si="16"/>
        <v>31.01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4"/>
        <v>40858.25</v>
      </c>
      <c r="O220" s="6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_xlfn.TEXTSPLIT(R220,{"/"})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7"/>
        <v>332</v>
      </c>
      <c r="G221" t="s">
        <v>20</v>
      </c>
      <c r="H221">
        <v>1539</v>
      </c>
      <c r="I221">
        <f t="shared" si="16"/>
        <v>89.99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4"/>
        <v>41137.208333333336</v>
      </c>
      <c r="O221" s="6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_xlfn.TEXTSPLIT(R221,{"/"})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7"/>
        <v>8</v>
      </c>
      <c r="G222" t="s">
        <v>14</v>
      </c>
      <c r="H222">
        <v>17</v>
      </c>
      <c r="I222">
        <f t="shared" si="16"/>
        <v>39.24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4"/>
        <v>40725.208333333336</v>
      </c>
      <c r="O222" s="6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_xlfn.TEXTSPLIT(R222,{"/"})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7"/>
        <v>99</v>
      </c>
      <c r="G223" t="s">
        <v>14</v>
      </c>
      <c r="H223">
        <v>2179</v>
      </c>
      <c r="I223">
        <f t="shared" si="16"/>
        <v>54.99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4"/>
        <v>41081.208333333336</v>
      </c>
      <c r="O223" s="6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_xlfn.TEXTSPLIT(R223,{"/"})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7"/>
        <v>138</v>
      </c>
      <c r="G224" t="s">
        <v>20</v>
      </c>
      <c r="H224">
        <v>138</v>
      </c>
      <c r="I224">
        <f t="shared" si="16"/>
        <v>47.99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4"/>
        <v>41914.208333333336</v>
      </c>
      <c r="O224" s="6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_xlfn.TEXTSPLIT(R224,{"/"})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7"/>
        <v>94</v>
      </c>
      <c r="G225" t="s">
        <v>14</v>
      </c>
      <c r="H225">
        <v>931</v>
      </c>
      <c r="I225">
        <f t="shared" si="16"/>
        <v>87.97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4"/>
        <v>42445.208333333328</v>
      </c>
      <c r="O225" s="6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_xlfn.TEXTSPLIT(R225,{"/"})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7"/>
        <v>404</v>
      </c>
      <c r="G226" t="s">
        <v>20</v>
      </c>
      <c r="H226">
        <v>3594</v>
      </c>
      <c r="I226">
        <f t="shared" si="16"/>
        <v>52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4"/>
        <v>41906.208333333336</v>
      </c>
      <c r="O226" s="6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_xlfn.TEXTSPLIT(R226,{"/"})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7"/>
        <v>260</v>
      </c>
      <c r="G227" t="s">
        <v>20</v>
      </c>
      <c r="H227">
        <v>5880</v>
      </c>
      <c r="I227">
        <f t="shared" si="16"/>
        <v>30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4"/>
        <v>41762.208333333336</v>
      </c>
      <c r="O227" s="6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_xlfn.TEXTSPLIT(R227,{"/"})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7"/>
        <v>367</v>
      </c>
      <c r="G228" t="s">
        <v>20</v>
      </c>
      <c r="H228">
        <v>112</v>
      </c>
      <c r="I228">
        <f t="shared" si="16"/>
        <v>98.21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4"/>
        <v>40276.208333333336</v>
      </c>
      <c r="O228" s="6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_xlfn.TEXTSPLIT(R228,{"/"})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7"/>
        <v>169</v>
      </c>
      <c r="G229" t="s">
        <v>20</v>
      </c>
      <c r="H229">
        <v>943</v>
      </c>
      <c r="I229">
        <f t="shared" si="16"/>
        <v>108.96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4"/>
        <v>42139.208333333328</v>
      </c>
      <c r="O229" s="6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_xlfn.TEXTSPLIT(R229,{"/"})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7"/>
        <v>120</v>
      </c>
      <c r="G230" t="s">
        <v>20</v>
      </c>
      <c r="H230">
        <v>2468</v>
      </c>
      <c r="I230">
        <f t="shared" si="16"/>
        <v>67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4"/>
        <v>42613.208333333328</v>
      </c>
      <c r="O230" s="6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_xlfn.TEXTSPLIT(R230,{"/"})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7"/>
        <v>194</v>
      </c>
      <c r="G231" t="s">
        <v>20</v>
      </c>
      <c r="H231">
        <v>2551</v>
      </c>
      <c r="I231">
        <f t="shared" si="16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4"/>
        <v>42887.208333333328</v>
      </c>
      <c r="O231" s="6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_xlfn.TEXTSPLIT(R231,{"/"})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7"/>
        <v>420</v>
      </c>
      <c r="G232" t="s">
        <v>20</v>
      </c>
      <c r="H232">
        <v>101</v>
      </c>
      <c r="I232">
        <f t="shared" si="16"/>
        <v>99.84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4"/>
        <v>43805.25</v>
      </c>
      <c r="O232" s="6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_xlfn.TEXTSPLIT(R232,{"/"})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7"/>
        <v>77</v>
      </c>
      <c r="G233" t="s">
        <v>74</v>
      </c>
      <c r="H233">
        <v>67</v>
      </c>
      <c r="I233">
        <f t="shared" si="16"/>
        <v>82.43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4"/>
        <v>41415.208333333336</v>
      </c>
      <c r="O233" s="6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_xlfn.TEXTSPLIT(R233,{"/"})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7"/>
        <v>171</v>
      </c>
      <c r="G234" t="s">
        <v>20</v>
      </c>
      <c r="H234">
        <v>92</v>
      </c>
      <c r="I234">
        <f t="shared" si="16"/>
        <v>63.29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4"/>
        <v>42576.208333333328</v>
      </c>
      <c r="O234" s="6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_xlfn.TEXTSPLIT(R234,{"/"})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7"/>
        <v>158</v>
      </c>
      <c r="G235" t="s">
        <v>20</v>
      </c>
      <c r="H235">
        <v>62</v>
      </c>
      <c r="I235">
        <f t="shared" si="16"/>
        <v>96.77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4"/>
        <v>40706.208333333336</v>
      </c>
      <c r="O235" s="6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_xlfn.TEXTSPLIT(R235,{"/"})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7"/>
        <v>109</v>
      </c>
      <c r="G236" t="s">
        <v>20</v>
      </c>
      <c r="H236">
        <v>149</v>
      </c>
      <c r="I236">
        <f t="shared" si="16"/>
        <v>54.91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4"/>
        <v>42969.208333333328</v>
      </c>
      <c r="O236" s="6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_xlfn.TEXTSPLIT(R236,{"/"})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7"/>
        <v>42</v>
      </c>
      <c r="G237" t="s">
        <v>14</v>
      </c>
      <c r="H237">
        <v>92</v>
      </c>
      <c r="I237">
        <f t="shared" si="16"/>
        <v>39.01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4"/>
        <v>42779.25</v>
      </c>
      <c r="O237" s="6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_xlfn.TEXTSPLIT(R237,{"/"})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7"/>
        <v>11</v>
      </c>
      <c r="G238" t="s">
        <v>14</v>
      </c>
      <c r="H238">
        <v>57</v>
      </c>
      <c r="I238">
        <f t="shared" si="16"/>
        <v>75.84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4"/>
        <v>43641.208333333328</v>
      </c>
      <c r="O238" s="6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_xlfn.TEXTSPLIT(R238,{"/"})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7"/>
        <v>159</v>
      </c>
      <c r="G239" t="s">
        <v>20</v>
      </c>
      <c r="H239">
        <v>329</v>
      </c>
      <c r="I239">
        <f t="shared" si="16"/>
        <v>45.05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4"/>
        <v>41754.208333333336</v>
      </c>
      <c r="O239" s="6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_xlfn.TEXTSPLIT(R239,{"/"})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7"/>
        <v>422</v>
      </c>
      <c r="G240" t="s">
        <v>20</v>
      </c>
      <c r="H240">
        <v>97</v>
      </c>
      <c r="I240">
        <f t="shared" si="16"/>
        <v>104.52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4"/>
        <v>43083.25</v>
      </c>
      <c r="O240" s="6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_xlfn.TEXTSPLIT(R240,{"/"})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7"/>
        <v>98</v>
      </c>
      <c r="G241" t="s">
        <v>14</v>
      </c>
      <c r="H241">
        <v>41</v>
      </c>
      <c r="I241">
        <f t="shared" si="16"/>
        <v>76.27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4"/>
        <v>42245.208333333328</v>
      </c>
      <c r="O241" s="6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_xlfn.TEXTSPLIT(R241,{"/"})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7"/>
        <v>419</v>
      </c>
      <c r="G242" t="s">
        <v>20</v>
      </c>
      <c r="H242">
        <v>1784</v>
      </c>
      <c r="I242">
        <f t="shared" si="16"/>
        <v>69.02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4"/>
        <v>40396.208333333336</v>
      </c>
      <c r="O242" s="6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_xlfn.TEXTSPLIT(R242,{"/"})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7"/>
        <v>102</v>
      </c>
      <c r="G243" t="s">
        <v>20</v>
      </c>
      <c r="H243">
        <v>1684</v>
      </c>
      <c r="I243">
        <f t="shared" si="16"/>
        <v>101.98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4"/>
        <v>41742.208333333336</v>
      </c>
      <c r="O243" s="6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_xlfn.TEXTSPLIT(R243,{"/"})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7"/>
        <v>128</v>
      </c>
      <c r="G244" t="s">
        <v>20</v>
      </c>
      <c r="H244">
        <v>250</v>
      </c>
      <c r="I244">
        <f t="shared" si="16"/>
        <v>42.92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4"/>
        <v>42865.208333333328</v>
      </c>
      <c r="O244" s="6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_xlfn.TEXTSPLIT(R244,{"/"})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7"/>
        <v>445</v>
      </c>
      <c r="G245" t="s">
        <v>20</v>
      </c>
      <c r="H245">
        <v>238</v>
      </c>
      <c r="I245">
        <f t="shared" si="16"/>
        <v>43.03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4"/>
        <v>43163.25</v>
      </c>
      <c r="O245" s="6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_xlfn.TEXTSPLIT(R245,{"/"})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7"/>
        <v>570</v>
      </c>
      <c r="G246" t="s">
        <v>20</v>
      </c>
      <c r="H246">
        <v>53</v>
      </c>
      <c r="I246">
        <f t="shared" si="16"/>
        <v>75.25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4"/>
        <v>41834.208333333336</v>
      </c>
      <c r="O246" s="6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_xlfn.TEXTSPLIT(R246,{"/"})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7"/>
        <v>509</v>
      </c>
      <c r="G247" t="s">
        <v>20</v>
      </c>
      <c r="H247">
        <v>214</v>
      </c>
      <c r="I247">
        <f t="shared" si="16"/>
        <v>69.02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4"/>
        <v>41736.208333333336</v>
      </c>
      <c r="O247" s="6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_xlfn.TEXTSPLIT(R247,{"/"})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7"/>
        <v>326</v>
      </c>
      <c r="G248" t="s">
        <v>20</v>
      </c>
      <c r="H248">
        <v>222</v>
      </c>
      <c r="I248">
        <f t="shared" si="16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4"/>
        <v>41491.208333333336</v>
      </c>
      <c r="O248" s="6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_xlfn.TEXTSPLIT(R248,{"/"})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7"/>
        <v>933</v>
      </c>
      <c r="G249" t="s">
        <v>20</v>
      </c>
      <c r="H249">
        <v>1884</v>
      </c>
      <c r="I249">
        <f t="shared" si="16"/>
        <v>98.01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4"/>
        <v>42726.25</v>
      </c>
      <c r="O249" s="6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_xlfn.TEXTSPLIT(R249,{"/"})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7"/>
        <v>211</v>
      </c>
      <c r="G250" t="s">
        <v>20</v>
      </c>
      <c r="H250">
        <v>218</v>
      </c>
      <c r="I250">
        <f t="shared" si="16"/>
        <v>60.11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4"/>
        <v>42004.25</v>
      </c>
      <c r="O250" s="6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_xlfn.TEXTSPLIT(R250,{"/"})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7"/>
        <v>273</v>
      </c>
      <c r="G251" t="s">
        <v>20</v>
      </c>
      <c r="H251">
        <v>6465</v>
      </c>
      <c r="I251">
        <f t="shared" si="16"/>
        <v>26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4"/>
        <v>42006.25</v>
      </c>
      <c r="O251" s="6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_xlfn.TEXTSPLIT(R251,{"/"})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7"/>
        <v>3</v>
      </c>
      <c r="G252" t="s">
        <v>14</v>
      </c>
      <c r="H252">
        <v>1</v>
      </c>
      <c r="I252">
        <f t="shared" si="16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4"/>
        <v>40203.25</v>
      </c>
      <c r="O252" s="6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_xlfn.TEXTSPLIT(R252,{"/"})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7"/>
        <v>54</v>
      </c>
      <c r="G253" t="s">
        <v>14</v>
      </c>
      <c r="H253">
        <v>101</v>
      </c>
      <c r="I253">
        <f t="shared" si="16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4"/>
        <v>41252.25</v>
      </c>
      <c r="O253" s="6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_xlfn.TEXTSPLIT(R253,{"/"})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7"/>
        <v>626</v>
      </c>
      <c r="G254" t="s">
        <v>20</v>
      </c>
      <c r="H254">
        <v>59</v>
      </c>
      <c r="I254">
        <f t="shared" si="16"/>
        <v>106.15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4"/>
        <v>41572.208333333336</v>
      </c>
      <c r="O254" s="6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_xlfn.TEXTSPLIT(R254,{"/"})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7"/>
        <v>89</v>
      </c>
      <c r="G255" t="s">
        <v>14</v>
      </c>
      <c r="H255">
        <v>1335</v>
      </c>
      <c r="I255">
        <f t="shared" si="16"/>
        <v>81.02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4"/>
        <v>40641.208333333336</v>
      </c>
      <c r="O255" s="6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_xlfn.TEXTSPLIT(R255,{"/"})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7"/>
        <v>185</v>
      </c>
      <c r="G256" t="s">
        <v>20</v>
      </c>
      <c r="H256">
        <v>88</v>
      </c>
      <c r="I256">
        <f t="shared" si="16"/>
        <v>96.65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4"/>
        <v>42787.25</v>
      </c>
      <c r="O256" s="6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_xlfn.TEXTSPLIT(R256,{"/"})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7"/>
        <v>120</v>
      </c>
      <c r="G257" t="s">
        <v>20</v>
      </c>
      <c r="H257">
        <v>1697</v>
      </c>
      <c r="I257">
        <f t="shared" si="16"/>
        <v>57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4"/>
        <v>40590.25</v>
      </c>
      <c r="O257" s="6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_xlfn.TEXTSPLIT(R257,{"/"})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7"/>
        <v>23</v>
      </c>
      <c r="G258" t="s">
        <v>14</v>
      </c>
      <c r="H258">
        <v>15</v>
      </c>
      <c r="I258">
        <f t="shared" si="16"/>
        <v>63.93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4"/>
        <v>42393.25</v>
      </c>
      <c r="O258" s="6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_xlfn.TEXTSPLIT(R258,{"/"})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7"/>
        <v>146</v>
      </c>
      <c r="G259" t="s">
        <v>20</v>
      </c>
      <c r="H259">
        <v>92</v>
      </c>
      <c r="I259">
        <f t="shared" si="16"/>
        <v>90.46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18">(((L259/60)/60)/24)+DATE(1970,1,1)</f>
        <v>41338.25</v>
      </c>
      <c r="O259" s="6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_xlfn.TEXTSPLIT(R259,{"/"})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7"/>
        <v>268</v>
      </c>
      <c r="G260" t="s">
        <v>20</v>
      </c>
      <c r="H260">
        <v>186</v>
      </c>
      <c r="I260">
        <f t="shared" ref="I260:I323" si="20">ROUND((E260/H260),2)</f>
        <v>72.17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8"/>
        <v>42712.25</v>
      </c>
      <c r="O260" s="6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_xlfn.TEXTSPLIT(R260,{"/"})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7"/>
        <v>598</v>
      </c>
      <c r="G261" t="s">
        <v>20</v>
      </c>
      <c r="H261">
        <v>138</v>
      </c>
      <c r="I261">
        <f t="shared" si="20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8"/>
        <v>41251.25</v>
      </c>
      <c r="O261" s="6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_xlfn.TEXTSPLIT(R261,{"/"})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7"/>
        <v>158</v>
      </c>
      <c r="G262" t="s">
        <v>20</v>
      </c>
      <c r="H262">
        <v>261</v>
      </c>
      <c r="I262">
        <f t="shared" si="20"/>
        <v>38.07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8"/>
        <v>41180.208333333336</v>
      </c>
      <c r="O262" s="6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_xlfn.TEXTSPLIT(R262,{"/"})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7"/>
        <v>31</v>
      </c>
      <c r="G263" t="s">
        <v>14</v>
      </c>
      <c r="H263">
        <v>454</v>
      </c>
      <c r="I263">
        <f t="shared" si="20"/>
        <v>57.94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8"/>
        <v>40415.208333333336</v>
      </c>
      <c r="O263" s="6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_xlfn.TEXTSPLIT(R263,{"/"})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7"/>
        <v>313</v>
      </c>
      <c r="G264" t="s">
        <v>20</v>
      </c>
      <c r="H264">
        <v>107</v>
      </c>
      <c r="I264">
        <f t="shared" si="20"/>
        <v>49.79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8"/>
        <v>40638.208333333336</v>
      </c>
      <c r="O264" s="6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_xlfn.TEXTSPLIT(R264,{"/"})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7"/>
        <v>371</v>
      </c>
      <c r="G265" t="s">
        <v>20</v>
      </c>
      <c r="H265">
        <v>199</v>
      </c>
      <c r="I265">
        <f t="shared" si="20"/>
        <v>54.05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8"/>
        <v>40187.25</v>
      </c>
      <c r="O265" s="6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_xlfn.TEXTSPLIT(R265,{"/"})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ref="F266:F329" si="21">ROUND((E266/D266*100),0)</f>
        <v>363</v>
      </c>
      <c r="G266" t="s">
        <v>20</v>
      </c>
      <c r="H266">
        <v>5512</v>
      </c>
      <c r="I266">
        <f t="shared" si="20"/>
        <v>30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8"/>
        <v>41317.25</v>
      </c>
      <c r="O266" s="6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_xlfn.TEXTSPLIT(R266,{"/"})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1"/>
        <v>123</v>
      </c>
      <c r="G267" t="s">
        <v>20</v>
      </c>
      <c r="H267">
        <v>86</v>
      </c>
      <c r="I267">
        <f t="shared" si="20"/>
        <v>70.13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8"/>
        <v>42372.25</v>
      </c>
      <c r="O267" s="6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_xlfn.TEXTSPLIT(R267,{"/"})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1"/>
        <v>77</v>
      </c>
      <c r="G268" t="s">
        <v>14</v>
      </c>
      <c r="H268">
        <v>3182</v>
      </c>
      <c r="I268">
        <f t="shared" si="20"/>
        <v>27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8"/>
        <v>41950.25</v>
      </c>
      <c r="O268" s="6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_xlfn.TEXTSPLIT(R268,{"/"})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1"/>
        <v>234</v>
      </c>
      <c r="G269" t="s">
        <v>20</v>
      </c>
      <c r="H269">
        <v>2768</v>
      </c>
      <c r="I269">
        <f t="shared" si="20"/>
        <v>51.99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8"/>
        <v>41206.208333333336</v>
      </c>
      <c r="O269" s="6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_xlfn.TEXTSPLIT(R269,{"/"})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1"/>
        <v>181</v>
      </c>
      <c r="G270" t="s">
        <v>20</v>
      </c>
      <c r="H270">
        <v>48</v>
      </c>
      <c r="I270">
        <f t="shared" si="20"/>
        <v>56.42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8"/>
        <v>41186.208333333336</v>
      </c>
      <c r="O270" s="6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_xlfn.TEXTSPLIT(R270,{"/"})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1"/>
        <v>253</v>
      </c>
      <c r="G271" t="s">
        <v>20</v>
      </c>
      <c r="H271">
        <v>87</v>
      </c>
      <c r="I271">
        <f t="shared" si="20"/>
        <v>101.63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8"/>
        <v>43496.25</v>
      </c>
      <c r="O271" s="6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_xlfn.TEXTSPLIT(R271,{"/"})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1"/>
        <v>27</v>
      </c>
      <c r="G272" t="s">
        <v>74</v>
      </c>
      <c r="H272">
        <v>1890</v>
      </c>
      <c r="I272">
        <f t="shared" si="20"/>
        <v>25.01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8"/>
        <v>40514.25</v>
      </c>
      <c r="O272" s="6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_xlfn.TEXTSPLIT(R272,{"/"})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1"/>
        <v>1</v>
      </c>
      <c r="G273" t="s">
        <v>47</v>
      </c>
      <c r="H273">
        <v>61</v>
      </c>
      <c r="I273">
        <f t="shared" si="20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8"/>
        <v>42345.25</v>
      </c>
      <c r="O273" s="6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_xlfn.TEXTSPLIT(R273,{"/"})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1"/>
        <v>304</v>
      </c>
      <c r="G274" t="s">
        <v>20</v>
      </c>
      <c r="H274">
        <v>1894</v>
      </c>
      <c r="I274">
        <f t="shared" si="20"/>
        <v>82.02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8"/>
        <v>43656.208333333328</v>
      </c>
      <c r="O274" s="6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_xlfn.TEXTSPLIT(R274,{"/"})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1"/>
        <v>137</v>
      </c>
      <c r="G275" t="s">
        <v>20</v>
      </c>
      <c r="H275">
        <v>282</v>
      </c>
      <c r="I275">
        <f t="shared" si="20"/>
        <v>37.96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8"/>
        <v>42995.208333333328</v>
      </c>
      <c r="O275" s="6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_xlfn.TEXTSPLIT(R275,{"/"})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1"/>
        <v>32</v>
      </c>
      <c r="G276" t="s">
        <v>14</v>
      </c>
      <c r="H276">
        <v>15</v>
      </c>
      <c r="I276">
        <f t="shared" si="20"/>
        <v>51.53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8"/>
        <v>43045.25</v>
      </c>
      <c r="O276" s="6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_xlfn.TEXTSPLIT(R276,{"/"})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1"/>
        <v>242</v>
      </c>
      <c r="G277" t="s">
        <v>20</v>
      </c>
      <c r="H277">
        <v>116</v>
      </c>
      <c r="I277">
        <f t="shared" si="20"/>
        <v>81.2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8"/>
        <v>43561.208333333328</v>
      </c>
      <c r="O277" s="6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_xlfn.TEXTSPLIT(R277,{"/"})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1"/>
        <v>97</v>
      </c>
      <c r="G278" t="s">
        <v>14</v>
      </c>
      <c r="H278">
        <v>133</v>
      </c>
      <c r="I278">
        <f t="shared" si="20"/>
        <v>40.03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8"/>
        <v>41018.208333333336</v>
      </c>
      <c r="O278" s="6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_xlfn.TEXTSPLIT(R278,{"/"})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1"/>
        <v>1066</v>
      </c>
      <c r="G279" t="s">
        <v>20</v>
      </c>
      <c r="H279">
        <v>83</v>
      </c>
      <c r="I279">
        <f t="shared" si="20"/>
        <v>89.94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8"/>
        <v>40378.208333333336</v>
      </c>
      <c r="O279" s="6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_xlfn.TEXTSPLIT(R279,{"/"})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1"/>
        <v>326</v>
      </c>
      <c r="G280" t="s">
        <v>20</v>
      </c>
      <c r="H280">
        <v>91</v>
      </c>
      <c r="I280">
        <f t="shared" si="20"/>
        <v>96.69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8"/>
        <v>41239.25</v>
      </c>
      <c r="O280" s="6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_xlfn.TEXTSPLIT(R280,{"/"})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1"/>
        <v>171</v>
      </c>
      <c r="G281" t="s">
        <v>20</v>
      </c>
      <c r="H281">
        <v>546</v>
      </c>
      <c r="I281">
        <f t="shared" si="20"/>
        <v>25.01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8"/>
        <v>43346.208333333328</v>
      </c>
      <c r="O281" s="6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_xlfn.TEXTSPLIT(R281,{"/"})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1"/>
        <v>581</v>
      </c>
      <c r="G282" t="s">
        <v>20</v>
      </c>
      <c r="H282">
        <v>393</v>
      </c>
      <c r="I282">
        <f t="shared" si="20"/>
        <v>36.99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8"/>
        <v>43060.25</v>
      </c>
      <c r="O282" s="6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_xlfn.TEXTSPLIT(R282,{"/"})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1"/>
        <v>92</v>
      </c>
      <c r="G283" t="s">
        <v>14</v>
      </c>
      <c r="H283">
        <v>2062</v>
      </c>
      <c r="I283">
        <f t="shared" si="20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8"/>
        <v>40979.25</v>
      </c>
      <c r="O283" s="6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_xlfn.TEXTSPLIT(R283,{"/"})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1"/>
        <v>108</v>
      </c>
      <c r="G284" t="s">
        <v>20</v>
      </c>
      <c r="H284">
        <v>133</v>
      </c>
      <c r="I284">
        <f t="shared" si="20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8"/>
        <v>42701.25</v>
      </c>
      <c r="O284" s="6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_xlfn.TEXTSPLIT(R284,{"/"})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1"/>
        <v>19</v>
      </c>
      <c r="G285" t="s">
        <v>14</v>
      </c>
      <c r="H285">
        <v>29</v>
      </c>
      <c r="I285">
        <f t="shared" si="20"/>
        <v>52.31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8"/>
        <v>42520.208333333328</v>
      </c>
      <c r="O285" s="6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_xlfn.TEXTSPLIT(R285,{"/"})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1"/>
        <v>83</v>
      </c>
      <c r="G286" t="s">
        <v>14</v>
      </c>
      <c r="H286">
        <v>132</v>
      </c>
      <c r="I286">
        <f t="shared" si="20"/>
        <v>61.77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8"/>
        <v>41030.208333333336</v>
      </c>
      <c r="O286" s="6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_xlfn.TEXTSPLIT(R286,{"/"})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1"/>
        <v>706</v>
      </c>
      <c r="G287" t="s">
        <v>20</v>
      </c>
      <c r="H287">
        <v>254</v>
      </c>
      <c r="I287">
        <f t="shared" si="20"/>
        <v>25.03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8"/>
        <v>42623.208333333328</v>
      </c>
      <c r="O287" s="6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_xlfn.TEXTSPLIT(R287,{"/"})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1"/>
        <v>17</v>
      </c>
      <c r="G288" t="s">
        <v>74</v>
      </c>
      <c r="H288">
        <v>184</v>
      </c>
      <c r="I288">
        <f t="shared" si="20"/>
        <v>106.29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8"/>
        <v>42697.25</v>
      </c>
      <c r="O288" s="6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_xlfn.TEXTSPLIT(R288,{"/"})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1"/>
        <v>210</v>
      </c>
      <c r="G289" t="s">
        <v>20</v>
      </c>
      <c r="H289">
        <v>176</v>
      </c>
      <c r="I289">
        <f t="shared" si="20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8"/>
        <v>42122.208333333328</v>
      </c>
      <c r="O289" s="6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_xlfn.TEXTSPLIT(R289,{"/"})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1"/>
        <v>98</v>
      </c>
      <c r="G290" t="s">
        <v>14</v>
      </c>
      <c r="H290">
        <v>137</v>
      </c>
      <c r="I290">
        <f t="shared" si="20"/>
        <v>39.97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8"/>
        <v>40982.208333333336</v>
      </c>
      <c r="O290" s="6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_xlfn.TEXTSPLIT(R290,{"/"})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1"/>
        <v>1684</v>
      </c>
      <c r="G291" t="s">
        <v>20</v>
      </c>
      <c r="H291">
        <v>337</v>
      </c>
      <c r="I291">
        <f t="shared" si="20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8"/>
        <v>42219.208333333328</v>
      </c>
      <c r="O291" s="6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_xlfn.TEXTSPLIT(R291,{"/"})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1"/>
        <v>54</v>
      </c>
      <c r="G292" t="s">
        <v>14</v>
      </c>
      <c r="H292">
        <v>908</v>
      </c>
      <c r="I292">
        <f t="shared" si="20"/>
        <v>101.02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8"/>
        <v>41404.208333333336</v>
      </c>
      <c r="O292" s="6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_xlfn.TEXTSPLIT(R292,{"/"})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1"/>
        <v>457</v>
      </c>
      <c r="G293" t="s">
        <v>20</v>
      </c>
      <c r="H293">
        <v>107</v>
      </c>
      <c r="I293">
        <f t="shared" si="20"/>
        <v>76.81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8"/>
        <v>40831.208333333336</v>
      </c>
      <c r="O293" s="6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_xlfn.TEXTSPLIT(R293,{"/"})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1"/>
        <v>10</v>
      </c>
      <c r="G294" t="s">
        <v>14</v>
      </c>
      <c r="H294">
        <v>10</v>
      </c>
      <c r="I294">
        <f t="shared" si="20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8"/>
        <v>40984.208333333336</v>
      </c>
      <c r="O294" s="6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_xlfn.TEXTSPLIT(R294,{"/"})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1"/>
        <v>16</v>
      </c>
      <c r="G295" t="s">
        <v>74</v>
      </c>
      <c r="H295">
        <v>32</v>
      </c>
      <c r="I295">
        <f t="shared" si="20"/>
        <v>33.28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8"/>
        <v>40456.208333333336</v>
      </c>
      <c r="O295" s="6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_xlfn.TEXTSPLIT(R295,{"/"})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1"/>
        <v>1340</v>
      </c>
      <c r="G296" t="s">
        <v>20</v>
      </c>
      <c r="H296">
        <v>183</v>
      </c>
      <c r="I296">
        <f t="shared" si="20"/>
        <v>43.92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8"/>
        <v>43399.208333333328</v>
      </c>
      <c r="O296" s="6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_xlfn.TEXTSPLIT(R296,{"/"})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1"/>
        <v>36</v>
      </c>
      <c r="G297" t="s">
        <v>14</v>
      </c>
      <c r="H297">
        <v>1910</v>
      </c>
      <c r="I297">
        <f t="shared" si="20"/>
        <v>36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8"/>
        <v>41562.208333333336</v>
      </c>
      <c r="O297" s="6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_xlfn.TEXTSPLIT(R297,{"/"})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1"/>
        <v>55</v>
      </c>
      <c r="G298" t="s">
        <v>14</v>
      </c>
      <c r="H298">
        <v>38</v>
      </c>
      <c r="I298">
        <f t="shared" si="20"/>
        <v>88.21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8"/>
        <v>43493.25</v>
      </c>
      <c r="O298" s="6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_xlfn.TEXTSPLIT(R298,{"/"})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1"/>
        <v>94</v>
      </c>
      <c r="G299" t="s">
        <v>14</v>
      </c>
      <c r="H299">
        <v>104</v>
      </c>
      <c r="I299">
        <f t="shared" si="20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8"/>
        <v>41653.25</v>
      </c>
      <c r="O299" s="6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_xlfn.TEXTSPLIT(R299,{"/"})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1"/>
        <v>144</v>
      </c>
      <c r="G300" t="s">
        <v>20</v>
      </c>
      <c r="H300">
        <v>72</v>
      </c>
      <c r="I300">
        <f t="shared" si="20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8"/>
        <v>42426.25</v>
      </c>
      <c r="O300" s="6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_xlfn.TEXTSPLIT(R300,{"/"})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1"/>
        <v>51</v>
      </c>
      <c r="G301" t="s">
        <v>14</v>
      </c>
      <c r="H301">
        <v>49</v>
      </c>
      <c r="I301">
        <f t="shared" si="20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8"/>
        <v>42432.25</v>
      </c>
      <c r="O301" s="6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_xlfn.TEXTSPLIT(R301,{"/"})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1"/>
        <v>5</v>
      </c>
      <c r="G302" t="s">
        <v>14</v>
      </c>
      <c r="H302">
        <v>1</v>
      </c>
      <c r="I302">
        <f t="shared" si="20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8"/>
        <v>42977.208333333328</v>
      </c>
      <c r="O302" s="6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_xlfn.TEXTSPLIT(R302,{"/"})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1"/>
        <v>1345</v>
      </c>
      <c r="G303" t="s">
        <v>20</v>
      </c>
      <c r="H303">
        <v>295</v>
      </c>
      <c r="I303">
        <f t="shared" si="20"/>
        <v>41.02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8"/>
        <v>42061.25</v>
      </c>
      <c r="O303" s="6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_xlfn.TEXTSPLIT(R303,{"/"})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1"/>
        <v>32</v>
      </c>
      <c r="G304" t="s">
        <v>14</v>
      </c>
      <c r="H304">
        <v>245</v>
      </c>
      <c r="I304">
        <f t="shared" si="20"/>
        <v>98.91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8"/>
        <v>43345.208333333328</v>
      </c>
      <c r="O304" s="6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_xlfn.TEXTSPLIT(R304,{"/"})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1"/>
        <v>83</v>
      </c>
      <c r="G305" t="s">
        <v>14</v>
      </c>
      <c r="H305">
        <v>32</v>
      </c>
      <c r="I305">
        <f t="shared" si="20"/>
        <v>87.78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8"/>
        <v>42376.25</v>
      </c>
      <c r="O305" s="6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_xlfn.TEXTSPLIT(R305,{"/"})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1"/>
        <v>546</v>
      </c>
      <c r="G306" t="s">
        <v>20</v>
      </c>
      <c r="H306">
        <v>142</v>
      </c>
      <c r="I306">
        <f t="shared" si="20"/>
        <v>80.77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8"/>
        <v>42589.208333333328</v>
      </c>
      <c r="O306" s="6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_xlfn.TEXTSPLIT(R306,{"/"})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1"/>
        <v>286</v>
      </c>
      <c r="G307" t="s">
        <v>20</v>
      </c>
      <c r="H307">
        <v>85</v>
      </c>
      <c r="I307">
        <f t="shared" si="20"/>
        <v>94.28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8"/>
        <v>42448.208333333328</v>
      </c>
      <c r="O307" s="6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_xlfn.TEXTSPLIT(R307,{"/"})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1"/>
        <v>8</v>
      </c>
      <c r="G308" t="s">
        <v>14</v>
      </c>
      <c r="H308">
        <v>7</v>
      </c>
      <c r="I308">
        <f t="shared" si="20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8"/>
        <v>42930.208333333328</v>
      </c>
      <c r="O308" s="6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_xlfn.TEXTSPLIT(R308,{"/"})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1"/>
        <v>132</v>
      </c>
      <c r="G309" t="s">
        <v>20</v>
      </c>
      <c r="H309">
        <v>659</v>
      </c>
      <c r="I309">
        <f t="shared" si="20"/>
        <v>65.97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8"/>
        <v>41066.208333333336</v>
      </c>
      <c r="O309" s="6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_xlfn.TEXTSPLIT(R309,{"/"})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1"/>
        <v>74</v>
      </c>
      <c r="G310" t="s">
        <v>14</v>
      </c>
      <c r="H310">
        <v>803</v>
      </c>
      <c r="I310">
        <f t="shared" si="20"/>
        <v>109.04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8"/>
        <v>40651.208333333336</v>
      </c>
      <c r="O310" s="6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_xlfn.TEXTSPLIT(R310,{"/"})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1"/>
        <v>75</v>
      </c>
      <c r="G311" t="s">
        <v>74</v>
      </c>
      <c r="H311">
        <v>75</v>
      </c>
      <c r="I311">
        <f t="shared" si="20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8"/>
        <v>40807.208333333336</v>
      </c>
      <c r="O311" s="6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_xlfn.TEXTSPLIT(R311,{"/"})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1"/>
        <v>20</v>
      </c>
      <c r="G312" t="s">
        <v>14</v>
      </c>
      <c r="H312">
        <v>16</v>
      </c>
      <c r="I312">
        <f t="shared" si="20"/>
        <v>99.13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8"/>
        <v>40277.208333333336</v>
      </c>
      <c r="O312" s="6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_xlfn.TEXTSPLIT(R312,{"/"})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1"/>
        <v>203</v>
      </c>
      <c r="G313" t="s">
        <v>20</v>
      </c>
      <c r="H313">
        <v>121</v>
      </c>
      <c r="I313">
        <f t="shared" si="20"/>
        <v>105.88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8"/>
        <v>40590.25</v>
      </c>
      <c r="O313" s="6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_xlfn.TEXTSPLIT(R313,{"/"})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1"/>
        <v>310</v>
      </c>
      <c r="G314" t="s">
        <v>20</v>
      </c>
      <c r="H314">
        <v>3742</v>
      </c>
      <c r="I314">
        <f t="shared" si="20"/>
        <v>49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8"/>
        <v>41572.208333333336</v>
      </c>
      <c r="O314" s="6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_xlfn.TEXTSPLIT(R314,{"/"})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1"/>
        <v>395</v>
      </c>
      <c r="G315" t="s">
        <v>20</v>
      </c>
      <c r="H315">
        <v>223</v>
      </c>
      <c r="I315">
        <f t="shared" si="20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8"/>
        <v>40966.25</v>
      </c>
      <c r="O315" s="6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_xlfn.TEXTSPLIT(R315,{"/"})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1"/>
        <v>295</v>
      </c>
      <c r="G316" t="s">
        <v>20</v>
      </c>
      <c r="H316">
        <v>133</v>
      </c>
      <c r="I316">
        <f t="shared" si="20"/>
        <v>31.02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8"/>
        <v>43536.208333333328</v>
      </c>
      <c r="O316" s="6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_xlfn.TEXTSPLIT(R316,{"/"})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1"/>
        <v>34</v>
      </c>
      <c r="G317" t="s">
        <v>14</v>
      </c>
      <c r="H317">
        <v>31</v>
      </c>
      <c r="I317">
        <f t="shared" si="20"/>
        <v>103.87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8"/>
        <v>41783.208333333336</v>
      </c>
      <c r="O317" s="6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_xlfn.TEXTSPLIT(R317,{"/"})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1"/>
        <v>67</v>
      </c>
      <c r="G318" t="s">
        <v>14</v>
      </c>
      <c r="H318">
        <v>108</v>
      </c>
      <c r="I318">
        <f t="shared" si="20"/>
        <v>59.27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8"/>
        <v>43788.25</v>
      </c>
      <c r="O318" s="6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_xlfn.TEXTSPLIT(R318,{"/"})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1"/>
        <v>19</v>
      </c>
      <c r="G319" t="s">
        <v>14</v>
      </c>
      <c r="H319">
        <v>30</v>
      </c>
      <c r="I319">
        <f t="shared" si="20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8"/>
        <v>42869.208333333328</v>
      </c>
      <c r="O319" s="6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_xlfn.TEXTSPLIT(R319,{"/"})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1"/>
        <v>16</v>
      </c>
      <c r="G320" t="s">
        <v>14</v>
      </c>
      <c r="H320">
        <v>17</v>
      </c>
      <c r="I320">
        <f t="shared" si="20"/>
        <v>53.12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8"/>
        <v>41684.25</v>
      </c>
      <c r="O320" s="6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_xlfn.TEXTSPLIT(R320,{"/"})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1"/>
        <v>39</v>
      </c>
      <c r="G321" t="s">
        <v>74</v>
      </c>
      <c r="H321">
        <v>64</v>
      </c>
      <c r="I321">
        <f t="shared" si="20"/>
        <v>50.8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8"/>
        <v>40402.208333333336</v>
      </c>
      <c r="O321" s="6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_xlfn.TEXTSPLIT(R321,{"/"})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1"/>
        <v>10</v>
      </c>
      <c r="G322" t="s">
        <v>14</v>
      </c>
      <c r="H322">
        <v>80</v>
      </c>
      <c r="I322">
        <f t="shared" si="20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18"/>
        <v>40673.208333333336</v>
      </c>
      <c r="O322" s="6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_xlfn.TEXTSPLIT(R322,{"/"})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1"/>
        <v>94</v>
      </c>
      <c r="G323" t="s">
        <v>14</v>
      </c>
      <c r="H323">
        <v>2468</v>
      </c>
      <c r="I323">
        <f t="shared" si="20"/>
        <v>65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22">(((L323/60)/60)/24)+DATE(1970,1,1)</f>
        <v>40634.208333333336</v>
      </c>
      <c r="O323" s="6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_xlfn.TEXTSPLIT(R323,{"/"})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1"/>
        <v>167</v>
      </c>
      <c r="G324" t="s">
        <v>20</v>
      </c>
      <c r="H324">
        <v>5168</v>
      </c>
      <c r="I324">
        <f t="shared" ref="I324:I387" si="24">ROUND((E324/H324),2)</f>
        <v>38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2"/>
        <v>40507.25</v>
      </c>
      <c r="O324" s="6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_xlfn.TEXTSPLIT(R324,{"/"})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1"/>
        <v>24</v>
      </c>
      <c r="G325" t="s">
        <v>14</v>
      </c>
      <c r="H325">
        <v>26</v>
      </c>
      <c r="I325">
        <f t="shared" si="24"/>
        <v>82.62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2"/>
        <v>41725.208333333336</v>
      </c>
      <c r="O325" s="6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_xlfn.TEXTSPLIT(R325,{"/"})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1"/>
        <v>164</v>
      </c>
      <c r="G326" t="s">
        <v>20</v>
      </c>
      <c r="H326">
        <v>307</v>
      </c>
      <c r="I326">
        <f t="shared" si="24"/>
        <v>37.94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2"/>
        <v>42176.208333333328</v>
      </c>
      <c r="O326" s="6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_xlfn.TEXTSPLIT(R326,{"/"})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1"/>
        <v>91</v>
      </c>
      <c r="G327" t="s">
        <v>14</v>
      </c>
      <c r="H327">
        <v>73</v>
      </c>
      <c r="I327">
        <f t="shared" si="24"/>
        <v>80.78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2"/>
        <v>43267.208333333328</v>
      </c>
      <c r="O327" s="6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_xlfn.TEXTSPLIT(R327,{"/"})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1"/>
        <v>46</v>
      </c>
      <c r="G328" t="s">
        <v>14</v>
      </c>
      <c r="H328">
        <v>128</v>
      </c>
      <c r="I328">
        <f t="shared" si="24"/>
        <v>25.98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2"/>
        <v>42364.25</v>
      </c>
      <c r="O328" s="6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_xlfn.TEXTSPLIT(R328,{"/"})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1"/>
        <v>39</v>
      </c>
      <c r="G329" t="s">
        <v>14</v>
      </c>
      <c r="H329">
        <v>33</v>
      </c>
      <c r="I329">
        <f t="shared" si="24"/>
        <v>30.36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2"/>
        <v>43705.208333333328</v>
      </c>
      <c r="O329" s="6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_xlfn.TEXTSPLIT(R329,{"/"})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ref="F330:F393" si="25">ROUND((E330/D330*100),0)</f>
        <v>134</v>
      </c>
      <c r="G330" t="s">
        <v>20</v>
      </c>
      <c r="H330">
        <v>2441</v>
      </c>
      <c r="I330">
        <f t="shared" si="24"/>
        <v>54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2"/>
        <v>43434.25</v>
      </c>
      <c r="O330" s="6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_xlfn.TEXTSPLIT(R330,{"/"})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5"/>
        <v>23</v>
      </c>
      <c r="G331" t="s">
        <v>47</v>
      </c>
      <c r="H331">
        <v>211</v>
      </c>
      <c r="I331">
        <f t="shared" si="24"/>
        <v>101.79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2"/>
        <v>42716.25</v>
      </c>
      <c r="O331" s="6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_xlfn.TEXTSPLIT(R331,{"/"})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5"/>
        <v>185</v>
      </c>
      <c r="G332" t="s">
        <v>20</v>
      </c>
      <c r="H332">
        <v>1385</v>
      </c>
      <c r="I332">
        <f t="shared" si="24"/>
        <v>45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2"/>
        <v>43077.25</v>
      </c>
      <c r="O332" s="6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_xlfn.TEXTSPLIT(R332,{"/"})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5"/>
        <v>444</v>
      </c>
      <c r="G333" t="s">
        <v>20</v>
      </c>
      <c r="H333">
        <v>190</v>
      </c>
      <c r="I333">
        <f t="shared" si="24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2"/>
        <v>40896.25</v>
      </c>
      <c r="O333" s="6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_xlfn.TEXTSPLIT(R333,{"/"})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5"/>
        <v>200</v>
      </c>
      <c r="G334" t="s">
        <v>20</v>
      </c>
      <c r="H334">
        <v>470</v>
      </c>
      <c r="I334">
        <f t="shared" si="24"/>
        <v>88.08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2"/>
        <v>41361.208333333336</v>
      </c>
      <c r="O334" s="6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_xlfn.TEXTSPLIT(R334,{"/"})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5"/>
        <v>124</v>
      </c>
      <c r="G335" t="s">
        <v>20</v>
      </c>
      <c r="H335">
        <v>253</v>
      </c>
      <c r="I335">
        <f t="shared" si="24"/>
        <v>47.04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2"/>
        <v>43424.25</v>
      </c>
      <c r="O335" s="6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_xlfn.TEXTSPLIT(R335,{"/"})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5"/>
        <v>187</v>
      </c>
      <c r="G336" t="s">
        <v>20</v>
      </c>
      <c r="H336">
        <v>1113</v>
      </c>
      <c r="I336">
        <f t="shared" si="24"/>
        <v>111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2"/>
        <v>43110.25</v>
      </c>
      <c r="O336" s="6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_xlfn.TEXTSPLIT(R336,{"/"})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5"/>
        <v>114</v>
      </c>
      <c r="G337" t="s">
        <v>20</v>
      </c>
      <c r="H337">
        <v>2283</v>
      </c>
      <c r="I337">
        <f t="shared" si="24"/>
        <v>87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2"/>
        <v>43784.25</v>
      </c>
      <c r="O337" s="6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_xlfn.TEXTSPLIT(R337,{"/"})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5"/>
        <v>97</v>
      </c>
      <c r="G338" t="s">
        <v>14</v>
      </c>
      <c r="H338">
        <v>1072</v>
      </c>
      <c r="I338">
        <f t="shared" si="24"/>
        <v>63.99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2"/>
        <v>40527.25</v>
      </c>
      <c r="O338" s="6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_xlfn.TEXTSPLIT(R338,{"/"})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5"/>
        <v>123</v>
      </c>
      <c r="G339" t="s">
        <v>20</v>
      </c>
      <c r="H339">
        <v>1095</v>
      </c>
      <c r="I339">
        <f t="shared" si="24"/>
        <v>105.99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2"/>
        <v>43780.25</v>
      </c>
      <c r="O339" s="6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_xlfn.TEXTSPLIT(R339,{"/"})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5"/>
        <v>179</v>
      </c>
      <c r="G340" t="s">
        <v>20</v>
      </c>
      <c r="H340">
        <v>1690</v>
      </c>
      <c r="I340">
        <f t="shared" si="24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2"/>
        <v>40821.208333333336</v>
      </c>
      <c r="O340" s="6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_xlfn.TEXTSPLIT(R340,{"/"})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5"/>
        <v>80</v>
      </c>
      <c r="G341" t="s">
        <v>74</v>
      </c>
      <c r="H341">
        <v>1297</v>
      </c>
      <c r="I341">
        <f t="shared" si="24"/>
        <v>84.02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2"/>
        <v>42949.208333333328</v>
      </c>
      <c r="O341" s="6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_xlfn.TEXTSPLIT(R341,{"/"})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5"/>
        <v>94</v>
      </c>
      <c r="G342" t="s">
        <v>14</v>
      </c>
      <c r="H342">
        <v>393</v>
      </c>
      <c r="I342">
        <f t="shared" si="24"/>
        <v>88.97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2"/>
        <v>40889.25</v>
      </c>
      <c r="O342" s="6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_xlfn.TEXTSPLIT(R342,{"/"})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5"/>
        <v>85</v>
      </c>
      <c r="G343" t="s">
        <v>14</v>
      </c>
      <c r="H343">
        <v>1257</v>
      </c>
      <c r="I343">
        <f t="shared" si="24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2"/>
        <v>42244.208333333328</v>
      </c>
      <c r="O343" s="6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_xlfn.TEXTSPLIT(R343,{"/"})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5"/>
        <v>67</v>
      </c>
      <c r="G344" t="s">
        <v>14</v>
      </c>
      <c r="H344">
        <v>328</v>
      </c>
      <c r="I344">
        <f t="shared" si="24"/>
        <v>97.15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2"/>
        <v>41475.208333333336</v>
      </c>
      <c r="O344" s="6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_xlfn.TEXTSPLIT(R344,{"/"})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5"/>
        <v>54</v>
      </c>
      <c r="G345" t="s">
        <v>14</v>
      </c>
      <c r="H345">
        <v>147</v>
      </c>
      <c r="I345">
        <f t="shared" si="24"/>
        <v>33.01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2"/>
        <v>41597.25</v>
      </c>
      <c r="O345" s="6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_xlfn.TEXTSPLIT(R345,{"/"})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5"/>
        <v>42</v>
      </c>
      <c r="G346" t="s">
        <v>14</v>
      </c>
      <c r="H346">
        <v>830</v>
      </c>
      <c r="I346">
        <f t="shared" si="24"/>
        <v>99.95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2"/>
        <v>43122.25</v>
      </c>
      <c r="O346" s="6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_xlfn.TEXTSPLIT(R346,{"/"})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5"/>
        <v>15</v>
      </c>
      <c r="G347" t="s">
        <v>14</v>
      </c>
      <c r="H347">
        <v>331</v>
      </c>
      <c r="I347">
        <f t="shared" si="24"/>
        <v>69.97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2"/>
        <v>42194.208333333328</v>
      </c>
      <c r="O347" s="6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_xlfn.TEXTSPLIT(R347,{"/"})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5"/>
        <v>34</v>
      </c>
      <c r="G348" t="s">
        <v>14</v>
      </c>
      <c r="H348">
        <v>25</v>
      </c>
      <c r="I348">
        <f t="shared" si="24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2"/>
        <v>42971.208333333328</v>
      </c>
      <c r="O348" s="6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_xlfn.TEXTSPLIT(R348,{"/"})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5"/>
        <v>1401</v>
      </c>
      <c r="G349" t="s">
        <v>20</v>
      </c>
      <c r="H349">
        <v>191</v>
      </c>
      <c r="I349">
        <f t="shared" si="24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2"/>
        <v>42046.25</v>
      </c>
      <c r="O349" s="6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_xlfn.TEXTSPLIT(R349,{"/"})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5"/>
        <v>72</v>
      </c>
      <c r="G350" t="s">
        <v>14</v>
      </c>
      <c r="H350">
        <v>3483</v>
      </c>
      <c r="I350">
        <f t="shared" si="24"/>
        <v>41.01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2"/>
        <v>42782.25</v>
      </c>
      <c r="O350" s="6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_xlfn.TEXTSPLIT(R350,{"/"})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5"/>
        <v>53</v>
      </c>
      <c r="G351" t="s">
        <v>14</v>
      </c>
      <c r="H351">
        <v>923</v>
      </c>
      <c r="I351">
        <f t="shared" si="24"/>
        <v>103.96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2"/>
        <v>42930.208333333328</v>
      </c>
      <c r="O351" s="6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_xlfn.TEXTSPLIT(R351,{"/"})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5"/>
        <v>5</v>
      </c>
      <c r="G352" t="s">
        <v>14</v>
      </c>
      <c r="H352">
        <v>1</v>
      </c>
      <c r="I352">
        <f t="shared" si="24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2"/>
        <v>42144.208333333328</v>
      </c>
      <c r="O352" s="6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_xlfn.TEXTSPLIT(R352,{"/"})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5"/>
        <v>128</v>
      </c>
      <c r="G353" t="s">
        <v>20</v>
      </c>
      <c r="H353">
        <v>2013</v>
      </c>
      <c r="I353">
        <f t="shared" si="24"/>
        <v>47.01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2"/>
        <v>42240.208333333328</v>
      </c>
      <c r="O353" s="6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_xlfn.TEXTSPLIT(R353,{"/"})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5"/>
        <v>35</v>
      </c>
      <c r="G354" t="s">
        <v>14</v>
      </c>
      <c r="H354">
        <v>33</v>
      </c>
      <c r="I354">
        <f t="shared" si="24"/>
        <v>29.61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2"/>
        <v>42315.25</v>
      </c>
      <c r="O354" s="6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_xlfn.TEXTSPLIT(R354,{"/"})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5"/>
        <v>411</v>
      </c>
      <c r="G355" t="s">
        <v>20</v>
      </c>
      <c r="H355">
        <v>1703</v>
      </c>
      <c r="I355">
        <f t="shared" si="24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2"/>
        <v>43651.208333333328</v>
      </c>
      <c r="O355" s="6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_xlfn.TEXTSPLIT(R355,{"/"})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5"/>
        <v>124</v>
      </c>
      <c r="G356" t="s">
        <v>20</v>
      </c>
      <c r="H356">
        <v>80</v>
      </c>
      <c r="I356">
        <f t="shared" si="24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2"/>
        <v>41520.208333333336</v>
      </c>
      <c r="O356" s="6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_xlfn.TEXTSPLIT(R356,{"/"})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5"/>
        <v>59</v>
      </c>
      <c r="G357" t="s">
        <v>47</v>
      </c>
      <c r="H357">
        <v>86</v>
      </c>
      <c r="I357">
        <f t="shared" si="24"/>
        <v>26.06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2"/>
        <v>42757.25</v>
      </c>
      <c r="O357" s="6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_xlfn.TEXTSPLIT(R357,{"/"})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5"/>
        <v>37</v>
      </c>
      <c r="G358" t="s">
        <v>14</v>
      </c>
      <c r="H358">
        <v>40</v>
      </c>
      <c r="I358">
        <f t="shared" si="24"/>
        <v>85.78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2"/>
        <v>40922.25</v>
      </c>
      <c r="O358" s="6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_xlfn.TEXTSPLIT(R358,{"/"})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5"/>
        <v>185</v>
      </c>
      <c r="G359" t="s">
        <v>20</v>
      </c>
      <c r="H359">
        <v>41</v>
      </c>
      <c r="I359">
        <f t="shared" si="24"/>
        <v>103.73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2"/>
        <v>42250.208333333328</v>
      </c>
      <c r="O359" s="6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_xlfn.TEXTSPLIT(R359,{"/"})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5"/>
        <v>12</v>
      </c>
      <c r="G360" t="s">
        <v>14</v>
      </c>
      <c r="H360">
        <v>23</v>
      </c>
      <c r="I360">
        <f t="shared" si="24"/>
        <v>49.83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2"/>
        <v>43322.208333333328</v>
      </c>
      <c r="O360" s="6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_xlfn.TEXTSPLIT(R360,{"/"})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5"/>
        <v>299</v>
      </c>
      <c r="G361" t="s">
        <v>20</v>
      </c>
      <c r="H361">
        <v>187</v>
      </c>
      <c r="I361">
        <f t="shared" si="24"/>
        <v>63.89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2"/>
        <v>40782.208333333336</v>
      </c>
      <c r="O361" s="6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_xlfn.TEXTSPLIT(R361,{"/"})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5"/>
        <v>226</v>
      </c>
      <c r="G362" t="s">
        <v>20</v>
      </c>
      <c r="H362">
        <v>2875</v>
      </c>
      <c r="I362">
        <f t="shared" si="24"/>
        <v>47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2"/>
        <v>40544.25</v>
      </c>
      <c r="O362" s="6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_xlfn.TEXTSPLIT(R362,{"/"})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5"/>
        <v>174</v>
      </c>
      <c r="G363" t="s">
        <v>20</v>
      </c>
      <c r="H363">
        <v>88</v>
      </c>
      <c r="I363">
        <f t="shared" si="24"/>
        <v>108.48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2"/>
        <v>43015.208333333328</v>
      </c>
      <c r="O363" s="6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_xlfn.TEXTSPLIT(R363,{"/"})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5"/>
        <v>372</v>
      </c>
      <c r="G364" t="s">
        <v>20</v>
      </c>
      <c r="H364">
        <v>191</v>
      </c>
      <c r="I364">
        <f t="shared" si="24"/>
        <v>72.02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2"/>
        <v>40570.25</v>
      </c>
      <c r="O364" s="6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_xlfn.TEXTSPLIT(R364,{"/"})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5"/>
        <v>160</v>
      </c>
      <c r="G365" t="s">
        <v>20</v>
      </c>
      <c r="H365">
        <v>139</v>
      </c>
      <c r="I365">
        <f t="shared" si="24"/>
        <v>59.93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2"/>
        <v>40904.25</v>
      </c>
      <c r="O365" s="6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_xlfn.TEXTSPLIT(R365,{"/"})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5"/>
        <v>1616</v>
      </c>
      <c r="G366" t="s">
        <v>20</v>
      </c>
      <c r="H366">
        <v>186</v>
      </c>
      <c r="I366">
        <f t="shared" si="24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2"/>
        <v>43164.25</v>
      </c>
      <c r="O366" s="6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_xlfn.TEXTSPLIT(R366,{"/"})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5"/>
        <v>733</v>
      </c>
      <c r="G367" t="s">
        <v>20</v>
      </c>
      <c r="H367">
        <v>112</v>
      </c>
      <c r="I367">
        <f t="shared" si="24"/>
        <v>104.78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2"/>
        <v>42733.25</v>
      </c>
      <c r="O367" s="6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_xlfn.TEXTSPLIT(R367,{"/"})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5"/>
        <v>592</v>
      </c>
      <c r="G368" t="s">
        <v>20</v>
      </c>
      <c r="H368">
        <v>101</v>
      </c>
      <c r="I368">
        <f t="shared" si="24"/>
        <v>105.52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2"/>
        <v>40546.25</v>
      </c>
      <c r="O368" s="6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_xlfn.TEXTSPLIT(R368,{"/"})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5"/>
        <v>19</v>
      </c>
      <c r="G369" t="s">
        <v>14</v>
      </c>
      <c r="H369">
        <v>75</v>
      </c>
      <c r="I369">
        <f t="shared" si="24"/>
        <v>24.93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2"/>
        <v>41930.208333333336</v>
      </c>
      <c r="O369" s="6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_xlfn.TEXTSPLIT(R369,{"/"})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5"/>
        <v>277</v>
      </c>
      <c r="G370" t="s">
        <v>20</v>
      </c>
      <c r="H370">
        <v>206</v>
      </c>
      <c r="I370">
        <f t="shared" si="24"/>
        <v>69.87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2"/>
        <v>40464.208333333336</v>
      </c>
      <c r="O370" s="6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_xlfn.TEXTSPLIT(R370,{"/"})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5"/>
        <v>273</v>
      </c>
      <c r="G371" t="s">
        <v>20</v>
      </c>
      <c r="H371">
        <v>154</v>
      </c>
      <c r="I371">
        <f t="shared" si="24"/>
        <v>95.73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2"/>
        <v>41308.25</v>
      </c>
      <c r="O371" s="6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_xlfn.TEXTSPLIT(R371,{"/"})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5"/>
        <v>159</v>
      </c>
      <c r="G372" t="s">
        <v>20</v>
      </c>
      <c r="H372">
        <v>5966</v>
      </c>
      <c r="I372">
        <f t="shared" si="24"/>
        <v>30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2"/>
        <v>43570.208333333328</v>
      </c>
      <c r="O372" s="6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_xlfn.TEXTSPLIT(R372,{"/"})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5"/>
        <v>68</v>
      </c>
      <c r="G373" t="s">
        <v>14</v>
      </c>
      <c r="H373">
        <v>2176</v>
      </c>
      <c r="I373">
        <f t="shared" si="24"/>
        <v>59.01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2"/>
        <v>42043.25</v>
      </c>
      <c r="O373" s="6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_xlfn.TEXTSPLIT(R373,{"/"})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5"/>
        <v>1592</v>
      </c>
      <c r="G374" t="s">
        <v>20</v>
      </c>
      <c r="H374">
        <v>169</v>
      </c>
      <c r="I374">
        <f t="shared" si="24"/>
        <v>84.76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2"/>
        <v>42012.25</v>
      </c>
      <c r="O374" s="6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_xlfn.TEXTSPLIT(R374,{"/"})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5"/>
        <v>730</v>
      </c>
      <c r="G375" t="s">
        <v>20</v>
      </c>
      <c r="H375">
        <v>2106</v>
      </c>
      <c r="I375">
        <f t="shared" si="24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2"/>
        <v>42964.208333333328</v>
      </c>
      <c r="O375" s="6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_xlfn.TEXTSPLIT(R375,{"/"})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5"/>
        <v>13</v>
      </c>
      <c r="G376" t="s">
        <v>14</v>
      </c>
      <c r="H376">
        <v>441</v>
      </c>
      <c r="I376">
        <f t="shared" si="24"/>
        <v>50.05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2"/>
        <v>43476.25</v>
      </c>
      <c r="O376" s="6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_xlfn.TEXTSPLIT(R376,{"/"})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5"/>
        <v>55</v>
      </c>
      <c r="G377" t="s">
        <v>14</v>
      </c>
      <c r="H377">
        <v>25</v>
      </c>
      <c r="I377">
        <f t="shared" si="24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2"/>
        <v>42293.208333333328</v>
      </c>
      <c r="O377" s="6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_xlfn.TEXTSPLIT(R377,{"/"})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5"/>
        <v>361</v>
      </c>
      <c r="G378" t="s">
        <v>20</v>
      </c>
      <c r="H378">
        <v>131</v>
      </c>
      <c r="I378">
        <f t="shared" si="24"/>
        <v>93.7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2"/>
        <v>41826.208333333336</v>
      </c>
      <c r="O378" s="6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_xlfn.TEXTSPLIT(R378,{"/"})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5"/>
        <v>10</v>
      </c>
      <c r="G379" t="s">
        <v>14</v>
      </c>
      <c r="H379">
        <v>127</v>
      </c>
      <c r="I379">
        <f t="shared" si="24"/>
        <v>40.14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2"/>
        <v>43760.208333333328</v>
      </c>
      <c r="O379" s="6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_xlfn.TEXTSPLIT(R379,{"/"})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5"/>
        <v>14</v>
      </c>
      <c r="G380" t="s">
        <v>14</v>
      </c>
      <c r="H380">
        <v>355</v>
      </c>
      <c r="I380">
        <f t="shared" si="24"/>
        <v>70.09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2"/>
        <v>43241.208333333328</v>
      </c>
      <c r="O380" s="6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_xlfn.TEXTSPLIT(R380,{"/"})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5"/>
        <v>40</v>
      </c>
      <c r="G381" t="s">
        <v>14</v>
      </c>
      <c r="H381">
        <v>44</v>
      </c>
      <c r="I381">
        <f t="shared" si="24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2"/>
        <v>40843.208333333336</v>
      </c>
      <c r="O381" s="6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_xlfn.TEXTSPLIT(R381,{"/"})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5"/>
        <v>160</v>
      </c>
      <c r="G382" t="s">
        <v>20</v>
      </c>
      <c r="H382">
        <v>84</v>
      </c>
      <c r="I382">
        <f t="shared" si="24"/>
        <v>47.71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2"/>
        <v>41448.208333333336</v>
      </c>
      <c r="O382" s="6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_xlfn.TEXTSPLIT(R382,{"/"})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5"/>
        <v>184</v>
      </c>
      <c r="G383" t="s">
        <v>20</v>
      </c>
      <c r="H383">
        <v>155</v>
      </c>
      <c r="I383">
        <f t="shared" si="24"/>
        <v>62.9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2"/>
        <v>42163.208333333328</v>
      </c>
      <c r="O383" s="6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_xlfn.TEXTSPLIT(R383,{"/"})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5"/>
        <v>64</v>
      </c>
      <c r="G384" t="s">
        <v>14</v>
      </c>
      <c r="H384">
        <v>67</v>
      </c>
      <c r="I384">
        <f t="shared" si="24"/>
        <v>86.61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2"/>
        <v>43024.208333333328</v>
      </c>
      <c r="O384" s="6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_xlfn.TEXTSPLIT(R384,{"/"})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5"/>
        <v>225</v>
      </c>
      <c r="G385" t="s">
        <v>20</v>
      </c>
      <c r="H385">
        <v>189</v>
      </c>
      <c r="I385">
        <f t="shared" si="24"/>
        <v>75.13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2"/>
        <v>43509.25</v>
      </c>
      <c r="O385" s="6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_xlfn.TEXTSPLIT(R385,{"/"})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5"/>
        <v>172</v>
      </c>
      <c r="G386" t="s">
        <v>20</v>
      </c>
      <c r="H386">
        <v>4799</v>
      </c>
      <c r="I386">
        <f t="shared" si="24"/>
        <v>41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22"/>
        <v>42776.25</v>
      </c>
      <c r="O386" s="6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_xlfn.TEXTSPLIT(R386,{"/"})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5"/>
        <v>146</v>
      </c>
      <c r="G387" t="s">
        <v>20</v>
      </c>
      <c r="H387">
        <v>1137</v>
      </c>
      <c r="I387">
        <f t="shared" si="24"/>
        <v>50.01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26">(((L387/60)/60)/24)+DATE(1970,1,1)</f>
        <v>43553.208333333328</v>
      </c>
      <c r="O387" s="6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_xlfn.TEXTSPLIT(R387,{"/"})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5"/>
        <v>76</v>
      </c>
      <c r="G388" t="s">
        <v>14</v>
      </c>
      <c r="H388">
        <v>1068</v>
      </c>
      <c r="I388">
        <f t="shared" ref="I388:I451" si="28">ROUND((E388/H388),2)</f>
        <v>96.96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6"/>
        <v>40355.208333333336</v>
      </c>
      <c r="O388" s="6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_xlfn.TEXTSPLIT(R388,{"/"})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5"/>
        <v>39</v>
      </c>
      <c r="G389" t="s">
        <v>14</v>
      </c>
      <c r="H389">
        <v>424</v>
      </c>
      <c r="I389">
        <f t="shared" si="28"/>
        <v>100.93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6"/>
        <v>41072.208333333336</v>
      </c>
      <c r="O389" s="6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_xlfn.TEXTSPLIT(R389,{"/"})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5"/>
        <v>11</v>
      </c>
      <c r="G390" t="s">
        <v>74</v>
      </c>
      <c r="H390">
        <v>145</v>
      </c>
      <c r="I390">
        <f t="shared" si="28"/>
        <v>89.23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6"/>
        <v>40912.25</v>
      </c>
      <c r="O390" s="6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_xlfn.TEXTSPLIT(R390,{"/"})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5"/>
        <v>122</v>
      </c>
      <c r="G391" t="s">
        <v>20</v>
      </c>
      <c r="H391">
        <v>1152</v>
      </c>
      <c r="I391">
        <f t="shared" si="28"/>
        <v>87.98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6"/>
        <v>40479.208333333336</v>
      </c>
      <c r="O391" s="6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_xlfn.TEXTSPLIT(R391,{"/"})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5"/>
        <v>187</v>
      </c>
      <c r="G392" t="s">
        <v>20</v>
      </c>
      <c r="H392">
        <v>50</v>
      </c>
      <c r="I392">
        <f t="shared" si="28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6"/>
        <v>41530.208333333336</v>
      </c>
      <c r="O392" s="6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_xlfn.TEXTSPLIT(R392,{"/"})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5"/>
        <v>7</v>
      </c>
      <c r="G393" t="s">
        <v>14</v>
      </c>
      <c r="H393">
        <v>151</v>
      </c>
      <c r="I393">
        <f t="shared" si="28"/>
        <v>29.09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6"/>
        <v>41653.25</v>
      </c>
      <c r="O393" s="6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_xlfn.TEXTSPLIT(R393,{"/"})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ref="F394:F457" si="29">ROUND((E394/D394*100),0)</f>
        <v>66</v>
      </c>
      <c r="G394" t="s">
        <v>14</v>
      </c>
      <c r="H394">
        <v>1608</v>
      </c>
      <c r="I394">
        <f t="shared" si="28"/>
        <v>42.01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6"/>
        <v>40549.25</v>
      </c>
      <c r="O394" s="6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_xlfn.TEXTSPLIT(R394,{"/"})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9"/>
        <v>229</v>
      </c>
      <c r="G395" t="s">
        <v>20</v>
      </c>
      <c r="H395">
        <v>3059</v>
      </c>
      <c r="I395">
        <f t="shared" si="28"/>
        <v>47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6"/>
        <v>42933.208333333328</v>
      </c>
      <c r="O395" s="6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_xlfn.TEXTSPLIT(R395,{"/"})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9"/>
        <v>469</v>
      </c>
      <c r="G396" t="s">
        <v>20</v>
      </c>
      <c r="H396">
        <v>34</v>
      </c>
      <c r="I396">
        <f t="shared" si="28"/>
        <v>110.44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6"/>
        <v>41484.208333333336</v>
      </c>
      <c r="O396" s="6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_xlfn.TEXTSPLIT(R396,{"/"})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9"/>
        <v>130</v>
      </c>
      <c r="G397" t="s">
        <v>20</v>
      </c>
      <c r="H397">
        <v>220</v>
      </c>
      <c r="I397">
        <f t="shared" si="28"/>
        <v>41.99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6"/>
        <v>40885.25</v>
      </c>
      <c r="O397" s="6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_xlfn.TEXTSPLIT(R397,{"/"})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9"/>
        <v>167</v>
      </c>
      <c r="G398" t="s">
        <v>20</v>
      </c>
      <c r="H398">
        <v>1604</v>
      </c>
      <c r="I398">
        <f t="shared" si="28"/>
        <v>48.01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6"/>
        <v>43378.208333333328</v>
      </c>
      <c r="O398" s="6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_xlfn.TEXTSPLIT(R398,{"/"})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9"/>
        <v>174</v>
      </c>
      <c r="G399" t="s">
        <v>20</v>
      </c>
      <c r="H399">
        <v>454</v>
      </c>
      <c r="I399">
        <f t="shared" si="28"/>
        <v>31.02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6"/>
        <v>41417.208333333336</v>
      </c>
      <c r="O399" s="6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_xlfn.TEXTSPLIT(R399,{"/"})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9"/>
        <v>718</v>
      </c>
      <c r="G400" t="s">
        <v>20</v>
      </c>
      <c r="H400">
        <v>123</v>
      </c>
      <c r="I400">
        <f t="shared" si="28"/>
        <v>99.2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6"/>
        <v>43228.208333333328</v>
      </c>
      <c r="O400" s="6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_xlfn.TEXTSPLIT(R400,{"/"})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9"/>
        <v>64</v>
      </c>
      <c r="G401" t="s">
        <v>14</v>
      </c>
      <c r="H401">
        <v>941</v>
      </c>
      <c r="I401">
        <f t="shared" si="28"/>
        <v>66.02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6"/>
        <v>40576.25</v>
      </c>
      <c r="O401" s="6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_xlfn.TEXTSPLIT(R401,{"/"})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9"/>
        <v>2</v>
      </c>
      <c r="G402" t="s">
        <v>14</v>
      </c>
      <c r="H402">
        <v>1</v>
      </c>
      <c r="I402">
        <f t="shared" si="28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6"/>
        <v>41502.208333333336</v>
      </c>
      <c r="O402" s="6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_xlfn.TEXTSPLIT(R402,{"/"})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9"/>
        <v>1530</v>
      </c>
      <c r="G403" t="s">
        <v>20</v>
      </c>
      <c r="H403">
        <v>299</v>
      </c>
      <c r="I403">
        <f t="shared" si="28"/>
        <v>46.06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6"/>
        <v>43765.208333333328</v>
      </c>
      <c r="O403" s="6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_xlfn.TEXTSPLIT(R403,{"/"})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9"/>
        <v>40</v>
      </c>
      <c r="G404" t="s">
        <v>14</v>
      </c>
      <c r="H404">
        <v>40</v>
      </c>
      <c r="I404">
        <f t="shared" si="28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6"/>
        <v>40914.25</v>
      </c>
      <c r="O404" s="6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_xlfn.TEXTSPLIT(R404,{"/"})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9"/>
        <v>86</v>
      </c>
      <c r="G405" t="s">
        <v>14</v>
      </c>
      <c r="H405">
        <v>3015</v>
      </c>
      <c r="I405">
        <f t="shared" si="28"/>
        <v>55.99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6"/>
        <v>40310.208333333336</v>
      </c>
      <c r="O405" s="6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_xlfn.TEXTSPLIT(R405,{"/"})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9"/>
        <v>316</v>
      </c>
      <c r="G406" t="s">
        <v>20</v>
      </c>
      <c r="H406">
        <v>2237</v>
      </c>
      <c r="I406">
        <f t="shared" si="28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6"/>
        <v>43053.25</v>
      </c>
      <c r="O406" s="6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_xlfn.TEXTSPLIT(R406,{"/"})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9"/>
        <v>90</v>
      </c>
      <c r="G407" t="s">
        <v>14</v>
      </c>
      <c r="H407">
        <v>435</v>
      </c>
      <c r="I407">
        <f t="shared" si="28"/>
        <v>60.98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6"/>
        <v>43255.208333333328</v>
      </c>
      <c r="O407" s="6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_xlfn.TEXTSPLIT(R407,{"/"})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9"/>
        <v>182</v>
      </c>
      <c r="G408" t="s">
        <v>20</v>
      </c>
      <c r="H408">
        <v>645</v>
      </c>
      <c r="I408">
        <f t="shared" si="28"/>
        <v>110.98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6"/>
        <v>41304.25</v>
      </c>
      <c r="O408" s="6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_xlfn.TEXTSPLIT(R408,{"/"})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9"/>
        <v>356</v>
      </c>
      <c r="G409" t="s">
        <v>20</v>
      </c>
      <c r="H409">
        <v>484</v>
      </c>
      <c r="I409">
        <f t="shared" si="28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6"/>
        <v>43751.208333333328</v>
      </c>
      <c r="O409" s="6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_xlfn.TEXTSPLIT(R409,{"/"})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9"/>
        <v>132</v>
      </c>
      <c r="G410" t="s">
        <v>20</v>
      </c>
      <c r="H410">
        <v>154</v>
      </c>
      <c r="I410">
        <f t="shared" si="28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6"/>
        <v>42541.208333333328</v>
      </c>
      <c r="O410" s="6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_xlfn.TEXTSPLIT(R410,{"/"})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9"/>
        <v>46</v>
      </c>
      <c r="G411" t="s">
        <v>14</v>
      </c>
      <c r="H411">
        <v>714</v>
      </c>
      <c r="I411">
        <f t="shared" si="28"/>
        <v>87.96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6"/>
        <v>42843.208333333328</v>
      </c>
      <c r="O411" s="6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_xlfn.TEXTSPLIT(R411,{"/"})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9"/>
        <v>36</v>
      </c>
      <c r="G412" t="s">
        <v>47</v>
      </c>
      <c r="H412">
        <v>1111</v>
      </c>
      <c r="I412">
        <f t="shared" si="28"/>
        <v>49.99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6"/>
        <v>42122.208333333328</v>
      </c>
      <c r="O412" s="6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_xlfn.TEXTSPLIT(R412,{"/"})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9"/>
        <v>105</v>
      </c>
      <c r="G413" t="s">
        <v>20</v>
      </c>
      <c r="H413">
        <v>82</v>
      </c>
      <c r="I413">
        <f t="shared" si="28"/>
        <v>99.52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6"/>
        <v>42884.208333333328</v>
      </c>
      <c r="O413" s="6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_xlfn.TEXTSPLIT(R413,{"/"})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9"/>
        <v>669</v>
      </c>
      <c r="G414" t="s">
        <v>20</v>
      </c>
      <c r="H414">
        <v>134</v>
      </c>
      <c r="I414">
        <f t="shared" si="28"/>
        <v>104.82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6"/>
        <v>41642.25</v>
      </c>
      <c r="O414" s="6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_xlfn.TEXTSPLIT(R414,{"/"})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9"/>
        <v>62</v>
      </c>
      <c r="G415" t="s">
        <v>47</v>
      </c>
      <c r="H415">
        <v>1089</v>
      </c>
      <c r="I415">
        <f t="shared" si="28"/>
        <v>108.01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6"/>
        <v>43431.25</v>
      </c>
      <c r="O415" s="6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_xlfn.TEXTSPLIT(R415,{"/"})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9"/>
        <v>85</v>
      </c>
      <c r="G416" t="s">
        <v>14</v>
      </c>
      <c r="H416">
        <v>5497</v>
      </c>
      <c r="I416">
        <f t="shared" si="28"/>
        <v>29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6"/>
        <v>40288.208333333336</v>
      </c>
      <c r="O416" s="6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_xlfn.TEXTSPLIT(R416,{"/"})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9"/>
        <v>11</v>
      </c>
      <c r="G417" t="s">
        <v>14</v>
      </c>
      <c r="H417">
        <v>418</v>
      </c>
      <c r="I417">
        <f t="shared" si="28"/>
        <v>30.03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6"/>
        <v>40921.25</v>
      </c>
      <c r="O417" s="6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_xlfn.TEXTSPLIT(R417,{"/"})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9"/>
        <v>44</v>
      </c>
      <c r="G418" t="s">
        <v>14</v>
      </c>
      <c r="H418">
        <v>1439</v>
      </c>
      <c r="I418">
        <f t="shared" si="28"/>
        <v>41.01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6"/>
        <v>40560.25</v>
      </c>
      <c r="O418" s="6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_xlfn.TEXTSPLIT(R418,{"/"})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9"/>
        <v>55</v>
      </c>
      <c r="G419" t="s">
        <v>14</v>
      </c>
      <c r="H419">
        <v>15</v>
      </c>
      <c r="I419">
        <f t="shared" si="28"/>
        <v>62.87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6"/>
        <v>43407.208333333328</v>
      </c>
      <c r="O419" s="6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_xlfn.TEXTSPLIT(R419,{"/"})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9"/>
        <v>57</v>
      </c>
      <c r="G420" t="s">
        <v>14</v>
      </c>
      <c r="H420">
        <v>1999</v>
      </c>
      <c r="I420">
        <f t="shared" si="28"/>
        <v>47.01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6"/>
        <v>41035.208333333336</v>
      </c>
      <c r="O420" s="6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_xlfn.TEXTSPLIT(R420,{"/"})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9"/>
        <v>123</v>
      </c>
      <c r="G421" t="s">
        <v>20</v>
      </c>
      <c r="H421">
        <v>5203</v>
      </c>
      <c r="I421">
        <f t="shared" si="28"/>
        <v>27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6"/>
        <v>40899.25</v>
      </c>
      <c r="O421" s="6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_xlfn.TEXTSPLIT(R421,{"/"})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9"/>
        <v>128</v>
      </c>
      <c r="G422" t="s">
        <v>20</v>
      </c>
      <c r="H422">
        <v>94</v>
      </c>
      <c r="I422">
        <f t="shared" si="28"/>
        <v>68.33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6"/>
        <v>42911.208333333328</v>
      </c>
      <c r="O422" s="6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_xlfn.TEXTSPLIT(R422,{"/"})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9"/>
        <v>64</v>
      </c>
      <c r="G423" t="s">
        <v>14</v>
      </c>
      <c r="H423">
        <v>118</v>
      </c>
      <c r="I423">
        <f t="shared" si="28"/>
        <v>50.97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6"/>
        <v>42915.208333333328</v>
      </c>
      <c r="O423" s="6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_xlfn.TEXTSPLIT(R423,{"/"})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9"/>
        <v>127</v>
      </c>
      <c r="G424" t="s">
        <v>20</v>
      </c>
      <c r="H424">
        <v>205</v>
      </c>
      <c r="I424">
        <f t="shared" si="28"/>
        <v>54.02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6"/>
        <v>40285.208333333336</v>
      </c>
      <c r="O424" s="6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_xlfn.TEXTSPLIT(R424,{"/"})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9"/>
        <v>11</v>
      </c>
      <c r="G425" t="s">
        <v>14</v>
      </c>
      <c r="H425">
        <v>162</v>
      </c>
      <c r="I425">
        <f t="shared" si="28"/>
        <v>97.06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6"/>
        <v>40808.208333333336</v>
      </c>
      <c r="O425" s="6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_xlfn.TEXTSPLIT(R425,{"/"})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9"/>
        <v>40</v>
      </c>
      <c r="G426" t="s">
        <v>14</v>
      </c>
      <c r="H426">
        <v>83</v>
      </c>
      <c r="I426">
        <f t="shared" si="28"/>
        <v>24.87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6"/>
        <v>43208.208333333328</v>
      </c>
      <c r="O426" s="6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_xlfn.TEXTSPLIT(R426,{"/"})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9"/>
        <v>288</v>
      </c>
      <c r="G427" t="s">
        <v>20</v>
      </c>
      <c r="H427">
        <v>92</v>
      </c>
      <c r="I427">
        <f t="shared" si="28"/>
        <v>84.42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6"/>
        <v>42213.208333333328</v>
      </c>
      <c r="O427" s="6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_xlfn.TEXTSPLIT(R427,{"/"})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9"/>
        <v>573</v>
      </c>
      <c r="G428" t="s">
        <v>20</v>
      </c>
      <c r="H428">
        <v>219</v>
      </c>
      <c r="I428">
        <f t="shared" si="28"/>
        <v>47.09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6"/>
        <v>41332.25</v>
      </c>
      <c r="O428" s="6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_xlfn.TEXTSPLIT(R428,{"/"})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9"/>
        <v>113</v>
      </c>
      <c r="G429" t="s">
        <v>20</v>
      </c>
      <c r="H429">
        <v>2526</v>
      </c>
      <c r="I429">
        <f t="shared" si="28"/>
        <v>78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6"/>
        <v>41895.208333333336</v>
      </c>
      <c r="O429" s="6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_xlfn.TEXTSPLIT(R429,{"/"})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9"/>
        <v>46</v>
      </c>
      <c r="G430" t="s">
        <v>14</v>
      </c>
      <c r="H430">
        <v>747</v>
      </c>
      <c r="I430">
        <f t="shared" si="28"/>
        <v>62.97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6"/>
        <v>40585.25</v>
      </c>
      <c r="O430" s="6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_xlfn.TEXTSPLIT(R430,{"/"})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9"/>
        <v>91</v>
      </c>
      <c r="G431" t="s">
        <v>74</v>
      </c>
      <c r="H431">
        <v>2138</v>
      </c>
      <c r="I431">
        <f t="shared" si="28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6"/>
        <v>41680.25</v>
      </c>
      <c r="O431" s="6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_xlfn.TEXTSPLIT(R431,{"/"})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9"/>
        <v>68</v>
      </c>
      <c r="G432" t="s">
        <v>14</v>
      </c>
      <c r="H432">
        <v>84</v>
      </c>
      <c r="I432">
        <f t="shared" si="28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6"/>
        <v>43737.208333333328</v>
      </c>
      <c r="O432" s="6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_xlfn.TEXTSPLIT(R432,{"/"})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9"/>
        <v>192</v>
      </c>
      <c r="G433" t="s">
        <v>20</v>
      </c>
      <c r="H433">
        <v>94</v>
      </c>
      <c r="I433">
        <f t="shared" si="28"/>
        <v>104.44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6"/>
        <v>43273.208333333328</v>
      </c>
      <c r="O433" s="6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_xlfn.TEXTSPLIT(R433,{"/"})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9"/>
        <v>83</v>
      </c>
      <c r="G434" t="s">
        <v>14</v>
      </c>
      <c r="H434">
        <v>91</v>
      </c>
      <c r="I434">
        <f t="shared" si="28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6"/>
        <v>41761.208333333336</v>
      </c>
      <c r="O434" s="6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_xlfn.TEXTSPLIT(R434,{"/"})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9"/>
        <v>54</v>
      </c>
      <c r="G435" t="s">
        <v>14</v>
      </c>
      <c r="H435">
        <v>792</v>
      </c>
      <c r="I435">
        <f t="shared" si="28"/>
        <v>83.02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6"/>
        <v>41603.25</v>
      </c>
      <c r="O435" s="6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_xlfn.TEXTSPLIT(R435,{"/"})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9"/>
        <v>17</v>
      </c>
      <c r="G436" t="s">
        <v>74</v>
      </c>
      <c r="H436">
        <v>10</v>
      </c>
      <c r="I436">
        <f t="shared" si="28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6"/>
        <v>42705.25</v>
      </c>
      <c r="O436" s="6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_xlfn.TEXTSPLIT(R436,{"/"})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9"/>
        <v>117</v>
      </c>
      <c r="G437" t="s">
        <v>20</v>
      </c>
      <c r="H437">
        <v>1713</v>
      </c>
      <c r="I437">
        <f t="shared" si="28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6"/>
        <v>41988.25</v>
      </c>
      <c r="O437" s="6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_xlfn.TEXTSPLIT(R437,{"/"})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9"/>
        <v>1052</v>
      </c>
      <c r="G438" t="s">
        <v>20</v>
      </c>
      <c r="H438">
        <v>249</v>
      </c>
      <c r="I438">
        <f t="shared" si="28"/>
        <v>54.93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6"/>
        <v>43575.208333333328</v>
      </c>
      <c r="O438" s="6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_xlfn.TEXTSPLIT(R438,{"/"})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9"/>
        <v>123</v>
      </c>
      <c r="G439" t="s">
        <v>20</v>
      </c>
      <c r="H439">
        <v>192</v>
      </c>
      <c r="I439">
        <f t="shared" si="28"/>
        <v>51.92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6"/>
        <v>42260.208333333328</v>
      </c>
      <c r="O439" s="6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_xlfn.TEXTSPLIT(R439,{"/"})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9"/>
        <v>179</v>
      </c>
      <c r="G440" t="s">
        <v>20</v>
      </c>
      <c r="H440">
        <v>247</v>
      </c>
      <c r="I440">
        <f t="shared" si="28"/>
        <v>60.03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6"/>
        <v>41337.25</v>
      </c>
      <c r="O440" s="6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_xlfn.TEXTSPLIT(R440,{"/"})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9"/>
        <v>355</v>
      </c>
      <c r="G441" t="s">
        <v>20</v>
      </c>
      <c r="H441">
        <v>2293</v>
      </c>
      <c r="I441">
        <f t="shared" si="28"/>
        <v>44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6"/>
        <v>42680.208333333328</v>
      </c>
      <c r="O441" s="6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_xlfn.TEXTSPLIT(R441,{"/"})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9"/>
        <v>162</v>
      </c>
      <c r="G442" t="s">
        <v>20</v>
      </c>
      <c r="H442">
        <v>3131</v>
      </c>
      <c r="I442">
        <f t="shared" si="28"/>
        <v>53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6"/>
        <v>42916.208333333328</v>
      </c>
      <c r="O442" s="6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_xlfn.TEXTSPLIT(R442,{"/"})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9"/>
        <v>25</v>
      </c>
      <c r="G443" t="s">
        <v>14</v>
      </c>
      <c r="H443">
        <v>32</v>
      </c>
      <c r="I443">
        <f t="shared" si="28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6"/>
        <v>41025.208333333336</v>
      </c>
      <c r="O443" s="6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_xlfn.TEXTSPLIT(R443,{"/"})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9"/>
        <v>199</v>
      </c>
      <c r="G444" t="s">
        <v>20</v>
      </c>
      <c r="H444">
        <v>143</v>
      </c>
      <c r="I444">
        <f t="shared" si="28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6"/>
        <v>42980.208333333328</v>
      </c>
      <c r="O444" s="6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_xlfn.TEXTSPLIT(R444,{"/"})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9"/>
        <v>35</v>
      </c>
      <c r="G445" t="s">
        <v>74</v>
      </c>
      <c r="H445">
        <v>90</v>
      </c>
      <c r="I445">
        <f t="shared" si="28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6"/>
        <v>40451.208333333336</v>
      </c>
      <c r="O445" s="6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_xlfn.TEXTSPLIT(R445,{"/"})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9"/>
        <v>176</v>
      </c>
      <c r="G446" t="s">
        <v>20</v>
      </c>
      <c r="H446">
        <v>296</v>
      </c>
      <c r="I446">
        <f t="shared" si="28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6"/>
        <v>40748.208333333336</v>
      </c>
      <c r="O446" s="6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_xlfn.TEXTSPLIT(R446,{"/"})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9"/>
        <v>511</v>
      </c>
      <c r="G447" t="s">
        <v>20</v>
      </c>
      <c r="H447">
        <v>170</v>
      </c>
      <c r="I447">
        <f t="shared" si="28"/>
        <v>63.17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6"/>
        <v>40515.25</v>
      </c>
      <c r="O447" s="6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_xlfn.TEXTSPLIT(R447,{"/"})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9"/>
        <v>82</v>
      </c>
      <c r="G448" t="s">
        <v>14</v>
      </c>
      <c r="H448">
        <v>186</v>
      </c>
      <c r="I448">
        <f t="shared" si="28"/>
        <v>29.99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6"/>
        <v>41261.25</v>
      </c>
      <c r="O448" s="6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_xlfn.TEXTSPLIT(R448,{"/"})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9"/>
        <v>24</v>
      </c>
      <c r="G449" t="s">
        <v>74</v>
      </c>
      <c r="H449">
        <v>439</v>
      </c>
      <c r="I449">
        <f t="shared" si="28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6"/>
        <v>43088.25</v>
      </c>
      <c r="O449" s="6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_xlfn.TEXTSPLIT(R449,{"/"})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9"/>
        <v>50</v>
      </c>
      <c r="G450" t="s">
        <v>14</v>
      </c>
      <c r="H450">
        <v>605</v>
      </c>
      <c r="I450">
        <f t="shared" si="28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26"/>
        <v>41378.208333333336</v>
      </c>
      <c r="O450" s="6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_xlfn.TEXTSPLIT(R450,{"/"})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9"/>
        <v>967</v>
      </c>
      <c r="G451" t="s">
        <v>20</v>
      </c>
      <c r="H451">
        <v>86</v>
      </c>
      <c r="I451">
        <f t="shared" si="28"/>
        <v>101.2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30">(((L451/60)/60)/24)+DATE(1970,1,1)</f>
        <v>43530.25</v>
      </c>
      <c r="O451" s="6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_xlfn.TEXTSPLIT(R451,{"/"})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9"/>
        <v>4</v>
      </c>
      <c r="G452" t="s">
        <v>14</v>
      </c>
      <c r="H452">
        <v>1</v>
      </c>
      <c r="I452">
        <f t="shared" ref="I452:I515" si="32">ROUND((E452/H452),2)</f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30"/>
        <v>43394.208333333328</v>
      </c>
      <c r="O452" s="6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_xlfn.TEXTSPLIT(R452,{"/"})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9"/>
        <v>123</v>
      </c>
      <c r="G453" t="s">
        <v>20</v>
      </c>
      <c r="H453">
        <v>6286</v>
      </c>
      <c r="I453">
        <f t="shared" si="32"/>
        <v>29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30"/>
        <v>42935.208333333328</v>
      </c>
      <c r="O453" s="6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_xlfn.TEXTSPLIT(R453,{"/"})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9"/>
        <v>63</v>
      </c>
      <c r="G454" t="s">
        <v>14</v>
      </c>
      <c r="H454">
        <v>31</v>
      </c>
      <c r="I454">
        <f t="shared" si="32"/>
        <v>98.23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30"/>
        <v>40365.208333333336</v>
      </c>
      <c r="O454" s="6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_xlfn.TEXTSPLIT(R454,{"/"})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9"/>
        <v>56</v>
      </c>
      <c r="G455" t="s">
        <v>14</v>
      </c>
      <c r="H455">
        <v>1181</v>
      </c>
      <c r="I455">
        <f t="shared" si="32"/>
        <v>87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30"/>
        <v>42705.25</v>
      </c>
      <c r="O455" s="6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_xlfn.TEXTSPLIT(R455,{"/"})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9"/>
        <v>44</v>
      </c>
      <c r="G456" t="s">
        <v>14</v>
      </c>
      <c r="H456">
        <v>39</v>
      </c>
      <c r="I456">
        <f t="shared" si="32"/>
        <v>45.21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30"/>
        <v>41568.208333333336</v>
      </c>
      <c r="O456" s="6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_xlfn.TEXTSPLIT(R456,{"/"})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9"/>
        <v>118</v>
      </c>
      <c r="G457" t="s">
        <v>20</v>
      </c>
      <c r="H457">
        <v>3727</v>
      </c>
      <c r="I457">
        <f t="shared" si="32"/>
        <v>37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30"/>
        <v>40809.208333333336</v>
      </c>
      <c r="O457" s="6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_xlfn.TEXTSPLIT(R457,{"/"})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ref="F458:F521" si="33">ROUND((E458/D458*100),0)</f>
        <v>104</v>
      </c>
      <c r="G458" t="s">
        <v>20</v>
      </c>
      <c r="H458">
        <v>1605</v>
      </c>
      <c r="I458">
        <f t="shared" si="32"/>
        <v>94.98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30"/>
        <v>43141.25</v>
      </c>
      <c r="O458" s="6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_xlfn.TEXTSPLIT(R458,{"/"})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3"/>
        <v>27</v>
      </c>
      <c r="G459" t="s">
        <v>14</v>
      </c>
      <c r="H459">
        <v>46</v>
      </c>
      <c r="I459">
        <f t="shared" si="32"/>
        <v>28.96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30"/>
        <v>42657.208333333328</v>
      </c>
      <c r="O459" s="6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_xlfn.TEXTSPLIT(R459,{"/"})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3"/>
        <v>351</v>
      </c>
      <c r="G460" t="s">
        <v>20</v>
      </c>
      <c r="H460">
        <v>2120</v>
      </c>
      <c r="I460">
        <f t="shared" si="32"/>
        <v>55.99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30"/>
        <v>40265.208333333336</v>
      </c>
      <c r="O460" s="6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_xlfn.TEXTSPLIT(R460,{"/"})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3"/>
        <v>90</v>
      </c>
      <c r="G461" t="s">
        <v>14</v>
      </c>
      <c r="H461">
        <v>105</v>
      </c>
      <c r="I461">
        <f t="shared" si="32"/>
        <v>54.04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30"/>
        <v>42001.25</v>
      </c>
      <c r="O461" s="6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_xlfn.TEXTSPLIT(R461,{"/"})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3"/>
        <v>172</v>
      </c>
      <c r="G462" t="s">
        <v>20</v>
      </c>
      <c r="H462">
        <v>50</v>
      </c>
      <c r="I462">
        <f t="shared" si="32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30"/>
        <v>40399.208333333336</v>
      </c>
      <c r="O462" s="6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_xlfn.TEXTSPLIT(R462,{"/"})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3"/>
        <v>141</v>
      </c>
      <c r="G463" t="s">
        <v>20</v>
      </c>
      <c r="H463">
        <v>2080</v>
      </c>
      <c r="I463">
        <f t="shared" si="32"/>
        <v>67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30"/>
        <v>41757.208333333336</v>
      </c>
      <c r="O463" s="6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_xlfn.TEXTSPLIT(R463,{"/"})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3"/>
        <v>31</v>
      </c>
      <c r="G464" t="s">
        <v>14</v>
      </c>
      <c r="H464">
        <v>535</v>
      </c>
      <c r="I464">
        <f t="shared" si="32"/>
        <v>107.91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30"/>
        <v>41304.25</v>
      </c>
      <c r="O464" s="6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_xlfn.TEXTSPLIT(R464,{"/"})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3"/>
        <v>108</v>
      </c>
      <c r="G465" t="s">
        <v>20</v>
      </c>
      <c r="H465">
        <v>2105</v>
      </c>
      <c r="I465">
        <f t="shared" si="32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30"/>
        <v>41639.25</v>
      </c>
      <c r="O465" s="6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_xlfn.TEXTSPLIT(R465,{"/"})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3"/>
        <v>133</v>
      </c>
      <c r="G466" t="s">
        <v>20</v>
      </c>
      <c r="H466">
        <v>2436</v>
      </c>
      <c r="I466">
        <f t="shared" si="32"/>
        <v>39.01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30"/>
        <v>43142.25</v>
      </c>
      <c r="O466" s="6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_xlfn.TEXTSPLIT(R466,{"/"})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3"/>
        <v>188</v>
      </c>
      <c r="G467" t="s">
        <v>20</v>
      </c>
      <c r="H467">
        <v>80</v>
      </c>
      <c r="I467">
        <f t="shared" si="32"/>
        <v>110.36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30"/>
        <v>43127.25</v>
      </c>
      <c r="O467" s="6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_xlfn.TEXTSPLIT(R467,{"/"})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3"/>
        <v>332</v>
      </c>
      <c r="G468" t="s">
        <v>20</v>
      </c>
      <c r="H468">
        <v>42</v>
      </c>
      <c r="I468">
        <f t="shared" si="32"/>
        <v>94.86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30"/>
        <v>41409.208333333336</v>
      </c>
      <c r="O468" s="6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_xlfn.TEXTSPLIT(R468,{"/"})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3"/>
        <v>575</v>
      </c>
      <c r="G469" t="s">
        <v>20</v>
      </c>
      <c r="H469">
        <v>139</v>
      </c>
      <c r="I469">
        <f t="shared" si="32"/>
        <v>57.94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30"/>
        <v>42331.25</v>
      </c>
      <c r="O469" s="6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_xlfn.TEXTSPLIT(R469,{"/"})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3"/>
        <v>41</v>
      </c>
      <c r="G470" t="s">
        <v>14</v>
      </c>
      <c r="H470">
        <v>16</v>
      </c>
      <c r="I470">
        <f t="shared" si="32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30"/>
        <v>43569.208333333328</v>
      </c>
      <c r="O470" s="6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_xlfn.TEXTSPLIT(R470,{"/"})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3"/>
        <v>184</v>
      </c>
      <c r="G471" t="s">
        <v>20</v>
      </c>
      <c r="H471">
        <v>159</v>
      </c>
      <c r="I471">
        <f t="shared" si="32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30"/>
        <v>42142.208333333328</v>
      </c>
      <c r="O471" s="6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_xlfn.TEXTSPLIT(R471,{"/"})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3"/>
        <v>286</v>
      </c>
      <c r="G472" t="s">
        <v>20</v>
      </c>
      <c r="H472">
        <v>381</v>
      </c>
      <c r="I472">
        <f t="shared" si="32"/>
        <v>27.01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30"/>
        <v>42716.25</v>
      </c>
      <c r="O472" s="6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_xlfn.TEXTSPLIT(R472,{"/"})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3"/>
        <v>319</v>
      </c>
      <c r="G473" t="s">
        <v>20</v>
      </c>
      <c r="H473">
        <v>194</v>
      </c>
      <c r="I473">
        <f t="shared" si="32"/>
        <v>50.97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30"/>
        <v>41031.208333333336</v>
      </c>
      <c r="O473" s="6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_xlfn.TEXTSPLIT(R473,{"/"})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3"/>
        <v>39</v>
      </c>
      <c r="G474" t="s">
        <v>14</v>
      </c>
      <c r="H474">
        <v>575</v>
      </c>
      <c r="I474">
        <f t="shared" si="32"/>
        <v>104.94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30"/>
        <v>43535.208333333328</v>
      </c>
      <c r="O474" s="6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_xlfn.TEXTSPLIT(R474,{"/"})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3"/>
        <v>178</v>
      </c>
      <c r="G475" t="s">
        <v>20</v>
      </c>
      <c r="H475">
        <v>106</v>
      </c>
      <c r="I475">
        <f t="shared" si="32"/>
        <v>84.03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30"/>
        <v>43277.208333333328</v>
      </c>
      <c r="O475" s="6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_xlfn.TEXTSPLIT(R475,{"/"})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3"/>
        <v>365</v>
      </c>
      <c r="G476" t="s">
        <v>20</v>
      </c>
      <c r="H476">
        <v>142</v>
      </c>
      <c r="I476">
        <f t="shared" si="32"/>
        <v>102.86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30"/>
        <v>41989.25</v>
      </c>
      <c r="O476" s="6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_xlfn.TEXTSPLIT(R476,{"/"})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3"/>
        <v>114</v>
      </c>
      <c r="G477" t="s">
        <v>20</v>
      </c>
      <c r="H477">
        <v>211</v>
      </c>
      <c r="I477">
        <f t="shared" si="32"/>
        <v>39.96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30"/>
        <v>41450.208333333336</v>
      </c>
      <c r="O477" s="6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_xlfn.TEXTSPLIT(R477,{"/"})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3"/>
        <v>30</v>
      </c>
      <c r="G478" t="s">
        <v>14</v>
      </c>
      <c r="H478">
        <v>1120</v>
      </c>
      <c r="I478">
        <f t="shared" si="32"/>
        <v>51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30"/>
        <v>43322.208333333328</v>
      </c>
      <c r="O478" s="6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_xlfn.TEXTSPLIT(R478,{"/"})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3"/>
        <v>54</v>
      </c>
      <c r="G479" t="s">
        <v>14</v>
      </c>
      <c r="H479">
        <v>113</v>
      </c>
      <c r="I479">
        <f t="shared" si="32"/>
        <v>40.82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30"/>
        <v>40720.208333333336</v>
      </c>
      <c r="O479" s="6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_xlfn.TEXTSPLIT(R479,{"/"})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3"/>
        <v>236</v>
      </c>
      <c r="G480" t="s">
        <v>20</v>
      </c>
      <c r="H480">
        <v>2756</v>
      </c>
      <c r="I480">
        <f t="shared" si="32"/>
        <v>59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30"/>
        <v>42072.208333333328</v>
      </c>
      <c r="O480" s="6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_xlfn.TEXTSPLIT(R480,{"/"})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3"/>
        <v>513</v>
      </c>
      <c r="G481" t="s">
        <v>20</v>
      </c>
      <c r="H481">
        <v>173</v>
      </c>
      <c r="I481">
        <f t="shared" si="32"/>
        <v>71.16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30"/>
        <v>42945.208333333328</v>
      </c>
      <c r="O481" s="6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_xlfn.TEXTSPLIT(R481,{"/"})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3"/>
        <v>101</v>
      </c>
      <c r="G482" t="s">
        <v>20</v>
      </c>
      <c r="H482">
        <v>87</v>
      </c>
      <c r="I482">
        <f t="shared" si="32"/>
        <v>99.49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30"/>
        <v>40248.25</v>
      </c>
      <c r="O482" s="6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_xlfn.TEXTSPLIT(R482,{"/"})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3"/>
        <v>81</v>
      </c>
      <c r="G483" t="s">
        <v>14</v>
      </c>
      <c r="H483">
        <v>1538</v>
      </c>
      <c r="I483">
        <f t="shared" si="32"/>
        <v>103.99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30"/>
        <v>41913.208333333336</v>
      </c>
      <c r="O483" s="6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_xlfn.TEXTSPLIT(R483,{"/"})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3"/>
        <v>16</v>
      </c>
      <c r="G484" t="s">
        <v>14</v>
      </c>
      <c r="H484">
        <v>9</v>
      </c>
      <c r="I484">
        <f t="shared" si="32"/>
        <v>76.56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30"/>
        <v>40963.25</v>
      </c>
      <c r="O484" s="6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_xlfn.TEXTSPLIT(R484,{"/"})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3"/>
        <v>53</v>
      </c>
      <c r="G485" t="s">
        <v>14</v>
      </c>
      <c r="H485">
        <v>554</v>
      </c>
      <c r="I485">
        <f t="shared" si="32"/>
        <v>87.07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30"/>
        <v>43811.25</v>
      </c>
      <c r="O485" s="6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_xlfn.TEXTSPLIT(R485,{"/"})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3"/>
        <v>260</v>
      </c>
      <c r="G486" t="s">
        <v>20</v>
      </c>
      <c r="H486">
        <v>1572</v>
      </c>
      <c r="I486">
        <f t="shared" si="32"/>
        <v>49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30"/>
        <v>41855.208333333336</v>
      </c>
      <c r="O486" s="6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_xlfn.TEXTSPLIT(R486,{"/"})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3"/>
        <v>31</v>
      </c>
      <c r="G487" t="s">
        <v>14</v>
      </c>
      <c r="H487">
        <v>648</v>
      </c>
      <c r="I487">
        <f t="shared" si="32"/>
        <v>42.97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30"/>
        <v>43626.208333333328</v>
      </c>
      <c r="O487" s="6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_xlfn.TEXTSPLIT(R487,{"/"})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3"/>
        <v>14</v>
      </c>
      <c r="G488" t="s">
        <v>14</v>
      </c>
      <c r="H488">
        <v>21</v>
      </c>
      <c r="I488">
        <f t="shared" si="32"/>
        <v>33.43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30"/>
        <v>43168.25</v>
      </c>
      <c r="O488" s="6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_xlfn.TEXTSPLIT(R488,{"/"})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3"/>
        <v>179</v>
      </c>
      <c r="G489" t="s">
        <v>20</v>
      </c>
      <c r="H489">
        <v>2346</v>
      </c>
      <c r="I489">
        <f t="shared" si="32"/>
        <v>83.98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30"/>
        <v>42845.208333333328</v>
      </c>
      <c r="O489" s="6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_xlfn.TEXTSPLIT(R489,{"/"})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3"/>
        <v>220</v>
      </c>
      <c r="G490" t="s">
        <v>20</v>
      </c>
      <c r="H490">
        <v>115</v>
      </c>
      <c r="I490">
        <f t="shared" si="32"/>
        <v>101.42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30"/>
        <v>42403.25</v>
      </c>
      <c r="O490" s="6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_xlfn.TEXTSPLIT(R490,{"/"})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3"/>
        <v>102</v>
      </c>
      <c r="G491" t="s">
        <v>20</v>
      </c>
      <c r="H491">
        <v>85</v>
      </c>
      <c r="I491">
        <f t="shared" si="32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30"/>
        <v>40406.208333333336</v>
      </c>
      <c r="O491" s="6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_xlfn.TEXTSPLIT(R491,{"/"})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3"/>
        <v>192</v>
      </c>
      <c r="G492" t="s">
        <v>20</v>
      </c>
      <c r="H492">
        <v>144</v>
      </c>
      <c r="I492">
        <f t="shared" si="32"/>
        <v>31.92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30"/>
        <v>43786.25</v>
      </c>
      <c r="O492" s="6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_xlfn.TEXTSPLIT(R492,{"/"})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3"/>
        <v>305</v>
      </c>
      <c r="G493" t="s">
        <v>20</v>
      </c>
      <c r="H493">
        <v>2443</v>
      </c>
      <c r="I493">
        <f t="shared" si="32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30"/>
        <v>41456.208333333336</v>
      </c>
      <c r="O493" s="6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_xlfn.TEXTSPLIT(R493,{"/"})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3"/>
        <v>24</v>
      </c>
      <c r="G494" t="s">
        <v>74</v>
      </c>
      <c r="H494">
        <v>595</v>
      </c>
      <c r="I494">
        <f t="shared" si="32"/>
        <v>77.03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30"/>
        <v>40336.208333333336</v>
      </c>
      <c r="O494" s="6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_xlfn.TEXTSPLIT(R494,{"/"})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3"/>
        <v>724</v>
      </c>
      <c r="G495" t="s">
        <v>20</v>
      </c>
      <c r="H495">
        <v>64</v>
      </c>
      <c r="I495">
        <f t="shared" si="32"/>
        <v>101.78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30"/>
        <v>43645.208333333328</v>
      </c>
      <c r="O495" s="6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_xlfn.TEXTSPLIT(R495,{"/"})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3"/>
        <v>547</v>
      </c>
      <c r="G496" t="s">
        <v>20</v>
      </c>
      <c r="H496">
        <v>268</v>
      </c>
      <c r="I496">
        <f t="shared" si="32"/>
        <v>51.06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30"/>
        <v>40990.208333333336</v>
      </c>
      <c r="O496" s="6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_xlfn.TEXTSPLIT(R496,{"/"})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3"/>
        <v>415</v>
      </c>
      <c r="G497" t="s">
        <v>20</v>
      </c>
      <c r="H497">
        <v>195</v>
      </c>
      <c r="I497">
        <f t="shared" si="32"/>
        <v>68.02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30"/>
        <v>41800.208333333336</v>
      </c>
      <c r="O497" s="6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_xlfn.TEXTSPLIT(R497,{"/"})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3"/>
        <v>1</v>
      </c>
      <c r="G498" t="s">
        <v>14</v>
      </c>
      <c r="H498">
        <v>54</v>
      </c>
      <c r="I498">
        <f t="shared" si="32"/>
        <v>30.87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30"/>
        <v>42876.208333333328</v>
      </c>
      <c r="O498" s="6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_xlfn.TEXTSPLIT(R498,{"/"})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3"/>
        <v>34</v>
      </c>
      <c r="G499" t="s">
        <v>14</v>
      </c>
      <c r="H499">
        <v>120</v>
      </c>
      <c r="I499">
        <f t="shared" si="32"/>
        <v>27.91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30"/>
        <v>42724.25</v>
      </c>
      <c r="O499" s="6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_xlfn.TEXTSPLIT(R499,{"/"})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3"/>
        <v>24</v>
      </c>
      <c r="G500" t="s">
        <v>14</v>
      </c>
      <c r="H500">
        <v>579</v>
      </c>
      <c r="I500">
        <f t="shared" si="32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30"/>
        <v>42005.25</v>
      </c>
      <c r="O500" s="6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_xlfn.TEXTSPLIT(R500,{"/"})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3"/>
        <v>48</v>
      </c>
      <c r="G501" t="s">
        <v>14</v>
      </c>
      <c r="H501">
        <v>2072</v>
      </c>
      <c r="I501">
        <f t="shared" si="32"/>
        <v>38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30"/>
        <v>42444.208333333328</v>
      </c>
      <c r="O501" s="6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_xlfn.TEXTSPLIT(R501,{"/"})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3"/>
        <v>0</v>
      </c>
      <c r="G502" t="s">
        <v>14</v>
      </c>
      <c r="H502">
        <v>0</v>
      </c>
      <c r="I502" t="e">
        <f t="shared" si="32"/>
        <v>#DIV/0!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30"/>
        <v>41395.208333333336</v>
      </c>
      <c r="O502" s="6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_xlfn.TEXTSPLIT(R502,{"/"})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3"/>
        <v>70</v>
      </c>
      <c r="G503" t="s">
        <v>14</v>
      </c>
      <c r="H503">
        <v>1796</v>
      </c>
      <c r="I503">
        <f t="shared" si="32"/>
        <v>59.99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30"/>
        <v>41345.208333333336</v>
      </c>
      <c r="O503" s="6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_xlfn.TEXTSPLIT(R503,{"/"})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3"/>
        <v>530</v>
      </c>
      <c r="G504" t="s">
        <v>20</v>
      </c>
      <c r="H504">
        <v>186</v>
      </c>
      <c r="I504">
        <f t="shared" si="32"/>
        <v>37.04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30"/>
        <v>41117.208333333336</v>
      </c>
      <c r="O504" s="6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_xlfn.TEXTSPLIT(R504,{"/"})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3"/>
        <v>180</v>
      </c>
      <c r="G505" t="s">
        <v>20</v>
      </c>
      <c r="H505">
        <v>460</v>
      </c>
      <c r="I505">
        <f t="shared" si="32"/>
        <v>99.96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30"/>
        <v>42186.208333333328</v>
      </c>
      <c r="O505" s="6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_xlfn.TEXTSPLIT(R505,{"/"})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3"/>
        <v>92</v>
      </c>
      <c r="G506" t="s">
        <v>14</v>
      </c>
      <c r="H506">
        <v>62</v>
      </c>
      <c r="I506">
        <f t="shared" si="32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30"/>
        <v>42142.208333333328</v>
      </c>
      <c r="O506" s="6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_xlfn.TEXTSPLIT(R506,{"/"})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3"/>
        <v>14</v>
      </c>
      <c r="G507" t="s">
        <v>14</v>
      </c>
      <c r="H507">
        <v>347</v>
      </c>
      <c r="I507">
        <f t="shared" si="32"/>
        <v>36.01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30"/>
        <v>41341.25</v>
      </c>
      <c r="O507" s="6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_xlfn.TEXTSPLIT(R507,{"/"})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3"/>
        <v>927</v>
      </c>
      <c r="G508" t="s">
        <v>20</v>
      </c>
      <c r="H508">
        <v>2528</v>
      </c>
      <c r="I508">
        <f t="shared" si="32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30"/>
        <v>43062.25</v>
      </c>
      <c r="O508" s="6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_xlfn.TEXTSPLIT(R508,{"/"})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3"/>
        <v>40</v>
      </c>
      <c r="G509" t="s">
        <v>14</v>
      </c>
      <c r="H509">
        <v>19</v>
      </c>
      <c r="I509">
        <f t="shared" si="32"/>
        <v>44.05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30"/>
        <v>41373.208333333336</v>
      </c>
      <c r="O509" s="6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_xlfn.TEXTSPLIT(R509,{"/"})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3"/>
        <v>112</v>
      </c>
      <c r="G510" t="s">
        <v>20</v>
      </c>
      <c r="H510">
        <v>3657</v>
      </c>
      <c r="I510">
        <f t="shared" si="32"/>
        <v>53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30"/>
        <v>43310.208333333328</v>
      </c>
      <c r="O510" s="6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_xlfn.TEXTSPLIT(R510,{"/"})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3"/>
        <v>71</v>
      </c>
      <c r="G511" t="s">
        <v>14</v>
      </c>
      <c r="H511">
        <v>1258</v>
      </c>
      <c r="I511">
        <f t="shared" si="32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30"/>
        <v>41034.208333333336</v>
      </c>
      <c r="O511" s="6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_xlfn.TEXTSPLIT(R511,{"/"})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3"/>
        <v>119</v>
      </c>
      <c r="G512" t="s">
        <v>20</v>
      </c>
      <c r="H512">
        <v>131</v>
      </c>
      <c r="I512">
        <f t="shared" si="32"/>
        <v>70.91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30"/>
        <v>43251.208333333328</v>
      </c>
      <c r="O512" s="6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_xlfn.TEXTSPLIT(R512,{"/"})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3"/>
        <v>24</v>
      </c>
      <c r="G513" t="s">
        <v>14</v>
      </c>
      <c r="H513">
        <v>362</v>
      </c>
      <c r="I513">
        <f t="shared" si="32"/>
        <v>98.06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30"/>
        <v>43671.208333333328</v>
      </c>
      <c r="O513" s="6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_xlfn.TEXTSPLIT(R513,{"/"})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3"/>
        <v>139</v>
      </c>
      <c r="G514" t="s">
        <v>20</v>
      </c>
      <c r="H514">
        <v>239</v>
      </c>
      <c r="I514">
        <f t="shared" si="32"/>
        <v>53.05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30"/>
        <v>41825.208333333336</v>
      </c>
      <c r="O514" s="6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_xlfn.TEXTSPLIT(R514,{"/"})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3"/>
        <v>39</v>
      </c>
      <c r="G515" t="s">
        <v>74</v>
      </c>
      <c r="H515">
        <v>35</v>
      </c>
      <c r="I515">
        <f t="shared" si="32"/>
        <v>93.14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34">(((L515/60)/60)/24)+DATE(1970,1,1)</f>
        <v>40430.208333333336</v>
      </c>
      <c r="O515" s="6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_xlfn.TEXTSPLIT(R515,{"/"})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3"/>
        <v>22</v>
      </c>
      <c r="G516" t="s">
        <v>74</v>
      </c>
      <c r="H516">
        <v>528</v>
      </c>
      <c r="I516">
        <f t="shared" ref="I516:I579" si="36">ROUND((E516/H516),2)</f>
        <v>58.95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4"/>
        <v>41614.25</v>
      </c>
      <c r="O516" s="6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_xlfn.TEXTSPLIT(R516,{"/"})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3"/>
        <v>56</v>
      </c>
      <c r="G517" t="s">
        <v>14</v>
      </c>
      <c r="H517">
        <v>133</v>
      </c>
      <c r="I517">
        <f t="shared" si="36"/>
        <v>36.07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4"/>
        <v>40900.25</v>
      </c>
      <c r="O517" s="6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_xlfn.TEXTSPLIT(R517,{"/"})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3"/>
        <v>43</v>
      </c>
      <c r="G518" t="s">
        <v>14</v>
      </c>
      <c r="H518">
        <v>846</v>
      </c>
      <c r="I518">
        <f t="shared" si="36"/>
        <v>63.03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4"/>
        <v>40396.208333333336</v>
      </c>
      <c r="O518" s="6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_xlfn.TEXTSPLIT(R518,{"/"})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3"/>
        <v>112</v>
      </c>
      <c r="G519" t="s">
        <v>20</v>
      </c>
      <c r="H519">
        <v>78</v>
      </c>
      <c r="I519">
        <f t="shared" si="36"/>
        <v>84.72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4"/>
        <v>42860.208333333328</v>
      </c>
      <c r="O519" s="6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_xlfn.TEXTSPLIT(R519,{"/"})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3"/>
        <v>7</v>
      </c>
      <c r="G520" t="s">
        <v>14</v>
      </c>
      <c r="H520">
        <v>10</v>
      </c>
      <c r="I520">
        <f t="shared" si="36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4"/>
        <v>43154.25</v>
      </c>
      <c r="O520" s="6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_xlfn.TEXTSPLIT(R520,{"/"})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3"/>
        <v>102</v>
      </c>
      <c r="G521" t="s">
        <v>20</v>
      </c>
      <c r="H521">
        <v>1773</v>
      </c>
      <c r="I521">
        <f t="shared" si="36"/>
        <v>101.98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4"/>
        <v>42012.25</v>
      </c>
      <c r="O521" s="6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_xlfn.TEXTSPLIT(R521,{"/"})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ref="F522:F585" si="37">ROUND((E522/D522*100),0)</f>
        <v>426</v>
      </c>
      <c r="G522" t="s">
        <v>20</v>
      </c>
      <c r="H522">
        <v>32</v>
      </c>
      <c r="I522">
        <f t="shared" si="36"/>
        <v>106.44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4"/>
        <v>43574.208333333328</v>
      </c>
      <c r="O522" s="6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_xlfn.TEXTSPLIT(R522,{"/"})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7"/>
        <v>146</v>
      </c>
      <c r="G523" t="s">
        <v>20</v>
      </c>
      <c r="H523">
        <v>369</v>
      </c>
      <c r="I523">
        <f t="shared" si="36"/>
        <v>29.98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4"/>
        <v>42605.208333333328</v>
      </c>
      <c r="O523" s="6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_xlfn.TEXTSPLIT(R523,{"/"})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7"/>
        <v>32</v>
      </c>
      <c r="G524" t="s">
        <v>14</v>
      </c>
      <c r="H524">
        <v>191</v>
      </c>
      <c r="I524">
        <f t="shared" si="36"/>
        <v>85.81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4"/>
        <v>41093.208333333336</v>
      </c>
      <c r="O524" s="6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_xlfn.TEXTSPLIT(R524,{"/"})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7"/>
        <v>700</v>
      </c>
      <c r="G525" t="s">
        <v>20</v>
      </c>
      <c r="H525">
        <v>89</v>
      </c>
      <c r="I525">
        <f t="shared" si="36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4"/>
        <v>40241.25</v>
      </c>
      <c r="O525" s="6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_xlfn.TEXTSPLIT(R525,{"/"})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7"/>
        <v>84</v>
      </c>
      <c r="G526" t="s">
        <v>14</v>
      </c>
      <c r="H526">
        <v>1979</v>
      </c>
      <c r="I526">
        <f t="shared" si="36"/>
        <v>41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4"/>
        <v>40294.208333333336</v>
      </c>
      <c r="O526" s="6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_xlfn.TEXTSPLIT(R526,{"/"})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7"/>
        <v>84</v>
      </c>
      <c r="G527" t="s">
        <v>14</v>
      </c>
      <c r="H527">
        <v>63</v>
      </c>
      <c r="I527">
        <f t="shared" si="36"/>
        <v>28.06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4"/>
        <v>40505.25</v>
      </c>
      <c r="O527" s="6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_xlfn.TEXTSPLIT(R527,{"/"})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7"/>
        <v>156</v>
      </c>
      <c r="G528" t="s">
        <v>20</v>
      </c>
      <c r="H528">
        <v>147</v>
      </c>
      <c r="I528">
        <f t="shared" si="36"/>
        <v>88.05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4"/>
        <v>42364.25</v>
      </c>
      <c r="O528" s="6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_xlfn.TEXTSPLIT(R528,{"/"})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7"/>
        <v>100</v>
      </c>
      <c r="G529" t="s">
        <v>14</v>
      </c>
      <c r="H529">
        <v>6080</v>
      </c>
      <c r="I529">
        <f t="shared" si="36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4"/>
        <v>42405.25</v>
      </c>
      <c r="O529" s="6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_xlfn.TEXTSPLIT(R529,{"/"})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7"/>
        <v>80</v>
      </c>
      <c r="G530" t="s">
        <v>14</v>
      </c>
      <c r="H530">
        <v>80</v>
      </c>
      <c r="I530">
        <f t="shared" si="36"/>
        <v>90.34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4"/>
        <v>41601.25</v>
      </c>
      <c r="O530" s="6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_xlfn.TEXTSPLIT(R530,{"/"})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7"/>
        <v>11</v>
      </c>
      <c r="G531" t="s">
        <v>14</v>
      </c>
      <c r="H531">
        <v>9</v>
      </c>
      <c r="I531">
        <f t="shared" si="36"/>
        <v>63.78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4"/>
        <v>41769.208333333336</v>
      </c>
      <c r="O531" s="6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_xlfn.TEXTSPLIT(R531,{"/"})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7"/>
        <v>92</v>
      </c>
      <c r="G532" t="s">
        <v>14</v>
      </c>
      <c r="H532">
        <v>1784</v>
      </c>
      <c r="I532">
        <f t="shared" si="36"/>
        <v>54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4"/>
        <v>40421.208333333336</v>
      </c>
      <c r="O532" s="6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_xlfn.TEXTSPLIT(R532,{"/"})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7"/>
        <v>96</v>
      </c>
      <c r="G533" t="s">
        <v>47</v>
      </c>
      <c r="H533">
        <v>3640</v>
      </c>
      <c r="I533">
        <f t="shared" si="36"/>
        <v>48.99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4"/>
        <v>41589.25</v>
      </c>
      <c r="O533" s="6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_xlfn.TEXTSPLIT(R533,{"/"})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7"/>
        <v>503</v>
      </c>
      <c r="G534" t="s">
        <v>20</v>
      </c>
      <c r="H534">
        <v>126</v>
      </c>
      <c r="I534">
        <f t="shared" si="36"/>
        <v>63.86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4"/>
        <v>43125.25</v>
      </c>
      <c r="O534" s="6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_xlfn.TEXTSPLIT(R534,{"/"})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7"/>
        <v>159</v>
      </c>
      <c r="G535" t="s">
        <v>20</v>
      </c>
      <c r="H535">
        <v>2218</v>
      </c>
      <c r="I535">
        <f t="shared" si="36"/>
        <v>83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4"/>
        <v>41479.208333333336</v>
      </c>
      <c r="O535" s="6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_xlfn.TEXTSPLIT(R535,{"/"})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7"/>
        <v>15</v>
      </c>
      <c r="G536" t="s">
        <v>14</v>
      </c>
      <c r="H536">
        <v>243</v>
      </c>
      <c r="I536">
        <f t="shared" si="36"/>
        <v>55.08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4"/>
        <v>43329.208333333328</v>
      </c>
      <c r="O536" s="6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_xlfn.TEXTSPLIT(R536,{"/"})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7"/>
        <v>482</v>
      </c>
      <c r="G537" t="s">
        <v>20</v>
      </c>
      <c r="H537">
        <v>202</v>
      </c>
      <c r="I537">
        <f t="shared" si="36"/>
        <v>62.04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4"/>
        <v>43259.208333333328</v>
      </c>
      <c r="O537" s="6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_xlfn.TEXTSPLIT(R537,{"/"})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7"/>
        <v>150</v>
      </c>
      <c r="G538" t="s">
        <v>20</v>
      </c>
      <c r="H538">
        <v>140</v>
      </c>
      <c r="I538">
        <f t="shared" si="36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4"/>
        <v>40414.208333333336</v>
      </c>
      <c r="O538" s="6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_xlfn.TEXTSPLIT(R538,{"/"})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7"/>
        <v>117</v>
      </c>
      <c r="G539" t="s">
        <v>20</v>
      </c>
      <c r="H539">
        <v>1052</v>
      </c>
      <c r="I539">
        <f t="shared" si="36"/>
        <v>94.04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4"/>
        <v>43342.208333333328</v>
      </c>
      <c r="O539" s="6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_xlfn.TEXTSPLIT(R539,{"/"})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7"/>
        <v>38</v>
      </c>
      <c r="G540" t="s">
        <v>14</v>
      </c>
      <c r="H540">
        <v>1296</v>
      </c>
      <c r="I540">
        <f t="shared" si="36"/>
        <v>44.01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4"/>
        <v>41539.208333333336</v>
      </c>
      <c r="O540" s="6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_xlfn.TEXTSPLIT(R540,{"/"})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7"/>
        <v>73</v>
      </c>
      <c r="G541" t="s">
        <v>14</v>
      </c>
      <c r="H541">
        <v>77</v>
      </c>
      <c r="I541">
        <f t="shared" si="36"/>
        <v>92.47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4"/>
        <v>43647.208333333328</v>
      </c>
      <c r="O541" s="6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_xlfn.TEXTSPLIT(R541,{"/"})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7"/>
        <v>266</v>
      </c>
      <c r="G542" t="s">
        <v>20</v>
      </c>
      <c r="H542">
        <v>247</v>
      </c>
      <c r="I542">
        <f t="shared" si="36"/>
        <v>57.07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4"/>
        <v>43225.208333333328</v>
      </c>
      <c r="O542" s="6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_xlfn.TEXTSPLIT(R542,{"/"})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7"/>
        <v>24</v>
      </c>
      <c r="G543" t="s">
        <v>14</v>
      </c>
      <c r="H543">
        <v>395</v>
      </c>
      <c r="I543">
        <f t="shared" si="36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4"/>
        <v>42165.208333333328</v>
      </c>
      <c r="O543" s="6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_xlfn.TEXTSPLIT(R543,{"/"})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7"/>
        <v>3</v>
      </c>
      <c r="G544" t="s">
        <v>14</v>
      </c>
      <c r="H544">
        <v>49</v>
      </c>
      <c r="I544">
        <f t="shared" si="36"/>
        <v>39.39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4"/>
        <v>42391.25</v>
      </c>
      <c r="O544" s="6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_xlfn.TEXTSPLIT(R544,{"/"})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7"/>
        <v>16</v>
      </c>
      <c r="G545" t="s">
        <v>14</v>
      </c>
      <c r="H545">
        <v>180</v>
      </c>
      <c r="I545">
        <f t="shared" si="36"/>
        <v>77.02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4"/>
        <v>41528.208333333336</v>
      </c>
      <c r="O545" s="6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_xlfn.TEXTSPLIT(R545,{"/"})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7"/>
        <v>277</v>
      </c>
      <c r="G546" t="s">
        <v>20</v>
      </c>
      <c r="H546">
        <v>84</v>
      </c>
      <c r="I546">
        <f t="shared" si="36"/>
        <v>92.17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4"/>
        <v>42377.25</v>
      </c>
      <c r="O546" s="6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_xlfn.TEXTSPLIT(R546,{"/"})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7"/>
        <v>89</v>
      </c>
      <c r="G547" t="s">
        <v>14</v>
      </c>
      <c r="H547">
        <v>2690</v>
      </c>
      <c r="I547">
        <f t="shared" si="36"/>
        <v>61.01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4"/>
        <v>43824.25</v>
      </c>
      <c r="O547" s="6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_xlfn.TEXTSPLIT(R547,{"/"})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7"/>
        <v>164</v>
      </c>
      <c r="G548" t="s">
        <v>20</v>
      </c>
      <c r="H548">
        <v>88</v>
      </c>
      <c r="I548">
        <f t="shared" si="36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4"/>
        <v>43360.208333333328</v>
      </c>
      <c r="O548" s="6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_xlfn.TEXTSPLIT(R548,{"/"})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7"/>
        <v>969</v>
      </c>
      <c r="G549" t="s">
        <v>20</v>
      </c>
      <c r="H549">
        <v>156</v>
      </c>
      <c r="I549">
        <f t="shared" si="36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4"/>
        <v>42029.25</v>
      </c>
      <c r="O549" s="6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_xlfn.TEXTSPLIT(R549,{"/"})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7"/>
        <v>271</v>
      </c>
      <c r="G550" t="s">
        <v>20</v>
      </c>
      <c r="H550">
        <v>2985</v>
      </c>
      <c r="I550">
        <f t="shared" si="36"/>
        <v>59.99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4"/>
        <v>42461.208333333328</v>
      </c>
      <c r="O550" s="6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_xlfn.TEXTSPLIT(R550,{"/"})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7"/>
        <v>284</v>
      </c>
      <c r="G551" t="s">
        <v>20</v>
      </c>
      <c r="H551">
        <v>762</v>
      </c>
      <c r="I551">
        <f t="shared" si="36"/>
        <v>110.03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4"/>
        <v>41422.208333333336</v>
      </c>
      <c r="O551" s="6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_xlfn.TEXTSPLIT(R551,{"/"})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7"/>
        <v>4</v>
      </c>
      <c r="G552" t="s">
        <v>74</v>
      </c>
      <c r="H552">
        <v>1</v>
      </c>
      <c r="I552">
        <f t="shared" si="36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4"/>
        <v>40968.25</v>
      </c>
      <c r="O552" s="6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_xlfn.TEXTSPLIT(R552,{"/"})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7"/>
        <v>59</v>
      </c>
      <c r="G553" t="s">
        <v>14</v>
      </c>
      <c r="H553">
        <v>2779</v>
      </c>
      <c r="I553">
        <f t="shared" si="36"/>
        <v>38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4"/>
        <v>41993.25</v>
      </c>
      <c r="O553" s="6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_xlfn.TEXTSPLIT(R553,{"/"})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7"/>
        <v>99</v>
      </c>
      <c r="G554" t="s">
        <v>14</v>
      </c>
      <c r="H554">
        <v>92</v>
      </c>
      <c r="I554">
        <f t="shared" si="36"/>
        <v>96.37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4"/>
        <v>42700.25</v>
      </c>
      <c r="O554" s="6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_xlfn.TEXTSPLIT(R554,{"/"})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7"/>
        <v>44</v>
      </c>
      <c r="G555" t="s">
        <v>14</v>
      </c>
      <c r="H555">
        <v>1028</v>
      </c>
      <c r="I555">
        <f t="shared" si="36"/>
        <v>72.98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4"/>
        <v>40545.25</v>
      </c>
      <c r="O555" s="6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_xlfn.TEXTSPLIT(R555,{"/"})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7"/>
        <v>152</v>
      </c>
      <c r="G556" t="s">
        <v>20</v>
      </c>
      <c r="H556">
        <v>554</v>
      </c>
      <c r="I556">
        <f t="shared" si="36"/>
        <v>26.01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4"/>
        <v>42723.25</v>
      </c>
      <c r="O556" s="6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_xlfn.TEXTSPLIT(R556,{"/"})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7"/>
        <v>224</v>
      </c>
      <c r="G557" t="s">
        <v>20</v>
      </c>
      <c r="H557">
        <v>135</v>
      </c>
      <c r="I557">
        <f t="shared" si="36"/>
        <v>104.36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4"/>
        <v>41731.208333333336</v>
      </c>
      <c r="O557" s="6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_xlfn.TEXTSPLIT(R557,{"/"})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7"/>
        <v>240</v>
      </c>
      <c r="G558" t="s">
        <v>20</v>
      </c>
      <c r="H558">
        <v>122</v>
      </c>
      <c r="I558">
        <f t="shared" si="36"/>
        <v>102.19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4"/>
        <v>40792.208333333336</v>
      </c>
      <c r="O558" s="6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_xlfn.TEXTSPLIT(R558,{"/"})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7"/>
        <v>199</v>
      </c>
      <c r="G559" t="s">
        <v>20</v>
      </c>
      <c r="H559">
        <v>221</v>
      </c>
      <c r="I559">
        <f t="shared" si="36"/>
        <v>54.12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4"/>
        <v>42279.208333333328</v>
      </c>
      <c r="O559" s="6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_xlfn.TEXTSPLIT(R559,{"/"})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7"/>
        <v>137</v>
      </c>
      <c r="G560" t="s">
        <v>20</v>
      </c>
      <c r="H560">
        <v>126</v>
      </c>
      <c r="I560">
        <f t="shared" si="36"/>
        <v>63.22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4"/>
        <v>42424.25</v>
      </c>
      <c r="O560" s="6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_xlfn.TEXTSPLIT(R560,{"/"})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7"/>
        <v>101</v>
      </c>
      <c r="G561" t="s">
        <v>20</v>
      </c>
      <c r="H561">
        <v>1022</v>
      </c>
      <c r="I561">
        <f t="shared" si="36"/>
        <v>104.03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4"/>
        <v>42584.208333333328</v>
      </c>
      <c r="O561" s="6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_xlfn.TEXTSPLIT(R561,{"/"})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7"/>
        <v>794</v>
      </c>
      <c r="G562" t="s">
        <v>20</v>
      </c>
      <c r="H562">
        <v>3177</v>
      </c>
      <c r="I562">
        <f t="shared" si="36"/>
        <v>49.99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4"/>
        <v>40865.25</v>
      </c>
      <c r="O562" s="6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_xlfn.TEXTSPLIT(R562,{"/"})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7"/>
        <v>370</v>
      </c>
      <c r="G563" t="s">
        <v>20</v>
      </c>
      <c r="H563">
        <v>198</v>
      </c>
      <c r="I563">
        <f t="shared" si="36"/>
        <v>56.02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4"/>
        <v>40833.208333333336</v>
      </c>
      <c r="O563" s="6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_xlfn.TEXTSPLIT(R563,{"/"})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7"/>
        <v>13</v>
      </c>
      <c r="G564" t="s">
        <v>14</v>
      </c>
      <c r="H564">
        <v>26</v>
      </c>
      <c r="I564">
        <f t="shared" si="36"/>
        <v>48.81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4"/>
        <v>43536.208333333328</v>
      </c>
      <c r="O564" s="6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_xlfn.TEXTSPLIT(R564,{"/"})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7"/>
        <v>138</v>
      </c>
      <c r="G565" t="s">
        <v>20</v>
      </c>
      <c r="H565">
        <v>85</v>
      </c>
      <c r="I565">
        <f t="shared" si="36"/>
        <v>60.08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4"/>
        <v>43417.25</v>
      </c>
      <c r="O565" s="6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_xlfn.TEXTSPLIT(R565,{"/"})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7"/>
        <v>84</v>
      </c>
      <c r="G566" t="s">
        <v>14</v>
      </c>
      <c r="H566">
        <v>1790</v>
      </c>
      <c r="I566">
        <f t="shared" si="36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4"/>
        <v>42078.208333333328</v>
      </c>
      <c r="O566" s="6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_xlfn.TEXTSPLIT(R566,{"/"})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7"/>
        <v>205</v>
      </c>
      <c r="G567" t="s">
        <v>20</v>
      </c>
      <c r="H567">
        <v>3596</v>
      </c>
      <c r="I567">
        <f t="shared" si="36"/>
        <v>53.99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4"/>
        <v>40862.25</v>
      </c>
      <c r="O567" s="6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_xlfn.TEXTSPLIT(R567,{"/"})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7"/>
        <v>44</v>
      </c>
      <c r="G568" t="s">
        <v>14</v>
      </c>
      <c r="H568">
        <v>37</v>
      </c>
      <c r="I568">
        <f t="shared" si="36"/>
        <v>111.46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4"/>
        <v>42424.25</v>
      </c>
      <c r="O568" s="6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_xlfn.TEXTSPLIT(R568,{"/"})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7"/>
        <v>219</v>
      </c>
      <c r="G569" t="s">
        <v>20</v>
      </c>
      <c r="H569">
        <v>244</v>
      </c>
      <c r="I569">
        <f t="shared" si="36"/>
        <v>60.92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4"/>
        <v>41830.208333333336</v>
      </c>
      <c r="O569" s="6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_xlfn.TEXTSPLIT(R569,{"/"})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7"/>
        <v>186</v>
      </c>
      <c r="G570" t="s">
        <v>20</v>
      </c>
      <c r="H570">
        <v>5180</v>
      </c>
      <c r="I570">
        <f t="shared" si="36"/>
        <v>26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4"/>
        <v>40374.208333333336</v>
      </c>
      <c r="O570" s="6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_xlfn.TEXTSPLIT(R570,{"/"})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7"/>
        <v>237</v>
      </c>
      <c r="G571" t="s">
        <v>20</v>
      </c>
      <c r="H571">
        <v>589</v>
      </c>
      <c r="I571">
        <f t="shared" si="36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4"/>
        <v>40554.25</v>
      </c>
      <c r="O571" s="6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_xlfn.TEXTSPLIT(R571,{"/"})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7"/>
        <v>306</v>
      </c>
      <c r="G572" t="s">
        <v>20</v>
      </c>
      <c r="H572">
        <v>2725</v>
      </c>
      <c r="I572">
        <f t="shared" si="36"/>
        <v>35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4"/>
        <v>41993.25</v>
      </c>
      <c r="O572" s="6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_xlfn.TEXTSPLIT(R572,{"/"})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7"/>
        <v>94</v>
      </c>
      <c r="G573" t="s">
        <v>14</v>
      </c>
      <c r="H573">
        <v>35</v>
      </c>
      <c r="I573">
        <f t="shared" si="36"/>
        <v>94.14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4"/>
        <v>42174.208333333328</v>
      </c>
      <c r="O573" s="6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_xlfn.TEXTSPLIT(R573,{"/"})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7"/>
        <v>54</v>
      </c>
      <c r="G574" t="s">
        <v>74</v>
      </c>
      <c r="H574">
        <v>94</v>
      </c>
      <c r="I574">
        <f t="shared" si="36"/>
        <v>52.09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4"/>
        <v>42275.208333333328</v>
      </c>
      <c r="O574" s="6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_xlfn.TEXTSPLIT(R574,{"/"})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7"/>
        <v>112</v>
      </c>
      <c r="G575" t="s">
        <v>20</v>
      </c>
      <c r="H575">
        <v>300</v>
      </c>
      <c r="I575">
        <f t="shared" si="36"/>
        <v>24.99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4"/>
        <v>41761.208333333336</v>
      </c>
      <c r="O575" s="6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_xlfn.TEXTSPLIT(R575,{"/"})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7"/>
        <v>369</v>
      </c>
      <c r="G576" t="s">
        <v>20</v>
      </c>
      <c r="H576">
        <v>144</v>
      </c>
      <c r="I576">
        <f t="shared" si="36"/>
        <v>69.22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4"/>
        <v>43806.25</v>
      </c>
      <c r="O576" s="6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_xlfn.TEXTSPLIT(R576,{"/"})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7"/>
        <v>63</v>
      </c>
      <c r="G577" t="s">
        <v>14</v>
      </c>
      <c r="H577">
        <v>558</v>
      </c>
      <c r="I577">
        <f t="shared" si="36"/>
        <v>93.94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4"/>
        <v>41779.208333333336</v>
      </c>
      <c r="O577" s="6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_xlfn.TEXTSPLIT(R577,{"/"})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7"/>
        <v>65</v>
      </c>
      <c r="G578" t="s">
        <v>14</v>
      </c>
      <c r="H578">
        <v>64</v>
      </c>
      <c r="I578">
        <f t="shared" si="36"/>
        <v>98.41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34"/>
        <v>43040.208333333328</v>
      </c>
      <c r="O578" s="6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_xlfn.TEXTSPLIT(R578,{"/"})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7"/>
        <v>19</v>
      </c>
      <c r="G579" t="s">
        <v>74</v>
      </c>
      <c r="H579">
        <v>37</v>
      </c>
      <c r="I579">
        <f t="shared" si="36"/>
        <v>41.78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38">(((L579/60)/60)/24)+DATE(1970,1,1)</f>
        <v>40613.25</v>
      </c>
      <c r="O579" s="6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_xlfn.TEXTSPLIT(R579,{"/"})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7"/>
        <v>17</v>
      </c>
      <c r="G580" t="s">
        <v>14</v>
      </c>
      <c r="H580">
        <v>245</v>
      </c>
      <c r="I580">
        <f t="shared" ref="I580:I643" si="40">ROUND((E580/H580),2)</f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8"/>
        <v>40878.25</v>
      </c>
      <c r="O580" s="6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_xlfn.TEXTSPLIT(R580,{"/"})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7"/>
        <v>101</v>
      </c>
      <c r="G581" t="s">
        <v>20</v>
      </c>
      <c r="H581">
        <v>87</v>
      </c>
      <c r="I581">
        <f t="shared" si="40"/>
        <v>72.06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8"/>
        <v>40762.208333333336</v>
      </c>
      <c r="O581" s="6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_xlfn.TEXTSPLIT(R581,{"/"})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7"/>
        <v>342</v>
      </c>
      <c r="G582" t="s">
        <v>20</v>
      </c>
      <c r="H582">
        <v>3116</v>
      </c>
      <c r="I582">
        <f t="shared" si="40"/>
        <v>48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8"/>
        <v>41696.25</v>
      </c>
      <c r="O582" s="6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_xlfn.TEXTSPLIT(R582,{"/"})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7"/>
        <v>64</v>
      </c>
      <c r="G583" t="s">
        <v>14</v>
      </c>
      <c r="H583">
        <v>71</v>
      </c>
      <c r="I583">
        <f t="shared" si="40"/>
        <v>54.1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8"/>
        <v>40662.208333333336</v>
      </c>
      <c r="O583" s="6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_xlfn.TEXTSPLIT(R583,{"/"})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7"/>
        <v>52</v>
      </c>
      <c r="G584" t="s">
        <v>14</v>
      </c>
      <c r="H584">
        <v>42</v>
      </c>
      <c r="I584">
        <f t="shared" si="40"/>
        <v>107.88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8"/>
        <v>42165.208333333328</v>
      </c>
      <c r="O584" s="6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_xlfn.TEXTSPLIT(R584,{"/"})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7"/>
        <v>322</v>
      </c>
      <c r="G585" t="s">
        <v>20</v>
      </c>
      <c r="H585">
        <v>909</v>
      </c>
      <c r="I585">
        <f t="shared" si="40"/>
        <v>67.03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8"/>
        <v>40959.25</v>
      </c>
      <c r="O585" s="6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_xlfn.TEXTSPLIT(R585,{"/"})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ref="F586:F649" si="41">ROUND((E586/D586*100),0)</f>
        <v>120</v>
      </c>
      <c r="G586" t="s">
        <v>20</v>
      </c>
      <c r="H586">
        <v>1613</v>
      </c>
      <c r="I586">
        <f t="shared" si="40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8"/>
        <v>41024.208333333336</v>
      </c>
      <c r="O586" s="6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_xlfn.TEXTSPLIT(R586,{"/"})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41"/>
        <v>147</v>
      </c>
      <c r="G587" t="s">
        <v>20</v>
      </c>
      <c r="H587">
        <v>136</v>
      </c>
      <c r="I587">
        <f t="shared" si="40"/>
        <v>96.07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8"/>
        <v>40255.208333333336</v>
      </c>
      <c r="O587" s="6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_xlfn.TEXTSPLIT(R587,{"/"})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41"/>
        <v>951</v>
      </c>
      <c r="G588" t="s">
        <v>20</v>
      </c>
      <c r="H588">
        <v>130</v>
      </c>
      <c r="I588">
        <f t="shared" si="40"/>
        <v>51.18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8"/>
        <v>40499.25</v>
      </c>
      <c r="O588" s="6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_xlfn.TEXTSPLIT(R588,{"/"})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41"/>
        <v>73</v>
      </c>
      <c r="G589" t="s">
        <v>14</v>
      </c>
      <c r="H589">
        <v>156</v>
      </c>
      <c r="I589">
        <f t="shared" si="40"/>
        <v>43.92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8"/>
        <v>43484.25</v>
      </c>
      <c r="O589" s="6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_xlfn.TEXTSPLIT(R589,{"/"})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41"/>
        <v>79</v>
      </c>
      <c r="G590" t="s">
        <v>14</v>
      </c>
      <c r="H590">
        <v>1368</v>
      </c>
      <c r="I590">
        <f t="shared" si="40"/>
        <v>91.02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8"/>
        <v>40262.208333333336</v>
      </c>
      <c r="O590" s="6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_xlfn.TEXTSPLIT(R590,{"/"})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41"/>
        <v>65</v>
      </c>
      <c r="G591" t="s">
        <v>14</v>
      </c>
      <c r="H591">
        <v>102</v>
      </c>
      <c r="I591">
        <f t="shared" si="40"/>
        <v>50.13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8"/>
        <v>42190.208333333328</v>
      </c>
      <c r="O591" s="6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_xlfn.TEXTSPLIT(R591,{"/"})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41"/>
        <v>82</v>
      </c>
      <c r="G592" t="s">
        <v>14</v>
      </c>
      <c r="H592">
        <v>86</v>
      </c>
      <c r="I592">
        <f t="shared" si="40"/>
        <v>67.72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8"/>
        <v>41994.25</v>
      </c>
      <c r="O592" s="6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_xlfn.TEXTSPLIT(R592,{"/"})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41"/>
        <v>1038</v>
      </c>
      <c r="G593" t="s">
        <v>20</v>
      </c>
      <c r="H593">
        <v>102</v>
      </c>
      <c r="I593">
        <f t="shared" si="40"/>
        <v>61.04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8"/>
        <v>40373.208333333336</v>
      </c>
      <c r="O593" s="6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_xlfn.TEXTSPLIT(R593,{"/"})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41"/>
        <v>13</v>
      </c>
      <c r="G594" t="s">
        <v>14</v>
      </c>
      <c r="H594">
        <v>253</v>
      </c>
      <c r="I594">
        <f t="shared" si="40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8"/>
        <v>41789.208333333336</v>
      </c>
      <c r="O594" s="6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_xlfn.TEXTSPLIT(R594,{"/"})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41"/>
        <v>155</v>
      </c>
      <c r="G595" t="s">
        <v>20</v>
      </c>
      <c r="H595">
        <v>4006</v>
      </c>
      <c r="I595">
        <f t="shared" si="40"/>
        <v>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8"/>
        <v>41724.208333333336</v>
      </c>
      <c r="O595" s="6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_xlfn.TEXTSPLIT(R595,{"/"})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41"/>
        <v>7</v>
      </c>
      <c r="G596" t="s">
        <v>14</v>
      </c>
      <c r="H596">
        <v>157</v>
      </c>
      <c r="I596">
        <f t="shared" si="40"/>
        <v>71.13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8"/>
        <v>42548.208333333328</v>
      </c>
      <c r="O596" s="6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_xlfn.TEXTSPLIT(R596,{"/"})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41"/>
        <v>209</v>
      </c>
      <c r="G597" t="s">
        <v>20</v>
      </c>
      <c r="H597">
        <v>1629</v>
      </c>
      <c r="I597">
        <f t="shared" si="40"/>
        <v>89.99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8"/>
        <v>40253.208333333336</v>
      </c>
      <c r="O597" s="6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_xlfn.TEXTSPLIT(R597,{"/"})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41"/>
        <v>100</v>
      </c>
      <c r="G598" t="s">
        <v>14</v>
      </c>
      <c r="H598">
        <v>183</v>
      </c>
      <c r="I598">
        <f t="shared" si="40"/>
        <v>43.03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8"/>
        <v>42434.25</v>
      </c>
      <c r="O598" s="6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_xlfn.TEXTSPLIT(R598,{"/"})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41"/>
        <v>202</v>
      </c>
      <c r="G599" t="s">
        <v>20</v>
      </c>
      <c r="H599">
        <v>2188</v>
      </c>
      <c r="I599">
        <f t="shared" si="40"/>
        <v>68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8"/>
        <v>43786.25</v>
      </c>
      <c r="O599" s="6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_xlfn.TEXTSPLIT(R599,{"/"})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41"/>
        <v>162</v>
      </c>
      <c r="G600" t="s">
        <v>20</v>
      </c>
      <c r="H600">
        <v>2409</v>
      </c>
      <c r="I600">
        <f t="shared" si="40"/>
        <v>73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8"/>
        <v>40344.208333333336</v>
      </c>
      <c r="O600" s="6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_xlfn.TEXTSPLIT(R600,{"/"})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41"/>
        <v>4</v>
      </c>
      <c r="G601" t="s">
        <v>14</v>
      </c>
      <c r="H601">
        <v>82</v>
      </c>
      <c r="I601">
        <f t="shared" si="40"/>
        <v>62.34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8"/>
        <v>42047.25</v>
      </c>
      <c r="O601" s="6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_xlfn.TEXTSPLIT(R601,{"/"})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41"/>
        <v>5</v>
      </c>
      <c r="G602" t="s">
        <v>14</v>
      </c>
      <c r="H602">
        <v>1</v>
      </c>
      <c r="I602">
        <f t="shared" si="40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8"/>
        <v>41485.208333333336</v>
      </c>
      <c r="O602" s="6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_xlfn.TEXTSPLIT(R602,{"/"})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41"/>
        <v>207</v>
      </c>
      <c r="G603" t="s">
        <v>20</v>
      </c>
      <c r="H603">
        <v>194</v>
      </c>
      <c r="I603">
        <f t="shared" si="40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8"/>
        <v>41789.208333333336</v>
      </c>
      <c r="O603" s="6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_xlfn.TEXTSPLIT(R603,{"/"})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41"/>
        <v>128</v>
      </c>
      <c r="G604" t="s">
        <v>20</v>
      </c>
      <c r="H604">
        <v>1140</v>
      </c>
      <c r="I604">
        <f t="shared" si="40"/>
        <v>79.98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8"/>
        <v>42160.208333333328</v>
      </c>
      <c r="O604" s="6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_xlfn.TEXTSPLIT(R604,{"/"})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41"/>
        <v>120</v>
      </c>
      <c r="G605" t="s">
        <v>20</v>
      </c>
      <c r="H605">
        <v>102</v>
      </c>
      <c r="I605">
        <f t="shared" si="40"/>
        <v>62.18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8"/>
        <v>43573.208333333328</v>
      </c>
      <c r="O605" s="6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_xlfn.TEXTSPLIT(R605,{"/"})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41"/>
        <v>171</v>
      </c>
      <c r="G606" t="s">
        <v>20</v>
      </c>
      <c r="H606">
        <v>2857</v>
      </c>
      <c r="I606">
        <f t="shared" si="40"/>
        <v>53.01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8"/>
        <v>40565.25</v>
      </c>
      <c r="O606" s="6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_xlfn.TEXTSPLIT(R606,{"/"})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41"/>
        <v>187</v>
      </c>
      <c r="G607" t="s">
        <v>20</v>
      </c>
      <c r="H607">
        <v>107</v>
      </c>
      <c r="I607">
        <f t="shared" si="40"/>
        <v>57.74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8"/>
        <v>42280.208333333328</v>
      </c>
      <c r="O607" s="6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_xlfn.TEXTSPLIT(R607,{"/"})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41"/>
        <v>188</v>
      </c>
      <c r="G608" t="s">
        <v>20</v>
      </c>
      <c r="H608">
        <v>160</v>
      </c>
      <c r="I608">
        <f t="shared" si="40"/>
        <v>40.03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8"/>
        <v>42436.25</v>
      </c>
      <c r="O608" s="6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_xlfn.TEXTSPLIT(R608,{"/"})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41"/>
        <v>131</v>
      </c>
      <c r="G609" t="s">
        <v>20</v>
      </c>
      <c r="H609">
        <v>2230</v>
      </c>
      <c r="I609">
        <f t="shared" si="40"/>
        <v>81.02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8"/>
        <v>41721.208333333336</v>
      </c>
      <c r="O609" s="6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_xlfn.TEXTSPLIT(R609,{"/"})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41"/>
        <v>284</v>
      </c>
      <c r="G610" t="s">
        <v>20</v>
      </c>
      <c r="H610">
        <v>316</v>
      </c>
      <c r="I610">
        <f t="shared" si="40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8"/>
        <v>43530.25</v>
      </c>
      <c r="O610" s="6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_xlfn.TEXTSPLIT(R610,{"/"})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41"/>
        <v>120</v>
      </c>
      <c r="G611" t="s">
        <v>20</v>
      </c>
      <c r="H611">
        <v>117</v>
      </c>
      <c r="I611">
        <f t="shared" si="40"/>
        <v>102.92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8"/>
        <v>43481.25</v>
      </c>
      <c r="O611" s="6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_xlfn.TEXTSPLIT(R611,{"/"})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41"/>
        <v>419</v>
      </c>
      <c r="G612" t="s">
        <v>20</v>
      </c>
      <c r="H612">
        <v>6406</v>
      </c>
      <c r="I612">
        <f t="shared" si="40"/>
        <v>28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8"/>
        <v>41259.25</v>
      </c>
      <c r="O612" s="6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_xlfn.TEXTSPLIT(R612,{"/"})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41"/>
        <v>14</v>
      </c>
      <c r="G613" t="s">
        <v>74</v>
      </c>
      <c r="H613">
        <v>15</v>
      </c>
      <c r="I613">
        <f t="shared" si="40"/>
        <v>75.73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8"/>
        <v>41480.208333333336</v>
      </c>
      <c r="O613" s="6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_xlfn.TEXTSPLIT(R613,{"/"})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41"/>
        <v>139</v>
      </c>
      <c r="G614" t="s">
        <v>20</v>
      </c>
      <c r="H614">
        <v>192</v>
      </c>
      <c r="I614">
        <f t="shared" si="40"/>
        <v>45.03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8"/>
        <v>40474.208333333336</v>
      </c>
      <c r="O614" s="6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_xlfn.TEXTSPLIT(R614,{"/"})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41"/>
        <v>174</v>
      </c>
      <c r="G615" t="s">
        <v>20</v>
      </c>
      <c r="H615">
        <v>26</v>
      </c>
      <c r="I615">
        <f t="shared" si="40"/>
        <v>73.62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8"/>
        <v>42973.208333333328</v>
      </c>
      <c r="O615" s="6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_xlfn.TEXTSPLIT(R615,{"/"})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41"/>
        <v>155</v>
      </c>
      <c r="G616" t="s">
        <v>20</v>
      </c>
      <c r="H616">
        <v>723</v>
      </c>
      <c r="I616">
        <f t="shared" si="40"/>
        <v>56.99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8"/>
        <v>42746.25</v>
      </c>
      <c r="O616" s="6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_xlfn.TEXTSPLIT(R616,{"/"})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41"/>
        <v>170</v>
      </c>
      <c r="G617" t="s">
        <v>20</v>
      </c>
      <c r="H617">
        <v>170</v>
      </c>
      <c r="I617">
        <f t="shared" si="40"/>
        <v>85.22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8"/>
        <v>42489.208333333328</v>
      </c>
      <c r="O617" s="6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_xlfn.TEXTSPLIT(R617,{"/"})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41"/>
        <v>190</v>
      </c>
      <c r="G618" t="s">
        <v>20</v>
      </c>
      <c r="H618">
        <v>238</v>
      </c>
      <c r="I618">
        <f t="shared" si="40"/>
        <v>50.96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8"/>
        <v>41537.208333333336</v>
      </c>
      <c r="O618" s="6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_xlfn.TEXTSPLIT(R618,{"/"})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41"/>
        <v>250</v>
      </c>
      <c r="G619" t="s">
        <v>20</v>
      </c>
      <c r="H619">
        <v>55</v>
      </c>
      <c r="I619">
        <f t="shared" si="40"/>
        <v>63.56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8"/>
        <v>41794.208333333336</v>
      </c>
      <c r="O619" s="6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_xlfn.TEXTSPLIT(R619,{"/"})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41"/>
        <v>49</v>
      </c>
      <c r="G620" t="s">
        <v>14</v>
      </c>
      <c r="H620">
        <v>1198</v>
      </c>
      <c r="I620">
        <f t="shared" si="40"/>
        <v>81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8"/>
        <v>41396.208333333336</v>
      </c>
      <c r="O620" s="6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_xlfn.TEXTSPLIT(R620,{"/"})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41"/>
        <v>28</v>
      </c>
      <c r="G621" t="s">
        <v>14</v>
      </c>
      <c r="H621">
        <v>648</v>
      </c>
      <c r="I621">
        <f t="shared" si="40"/>
        <v>86.04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8"/>
        <v>40669.208333333336</v>
      </c>
      <c r="O621" s="6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_xlfn.TEXTSPLIT(R621,{"/"})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41"/>
        <v>268</v>
      </c>
      <c r="G622" t="s">
        <v>20</v>
      </c>
      <c r="H622">
        <v>128</v>
      </c>
      <c r="I622">
        <f t="shared" si="40"/>
        <v>90.04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8"/>
        <v>42559.208333333328</v>
      </c>
      <c r="O622" s="6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_xlfn.TEXTSPLIT(R622,{"/"})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41"/>
        <v>620</v>
      </c>
      <c r="G623" t="s">
        <v>20</v>
      </c>
      <c r="H623">
        <v>2144</v>
      </c>
      <c r="I623">
        <f t="shared" si="40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8"/>
        <v>42626.208333333328</v>
      </c>
      <c r="O623" s="6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_xlfn.TEXTSPLIT(R623,{"/"})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41"/>
        <v>3</v>
      </c>
      <c r="G624" t="s">
        <v>14</v>
      </c>
      <c r="H624">
        <v>64</v>
      </c>
      <c r="I624">
        <f t="shared" si="40"/>
        <v>92.44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8"/>
        <v>43205.208333333328</v>
      </c>
      <c r="O624" s="6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_xlfn.TEXTSPLIT(R624,{"/"})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41"/>
        <v>160</v>
      </c>
      <c r="G625" t="s">
        <v>20</v>
      </c>
      <c r="H625">
        <v>2693</v>
      </c>
      <c r="I625">
        <f t="shared" si="40"/>
        <v>56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8"/>
        <v>42201.208333333328</v>
      </c>
      <c r="O625" s="6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_xlfn.TEXTSPLIT(R625,{"/"})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41"/>
        <v>279</v>
      </c>
      <c r="G626" t="s">
        <v>20</v>
      </c>
      <c r="H626">
        <v>432</v>
      </c>
      <c r="I626">
        <f t="shared" si="40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8"/>
        <v>42029.25</v>
      </c>
      <c r="O626" s="6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_xlfn.TEXTSPLIT(R626,{"/"})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41"/>
        <v>77</v>
      </c>
      <c r="G627" t="s">
        <v>14</v>
      </c>
      <c r="H627">
        <v>62</v>
      </c>
      <c r="I627">
        <f t="shared" si="40"/>
        <v>93.6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8"/>
        <v>43857.25</v>
      </c>
      <c r="O627" s="6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_xlfn.TEXTSPLIT(R627,{"/"})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41"/>
        <v>206</v>
      </c>
      <c r="G628" t="s">
        <v>20</v>
      </c>
      <c r="H628">
        <v>189</v>
      </c>
      <c r="I628">
        <f t="shared" si="40"/>
        <v>69.87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8"/>
        <v>40449.208333333336</v>
      </c>
      <c r="O628" s="6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_xlfn.TEXTSPLIT(R628,{"/"})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41"/>
        <v>694</v>
      </c>
      <c r="G629" t="s">
        <v>20</v>
      </c>
      <c r="H629">
        <v>154</v>
      </c>
      <c r="I629">
        <f t="shared" si="40"/>
        <v>72.13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8"/>
        <v>40345.208333333336</v>
      </c>
      <c r="O629" s="6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_xlfn.TEXTSPLIT(R629,{"/"})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41"/>
        <v>152</v>
      </c>
      <c r="G630" t="s">
        <v>20</v>
      </c>
      <c r="H630">
        <v>96</v>
      </c>
      <c r="I630">
        <f t="shared" si="40"/>
        <v>30.04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8"/>
        <v>40455.208333333336</v>
      </c>
      <c r="O630" s="6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_xlfn.TEXTSPLIT(R630,{"/"})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41"/>
        <v>65</v>
      </c>
      <c r="G631" t="s">
        <v>14</v>
      </c>
      <c r="H631">
        <v>750</v>
      </c>
      <c r="I631">
        <f t="shared" si="40"/>
        <v>73.97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8"/>
        <v>42557.208333333328</v>
      </c>
      <c r="O631" s="6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_xlfn.TEXTSPLIT(R631,{"/"})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41"/>
        <v>63</v>
      </c>
      <c r="G632" t="s">
        <v>74</v>
      </c>
      <c r="H632">
        <v>87</v>
      </c>
      <c r="I632">
        <f t="shared" si="40"/>
        <v>68.66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8"/>
        <v>43586.208333333328</v>
      </c>
      <c r="O632" s="6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_xlfn.TEXTSPLIT(R632,{"/"})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41"/>
        <v>310</v>
      </c>
      <c r="G633" t="s">
        <v>20</v>
      </c>
      <c r="H633">
        <v>3063</v>
      </c>
      <c r="I633">
        <f t="shared" si="40"/>
        <v>59.99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8"/>
        <v>43550.208333333328</v>
      </c>
      <c r="O633" s="6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_xlfn.TEXTSPLIT(R633,{"/"})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41"/>
        <v>43</v>
      </c>
      <c r="G634" t="s">
        <v>47</v>
      </c>
      <c r="H634">
        <v>278</v>
      </c>
      <c r="I634">
        <f t="shared" si="40"/>
        <v>111.16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8"/>
        <v>41945.208333333336</v>
      </c>
      <c r="O634" s="6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_xlfn.TEXTSPLIT(R634,{"/"})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41"/>
        <v>83</v>
      </c>
      <c r="G635" t="s">
        <v>14</v>
      </c>
      <c r="H635">
        <v>105</v>
      </c>
      <c r="I635">
        <f t="shared" si="40"/>
        <v>53.04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8"/>
        <v>42315.25</v>
      </c>
      <c r="O635" s="6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_xlfn.TEXTSPLIT(R635,{"/"})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41"/>
        <v>79</v>
      </c>
      <c r="G636" t="s">
        <v>74</v>
      </c>
      <c r="H636">
        <v>1658</v>
      </c>
      <c r="I636">
        <f t="shared" si="40"/>
        <v>55.99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8"/>
        <v>42819.208333333328</v>
      </c>
      <c r="O636" s="6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_xlfn.TEXTSPLIT(R636,{"/"})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41"/>
        <v>114</v>
      </c>
      <c r="G637" t="s">
        <v>20</v>
      </c>
      <c r="H637">
        <v>2266</v>
      </c>
      <c r="I637">
        <f t="shared" si="40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8"/>
        <v>41314.25</v>
      </c>
      <c r="O637" s="6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_xlfn.TEXTSPLIT(R637,{"/"})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41"/>
        <v>65</v>
      </c>
      <c r="G638" t="s">
        <v>14</v>
      </c>
      <c r="H638">
        <v>2604</v>
      </c>
      <c r="I638">
        <f t="shared" si="40"/>
        <v>49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8"/>
        <v>40926.25</v>
      </c>
      <c r="O638" s="6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_xlfn.TEXTSPLIT(R638,{"/"})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41"/>
        <v>79</v>
      </c>
      <c r="G639" t="s">
        <v>14</v>
      </c>
      <c r="H639">
        <v>65</v>
      </c>
      <c r="I639">
        <f t="shared" si="40"/>
        <v>103.85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8"/>
        <v>42688.25</v>
      </c>
      <c r="O639" s="6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_xlfn.TEXTSPLIT(R639,{"/"})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41"/>
        <v>11</v>
      </c>
      <c r="G640" t="s">
        <v>14</v>
      </c>
      <c r="H640">
        <v>94</v>
      </c>
      <c r="I640">
        <f t="shared" si="40"/>
        <v>99.13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8"/>
        <v>40386.208333333336</v>
      </c>
      <c r="O640" s="6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_xlfn.TEXTSPLIT(R640,{"/"})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41"/>
        <v>56</v>
      </c>
      <c r="G641" t="s">
        <v>47</v>
      </c>
      <c r="H641">
        <v>45</v>
      </c>
      <c r="I641">
        <f t="shared" si="40"/>
        <v>107.38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8"/>
        <v>43309.208333333328</v>
      </c>
      <c r="O641" s="6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_xlfn.TEXTSPLIT(R641,{"/"})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41"/>
        <v>17</v>
      </c>
      <c r="G642" t="s">
        <v>14</v>
      </c>
      <c r="H642">
        <v>257</v>
      </c>
      <c r="I642">
        <f t="shared" si="40"/>
        <v>76.92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38"/>
        <v>42387.25</v>
      </c>
      <c r="O642" s="6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_xlfn.TEXTSPLIT(R642,{"/"})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1"/>
        <v>120</v>
      </c>
      <c r="G643" t="s">
        <v>20</v>
      </c>
      <c r="H643">
        <v>194</v>
      </c>
      <c r="I643">
        <f t="shared" si="40"/>
        <v>58.13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42">(((L643/60)/60)/24)+DATE(1970,1,1)</f>
        <v>42786.25</v>
      </c>
      <c r="O643" s="6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_xlfn.TEXTSPLIT(R643,{"/"})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1"/>
        <v>145</v>
      </c>
      <c r="G644" t="s">
        <v>20</v>
      </c>
      <c r="H644">
        <v>129</v>
      </c>
      <c r="I644">
        <f t="shared" ref="I644:I707" si="44">ROUND((E644/H644),2)</f>
        <v>103.74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2"/>
        <v>43451.25</v>
      </c>
      <c r="O644" s="6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_xlfn.TEXTSPLIT(R644,{"/"})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1"/>
        <v>221</v>
      </c>
      <c r="G645" t="s">
        <v>20</v>
      </c>
      <c r="H645">
        <v>375</v>
      </c>
      <c r="I645">
        <f t="shared" si="44"/>
        <v>87.96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2"/>
        <v>42795.25</v>
      </c>
      <c r="O645" s="6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_xlfn.TEXTSPLIT(R645,{"/"})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1"/>
        <v>48</v>
      </c>
      <c r="G646" t="s">
        <v>14</v>
      </c>
      <c r="H646">
        <v>2928</v>
      </c>
      <c r="I646">
        <f t="shared" si="44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2"/>
        <v>43452.25</v>
      </c>
      <c r="O646" s="6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_xlfn.TEXTSPLIT(R646,{"/"})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1"/>
        <v>93</v>
      </c>
      <c r="G647" t="s">
        <v>14</v>
      </c>
      <c r="H647">
        <v>4697</v>
      </c>
      <c r="I647">
        <f t="shared" si="44"/>
        <v>38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2"/>
        <v>43369.208333333328</v>
      </c>
      <c r="O647" s="6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_xlfn.TEXTSPLIT(R647,{"/"})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1"/>
        <v>89</v>
      </c>
      <c r="G648" t="s">
        <v>14</v>
      </c>
      <c r="H648">
        <v>2915</v>
      </c>
      <c r="I648">
        <f t="shared" si="44"/>
        <v>30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2"/>
        <v>41346.208333333336</v>
      </c>
      <c r="O648" s="6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_xlfn.TEXTSPLIT(R648,{"/"})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1"/>
        <v>41</v>
      </c>
      <c r="G649" t="s">
        <v>14</v>
      </c>
      <c r="H649">
        <v>18</v>
      </c>
      <c r="I649">
        <f t="shared" si="44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2"/>
        <v>43199.208333333328</v>
      </c>
      <c r="O649" s="6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_xlfn.TEXTSPLIT(R649,{"/"})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ref="F650:F713" si="45">ROUND((E650/D650*100),0)</f>
        <v>63</v>
      </c>
      <c r="G650" t="s">
        <v>74</v>
      </c>
      <c r="H650">
        <v>723</v>
      </c>
      <c r="I650">
        <f t="shared" si="44"/>
        <v>85.99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2"/>
        <v>42922.208333333328</v>
      </c>
      <c r="O650" s="6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_xlfn.TEXTSPLIT(R650,{"/"})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5"/>
        <v>48</v>
      </c>
      <c r="G651" t="s">
        <v>14</v>
      </c>
      <c r="H651">
        <v>602</v>
      </c>
      <c r="I651">
        <f t="shared" si="44"/>
        <v>98.01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2"/>
        <v>40471.208333333336</v>
      </c>
      <c r="O651" s="6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_xlfn.TEXTSPLIT(R651,{"/"})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5"/>
        <v>2</v>
      </c>
      <c r="G652" t="s">
        <v>14</v>
      </c>
      <c r="H652">
        <v>1</v>
      </c>
      <c r="I652">
        <f t="shared" si="44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2"/>
        <v>41828.208333333336</v>
      </c>
      <c r="O652" s="6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_xlfn.TEXTSPLIT(R652,{"/"})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5"/>
        <v>88</v>
      </c>
      <c r="G653" t="s">
        <v>14</v>
      </c>
      <c r="H653">
        <v>3868</v>
      </c>
      <c r="I653">
        <f t="shared" si="44"/>
        <v>44.99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2"/>
        <v>41692.25</v>
      </c>
      <c r="O653" s="6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_xlfn.TEXTSPLIT(R653,{"/"})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5"/>
        <v>127</v>
      </c>
      <c r="G654" t="s">
        <v>20</v>
      </c>
      <c r="H654">
        <v>409</v>
      </c>
      <c r="I654">
        <f t="shared" si="44"/>
        <v>31.01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2"/>
        <v>42587.208333333328</v>
      </c>
      <c r="O654" s="6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_xlfn.TEXTSPLIT(R654,{"/"})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5"/>
        <v>2339</v>
      </c>
      <c r="G655" t="s">
        <v>20</v>
      </c>
      <c r="H655">
        <v>234</v>
      </c>
      <c r="I655">
        <f t="shared" si="44"/>
        <v>59.97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2"/>
        <v>42468.208333333328</v>
      </c>
      <c r="O655" s="6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_xlfn.TEXTSPLIT(R655,{"/"})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5"/>
        <v>508</v>
      </c>
      <c r="G656" t="s">
        <v>20</v>
      </c>
      <c r="H656">
        <v>3016</v>
      </c>
      <c r="I656">
        <f t="shared" si="44"/>
        <v>59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2"/>
        <v>42240.208333333328</v>
      </c>
      <c r="O656" s="6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_xlfn.TEXTSPLIT(R656,{"/"})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5"/>
        <v>191</v>
      </c>
      <c r="G657" t="s">
        <v>20</v>
      </c>
      <c r="H657">
        <v>264</v>
      </c>
      <c r="I657">
        <f t="shared" si="44"/>
        <v>50.05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2"/>
        <v>42796.25</v>
      </c>
      <c r="O657" s="6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_xlfn.TEXTSPLIT(R657,{"/"})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5"/>
        <v>42</v>
      </c>
      <c r="G658" t="s">
        <v>14</v>
      </c>
      <c r="H658">
        <v>504</v>
      </c>
      <c r="I658">
        <f t="shared" si="44"/>
        <v>98.97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2"/>
        <v>43097.25</v>
      </c>
      <c r="O658" s="6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_xlfn.TEXTSPLIT(R658,{"/"})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5"/>
        <v>8</v>
      </c>
      <c r="G659" t="s">
        <v>14</v>
      </c>
      <c r="H659">
        <v>14</v>
      </c>
      <c r="I659">
        <f t="shared" si="44"/>
        <v>58.86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2"/>
        <v>43096.25</v>
      </c>
      <c r="O659" s="6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_xlfn.TEXTSPLIT(R659,{"/"})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5"/>
        <v>60</v>
      </c>
      <c r="G660" t="s">
        <v>74</v>
      </c>
      <c r="H660">
        <v>390</v>
      </c>
      <c r="I660">
        <f t="shared" si="44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2"/>
        <v>42246.208333333328</v>
      </c>
      <c r="O660" s="6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_xlfn.TEXTSPLIT(R660,{"/"})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5"/>
        <v>47</v>
      </c>
      <c r="G661" t="s">
        <v>14</v>
      </c>
      <c r="H661">
        <v>750</v>
      </c>
      <c r="I661">
        <f t="shared" si="44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2"/>
        <v>40570.25</v>
      </c>
      <c r="O661" s="6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_xlfn.TEXTSPLIT(R661,{"/"})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5"/>
        <v>82</v>
      </c>
      <c r="G662" t="s">
        <v>14</v>
      </c>
      <c r="H662">
        <v>77</v>
      </c>
      <c r="I662">
        <f t="shared" si="44"/>
        <v>96.6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2"/>
        <v>42237.208333333328</v>
      </c>
      <c r="O662" s="6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_xlfn.TEXTSPLIT(R662,{"/"})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5"/>
        <v>54</v>
      </c>
      <c r="G663" t="s">
        <v>14</v>
      </c>
      <c r="H663">
        <v>752</v>
      </c>
      <c r="I663">
        <f t="shared" si="44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2"/>
        <v>40996.208333333336</v>
      </c>
      <c r="O663" s="6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_xlfn.TEXTSPLIT(R663,{"/"})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5"/>
        <v>98</v>
      </c>
      <c r="G664" t="s">
        <v>14</v>
      </c>
      <c r="H664">
        <v>131</v>
      </c>
      <c r="I664">
        <f t="shared" si="44"/>
        <v>67.98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2"/>
        <v>43443.25</v>
      </c>
      <c r="O664" s="6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_xlfn.TEXTSPLIT(R664,{"/"})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5"/>
        <v>77</v>
      </c>
      <c r="G665" t="s">
        <v>14</v>
      </c>
      <c r="H665">
        <v>87</v>
      </c>
      <c r="I665">
        <f t="shared" si="44"/>
        <v>88.78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2"/>
        <v>40458.208333333336</v>
      </c>
      <c r="O665" s="6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_xlfn.TEXTSPLIT(R665,{"/"})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5"/>
        <v>33</v>
      </c>
      <c r="G666" t="s">
        <v>14</v>
      </c>
      <c r="H666">
        <v>1063</v>
      </c>
      <c r="I666">
        <f t="shared" si="44"/>
        <v>25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2"/>
        <v>40959.25</v>
      </c>
      <c r="O666" s="6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_xlfn.TEXTSPLIT(R666,{"/"})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5"/>
        <v>240</v>
      </c>
      <c r="G667" t="s">
        <v>20</v>
      </c>
      <c r="H667">
        <v>272</v>
      </c>
      <c r="I667">
        <f t="shared" si="44"/>
        <v>44.92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2"/>
        <v>40733.208333333336</v>
      </c>
      <c r="O667" s="6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_xlfn.TEXTSPLIT(R667,{"/"})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5"/>
        <v>64</v>
      </c>
      <c r="G668" t="s">
        <v>74</v>
      </c>
      <c r="H668">
        <v>25</v>
      </c>
      <c r="I668">
        <f t="shared" si="44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2"/>
        <v>41516.208333333336</v>
      </c>
      <c r="O668" s="6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_xlfn.TEXTSPLIT(R668,{"/"})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5"/>
        <v>176</v>
      </c>
      <c r="G669" t="s">
        <v>20</v>
      </c>
      <c r="H669">
        <v>419</v>
      </c>
      <c r="I669">
        <f t="shared" si="44"/>
        <v>29.01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2"/>
        <v>41892.208333333336</v>
      </c>
      <c r="O669" s="6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_xlfn.TEXTSPLIT(R669,{"/"})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5"/>
        <v>20</v>
      </c>
      <c r="G670" t="s">
        <v>14</v>
      </c>
      <c r="H670">
        <v>76</v>
      </c>
      <c r="I670">
        <f t="shared" si="44"/>
        <v>73.59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2"/>
        <v>41122.208333333336</v>
      </c>
      <c r="O670" s="6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_xlfn.TEXTSPLIT(R670,{"/"})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5"/>
        <v>359</v>
      </c>
      <c r="G671" t="s">
        <v>20</v>
      </c>
      <c r="H671">
        <v>1621</v>
      </c>
      <c r="I671">
        <f t="shared" si="44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2"/>
        <v>42912.208333333328</v>
      </c>
      <c r="O671" s="6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_xlfn.TEXTSPLIT(R671,{"/"})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5"/>
        <v>469</v>
      </c>
      <c r="G672" t="s">
        <v>20</v>
      </c>
      <c r="H672">
        <v>1101</v>
      </c>
      <c r="I672">
        <f t="shared" si="44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2"/>
        <v>42425.25</v>
      </c>
      <c r="O672" s="6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_xlfn.TEXTSPLIT(R672,{"/"})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5"/>
        <v>122</v>
      </c>
      <c r="G673" t="s">
        <v>20</v>
      </c>
      <c r="H673">
        <v>1073</v>
      </c>
      <c r="I673">
        <f t="shared" si="44"/>
        <v>111.02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2"/>
        <v>40390.208333333336</v>
      </c>
      <c r="O673" s="6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_xlfn.TEXTSPLIT(R673,{"/"})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5"/>
        <v>56</v>
      </c>
      <c r="G674" t="s">
        <v>14</v>
      </c>
      <c r="H674">
        <v>4428</v>
      </c>
      <c r="I674">
        <f t="shared" si="44"/>
        <v>25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2"/>
        <v>43180.208333333328</v>
      </c>
      <c r="O674" s="6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_xlfn.TEXTSPLIT(R674,{"/"})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5"/>
        <v>44</v>
      </c>
      <c r="G675" t="s">
        <v>14</v>
      </c>
      <c r="H675">
        <v>58</v>
      </c>
      <c r="I675">
        <f t="shared" si="44"/>
        <v>42.16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2"/>
        <v>42475.208333333328</v>
      </c>
      <c r="O675" s="6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_xlfn.TEXTSPLIT(R675,{"/"})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5"/>
        <v>34</v>
      </c>
      <c r="G676" t="s">
        <v>74</v>
      </c>
      <c r="H676">
        <v>1218</v>
      </c>
      <c r="I676">
        <f t="shared" si="44"/>
        <v>47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2"/>
        <v>40774.208333333336</v>
      </c>
      <c r="O676" s="6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_xlfn.TEXTSPLIT(R676,{"/"})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5"/>
        <v>123</v>
      </c>
      <c r="G677" t="s">
        <v>20</v>
      </c>
      <c r="H677">
        <v>331</v>
      </c>
      <c r="I677">
        <f t="shared" si="44"/>
        <v>36.04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2"/>
        <v>43719.208333333328</v>
      </c>
      <c r="O677" s="6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_xlfn.TEXTSPLIT(R677,{"/"})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5"/>
        <v>190</v>
      </c>
      <c r="G678" t="s">
        <v>20</v>
      </c>
      <c r="H678">
        <v>1170</v>
      </c>
      <c r="I678">
        <f t="shared" si="44"/>
        <v>101.04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2"/>
        <v>41178.208333333336</v>
      </c>
      <c r="O678" s="6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_xlfn.TEXTSPLIT(R678,{"/"})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5"/>
        <v>84</v>
      </c>
      <c r="G679" t="s">
        <v>14</v>
      </c>
      <c r="H679">
        <v>111</v>
      </c>
      <c r="I679">
        <f t="shared" si="44"/>
        <v>39.93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2"/>
        <v>42561.208333333328</v>
      </c>
      <c r="O679" s="6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_xlfn.TEXTSPLIT(R679,{"/"})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5"/>
        <v>18</v>
      </c>
      <c r="G680" t="s">
        <v>74</v>
      </c>
      <c r="H680">
        <v>215</v>
      </c>
      <c r="I680">
        <f t="shared" si="44"/>
        <v>83.16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2"/>
        <v>43484.25</v>
      </c>
      <c r="O680" s="6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_xlfn.TEXTSPLIT(R680,{"/"})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5"/>
        <v>1037</v>
      </c>
      <c r="G681" t="s">
        <v>20</v>
      </c>
      <c r="H681">
        <v>363</v>
      </c>
      <c r="I681">
        <f t="shared" si="44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2"/>
        <v>43756.208333333328</v>
      </c>
      <c r="O681" s="6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_xlfn.TEXTSPLIT(R681,{"/"})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5"/>
        <v>97</v>
      </c>
      <c r="G682" t="s">
        <v>14</v>
      </c>
      <c r="H682">
        <v>2955</v>
      </c>
      <c r="I682">
        <f t="shared" si="44"/>
        <v>47.99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2"/>
        <v>43813.25</v>
      </c>
      <c r="O682" s="6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_xlfn.TEXTSPLIT(R682,{"/"})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5"/>
        <v>86</v>
      </c>
      <c r="G683" t="s">
        <v>14</v>
      </c>
      <c r="H683">
        <v>1657</v>
      </c>
      <c r="I683">
        <f t="shared" si="44"/>
        <v>95.98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2"/>
        <v>40898.25</v>
      </c>
      <c r="O683" s="6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_xlfn.TEXTSPLIT(R683,{"/"})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5"/>
        <v>150</v>
      </c>
      <c r="G684" t="s">
        <v>20</v>
      </c>
      <c r="H684">
        <v>103</v>
      </c>
      <c r="I684">
        <f t="shared" si="44"/>
        <v>78.73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2"/>
        <v>41619.25</v>
      </c>
      <c r="O684" s="6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_xlfn.TEXTSPLIT(R684,{"/"})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5"/>
        <v>358</v>
      </c>
      <c r="G685" t="s">
        <v>20</v>
      </c>
      <c r="H685">
        <v>147</v>
      </c>
      <c r="I685">
        <f t="shared" si="44"/>
        <v>56.08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2"/>
        <v>43359.208333333328</v>
      </c>
      <c r="O685" s="6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_xlfn.TEXTSPLIT(R685,{"/"})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5"/>
        <v>543</v>
      </c>
      <c r="G686" t="s">
        <v>20</v>
      </c>
      <c r="H686">
        <v>110</v>
      </c>
      <c r="I686">
        <f t="shared" si="44"/>
        <v>69.09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2"/>
        <v>40358.208333333336</v>
      </c>
      <c r="O686" s="6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_xlfn.TEXTSPLIT(R686,{"/"})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5"/>
        <v>68</v>
      </c>
      <c r="G687" t="s">
        <v>14</v>
      </c>
      <c r="H687">
        <v>926</v>
      </c>
      <c r="I687">
        <f t="shared" si="44"/>
        <v>102.05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2"/>
        <v>42239.208333333328</v>
      </c>
      <c r="O687" s="6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_xlfn.TEXTSPLIT(R687,{"/"})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5"/>
        <v>192</v>
      </c>
      <c r="G688" t="s">
        <v>20</v>
      </c>
      <c r="H688">
        <v>134</v>
      </c>
      <c r="I688">
        <f t="shared" si="44"/>
        <v>107.32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2"/>
        <v>43186.208333333328</v>
      </c>
      <c r="O688" s="6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_xlfn.TEXTSPLIT(R688,{"/"})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5"/>
        <v>932</v>
      </c>
      <c r="G689" t="s">
        <v>20</v>
      </c>
      <c r="H689">
        <v>269</v>
      </c>
      <c r="I689">
        <f t="shared" si="44"/>
        <v>51.97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2"/>
        <v>42806.25</v>
      </c>
      <c r="O689" s="6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_xlfn.TEXTSPLIT(R689,{"/"})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5"/>
        <v>429</v>
      </c>
      <c r="G690" t="s">
        <v>20</v>
      </c>
      <c r="H690">
        <v>175</v>
      </c>
      <c r="I690">
        <f t="shared" si="44"/>
        <v>71.14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2"/>
        <v>43475.25</v>
      </c>
      <c r="O690" s="6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_xlfn.TEXTSPLIT(R690,{"/"})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5"/>
        <v>101</v>
      </c>
      <c r="G691" t="s">
        <v>20</v>
      </c>
      <c r="H691">
        <v>69</v>
      </c>
      <c r="I691">
        <f t="shared" si="44"/>
        <v>106.49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2"/>
        <v>41576.208333333336</v>
      </c>
      <c r="O691" s="6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_xlfn.TEXTSPLIT(R691,{"/"})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5"/>
        <v>227</v>
      </c>
      <c r="G692" t="s">
        <v>20</v>
      </c>
      <c r="H692">
        <v>190</v>
      </c>
      <c r="I692">
        <f t="shared" si="44"/>
        <v>42.94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2"/>
        <v>40874.25</v>
      </c>
      <c r="O692" s="6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_xlfn.TEXTSPLIT(R692,{"/"})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5"/>
        <v>142</v>
      </c>
      <c r="G693" t="s">
        <v>20</v>
      </c>
      <c r="H693">
        <v>237</v>
      </c>
      <c r="I693">
        <f t="shared" si="44"/>
        <v>30.04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2"/>
        <v>41185.208333333336</v>
      </c>
      <c r="O693" s="6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_xlfn.TEXTSPLIT(R693,{"/"})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5"/>
        <v>91</v>
      </c>
      <c r="G694" t="s">
        <v>14</v>
      </c>
      <c r="H694">
        <v>77</v>
      </c>
      <c r="I694">
        <f t="shared" si="44"/>
        <v>70.62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2"/>
        <v>43655.208333333328</v>
      </c>
      <c r="O694" s="6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_xlfn.TEXTSPLIT(R694,{"/"})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5"/>
        <v>64</v>
      </c>
      <c r="G695" t="s">
        <v>14</v>
      </c>
      <c r="H695">
        <v>1748</v>
      </c>
      <c r="I695">
        <f t="shared" si="44"/>
        <v>66.02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2"/>
        <v>43025.208333333328</v>
      </c>
      <c r="O695" s="6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_xlfn.TEXTSPLIT(R695,{"/"})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5"/>
        <v>84</v>
      </c>
      <c r="G696" t="s">
        <v>14</v>
      </c>
      <c r="H696">
        <v>79</v>
      </c>
      <c r="I696">
        <f t="shared" si="44"/>
        <v>96.91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2"/>
        <v>43066.25</v>
      </c>
      <c r="O696" s="6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_xlfn.TEXTSPLIT(R696,{"/"})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5"/>
        <v>134</v>
      </c>
      <c r="G697" t="s">
        <v>20</v>
      </c>
      <c r="H697">
        <v>196</v>
      </c>
      <c r="I697">
        <f t="shared" si="44"/>
        <v>62.87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2"/>
        <v>42322.25</v>
      </c>
      <c r="O697" s="6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_xlfn.TEXTSPLIT(R697,{"/"})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5"/>
        <v>59</v>
      </c>
      <c r="G698" t="s">
        <v>14</v>
      </c>
      <c r="H698">
        <v>889</v>
      </c>
      <c r="I698">
        <f t="shared" si="44"/>
        <v>108.99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2"/>
        <v>42114.208333333328</v>
      </c>
      <c r="O698" s="6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_xlfn.TEXTSPLIT(R698,{"/"})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5"/>
        <v>153</v>
      </c>
      <c r="G699" t="s">
        <v>20</v>
      </c>
      <c r="H699">
        <v>7295</v>
      </c>
      <c r="I699">
        <f t="shared" si="44"/>
        <v>27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2"/>
        <v>43190.208333333328</v>
      </c>
      <c r="O699" s="6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_xlfn.TEXTSPLIT(R699,{"/"})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5"/>
        <v>447</v>
      </c>
      <c r="G700" t="s">
        <v>20</v>
      </c>
      <c r="H700">
        <v>2893</v>
      </c>
      <c r="I700">
        <f t="shared" si="44"/>
        <v>65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2"/>
        <v>40871.25</v>
      </c>
      <c r="O700" s="6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_xlfn.TEXTSPLIT(R700,{"/"})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5"/>
        <v>84</v>
      </c>
      <c r="G701" t="s">
        <v>14</v>
      </c>
      <c r="H701">
        <v>56</v>
      </c>
      <c r="I701">
        <f t="shared" si="44"/>
        <v>111.52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2"/>
        <v>43641.208333333328</v>
      </c>
      <c r="O701" s="6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_xlfn.TEXTSPLIT(R701,{"/"})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5"/>
        <v>3</v>
      </c>
      <c r="G702" t="s">
        <v>14</v>
      </c>
      <c r="H702">
        <v>1</v>
      </c>
      <c r="I702">
        <f t="shared" si="44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2"/>
        <v>40203.25</v>
      </c>
      <c r="O702" s="6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_xlfn.TEXTSPLIT(R702,{"/"})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5"/>
        <v>175</v>
      </c>
      <c r="G703" t="s">
        <v>20</v>
      </c>
      <c r="H703">
        <v>820</v>
      </c>
      <c r="I703">
        <f t="shared" si="44"/>
        <v>110.99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2"/>
        <v>40629.208333333336</v>
      </c>
      <c r="O703" s="6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_xlfn.TEXTSPLIT(R703,{"/"})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5"/>
        <v>54</v>
      </c>
      <c r="G704" t="s">
        <v>14</v>
      </c>
      <c r="H704">
        <v>83</v>
      </c>
      <c r="I704">
        <f t="shared" si="44"/>
        <v>56.75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2"/>
        <v>41477.208333333336</v>
      </c>
      <c r="O704" s="6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_xlfn.TEXTSPLIT(R704,{"/"})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5"/>
        <v>312</v>
      </c>
      <c r="G705" t="s">
        <v>20</v>
      </c>
      <c r="H705">
        <v>2038</v>
      </c>
      <c r="I705">
        <f t="shared" si="44"/>
        <v>97.02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2"/>
        <v>41020.208333333336</v>
      </c>
      <c r="O705" s="6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_xlfn.TEXTSPLIT(R705,{"/"})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5"/>
        <v>123</v>
      </c>
      <c r="G706" t="s">
        <v>20</v>
      </c>
      <c r="H706">
        <v>116</v>
      </c>
      <c r="I706">
        <f t="shared" si="44"/>
        <v>92.09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42"/>
        <v>42555.208333333328</v>
      </c>
      <c r="O706" s="6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_xlfn.TEXTSPLIT(R706,{"/"})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5"/>
        <v>99</v>
      </c>
      <c r="G707" t="s">
        <v>14</v>
      </c>
      <c r="H707">
        <v>2025</v>
      </c>
      <c r="I707">
        <f t="shared" si="44"/>
        <v>82.99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46">(((L707/60)/60)/24)+DATE(1970,1,1)</f>
        <v>41619.25</v>
      </c>
      <c r="O707" s="6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_xlfn.TEXTSPLIT(R707,{"/"})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5"/>
        <v>128</v>
      </c>
      <c r="G708" t="s">
        <v>20</v>
      </c>
      <c r="H708">
        <v>1345</v>
      </c>
      <c r="I708">
        <f t="shared" ref="I708:I771" si="48">ROUND((E708/H708),2)</f>
        <v>103.04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6"/>
        <v>43471.25</v>
      </c>
      <c r="O708" s="6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_xlfn.TEXTSPLIT(R708,{"/"})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5"/>
        <v>159</v>
      </c>
      <c r="G709" t="s">
        <v>20</v>
      </c>
      <c r="H709">
        <v>168</v>
      </c>
      <c r="I709">
        <f t="shared" si="48"/>
        <v>68.92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6"/>
        <v>43442.25</v>
      </c>
      <c r="O709" s="6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_xlfn.TEXTSPLIT(R709,{"/"})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5"/>
        <v>707</v>
      </c>
      <c r="G710" t="s">
        <v>20</v>
      </c>
      <c r="H710">
        <v>137</v>
      </c>
      <c r="I710">
        <f t="shared" si="48"/>
        <v>87.74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6"/>
        <v>42877.208333333328</v>
      </c>
      <c r="O710" s="6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_xlfn.TEXTSPLIT(R710,{"/"})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5"/>
        <v>142</v>
      </c>
      <c r="G711" t="s">
        <v>20</v>
      </c>
      <c r="H711">
        <v>186</v>
      </c>
      <c r="I711">
        <f t="shared" si="48"/>
        <v>75.02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6"/>
        <v>41018.208333333336</v>
      </c>
      <c r="O711" s="6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_xlfn.TEXTSPLIT(R711,{"/"})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5"/>
        <v>148</v>
      </c>
      <c r="G712" t="s">
        <v>20</v>
      </c>
      <c r="H712">
        <v>125</v>
      </c>
      <c r="I712">
        <f t="shared" si="48"/>
        <v>50.86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6"/>
        <v>43295.208333333328</v>
      </c>
      <c r="O712" s="6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_xlfn.TEXTSPLIT(R712,{"/"})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5"/>
        <v>20</v>
      </c>
      <c r="G713" t="s">
        <v>14</v>
      </c>
      <c r="H713">
        <v>14</v>
      </c>
      <c r="I713">
        <f t="shared" si="48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6"/>
        <v>42393.25</v>
      </c>
      <c r="O713" s="6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_xlfn.TEXTSPLIT(R713,{"/"})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ref="F714:F777" si="49">ROUND((E714/D714*100),0)</f>
        <v>1841</v>
      </c>
      <c r="G714" t="s">
        <v>20</v>
      </c>
      <c r="H714">
        <v>202</v>
      </c>
      <c r="I714">
        <f t="shared" si="48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6"/>
        <v>42559.208333333328</v>
      </c>
      <c r="O714" s="6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_xlfn.TEXTSPLIT(R714,{"/"})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9"/>
        <v>162</v>
      </c>
      <c r="G715" t="s">
        <v>20</v>
      </c>
      <c r="H715">
        <v>103</v>
      </c>
      <c r="I715">
        <f t="shared" si="48"/>
        <v>108.49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6"/>
        <v>42604.208333333328</v>
      </c>
      <c r="O715" s="6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_xlfn.TEXTSPLIT(R715,{"/"})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9"/>
        <v>473</v>
      </c>
      <c r="G716" t="s">
        <v>20</v>
      </c>
      <c r="H716">
        <v>1785</v>
      </c>
      <c r="I716">
        <f t="shared" si="48"/>
        <v>101.98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6"/>
        <v>41870.208333333336</v>
      </c>
      <c r="O716" s="6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_xlfn.TEXTSPLIT(R716,{"/"})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9"/>
        <v>24</v>
      </c>
      <c r="G717" t="s">
        <v>14</v>
      </c>
      <c r="H717">
        <v>656</v>
      </c>
      <c r="I717">
        <f t="shared" si="48"/>
        <v>44.01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6"/>
        <v>40397.208333333336</v>
      </c>
      <c r="O717" s="6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_xlfn.TEXTSPLIT(R717,{"/"})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9"/>
        <v>518</v>
      </c>
      <c r="G718" t="s">
        <v>20</v>
      </c>
      <c r="H718">
        <v>157</v>
      </c>
      <c r="I718">
        <f t="shared" si="48"/>
        <v>65.94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6"/>
        <v>41465.208333333336</v>
      </c>
      <c r="O718" s="6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_xlfn.TEXTSPLIT(R718,{"/"})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9"/>
        <v>248</v>
      </c>
      <c r="G719" t="s">
        <v>20</v>
      </c>
      <c r="H719">
        <v>555</v>
      </c>
      <c r="I719">
        <f t="shared" si="48"/>
        <v>24.99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6"/>
        <v>40777.208333333336</v>
      </c>
      <c r="O719" s="6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_xlfn.TEXTSPLIT(R719,{"/"})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9"/>
        <v>100</v>
      </c>
      <c r="G720" t="s">
        <v>20</v>
      </c>
      <c r="H720">
        <v>297</v>
      </c>
      <c r="I720">
        <f t="shared" si="48"/>
        <v>28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6"/>
        <v>41442.208333333336</v>
      </c>
      <c r="O720" s="6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_xlfn.TEXTSPLIT(R720,{"/"})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9"/>
        <v>153</v>
      </c>
      <c r="G721" t="s">
        <v>20</v>
      </c>
      <c r="H721">
        <v>123</v>
      </c>
      <c r="I721">
        <f t="shared" si="48"/>
        <v>85.83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6"/>
        <v>41058.208333333336</v>
      </c>
      <c r="O721" s="6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_xlfn.TEXTSPLIT(R721,{"/"})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9"/>
        <v>37</v>
      </c>
      <c r="G722" t="s">
        <v>74</v>
      </c>
      <c r="H722">
        <v>38</v>
      </c>
      <c r="I722">
        <f t="shared" si="48"/>
        <v>84.92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6"/>
        <v>43152.25</v>
      </c>
      <c r="O722" s="6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_xlfn.TEXTSPLIT(R722,{"/"})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9"/>
        <v>4</v>
      </c>
      <c r="G723" t="s">
        <v>74</v>
      </c>
      <c r="H723">
        <v>60</v>
      </c>
      <c r="I723">
        <f t="shared" si="48"/>
        <v>90.48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6"/>
        <v>43194.208333333328</v>
      </c>
      <c r="O723" s="6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_xlfn.TEXTSPLIT(R723,{"/"})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9"/>
        <v>157</v>
      </c>
      <c r="G724" t="s">
        <v>20</v>
      </c>
      <c r="H724">
        <v>3036</v>
      </c>
      <c r="I724">
        <f t="shared" si="48"/>
        <v>25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6"/>
        <v>43045.25</v>
      </c>
      <c r="O724" s="6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_xlfn.TEXTSPLIT(R724,{"/"})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9"/>
        <v>270</v>
      </c>
      <c r="G725" t="s">
        <v>20</v>
      </c>
      <c r="H725">
        <v>144</v>
      </c>
      <c r="I725">
        <f t="shared" si="48"/>
        <v>92.01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6"/>
        <v>42431.25</v>
      </c>
      <c r="O725" s="6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_xlfn.TEXTSPLIT(R725,{"/"})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9"/>
        <v>134</v>
      </c>
      <c r="G726" t="s">
        <v>20</v>
      </c>
      <c r="H726">
        <v>121</v>
      </c>
      <c r="I726">
        <f t="shared" si="48"/>
        <v>93.07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6"/>
        <v>41934.208333333336</v>
      </c>
      <c r="O726" s="6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_xlfn.TEXTSPLIT(R726,{"/"})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9"/>
        <v>50</v>
      </c>
      <c r="G727" t="s">
        <v>14</v>
      </c>
      <c r="H727">
        <v>1596</v>
      </c>
      <c r="I727">
        <f t="shared" si="48"/>
        <v>61.01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6"/>
        <v>41958.25</v>
      </c>
      <c r="O727" s="6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_xlfn.TEXTSPLIT(R727,{"/"})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9"/>
        <v>89</v>
      </c>
      <c r="G728" t="s">
        <v>74</v>
      </c>
      <c r="H728">
        <v>524</v>
      </c>
      <c r="I728">
        <f t="shared" si="48"/>
        <v>92.04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6"/>
        <v>40476.208333333336</v>
      </c>
      <c r="O728" s="6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_xlfn.TEXTSPLIT(R728,{"/"})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9"/>
        <v>165</v>
      </c>
      <c r="G729" t="s">
        <v>20</v>
      </c>
      <c r="H729">
        <v>181</v>
      </c>
      <c r="I729">
        <f t="shared" si="48"/>
        <v>81.13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6"/>
        <v>43485.25</v>
      </c>
      <c r="O729" s="6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_xlfn.TEXTSPLIT(R729,{"/"})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9"/>
        <v>18</v>
      </c>
      <c r="G730" t="s">
        <v>14</v>
      </c>
      <c r="H730">
        <v>10</v>
      </c>
      <c r="I730">
        <f t="shared" si="48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6"/>
        <v>42515.208333333328</v>
      </c>
      <c r="O730" s="6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_xlfn.TEXTSPLIT(R730,{"/"})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9"/>
        <v>186</v>
      </c>
      <c r="G731" t="s">
        <v>20</v>
      </c>
      <c r="H731">
        <v>122</v>
      </c>
      <c r="I731">
        <f t="shared" si="48"/>
        <v>85.22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6"/>
        <v>41309.25</v>
      </c>
      <c r="O731" s="6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_xlfn.TEXTSPLIT(R731,{"/"})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9"/>
        <v>413</v>
      </c>
      <c r="G732" t="s">
        <v>20</v>
      </c>
      <c r="H732">
        <v>1071</v>
      </c>
      <c r="I732">
        <f t="shared" si="48"/>
        <v>110.97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6"/>
        <v>42147.208333333328</v>
      </c>
      <c r="O732" s="6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_xlfn.TEXTSPLIT(R732,{"/"})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9"/>
        <v>90</v>
      </c>
      <c r="G733" t="s">
        <v>74</v>
      </c>
      <c r="H733">
        <v>219</v>
      </c>
      <c r="I733">
        <f t="shared" si="48"/>
        <v>32.97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6"/>
        <v>42939.208333333328</v>
      </c>
      <c r="O733" s="6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_xlfn.TEXTSPLIT(R733,{"/"})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9"/>
        <v>92</v>
      </c>
      <c r="G734" t="s">
        <v>14</v>
      </c>
      <c r="H734">
        <v>1121</v>
      </c>
      <c r="I734">
        <f t="shared" si="48"/>
        <v>96.01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6"/>
        <v>42816.208333333328</v>
      </c>
      <c r="O734" s="6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_xlfn.TEXTSPLIT(R734,{"/"})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9"/>
        <v>527</v>
      </c>
      <c r="G735" t="s">
        <v>20</v>
      </c>
      <c r="H735">
        <v>980</v>
      </c>
      <c r="I735">
        <f t="shared" si="48"/>
        <v>84.97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6"/>
        <v>41844.208333333336</v>
      </c>
      <c r="O735" s="6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_xlfn.TEXTSPLIT(R735,{"/"})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9"/>
        <v>319</v>
      </c>
      <c r="G736" t="s">
        <v>20</v>
      </c>
      <c r="H736">
        <v>536</v>
      </c>
      <c r="I736">
        <f t="shared" si="48"/>
        <v>25.01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6"/>
        <v>42763.25</v>
      </c>
      <c r="O736" s="6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_xlfn.TEXTSPLIT(R736,{"/"})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9"/>
        <v>354</v>
      </c>
      <c r="G737" t="s">
        <v>20</v>
      </c>
      <c r="H737">
        <v>1991</v>
      </c>
      <c r="I737">
        <f t="shared" si="48"/>
        <v>66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6"/>
        <v>42459.208333333328</v>
      </c>
      <c r="O737" s="6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_xlfn.TEXTSPLIT(R737,{"/"})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9"/>
        <v>33</v>
      </c>
      <c r="G738" t="s">
        <v>74</v>
      </c>
      <c r="H738">
        <v>29</v>
      </c>
      <c r="I738">
        <f t="shared" si="48"/>
        <v>87.34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6"/>
        <v>42055.25</v>
      </c>
      <c r="O738" s="6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_xlfn.TEXTSPLIT(R738,{"/"})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9"/>
        <v>136</v>
      </c>
      <c r="G739" t="s">
        <v>20</v>
      </c>
      <c r="H739">
        <v>180</v>
      </c>
      <c r="I739">
        <f t="shared" si="48"/>
        <v>27.93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6"/>
        <v>42685.25</v>
      </c>
      <c r="O739" s="6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_xlfn.TEXTSPLIT(R739,{"/"})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9"/>
        <v>2</v>
      </c>
      <c r="G740" t="s">
        <v>14</v>
      </c>
      <c r="H740">
        <v>15</v>
      </c>
      <c r="I740">
        <f t="shared" si="48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6"/>
        <v>41959.25</v>
      </c>
      <c r="O740" s="6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_xlfn.TEXTSPLIT(R740,{"/"})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9"/>
        <v>61</v>
      </c>
      <c r="G741" t="s">
        <v>14</v>
      </c>
      <c r="H741">
        <v>191</v>
      </c>
      <c r="I741">
        <f t="shared" si="48"/>
        <v>31.94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6"/>
        <v>41089.208333333336</v>
      </c>
      <c r="O741" s="6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_xlfn.TEXTSPLIT(R741,{"/"})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9"/>
        <v>30</v>
      </c>
      <c r="G742" t="s">
        <v>14</v>
      </c>
      <c r="H742">
        <v>16</v>
      </c>
      <c r="I742">
        <f t="shared" si="48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6"/>
        <v>42769.25</v>
      </c>
      <c r="O742" s="6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_xlfn.TEXTSPLIT(R742,{"/"})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9"/>
        <v>1179</v>
      </c>
      <c r="G743" t="s">
        <v>20</v>
      </c>
      <c r="H743">
        <v>130</v>
      </c>
      <c r="I743">
        <f t="shared" si="48"/>
        <v>108.85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6"/>
        <v>40321.208333333336</v>
      </c>
      <c r="O743" s="6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_xlfn.TEXTSPLIT(R743,{"/"})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9"/>
        <v>1126</v>
      </c>
      <c r="G744" t="s">
        <v>20</v>
      </c>
      <c r="H744">
        <v>122</v>
      </c>
      <c r="I744">
        <f t="shared" si="48"/>
        <v>110.76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6"/>
        <v>40197.25</v>
      </c>
      <c r="O744" s="6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_xlfn.TEXTSPLIT(R744,{"/"})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9"/>
        <v>13</v>
      </c>
      <c r="G745" t="s">
        <v>14</v>
      </c>
      <c r="H745">
        <v>17</v>
      </c>
      <c r="I745">
        <f t="shared" si="48"/>
        <v>29.65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6"/>
        <v>42298.208333333328</v>
      </c>
      <c r="O745" s="6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_xlfn.TEXTSPLIT(R745,{"/"})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9"/>
        <v>712</v>
      </c>
      <c r="G746" t="s">
        <v>20</v>
      </c>
      <c r="H746">
        <v>140</v>
      </c>
      <c r="I746">
        <f t="shared" si="48"/>
        <v>101.71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6"/>
        <v>43322.208333333328</v>
      </c>
      <c r="O746" s="6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_xlfn.TEXTSPLIT(R746,{"/"})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9"/>
        <v>30</v>
      </c>
      <c r="G747" t="s">
        <v>14</v>
      </c>
      <c r="H747">
        <v>34</v>
      </c>
      <c r="I747">
        <f t="shared" si="48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6"/>
        <v>40328.208333333336</v>
      </c>
      <c r="O747" s="6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_xlfn.TEXTSPLIT(R747,{"/"})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9"/>
        <v>213</v>
      </c>
      <c r="G748" t="s">
        <v>20</v>
      </c>
      <c r="H748">
        <v>3388</v>
      </c>
      <c r="I748">
        <f t="shared" si="48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6"/>
        <v>40825.208333333336</v>
      </c>
      <c r="O748" s="6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_xlfn.TEXTSPLIT(R748,{"/"})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9"/>
        <v>229</v>
      </c>
      <c r="G749" t="s">
        <v>20</v>
      </c>
      <c r="H749">
        <v>280</v>
      </c>
      <c r="I749">
        <f t="shared" si="48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6"/>
        <v>40423.208333333336</v>
      </c>
      <c r="O749" s="6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_xlfn.TEXTSPLIT(R749,{"/"})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9"/>
        <v>35</v>
      </c>
      <c r="G750" t="s">
        <v>74</v>
      </c>
      <c r="H750">
        <v>614</v>
      </c>
      <c r="I750">
        <f t="shared" si="48"/>
        <v>110.97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6"/>
        <v>40238.25</v>
      </c>
      <c r="O750" s="6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_xlfn.TEXTSPLIT(R750,{"/"})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9"/>
        <v>157</v>
      </c>
      <c r="G751" t="s">
        <v>20</v>
      </c>
      <c r="H751">
        <v>366</v>
      </c>
      <c r="I751">
        <f t="shared" si="48"/>
        <v>36.96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6"/>
        <v>41920.208333333336</v>
      </c>
      <c r="O751" s="6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_xlfn.TEXTSPLIT(R751,{"/"})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9"/>
        <v>1</v>
      </c>
      <c r="G752" t="s">
        <v>14</v>
      </c>
      <c r="H752">
        <v>1</v>
      </c>
      <c r="I752">
        <f t="shared" si="48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6"/>
        <v>40360.208333333336</v>
      </c>
      <c r="O752" s="6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_xlfn.TEXTSPLIT(R752,{"/"})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9"/>
        <v>232</v>
      </c>
      <c r="G753" t="s">
        <v>20</v>
      </c>
      <c r="H753">
        <v>270</v>
      </c>
      <c r="I753">
        <f t="shared" si="48"/>
        <v>30.97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6"/>
        <v>42446.208333333328</v>
      </c>
      <c r="O753" s="6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_xlfn.TEXTSPLIT(R753,{"/"})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9"/>
        <v>92</v>
      </c>
      <c r="G754" t="s">
        <v>74</v>
      </c>
      <c r="H754">
        <v>114</v>
      </c>
      <c r="I754">
        <f t="shared" si="48"/>
        <v>47.04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6"/>
        <v>40395.208333333336</v>
      </c>
      <c r="O754" s="6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_xlfn.TEXTSPLIT(R754,{"/"})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9"/>
        <v>257</v>
      </c>
      <c r="G755" t="s">
        <v>20</v>
      </c>
      <c r="H755">
        <v>137</v>
      </c>
      <c r="I755">
        <f t="shared" si="48"/>
        <v>88.07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6"/>
        <v>40321.208333333336</v>
      </c>
      <c r="O755" s="6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_xlfn.TEXTSPLIT(R755,{"/"})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9"/>
        <v>168</v>
      </c>
      <c r="G756" t="s">
        <v>20</v>
      </c>
      <c r="H756">
        <v>3205</v>
      </c>
      <c r="I756">
        <f t="shared" si="48"/>
        <v>37.01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6"/>
        <v>41210.208333333336</v>
      </c>
      <c r="O756" s="6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_xlfn.TEXTSPLIT(R756,{"/"})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9"/>
        <v>167</v>
      </c>
      <c r="G757" t="s">
        <v>20</v>
      </c>
      <c r="H757">
        <v>288</v>
      </c>
      <c r="I757">
        <f t="shared" si="48"/>
        <v>26.03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6"/>
        <v>43096.25</v>
      </c>
      <c r="O757" s="6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_xlfn.TEXTSPLIT(R757,{"/"})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9"/>
        <v>772</v>
      </c>
      <c r="G758" t="s">
        <v>20</v>
      </c>
      <c r="H758">
        <v>148</v>
      </c>
      <c r="I758">
        <f t="shared" si="48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6"/>
        <v>42024.25</v>
      </c>
      <c r="O758" s="6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_xlfn.TEXTSPLIT(R758,{"/"})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9"/>
        <v>407</v>
      </c>
      <c r="G759" t="s">
        <v>20</v>
      </c>
      <c r="H759">
        <v>114</v>
      </c>
      <c r="I759">
        <f t="shared" si="48"/>
        <v>49.96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6"/>
        <v>40675.208333333336</v>
      </c>
      <c r="O759" s="6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_xlfn.TEXTSPLIT(R759,{"/"})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9"/>
        <v>564</v>
      </c>
      <c r="G760" t="s">
        <v>20</v>
      </c>
      <c r="H760">
        <v>1518</v>
      </c>
      <c r="I760">
        <f t="shared" si="48"/>
        <v>110.02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6"/>
        <v>41936.208333333336</v>
      </c>
      <c r="O760" s="6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_xlfn.TEXTSPLIT(R760,{"/"})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9"/>
        <v>68</v>
      </c>
      <c r="G761" t="s">
        <v>14</v>
      </c>
      <c r="H761">
        <v>1274</v>
      </c>
      <c r="I761">
        <f t="shared" si="48"/>
        <v>89.96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6"/>
        <v>43136.25</v>
      </c>
      <c r="O761" s="6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_xlfn.TEXTSPLIT(R761,{"/"})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9"/>
        <v>34</v>
      </c>
      <c r="G762" t="s">
        <v>14</v>
      </c>
      <c r="H762">
        <v>210</v>
      </c>
      <c r="I762">
        <f t="shared" si="48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6"/>
        <v>43678.208333333328</v>
      </c>
      <c r="O762" s="6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_xlfn.TEXTSPLIT(R762,{"/"})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9"/>
        <v>655</v>
      </c>
      <c r="G763" t="s">
        <v>20</v>
      </c>
      <c r="H763">
        <v>166</v>
      </c>
      <c r="I763">
        <f t="shared" si="48"/>
        <v>86.87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6"/>
        <v>42938.208333333328</v>
      </c>
      <c r="O763" s="6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_xlfn.TEXTSPLIT(R763,{"/"})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9"/>
        <v>177</v>
      </c>
      <c r="G764" t="s">
        <v>20</v>
      </c>
      <c r="H764">
        <v>100</v>
      </c>
      <c r="I764">
        <f t="shared" si="48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6"/>
        <v>41241.25</v>
      </c>
      <c r="O764" s="6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_xlfn.TEXTSPLIT(R764,{"/"})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9"/>
        <v>113</v>
      </c>
      <c r="G765" t="s">
        <v>20</v>
      </c>
      <c r="H765">
        <v>235</v>
      </c>
      <c r="I765">
        <f t="shared" si="48"/>
        <v>26.97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6"/>
        <v>41037.208333333336</v>
      </c>
      <c r="O765" s="6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_xlfn.TEXTSPLIT(R765,{"/"})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9"/>
        <v>728</v>
      </c>
      <c r="G766" t="s">
        <v>20</v>
      </c>
      <c r="H766">
        <v>148</v>
      </c>
      <c r="I766">
        <f t="shared" si="48"/>
        <v>54.12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6"/>
        <v>40676.208333333336</v>
      </c>
      <c r="O766" s="6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_xlfn.TEXTSPLIT(R766,{"/"})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9"/>
        <v>208</v>
      </c>
      <c r="G767" t="s">
        <v>20</v>
      </c>
      <c r="H767">
        <v>198</v>
      </c>
      <c r="I767">
        <f t="shared" si="48"/>
        <v>41.04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6"/>
        <v>42840.208333333328</v>
      </c>
      <c r="O767" s="6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_xlfn.TEXTSPLIT(R767,{"/"})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9"/>
        <v>31</v>
      </c>
      <c r="G768" t="s">
        <v>14</v>
      </c>
      <c r="H768">
        <v>248</v>
      </c>
      <c r="I768">
        <f t="shared" si="48"/>
        <v>55.05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6"/>
        <v>43362.208333333328</v>
      </c>
      <c r="O768" s="6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_xlfn.TEXTSPLIT(R768,{"/"})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9"/>
        <v>57</v>
      </c>
      <c r="G769" t="s">
        <v>14</v>
      </c>
      <c r="H769">
        <v>513</v>
      </c>
      <c r="I769">
        <f t="shared" si="48"/>
        <v>107.94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6"/>
        <v>42283.208333333328</v>
      </c>
      <c r="O769" s="6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_xlfn.TEXTSPLIT(R769,{"/"})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9"/>
        <v>231</v>
      </c>
      <c r="G770" t="s">
        <v>20</v>
      </c>
      <c r="H770">
        <v>150</v>
      </c>
      <c r="I770">
        <f t="shared" si="48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46"/>
        <v>41619.25</v>
      </c>
      <c r="O770" s="6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_xlfn.TEXTSPLIT(R770,{"/"})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9"/>
        <v>87</v>
      </c>
      <c r="G771" t="s">
        <v>14</v>
      </c>
      <c r="H771">
        <v>3410</v>
      </c>
      <c r="I771">
        <f t="shared" si="48"/>
        <v>32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50">(((L771/60)/60)/24)+DATE(1970,1,1)</f>
        <v>41501.208333333336</v>
      </c>
      <c r="O771" s="6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_xlfn.TEXTSPLIT(R771,{"/"})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9"/>
        <v>271</v>
      </c>
      <c r="G772" t="s">
        <v>20</v>
      </c>
      <c r="H772">
        <v>216</v>
      </c>
      <c r="I772">
        <f t="shared" ref="I772:I835" si="52">ROUND((E772/H772),2)</f>
        <v>53.9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50"/>
        <v>41743.208333333336</v>
      </c>
      <c r="O772" s="6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_xlfn.TEXTSPLIT(R772,{"/"})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9"/>
        <v>49</v>
      </c>
      <c r="G773" t="s">
        <v>74</v>
      </c>
      <c r="H773">
        <v>26</v>
      </c>
      <c r="I773">
        <f t="shared" si="52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50"/>
        <v>43491.25</v>
      </c>
      <c r="O773" s="6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_xlfn.TEXTSPLIT(R773,{"/"})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9"/>
        <v>113</v>
      </c>
      <c r="G774" t="s">
        <v>20</v>
      </c>
      <c r="H774">
        <v>5139</v>
      </c>
      <c r="I774">
        <f t="shared" si="52"/>
        <v>33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50"/>
        <v>43505.25</v>
      </c>
      <c r="O774" s="6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_xlfn.TEXTSPLIT(R774,{"/"})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9"/>
        <v>191</v>
      </c>
      <c r="G775" t="s">
        <v>20</v>
      </c>
      <c r="H775">
        <v>2353</v>
      </c>
      <c r="I775">
        <f t="shared" si="52"/>
        <v>43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50"/>
        <v>42838.208333333328</v>
      </c>
      <c r="O775" s="6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_xlfn.TEXTSPLIT(R775,{"/"})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9"/>
        <v>136</v>
      </c>
      <c r="G776" t="s">
        <v>20</v>
      </c>
      <c r="H776">
        <v>78</v>
      </c>
      <c r="I776">
        <f t="shared" si="52"/>
        <v>86.86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50"/>
        <v>42513.208333333328</v>
      </c>
      <c r="O776" s="6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_xlfn.TEXTSPLIT(R776,{"/"})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9"/>
        <v>10</v>
      </c>
      <c r="G777" t="s">
        <v>14</v>
      </c>
      <c r="H777">
        <v>10</v>
      </c>
      <c r="I777">
        <f t="shared" si="52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50"/>
        <v>41949.25</v>
      </c>
      <c r="O777" s="6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_xlfn.TEXTSPLIT(R777,{"/"})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ref="F778:F841" si="53">ROUND((E778/D778*100),0)</f>
        <v>66</v>
      </c>
      <c r="G778" t="s">
        <v>14</v>
      </c>
      <c r="H778">
        <v>2201</v>
      </c>
      <c r="I778">
        <f t="shared" si="52"/>
        <v>33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50"/>
        <v>43650.208333333328</v>
      </c>
      <c r="O778" s="6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_xlfn.TEXTSPLIT(R778,{"/"})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3"/>
        <v>49</v>
      </c>
      <c r="G779" t="s">
        <v>14</v>
      </c>
      <c r="H779">
        <v>676</v>
      </c>
      <c r="I779">
        <f t="shared" si="52"/>
        <v>68.03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50"/>
        <v>40809.208333333336</v>
      </c>
      <c r="O779" s="6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_xlfn.TEXTSPLIT(R779,{"/"})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3"/>
        <v>788</v>
      </c>
      <c r="G780" t="s">
        <v>20</v>
      </c>
      <c r="H780">
        <v>174</v>
      </c>
      <c r="I780">
        <f t="shared" si="52"/>
        <v>58.87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50"/>
        <v>40768.208333333336</v>
      </c>
      <c r="O780" s="6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_xlfn.TEXTSPLIT(R780,{"/"})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3"/>
        <v>80</v>
      </c>
      <c r="G781" t="s">
        <v>14</v>
      </c>
      <c r="H781">
        <v>831</v>
      </c>
      <c r="I781">
        <f t="shared" si="52"/>
        <v>105.05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50"/>
        <v>42230.208333333328</v>
      </c>
      <c r="O781" s="6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_xlfn.TEXTSPLIT(R781,{"/"})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3"/>
        <v>106</v>
      </c>
      <c r="G782" t="s">
        <v>20</v>
      </c>
      <c r="H782">
        <v>164</v>
      </c>
      <c r="I782">
        <f t="shared" si="52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50"/>
        <v>42573.208333333328</v>
      </c>
      <c r="O782" s="6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_xlfn.TEXTSPLIT(R782,{"/"})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3"/>
        <v>51</v>
      </c>
      <c r="G783" t="s">
        <v>74</v>
      </c>
      <c r="H783">
        <v>56</v>
      </c>
      <c r="I783">
        <f t="shared" si="52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50"/>
        <v>40482.208333333336</v>
      </c>
      <c r="O783" s="6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_xlfn.TEXTSPLIT(R783,{"/"})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3"/>
        <v>215</v>
      </c>
      <c r="G784" t="s">
        <v>20</v>
      </c>
      <c r="H784">
        <v>161</v>
      </c>
      <c r="I784">
        <f t="shared" si="52"/>
        <v>68.2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50"/>
        <v>40603.25</v>
      </c>
      <c r="O784" s="6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_xlfn.TEXTSPLIT(R784,{"/"})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3"/>
        <v>141</v>
      </c>
      <c r="G785" t="s">
        <v>20</v>
      </c>
      <c r="H785">
        <v>138</v>
      </c>
      <c r="I785">
        <f t="shared" si="52"/>
        <v>75.73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50"/>
        <v>41625.25</v>
      </c>
      <c r="O785" s="6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_xlfn.TEXTSPLIT(R785,{"/"})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3"/>
        <v>115</v>
      </c>
      <c r="G786" t="s">
        <v>20</v>
      </c>
      <c r="H786">
        <v>3308</v>
      </c>
      <c r="I786">
        <f t="shared" si="52"/>
        <v>31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50"/>
        <v>42435.25</v>
      </c>
      <c r="O786" s="6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_xlfn.TEXTSPLIT(R786,{"/"})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3"/>
        <v>193</v>
      </c>
      <c r="G787" t="s">
        <v>20</v>
      </c>
      <c r="H787">
        <v>127</v>
      </c>
      <c r="I787">
        <f t="shared" si="52"/>
        <v>101.88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50"/>
        <v>43582.208333333328</v>
      </c>
      <c r="O787" s="6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_xlfn.TEXTSPLIT(R787,{"/"})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3"/>
        <v>730</v>
      </c>
      <c r="G788" t="s">
        <v>20</v>
      </c>
      <c r="H788">
        <v>207</v>
      </c>
      <c r="I788">
        <f t="shared" si="52"/>
        <v>52.88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50"/>
        <v>43186.208333333328</v>
      </c>
      <c r="O788" s="6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_xlfn.TEXTSPLIT(R788,{"/"})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3"/>
        <v>100</v>
      </c>
      <c r="G789" t="s">
        <v>14</v>
      </c>
      <c r="H789">
        <v>859</v>
      </c>
      <c r="I789">
        <f t="shared" si="52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50"/>
        <v>40684.208333333336</v>
      </c>
      <c r="O789" s="6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_xlfn.TEXTSPLIT(R789,{"/"})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3"/>
        <v>88</v>
      </c>
      <c r="G790" t="s">
        <v>47</v>
      </c>
      <c r="H790">
        <v>31</v>
      </c>
      <c r="I790">
        <f t="shared" si="52"/>
        <v>102.39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50"/>
        <v>41202.208333333336</v>
      </c>
      <c r="O790" s="6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_xlfn.TEXTSPLIT(R790,{"/"})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3"/>
        <v>37</v>
      </c>
      <c r="G791" t="s">
        <v>14</v>
      </c>
      <c r="H791">
        <v>45</v>
      </c>
      <c r="I791">
        <f t="shared" si="52"/>
        <v>74.47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50"/>
        <v>41786.208333333336</v>
      </c>
      <c r="O791" s="6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_xlfn.TEXTSPLIT(R791,{"/"})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3"/>
        <v>31</v>
      </c>
      <c r="G792" t="s">
        <v>74</v>
      </c>
      <c r="H792">
        <v>1113</v>
      </c>
      <c r="I792">
        <f t="shared" si="52"/>
        <v>51.01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50"/>
        <v>40223.25</v>
      </c>
      <c r="O792" s="6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_xlfn.TEXTSPLIT(R792,{"/"})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3"/>
        <v>26</v>
      </c>
      <c r="G793" t="s">
        <v>14</v>
      </c>
      <c r="H793">
        <v>6</v>
      </c>
      <c r="I793">
        <f t="shared" si="52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50"/>
        <v>42715.25</v>
      </c>
      <c r="O793" s="6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_xlfn.TEXTSPLIT(R793,{"/"})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3"/>
        <v>34</v>
      </c>
      <c r="G794" t="s">
        <v>14</v>
      </c>
      <c r="H794">
        <v>7</v>
      </c>
      <c r="I794">
        <f t="shared" si="52"/>
        <v>97.14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50"/>
        <v>41451.208333333336</v>
      </c>
      <c r="O794" s="6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_xlfn.TEXTSPLIT(R794,{"/"})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3"/>
        <v>1186</v>
      </c>
      <c r="G795" t="s">
        <v>20</v>
      </c>
      <c r="H795">
        <v>181</v>
      </c>
      <c r="I795">
        <f t="shared" si="52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50"/>
        <v>41450.208333333336</v>
      </c>
      <c r="O795" s="6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_xlfn.TEXTSPLIT(R795,{"/"})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3"/>
        <v>125</v>
      </c>
      <c r="G796" t="s">
        <v>20</v>
      </c>
      <c r="H796">
        <v>110</v>
      </c>
      <c r="I796">
        <f t="shared" si="52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50"/>
        <v>43091.25</v>
      </c>
      <c r="O796" s="6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_xlfn.TEXTSPLIT(R796,{"/"})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3"/>
        <v>14</v>
      </c>
      <c r="G797" t="s">
        <v>14</v>
      </c>
      <c r="H797">
        <v>31</v>
      </c>
      <c r="I797">
        <f t="shared" si="52"/>
        <v>32.97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50"/>
        <v>42675.208333333328</v>
      </c>
      <c r="O797" s="6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_xlfn.TEXTSPLIT(R797,{"/"})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3"/>
        <v>55</v>
      </c>
      <c r="G798" t="s">
        <v>14</v>
      </c>
      <c r="H798">
        <v>78</v>
      </c>
      <c r="I798">
        <f t="shared" si="52"/>
        <v>54.81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50"/>
        <v>41859.208333333336</v>
      </c>
      <c r="O798" s="6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_xlfn.TEXTSPLIT(R798,{"/"})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3"/>
        <v>110</v>
      </c>
      <c r="G799" t="s">
        <v>20</v>
      </c>
      <c r="H799">
        <v>185</v>
      </c>
      <c r="I799">
        <f t="shared" si="52"/>
        <v>45.04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50"/>
        <v>43464.25</v>
      </c>
      <c r="O799" s="6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_xlfn.TEXTSPLIT(R799,{"/"})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3"/>
        <v>188</v>
      </c>
      <c r="G800" t="s">
        <v>20</v>
      </c>
      <c r="H800">
        <v>121</v>
      </c>
      <c r="I800">
        <f t="shared" si="52"/>
        <v>52.96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50"/>
        <v>41060.208333333336</v>
      </c>
      <c r="O800" s="6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_xlfn.TEXTSPLIT(R800,{"/"})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3"/>
        <v>87</v>
      </c>
      <c r="G801" t="s">
        <v>14</v>
      </c>
      <c r="H801">
        <v>1225</v>
      </c>
      <c r="I801">
        <f t="shared" si="52"/>
        <v>60.02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50"/>
        <v>42399.25</v>
      </c>
      <c r="O801" s="6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_xlfn.TEXTSPLIT(R801,{"/"})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3"/>
        <v>1</v>
      </c>
      <c r="G802" t="s">
        <v>14</v>
      </c>
      <c r="H802">
        <v>1</v>
      </c>
      <c r="I802">
        <f t="shared" si="52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50"/>
        <v>42167.208333333328</v>
      </c>
      <c r="O802" s="6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_xlfn.TEXTSPLIT(R802,{"/"})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3"/>
        <v>203</v>
      </c>
      <c r="G803" t="s">
        <v>20</v>
      </c>
      <c r="H803">
        <v>106</v>
      </c>
      <c r="I803">
        <f t="shared" si="52"/>
        <v>44.03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50"/>
        <v>43830.25</v>
      </c>
      <c r="O803" s="6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_xlfn.TEXTSPLIT(R803,{"/"})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3"/>
        <v>197</v>
      </c>
      <c r="G804" t="s">
        <v>20</v>
      </c>
      <c r="H804">
        <v>142</v>
      </c>
      <c r="I804">
        <f t="shared" si="52"/>
        <v>86.03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50"/>
        <v>43650.208333333328</v>
      </c>
      <c r="O804" s="6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_xlfn.TEXTSPLIT(R804,{"/"})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3"/>
        <v>107</v>
      </c>
      <c r="G805" t="s">
        <v>20</v>
      </c>
      <c r="H805">
        <v>233</v>
      </c>
      <c r="I805">
        <f t="shared" si="52"/>
        <v>28.01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50"/>
        <v>43492.25</v>
      </c>
      <c r="O805" s="6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_xlfn.TEXTSPLIT(R805,{"/"})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3"/>
        <v>269</v>
      </c>
      <c r="G806" t="s">
        <v>20</v>
      </c>
      <c r="H806">
        <v>218</v>
      </c>
      <c r="I806">
        <f t="shared" si="52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50"/>
        <v>43102.25</v>
      </c>
      <c r="O806" s="6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_xlfn.TEXTSPLIT(R806,{"/"})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3"/>
        <v>51</v>
      </c>
      <c r="G807" t="s">
        <v>14</v>
      </c>
      <c r="H807">
        <v>67</v>
      </c>
      <c r="I807">
        <f t="shared" si="52"/>
        <v>73.61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50"/>
        <v>41958.25</v>
      </c>
      <c r="O807" s="6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_xlfn.TEXTSPLIT(R807,{"/"})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3"/>
        <v>1180</v>
      </c>
      <c r="G808" t="s">
        <v>20</v>
      </c>
      <c r="H808">
        <v>76</v>
      </c>
      <c r="I808">
        <f t="shared" si="52"/>
        <v>108.71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50"/>
        <v>40973.25</v>
      </c>
      <c r="O808" s="6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_xlfn.TEXTSPLIT(R808,{"/"})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3"/>
        <v>264</v>
      </c>
      <c r="G809" t="s">
        <v>20</v>
      </c>
      <c r="H809">
        <v>43</v>
      </c>
      <c r="I809">
        <f t="shared" si="52"/>
        <v>42.98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50"/>
        <v>43753.208333333328</v>
      </c>
      <c r="O809" s="6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_xlfn.TEXTSPLIT(R809,{"/"})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3"/>
        <v>30</v>
      </c>
      <c r="G810" t="s">
        <v>14</v>
      </c>
      <c r="H810">
        <v>19</v>
      </c>
      <c r="I810">
        <f t="shared" si="52"/>
        <v>83.32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50"/>
        <v>42507.208333333328</v>
      </c>
      <c r="O810" s="6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_xlfn.TEXTSPLIT(R810,{"/"})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3"/>
        <v>63</v>
      </c>
      <c r="G811" t="s">
        <v>14</v>
      </c>
      <c r="H811">
        <v>2108</v>
      </c>
      <c r="I811">
        <f t="shared" si="52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50"/>
        <v>41135.208333333336</v>
      </c>
      <c r="O811" s="6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_xlfn.TEXTSPLIT(R811,{"/"})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3"/>
        <v>193</v>
      </c>
      <c r="G812" t="s">
        <v>20</v>
      </c>
      <c r="H812">
        <v>221</v>
      </c>
      <c r="I812">
        <f t="shared" si="52"/>
        <v>55.93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50"/>
        <v>43067.25</v>
      </c>
      <c r="O812" s="6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_xlfn.TEXTSPLIT(R812,{"/"})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3"/>
        <v>77</v>
      </c>
      <c r="G813" t="s">
        <v>14</v>
      </c>
      <c r="H813">
        <v>679</v>
      </c>
      <c r="I813">
        <f t="shared" si="52"/>
        <v>105.04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50"/>
        <v>42378.25</v>
      </c>
      <c r="O813" s="6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_xlfn.TEXTSPLIT(R813,{"/"})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3"/>
        <v>226</v>
      </c>
      <c r="G814" t="s">
        <v>20</v>
      </c>
      <c r="H814">
        <v>2805</v>
      </c>
      <c r="I814">
        <f t="shared" si="52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50"/>
        <v>43206.208333333328</v>
      </c>
      <c r="O814" s="6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_xlfn.TEXTSPLIT(R814,{"/"})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3"/>
        <v>239</v>
      </c>
      <c r="G815" t="s">
        <v>20</v>
      </c>
      <c r="H815">
        <v>68</v>
      </c>
      <c r="I815">
        <f t="shared" si="52"/>
        <v>112.66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50"/>
        <v>41148.208333333336</v>
      </c>
      <c r="O815" s="6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_xlfn.TEXTSPLIT(R815,{"/"})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3"/>
        <v>92</v>
      </c>
      <c r="G816" t="s">
        <v>14</v>
      </c>
      <c r="H816">
        <v>36</v>
      </c>
      <c r="I816">
        <f t="shared" si="52"/>
        <v>81.94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50"/>
        <v>42517.208333333328</v>
      </c>
      <c r="O816" s="6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_xlfn.TEXTSPLIT(R816,{"/"})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3"/>
        <v>130</v>
      </c>
      <c r="G817" t="s">
        <v>20</v>
      </c>
      <c r="H817">
        <v>183</v>
      </c>
      <c r="I817">
        <f t="shared" si="52"/>
        <v>64.05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50"/>
        <v>43068.25</v>
      </c>
      <c r="O817" s="6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_xlfn.TEXTSPLIT(R817,{"/"})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3"/>
        <v>615</v>
      </c>
      <c r="G818" t="s">
        <v>20</v>
      </c>
      <c r="H818">
        <v>133</v>
      </c>
      <c r="I818">
        <f t="shared" si="52"/>
        <v>106.39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50"/>
        <v>41680.25</v>
      </c>
      <c r="O818" s="6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_xlfn.TEXTSPLIT(R818,{"/"})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3"/>
        <v>369</v>
      </c>
      <c r="G819" t="s">
        <v>20</v>
      </c>
      <c r="H819">
        <v>2489</v>
      </c>
      <c r="I819">
        <f t="shared" si="52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50"/>
        <v>43589.208333333328</v>
      </c>
      <c r="O819" s="6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_xlfn.TEXTSPLIT(R819,{"/"})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3"/>
        <v>1095</v>
      </c>
      <c r="G820" t="s">
        <v>20</v>
      </c>
      <c r="H820">
        <v>69</v>
      </c>
      <c r="I820">
        <f t="shared" si="52"/>
        <v>111.07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50"/>
        <v>43486.25</v>
      </c>
      <c r="O820" s="6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_xlfn.TEXTSPLIT(R820,{"/"})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3"/>
        <v>51</v>
      </c>
      <c r="G821" t="s">
        <v>14</v>
      </c>
      <c r="H821">
        <v>47</v>
      </c>
      <c r="I821">
        <f t="shared" si="52"/>
        <v>95.94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50"/>
        <v>41237.25</v>
      </c>
      <c r="O821" s="6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_xlfn.TEXTSPLIT(R821,{"/"})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3"/>
        <v>801</v>
      </c>
      <c r="G822" t="s">
        <v>20</v>
      </c>
      <c r="H822">
        <v>279</v>
      </c>
      <c r="I822">
        <f t="shared" si="52"/>
        <v>43.04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50"/>
        <v>43310.208333333328</v>
      </c>
      <c r="O822" s="6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_xlfn.TEXTSPLIT(R822,{"/"})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3"/>
        <v>291</v>
      </c>
      <c r="G823" t="s">
        <v>20</v>
      </c>
      <c r="H823">
        <v>210</v>
      </c>
      <c r="I823">
        <f t="shared" si="52"/>
        <v>67.97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50"/>
        <v>42794.25</v>
      </c>
      <c r="O823" s="6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_xlfn.TEXTSPLIT(R823,{"/"})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3"/>
        <v>350</v>
      </c>
      <c r="G824" t="s">
        <v>20</v>
      </c>
      <c r="H824">
        <v>2100</v>
      </c>
      <c r="I824">
        <f t="shared" si="52"/>
        <v>89.99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50"/>
        <v>41698.25</v>
      </c>
      <c r="O824" s="6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_xlfn.TEXTSPLIT(R824,{"/"})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3"/>
        <v>357</v>
      </c>
      <c r="G825" t="s">
        <v>20</v>
      </c>
      <c r="H825">
        <v>252</v>
      </c>
      <c r="I825">
        <f t="shared" si="52"/>
        <v>58.1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50"/>
        <v>41892.208333333336</v>
      </c>
      <c r="O825" s="6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_xlfn.TEXTSPLIT(R825,{"/"})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3"/>
        <v>126</v>
      </c>
      <c r="G826" t="s">
        <v>20</v>
      </c>
      <c r="H826">
        <v>1280</v>
      </c>
      <c r="I826">
        <f t="shared" si="52"/>
        <v>84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50"/>
        <v>40348.208333333336</v>
      </c>
      <c r="O826" s="6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_xlfn.TEXTSPLIT(R826,{"/"})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3"/>
        <v>388</v>
      </c>
      <c r="G827" t="s">
        <v>20</v>
      </c>
      <c r="H827">
        <v>157</v>
      </c>
      <c r="I827">
        <f t="shared" si="52"/>
        <v>88.85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50"/>
        <v>42941.208333333328</v>
      </c>
      <c r="O827" s="6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_xlfn.TEXTSPLIT(R827,{"/"})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3"/>
        <v>457</v>
      </c>
      <c r="G828" t="s">
        <v>20</v>
      </c>
      <c r="H828">
        <v>194</v>
      </c>
      <c r="I828">
        <f t="shared" si="52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50"/>
        <v>40525.25</v>
      </c>
      <c r="O828" s="6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_xlfn.TEXTSPLIT(R828,{"/"})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3"/>
        <v>267</v>
      </c>
      <c r="G829" t="s">
        <v>20</v>
      </c>
      <c r="H829">
        <v>82</v>
      </c>
      <c r="I829">
        <f t="shared" si="52"/>
        <v>74.8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50"/>
        <v>40666.208333333336</v>
      </c>
      <c r="O829" s="6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_xlfn.TEXTSPLIT(R829,{"/"})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3"/>
        <v>69</v>
      </c>
      <c r="G830" t="s">
        <v>14</v>
      </c>
      <c r="H830">
        <v>70</v>
      </c>
      <c r="I830">
        <f t="shared" si="52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50"/>
        <v>43340.208333333328</v>
      </c>
      <c r="O830" s="6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_xlfn.TEXTSPLIT(R830,{"/"})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3"/>
        <v>51</v>
      </c>
      <c r="G831" t="s">
        <v>14</v>
      </c>
      <c r="H831">
        <v>154</v>
      </c>
      <c r="I831">
        <f t="shared" si="52"/>
        <v>32.01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50"/>
        <v>42164.208333333328</v>
      </c>
      <c r="O831" s="6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_xlfn.TEXTSPLIT(R831,{"/"})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3"/>
        <v>1</v>
      </c>
      <c r="G832" t="s">
        <v>14</v>
      </c>
      <c r="H832">
        <v>22</v>
      </c>
      <c r="I832">
        <f t="shared" si="52"/>
        <v>64.73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50"/>
        <v>43103.25</v>
      </c>
      <c r="O832" s="6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_xlfn.TEXTSPLIT(R832,{"/"})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3"/>
        <v>109</v>
      </c>
      <c r="G833" t="s">
        <v>20</v>
      </c>
      <c r="H833">
        <v>4233</v>
      </c>
      <c r="I833">
        <f t="shared" si="52"/>
        <v>25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50"/>
        <v>40994.208333333336</v>
      </c>
      <c r="O833" s="6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_xlfn.TEXTSPLIT(R833,{"/"})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3"/>
        <v>315</v>
      </c>
      <c r="G834" t="s">
        <v>20</v>
      </c>
      <c r="H834">
        <v>1297</v>
      </c>
      <c r="I834">
        <f t="shared" si="52"/>
        <v>104.98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50"/>
        <v>42299.208333333328</v>
      </c>
      <c r="O834" s="6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_xlfn.TEXTSPLIT(R834,{"/"})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3"/>
        <v>158</v>
      </c>
      <c r="G835" t="s">
        <v>20</v>
      </c>
      <c r="H835">
        <v>165</v>
      </c>
      <c r="I835">
        <f t="shared" si="52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54">(((L835/60)/60)/24)+DATE(1970,1,1)</f>
        <v>40588.25</v>
      </c>
      <c r="O835" s="6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_xlfn.TEXTSPLIT(R835,{"/"})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3"/>
        <v>154</v>
      </c>
      <c r="G836" t="s">
        <v>20</v>
      </c>
      <c r="H836">
        <v>119</v>
      </c>
      <c r="I836">
        <f t="shared" ref="I836:I899" si="56">ROUND((E836/H836),2)</f>
        <v>94.35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4"/>
        <v>41448.208333333336</v>
      </c>
      <c r="O836" s="6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_xlfn.TEXTSPLIT(R836,{"/"})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3"/>
        <v>90</v>
      </c>
      <c r="G837" t="s">
        <v>14</v>
      </c>
      <c r="H837">
        <v>1758</v>
      </c>
      <c r="I837">
        <f t="shared" si="56"/>
        <v>44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4"/>
        <v>42063.25</v>
      </c>
      <c r="O837" s="6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_xlfn.TEXTSPLIT(R837,{"/"})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3"/>
        <v>75</v>
      </c>
      <c r="G838" t="s">
        <v>14</v>
      </c>
      <c r="H838">
        <v>94</v>
      </c>
      <c r="I838">
        <f t="shared" si="56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4"/>
        <v>40214.25</v>
      </c>
      <c r="O838" s="6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_xlfn.TEXTSPLIT(R838,{"/"})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3"/>
        <v>853</v>
      </c>
      <c r="G839" t="s">
        <v>20</v>
      </c>
      <c r="H839">
        <v>1797</v>
      </c>
      <c r="I839">
        <f t="shared" si="56"/>
        <v>84.01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4"/>
        <v>40629.208333333336</v>
      </c>
      <c r="O839" s="6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_xlfn.TEXTSPLIT(R839,{"/"})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3"/>
        <v>139</v>
      </c>
      <c r="G840" t="s">
        <v>20</v>
      </c>
      <c r="H840">
        <v>261</v>
      </c>
      <c r="I840">
        <f t="shared" si="56"/>
        <v>34.06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4"/>
        <v>43370.208333333328</v>
      </c>
      <c r="O840" s="6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_xlfn.TEXTSPLIT(R840,{"/"})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3"/>
        <v>190</v>
      </c>
      <c r="G841" t="s">
        <v>20</v>
      </c>
      <c r="H841">
        <v>157</v>
      </c>
      <c r="I841">
        <f t="shared" si="56"/>
        <v>93.27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4"/>
        <v>41715.208333333336</v>
      </c>
      <c r="O841" s="6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_xlfn.TEXTSPLIT(R841,{"/"})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ref="F842:F905" si="57">ROUND((E842/D842*100),0)</f>
        <v>100</v>
      </c>
      <c r="G842" t="s">
        <v>20</v>
      </c>
      <c r="H842">
        <v>3533</v>
      </c>
      <c r="I842">
        <f t="shared" si="56"/>
        <v>33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4"/>
        <v>41836.208333333336</v>
      </c>
      <c r="O842" s="6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_xlfn.TEXTSPLIT(R842,{"/"})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7"/>
        <v>143</v>
      </c>
      <c r="G843" t="s">
        <v>20</v>
      </c>
      <c r="H843">
        <v>155</v>
      </c>
      <c r="I843">
        <f t="shared" si="56"/>
        <v>83.81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4"/>
        <v>42419.25</v>
      </c>
      <c r="O843" s="6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_xlfn.TEXTSPLIT(R843,{"/"})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7"/>
        <v>563</v>
      </c>
      <c r="G844" t="s">
        <v>20</v>
      </c>
      <c r="H844">
        <v>132</v>
      </c>
      <c r="I844">
        <f t="shared" si="56"/>
        <v>63.99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4"/>
        <v>43266.208333333328</v>
      </c>
      <c r="O844" s="6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_xlfn.TEXTSPLIT(R844,{"/"})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7"/>
        <v>31</v>
      </c>
      <c r="G845" t="s">
        <v>14</v>
      </c>
      <c r="H845">
        <v>33</v>
      </c>
      <c r="I845">
        <f t="shared" si="56"/>
        <v>81.91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4"/>
        <v>43338.208333333328</v>
      </c>
      <c r="O845" s="6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_xlfn.TEXTSPLIT(R845,{"/"})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7"/>
        <v>99</v>
      </c>
      <c r="G846" t="s">
        <v>74</v>
      </c>
      <c r="H846">
        <v>94</v>
      </c>
      <c r="I846">
        <f t="shared" si="56"/>
        <v>93.05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4"/>
        <v>40930.25</v>
      </c>
      <c r="O846" s="6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_xlfn.TEXTSPLIT(R846,{"/"})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7"/>
        <v>198</v>
      </c>
      <c r="G847" t="s">
        <v>20</v>
      </c>
      <c r="H847">
        <v>1354</v>
      </c>
      <c r="I847">
        <f t="shared" si="56"/>
        <v>101.98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4"/>
        <v>43235.208333333328</v>
      </c>
      <c r="O847" s="6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_xlfn.TEXTSPLIT(R847,{"/"})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7"/>
        <v>509</v>
      </c>
      <c r="G848" t="s">
        <v>20</v>
      </c>
      <c r="H848">
        <v>48</v>
      </c>
      <c r="I848">
        <f t="shared" si="56"/>
        <v>105.94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4"/>
        <v>43302.208333333328</v>
      </c>
      <c r="O848" s="6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_xlfn.TEXTSPLIT(R848,{"/"})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7"/>
        <v>238</v>
      </c>
      <c r="G849" t="s">
        <v>20</v>
      </c>
      <c r="H849">
        <v>110</v>
      </c>
      <c r="I849">
        <f t="shared" si="56"/>
        <v>101.58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4"/>
        <v>43107.25</v>
      </c>
      <c r="O849" s="6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_xlfn.TEXTSPLIT(R849,{"/"})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7"/>
        <v>338</v>
      </c>
      <c r="G850" t="s">
        <v>20</v>
      </c>
      <c r="H850">
        <v>172</v>
      </c>
      <c r="I850">
        <f t="shared" si="56"/>
        <v>62.97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4"/>
        <v>40341.208333333336</v>
      </c>
      <c r="O850" s="6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_xlfn.TEXTSPLIT(R850,{"/"})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7"/>
        <v>133</v>
      </c>
      <c r="G851" t="s">
        <v>20</v>
      </c>
      <c r="H851">
        <v>307</v>
      </c>
      <c r="I851">
        <f t="shared" si="56"/>
        <v>29.05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4"/>
        <v>40948.25</v>
      </c>
      <c r="O851" s="6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_xlfn.TEXTSPLIT(R851,{"/"})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7"/>
        <v>1</v>
      </c>
      <c r="G852" t="s">
        <v>14</v>
      </c>
      <c r="H852">
        <v>1</v>
      </c>
      <c r="I852">
        <f t="shared" si="56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4"/>
        <v>40866.25</v>
      </c>
      <c r="O852" s="6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_xlfn.TEXTSPLIT(R852,{"/"})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7"/>
        <v>208</v>
      </c>
      <c r="G853" t="s">
        <v>20</v>
      </c>
      <c r="H853">
        <v>160</v>
      </c>
      <c r="I853">
        <f t="shared" si="56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4"/>
        <v>41031.208333333336</v>
      </c>
      <c r="O853" s="6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_xlfn.TEXTSPLIT(R853,{"/"})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7"/>
        <v>51</v>
      </c>
      <c r="G854" t="s">
        <v>14</v>
      </c>
      <c r="H854">
        <v>31</v>
      </c>
      <c r="I854">
        <f t="shared" si="56"/>
        <v>80.81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4"/>
        <v>40740.208333333336</v>
      </c>
      <c r="O854" s="6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_xlfn.TEXTSPLIT(R854,{"/"})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7"/>
        <v>652</v>
      </c>
      <c r="G855" t="s">
        <v>20</v>
      </c>
      <c r="H855">
        <v>1467</v>
      </c>
      <c r="I855">
        <f t="shared" si="56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4"/>
        <v>40714.208333333336</v>
      </c>
      <c r="O855" s="6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_xlfn.TEXTSPLIT(R855,{"/"})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7"/>
        <v>114</v>
      </c>
      <c r="G856" t="s">
        <v>20</v>
      </c>
      <c r="H856">
        <v>2662</v>
      </c>
      <c r="I856">
        <f t="shared" si="56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4"/>
        <v>43787.25</v>
      </c>
      <c r="O856" s="6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_xlfn.TEXTSPLIT(R856,{"/"})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7"/>
        <v>102</v>
      </c>
      <c r="G857" t="s">
        <v>20</v>
      </c>
      <c r="H857">
        <v>452</v>
      </c>
      <c r="I857">
        <f t="shared" si="56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4"/>
        <v>40712.208333333336</v>
      </c>
      <c r="O857" s="6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_xlfn.TEXTSPLIT(R857,{"/"})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7"/>
        <v>357</v>
      </c>
      <c r="G858" t="s">
        <v>20</v>
      </c>
      <c r="H858">
        <v>158</v>
      </c>
      <c r="I858">
        <f t="shared" si="56"/>
        <v>54.16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4"/>
        <v>41023.208333333336</v>
      </c>
      <c r="O858" s="6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_xlfn.TEXTSPLIT(R858,{"/"})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7"/>
        <v>140</v>
      </c>
      <c r="G859" t="s">
        <v>20</v>
      </c>
      <c r="H859">
        <v>225</v>
      </c>
      <c r="I859">
        <f t="shared" si="56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4"/>
        <v>40944.25</v>
      </c>
      <c r="O859" s="6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_xlfn.TEXTSPLIT(R859,{"/"})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7"/>
        <v>69</v>
      </c>
      <c r="G860" t="s">
        <v>14</v>
      </c>
      <c r="H860">
        <v>35</v>
      </c>
      <c r="I860">
        <f t="shared" si="56"/>
        <v>79.37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4"/>
        <v>43211.208333333328</v>
      </c>
      <c r="O860" s="6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_xlfn.TEXTSPLIT(R860,{"/"})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7"/>
        <v>36</v>
      </c>
      <c r="G861" t="s">
        <v>14</v>
      </c>
      <c r="H861">
        <v>63</v>
      </c>
      <c r="I861">
        <f t="shared" si="56"/>
        <v>41.17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4"/>
        <v>41334.25</v>
      </c>
      <c r="O861" s="6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_xlfn.TEXTSPLIT(R861,{"/"})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7"/>
        <v>252</v>
      </c>
      <c r="G862" t="s">
        <v>20</v>
      </c>
      <c r="H862">
        <v>65</v>
      </c>
      <c r="I862">
        <f t="shared" si="56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4"/>
        <v>43515.25</v>
      </c>
      <c r="O862" s="6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_xlfn.TEXTSPLIT(R862,{"/"})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7"/>
        <v>106</v>
      </c>
      <c r="G863" t="s">
        <v>20</v>
      </c>
      <c r="H863">
        <v>163</v>
      </c>
      <c r="I863">
        <f t="shared" si="56"/>
        <v>57.16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4"/>
        <v>40258.208333333336</v>
      </c>
      <c r="O863" s="6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_xlfn.TEXTSPLIT(R863,{"/"})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7"/>
        <v>187</v>
      </c>
      <c r="G864" t="s">
        <v>20</v>
      </c>
      <c r="H864">
        <v>85</v>
      </c>
      <c r="I864">
        <f t="shared" si="56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4"/>
        <v>40756.208333333336</v>
      </c>
      <c r="O864" s="6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_xlfn.TEXTSPLIT(R864,{"/"})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7"/>
        <v>387</v>
      </c>
      <c r="G865" t="s">
        <v>20</v>
      </c>
      <c r="H865">
        <v>217</v>
      </c>
      <c r="I865">
        <f t="shared" si="56"/>
        <v>24.95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4"/>
        <v>42172.208333333328</v>
      </c>
      <c r="O865" s="6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_xlfn.TEXTSPLIT(R865,{"/"})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7"/>
        <v>347</v>
      </c>
      <c r="G866" t="s">
        <v>20</v>
      </c>
      <c r="H866">
        <v>150</v>
      </c>
      <c r="I866">
        <f t="shared" si="56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4"/>
        <v>42601.208333333328</v>
      </c>
      <c r="O866" s="6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_xlfn.TEXTSPLIT(R866,{"/"})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7"/>
        <v>186</v>
      </c>
      <c r="G867" t="s">
        <v>20</v>
      </c>
      <c r="H867">
        <v>3272</v>
      </c>
      <c r="I867">
        <f t="shared" si="56"/>
        <v>46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4"/>
        <v>41897.208333333336</v>
      </c>
      <c r="O867" s="6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_xlfn.TEXTSPLIT(R867,{"/"})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7"/>
        <v>43</v>
      </c>
      <c r="G868" t="s">
        <v>74</v>
      </c>
      <c r="H868">
        <v>898</v>
      </c>
      <c r="I868">
        <f t="shared" si="56"/>
        <v>88.02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4"/>
        <v>40671.208333333336</v>
      </c>
      <c r="O868" s="6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_xlfn.TEXTSPLIT(R868,{"/"})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7"/>
        <v>162</v>
      </c>
      <c r="G869" t="s">
        <v>20</v>
      </c>
      <c r="H869">
        <v>300</v>
      </c>
      <c r="I869">
        <f t="shared" si="56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4"/>
        <v>43382.208333333328</v>
      </c>
      <c r="O869" s="6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_xlfn.TEXTSPLIT(R869,{"/"})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7"/>
        <v>185</v>
      </c>
      <c r="G870" t="s">
        <v>20</v>
      </c>
      <c r="H870">
        <v>126</v>
      </c>
      <c r="I870">
        <f t="shared" si="56"/>
        <v>102.69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4"/>
        <v>41559.208333333336</v>
      </c>
      <c r="O870" s="6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_xlfn.TEXTSPLIT(R870,{"/"})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7"/>
        <v>24</v>
      </c>
      <c r="G871" t="s">
        <v>14</v>
      </c>
      <c r="H871">
        <v>526</v>
      </c>
      <c r="I871">
        <f t="shared" si="56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4"/>
        <v>40350.208333333336</v>
      </c>
      <c r="O871" s="6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_xlfn.TEXTSPLIT(R871,{"/"})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7"/>
        <v>90</v>
      </c>
      <c r="G872" t="s">
        <v>14</v>
      </c>
      <c r="H872">
        <v>121</v>
      </c>
      <c r="I872">
        <f t="shared" si="56"/>
        <v>57.19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4"/>
        <v>42240.208333333328</v>
      </c>
      <c r="O872" s="6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_xlfn.TEXTSPLIT(R872,{"/"})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7"/>
        <v>273</v>
      </c>
      <c r="G873" t="s">
        <v>20</v>
      </c>
      <c r="H873">
        <v>2320</v>
      </c>
      <c r="I873">
        <f t="shared" si="56"/>
        <v>84.01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4"/>
        <v>43040.208333333328</v>
      </c>
      <c r="O873" s="6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_xlfn.TEXTSPLIT(R873,{"/"})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7"/>
        <v>170</v>
      </c>
      <c r="G874" t="s">
        <v>20</v>
      </c>
      <c r="H874">
        <v>81</v>
      </c>
      <c r="I874">
        <f t="shared" si="56"/>
        <v>98.67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4"/>
        <v>43346.208333333328</v>
      </c>
      <c r="O874" s="6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_xlfn.TEXTSPLIT(R874,{"/"})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7"/>
        <v>188</v>
      </c>
      <c r="G875" t="s">
        <v>20</v>
      </c>
      <c r="H875">
        <v>1887</v>
      </c>
      <c r="I875">
        <f t="shared" si="56"/>
        <v>42.01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4"/>
        <v>41647.25</v>
      </c>
      <c r="O875" s="6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_xlfn.TEXTSPLIT(R875,{"/"})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7"/>
        <v>347</v>
      </c>
      <c r="G876" t="s">
        <v>20</v>
      </c>
      <c r="H876">
        <v>4358</v>
      </c>
      <c r="I876">
        <f t="shared" si="56"/>
        <v>32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4"/>
        <v>40291.208333333336</v>
      </c>
      <c r="O876" s="6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_xlfn.TEXTSPLIT(R876,{"/"})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7"/>
        <v>69</v>
      </c>
      <c r="G877" t="s">
        <v>14</v>
      </c>
      <c r="H877">
        <v>67</v>
      </c>
      <c r="I877">
        <f t="shared" si="56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4"/>
        <v>40556.25</v>
      </c>
      <c r="O877" s="6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_xlfn.TEXTSPLIT(R877,{"/"})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7"/>
        <v>25</v>
      </c>
      <c r="G878" t="s">
        <v>14</v>
      </c>
      <c r="H878">
        <v>57</v>
      </c>
      <c r="I878">
        <f t="shared" si="56"/>
        <v>37.04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4"/>
        <v>43624.208333333328</v>
      </c>
      <c r="O878" s="6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_xlfn.TEXTSPLIT(R878,{"/"})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7"/>
        <v>77</v>
      </c>
      <c r="G879" t="s">
        <v>14</v>
      </c>
      <c r="H879">
        <v>1229</v>
      </c>
      <c r="I879">
        <f t="shared" si="56"/>
        <v>103.03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4"/>
        <v>42577.208333333328</v>
      </c>
      <c r="O879" s="6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_xlfn.TEXTSPLIT(R879,{"/"})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7"/>
        <v>37</v>
      </c>
      <c r="G880" t="s">
        <v>14</v>
      </c>
      <c r="H880">
        <v>12</v>
      </c>
      <c r="I880">
        <f t="shared" si="56"/>
        <v>84.33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4"/>
        <v>43845.25</v>
      </c>
      <c r="O880" s="6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_xlfn.TEXTSPLIT(R880,{"/"})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7"/>
        <v>544</v>
      </c>
      <c r="G881" t="s">
        <v>20</v>
      </c>
      <c r="H881">
        <v>53</v>
      </c>
      <c r="I881">
        <f t="shared" si="56"/>
        <v>102.6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4"/>
        <v>42788.25</v>
      </c>
      <c r="O881" s="6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_xlfn.TEXTSPLIT(R881,{"/"})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7"/>
        <v>229</v>
      </c>
      <c r="G882" t="s">
        <v>20</v>
      </c>
      <c r="H882">
        <v>2414</v>
      </c>
      <c r="I882">
        <f t="shared" si="56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4"/>
        <v>43667.208333333328</v>
      </c>
      <c r="O882" s="6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_xlfn.TEXTSPLIT(R882,{"/"})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7"/>
        <v>39</v>
      </c>
      <c r="G883" t="s">
        <v>14</v>
      </c>
      <c r="H883">
        <v>452</v>
      </c>
      <c r="I883">
        <f t="shared" si="56"/>
        <v>70.06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4"/>
        <v>42194.208333333328</v>
      </c>
      <c r="O883" s="6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_xlfn.TEXTSPLIT(R883,{"/"})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7"/>
        <v>370</v>
      </c>
      <c r="G884" t="s">
        <v>20</v>
      </c>
      <c r="H884">
        <v>80</v>
      </c>
      <c r="I884">
        <f t="shared" si="56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4"/>
        <v>42025.25</v>
      </c>
      <c r="O884" s="6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_xlfn.TEXTSPLIT(R884,{"/"})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7"/>
        <v>238</v>
      </c>
      <c r="G885" t="s">
        <v>20</v>
      </c>
      <c r="H885">
        <v>193</v>
      </c>
      <c r="I885">
        <f t="shared" si="56"/>
        <v>41.91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4"/>
        <v>40323.208333333336</v>
      </c>
      <c r="O885" s="6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_xlfn.TEXTSPLIT(R885,{"/"})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7"/>
        <v>64</v>
      </c>
      <c r="G886" t="s">
        <v>14</v>
      </c>
      <c r="H886">
        <v>1886</v>
      </c>
      <c r="I886">
        <f t="shared" si="56"/>
        <v>57.99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4"/>
        <v>41763.208333333336</v>
      </c>
      <c r="O886" s="6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_xlfn.TEXTSPLIT(R886,{"/"})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7"/>
        <v>118</v>
      </c>
      <c r="G887" t="s">
        <v>20</v>
      </c>
      <c r="H887">
        <v>52</v>
      </c>
      <c r="I887">
        <f t="shared" si="56"/>
        <v>40.94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4"/>
        <v>40335.208333333336</v>
      </c>
      <c r="O887" s="6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_xlfn.TEXTSPLIT(R887,{"/"})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7"/>
        <v>85</v>
      </c>
      <c r="G888" t="s">
        <v>14</v>
      </c>
      <c r="H888">
        <v>1825</v>
      </c>
      <c r="I888">
        <f t="shared" si="56"/>
        <v>70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4"/>
        <v>40416.208333333336</v>
      </c>
      <c r="O888" s="6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_xlfn.TEXTSPLIT(R888,{"/"})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7"/>
        <v>29</v>
      </c>
      <c r="G889" t="s">
        <v>14</v>
      </c>
      <c r="H889">
        <v>31</v>
      </c>
      <c r="I889">
        <f t="shared" si="56"/>
        <v>73.84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4"/>
        <v>42202.208333333328</v>
      </c>
      <c r="O889" s="6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_xlfn.TEXTSPLIT(R889,{"/"})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7"/>
        <v>210</v>
      </c>
      <c r="G890" t="s">
        <v>20</v>
      </c>
      <c r="H890">
        <v>290</v>
      </c>
      <c r="I890">
        <f t="shared" si="56"/>
        <v>41.98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4"/>
        <v>42836.208333333328</v>
      </c>
      <c r="O890" s="6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_xlfn.TEXTSPLIT(R890,{"/"})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7"/>
        <v>170</v>
      </c>
      <c r="G891" t="s">
        <v>20</v>
      </c>
      <c r="H891">
        <v>122</v>
      </c>
      <c r="I891">
        <f t="shared" si="56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4"/>
        <v>41710.208333333336</v>
      </c>
      <c r="O891" s="6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_xlfn.TEXTSPLIT(R891,{"/"})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7"/>
        <v>116</v>
      </c>
      <c r="G892" t="s">
        <v>20</v>
      </c>
      <c r="H892">
        <v>1470</v>
      </c>
      <c r="I892">
        <f t="shared" si="56"/>
        <v>106.02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4"/>
        <v>43640.208333333328</v>
      </c>
      <c r="O892" s="6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_xlfn.TEXTSPLIT(R892,{"/"})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7"/>
        <v>259</v>
      </c>
      <c r="G893" t="s">
        <v>20</v>
      </c>
      <c r="H893">
        <v>165</v>
      </c>
      <c r="I893">
        <f t="shared" si="56"/>
        <v>47.02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4"/>
        <v>40880.25</v>
      </c>
      <c r="O893" s="6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_xlfn.TEXTSPLIT(R893,{"/"})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7"/>
        <v>231</v>
      </c>
      <c r="G894" t="s">
        <v>20</v>
      </c>
      <c r="H894">
        <v>182</v>
      </c>
      <c r="I894">
        <f t="shared" si="56"/>
        <v>76.02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4"/>
        <v>40319.208333333336</v>
      </c>
      <c r="O894" s="6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_xlfn.TEXTSPLIT(R894,{"/"})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7"/>
        <v>128</v>
      </c>
      <c r="G895" t="s">
        <v>20</v>
      </c>
      <c r="H895">
        <v>199</v>
      </c>
      <c r="I895">
        <f t="shared" si="56"/>
        <v>54.12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4"/>
        <v>42170.208333333328</v>
      </c>
      <c r="O895" s="6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_xlfn.TEXTSPLIT(R895,{"/"})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7"/>
        <v>189</v>
      </c>
      <c r="G896" t="s">
        <v>20</v>
      </c>
      <c r="H896">
        <v>56</v>
      </c>
      <c r="I896">
        <f t="shared" si="56"/>
        <v>57.29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4"/>
        <v>41466.208333333336</v>
      </c>
      <c r="O896" s="6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_xlfn.TEXTSPLIT(R896,{"/"})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7"/>
        <v>7</v>
      </c>
      <c r="G897" t="s">
        <v>14</v>
      </c>
      <c r="H897">
        <v>107</v>
      </c>
      <c r="I897">
        <f t="shared" si="56"/>
        <v>103.81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4"/>
        <v>43134.25</v>
      </c>
      <c r="O897" s="6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_xlfn.TEXTSPLIT(R897,{"/"})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7"/>
        <v>774</v>
      </c>
      <c r="G898" t="s">
        <v>20</v>
      </c>
      <c r="H898">
        <v>1460</v>
      </c>
      <c r="I898">
        <f t="shared" si="56"/>
        <v>105.03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54"/>
        <v>40738.208333333336</v>
      </c>
      <c r="O898" s="6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_xlfn.TEXTSPLIT(R898,{"/"})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7"/>
        <v>28</v>
      </c>
      <c r="G899" t="s">
        <v>14</v>
      </c>
      <c r="H899">
        <v>27</v>
      </c>
      <c r="I899">
        <f t="shared" si="56"/>
        <v>90.26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58">(((L899/60)/60)/24)+DATE(1970,1,1)</f>
        <v>43583.208333333328</v>
      </c>
      <c r="O899" s="6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_xlfn.TEXTSPLIT(R899,{"/"})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7"/>
        <v>52</v>
      </c>
      <c r="G900" t="s">
        <v>14</v>
      </c>
      <c r="H900">
        <v>1221</v>
      </c>
      <c r="I900">
        <f t="shared" ref="I900:I963" si="60">ROUND((E900/H900),2)</f>
        <v>76.98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8"/>
        <v>43815.25</v>
      </c>
      <c r="O900" s="6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_xlfn.TEXTSPLIT(R900,{"/"})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7"/>
        <v>407</v>
      </c>
      <c r="G901" t="s">
        <v>20</v>
      </c>
      <c r="H901">
        <v>123</v>
      </c>
      <c r="I901">
        <f t="shared" si="60"/>
        <v>102.6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8"/>
        <v>41554.208333333336</v>
      </c>
      <c r="O901" s="6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_xlfn.TEXTSPLIT(R901,{"/"})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7"/>
        <v>2</v>
      </c>
      <c r="G902" t="s">
        <v>14</v>
      </c>
      <c r="H902">
        <v>1</v>
      </c>
      <c r="I902">
        <f t="shared" si="60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8"/>
        <v>41901.208333333336</v>
      </c>
      <c r="O902" s="6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_xlfn.TEXTSPLIT(R902,{"/"})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7"/>
        <v>156</v>
      </c>
      <c r="G903" t="s">
        <v>20</v>
      </c>
      <c r="H903">
        <v>159</v>
      </c>
      <c r="I903">
        <f t="shared" si="60"/>
        <v>55.01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8"/>
        <v>43298.208333333328</v>
      </c>
      <c r="O903" s="6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_xlfn.TEXTSPLIT(R903,{"/"})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7"/>
        <v>252</v>
      </c>
      <c r="G904" t="s">
        <v>20</v>
      </c>
      <c r="H904">
        <v>110</v>
      </c>
      <c r="I904">
        <f t="shared" si="60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8"/>
        <v>42399.25</v>
      </c>
      <c r="O904" s="6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_xlfn.TEXTSPLIT(R904,{"/"})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7"/>
        <v>2</v>
      </c>
      <c r="G905" t="s">
        <v>47</v>
      </c>
      <c r="H905">
        <v>14</v>
      </c>
      <c r="I905">
        <f t="shared" si="60"/>
        <v>50.64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8"/>
        <v>41034.208333333336</v>
      </c>
      <c r="O905" s="6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_xlfn.TEXTSPLIT(R905,{"/"})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ref="F906:F969" si="61">ROUND((E906/D906*100),0)</f>
        <v>12</v>
      </c>
      <c r="G906" t="s">
        <v>14</v>
      </c>
      <c r="H906">
        <v>16</v>
      </c>
      <c r="I906">
        <f t="shared" si="60"/>
        <v>49.69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8"/>
        <v>41186.208333333336</v>
      </c>
      <c r="O906" s="6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_xlfn.TEXTSPLIT(R906,{"/"})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61"/>
        <v>164</v>
      </c>
      <c r="G907" t="s">
        <v>20</v>
      </c>
      <c r="H907">
        <v>236</v>
      </c>
      <c r="I907">
        <f t="shared" si="60"/>
        <v>54.89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8"/>
        <v>41536.208333333336</v>
      </c>
      <c r="O907" s="6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_xlfn.TEXTSPLIT(R907,{"/"})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61"/>
        <v>163</v>
      </c>
      <c r="G908" t="s">
        <v>20</v>
      </c>
      <c r="H908">
        <v>191</v>
      </c>
      <c r="I908">
        <f t="shared" si="60"/>
        <v>46.93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8"/>
        <v>42868.208333333328</v>
      </c>
      <c r="O908" s="6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_xlfn.TEXTSPLIT(R908,{"/"})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61"/>
        <v>20</v>
      </c>
      <c r="G909" t="s">
        <v>14</v>
      </c>
      <c r="H909">
        <v>41</v>
      </c>
      <c r="I909">
        <f t="shared" si="60"/>
        <v>44.95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8"/>
        <v>40660.208333333336</v>
      </c>
      <c r="O909" s="6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_xlfn.TEXTSPLIT(R909,{"/"})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61"/>
        <v>319</v>
      </c>
      <c r="G910" t="s">
        <v>20</v>
      </c>
      <c r="H910">
        <v>3934</v>
      </c>
      <c r="I910">
        <f t="shared" si="60"/>
        <v>31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8"/>
        <v>41031.208333333336</v>
      </c>
      <c r="O910" s="6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_xlfn.TEXTSPLIT(R910,{"/"})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61"/>
        <v>479</v>
      </c>
      <c r="G911" t="s">
        <v>20</v>
      </c>
      <c r="H911">
        <v>80</v>
      </c>
      <c r="I911">
        <f t="shared" si="60"/>
        <v>107.76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8"/>
        <v>43255.208333333328</v>
      </c>
      <c r="O911" s="6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_xlfn.TEXTSPLIT(R911,{"/"})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61"/>
        <v>20</v>
      </c>
      <c r="G912" t="s">
        <v>74</v>
      </c>
      <c r="H912">
        <v>296</v>
      </c>
      <c r="I912">
        <f t="shared" si="60"/>
        <v>102.08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8"/>
        <v>42026.25</v>
      </c>
      <c r="O912" s="6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_xlfn.TEXTSPLIT(R912,{"/"})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61"/>
        <v>199</v>
      </c>
      <c r="G913" t="s">
        <v>20</v>
      </c>
      <c r="H913">
        <v>462</v>
      </c>
      <c r="I913">
        <f t="shared" si="60"/>
        <v>24.98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8"/>
        <v>43717.208333333328</v>
      </c>
      <c r="O913" s="6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_xlfn.TEXTSPLIT(R913,{"/"})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61"/>
        <v>795</v>
      </c>
      <c r="G914" t="s">
        <v>20</v>
      </c>
      <c r="H914">
        <v>179</v>
      </c>
      <c r="I914">
        <f t="shared" si="60"/>
        <v>79.94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8"/>
        <v>41157.208333333336</v>
      </c>
      <c r="O914" s="6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_xlfn.TEXTSPLIT(R914,{"/"})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61"/>
        <v>51</v>
      </c>
      <c r="G915" t="s">
        <v>14</v>
      </c>
      <c r="H915">
        <v>523</v>
      </c>
      <c r="I915">
        <f t="shared" si="60"/>
        <v>67.95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8"/>
        <v>43597.208333333328</v>
      </c>
      <c r="O915" s="6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_xlfn.TEXTSPLIT(R915,{"/"})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61"/>
        <v>57</v>
      </c>
      <c r="G916" t="s">
        <v>14</v>
      </c>
      <c r="H916">
        <v>141</v>
      </c>
      <c r="I916">
        <f t="shared" si="60"/>
        <v>26.07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8"/>
        <v>41490.208333333336</v>
      </c>
      <c r="O916" s="6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_xlfn.TEXTSPLIT(R916,{"/"})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61"/>
        <v>156</v>
      </c>
      <c r="G917" t="s">
        <v>20</v>
      </c>
      <c r="H917">
        <v>1866</v>
      </c>
      <c r="I917">
        <f t="shared" si="60"/>
        <v>105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8"/>
        <v>42976.208333333328</v>
      </c>
      <c r="O917" s="6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_xlfn.TEXTSPLIT(R917,{"/"})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61"/>
        <v>36</v>
      </c>
      <c r="G918" t="s">
        <v>14</v>
      </c>
      <c r="H918">
        <v>52</v>
      </c>
      <c r="I918">
        <f t="shared" si="60"/>
        <v>25.83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8"/>
        <v>41991.25</v>
      </c>
      <c r="O918" s="6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_xlfn.TEXTSPLIT(R918,{"/"})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61"/>
        <v>58</v>
      </c>
      <c r="G919" t="s">
        <v>47</v>
      </c>
      <c r="H919">
        <v>27</v>
      </c>
      <c r="I919">
        <f t="shared" si="60"/>
        <v>77.67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8"/>
        <v>40722.208333333336</v>
      </c>
      <c r="O919" s="6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_xlfn.TEXTSPLIT(R919,{"/"})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61"/>
        <v>237</v>
      </c>
      <c r="G920" t="s">
        <v>20</v>
      </c>
      <c r="H920">
        <v>156</v>
      </c>
      <c r="I920">
        <f t="shared" si="60"/>
        <v>57.83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8"/>
        <v>41117.208333333336</v>
      </c>
      <c r="O920" s="6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_xlfn.TEXTSPLIT(R920,{"/"})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61"/>
        <v>59</v>
      </c>
      <c r="G921" t="s">
        <v>14</v>
      </c>
      <c r="H921">
        <v>225</v>
      </c>
      <c r="I921">
        <f t="shared" si="60"/>
        <v>92.96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8"/>
        <v>43022.208333333328</v>
      </c>
      <c r="O921" s="6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_xlfn.TEXTSPLIT(R921,{"/"})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61"/>
        <v>183</v>
      </c>
      <c r="G922" t="s">
        <v>20</v>
      </c>
      <c r="H922">
        <v>255</v>
      </c>
      <c r="I922">
        <f t="shared" si="60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8"/>
        <v>43503.25</v>
      </c>
      <c r="O922" s="6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_xlfn.TEXTSPLIT(R922,{"/"})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61"/>
        <v>1</v>
      </c>
      <c r="G923" t="s">
        <v>14</v>
      </c>
      <c r="H923">
        <v>38</v>
      </c>
      <c r="I923">
        <f t="shared" si="60"/>
        <v>31.84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8"/>
        <v>40951.25</v>
      </c>
      <c r="O923" s="6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_xlfn.TEXTSPLIT(R923,{"/"})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61"/>
        <v>176</v>
      </c>
      <c r="G924" t="s">
        <v>20</v>
      </c>
      <c r="H924">
        <v>2261</v>
      </c>
      <c r="I924">
        <f t="shared" si="60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8"/>
        <v>43443.25</v>
      </c>
      <c r="O924" s="6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_xlfn.TEXTSPLIT(R924,{"/"})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61"/>
        <v>238</v>
      </c>
      <c r="G925" t="s">
        <v>20</v>
      </c>
      <c r="H925">
        <v>40</v>
      </c>
      <c r="I925">
        <f t="shared" si="60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8"/>
        <v>40373.208333333336</v>
      </c>
      <c r="O925" s="6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_xlfn.TEXTSPLIT(R925,{"/"})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61"/>
        <v>488</v>
      </c>
      <c r="G926" t="s">
        <v>20</v>
      </c>
      <c r="H926">
        <v>2289</v>
      </c>
      <c r="I926">
        <f t="shared" si="60"/>
        <v>84.01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8"/>
        <v>43769.208333333328</v>
      </c>
      <c r="O926" s="6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_xlfn.TEXTSPLIT(R926,{"/"})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61"/>
        <v>224</v>
      </c>
      <c r="G927" t="s">
        <v>20</v>
      </c>
      <c r="H927">
        <v>65</v>
      </c>
      <c r="I927">
        <f t="shared" si="60"/>
        <v>103.42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8"/>
        <v>43000.208333333328</v>
      </c>
      <c r="O927" s="6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_xlfn.TEXTSPLIT(R927,{"/"})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61"/>
        <v>18</v>
      </c>
      <c r="G928" t="s">
        <v>14</v>
      </c>
      <c r="H928">
        <v>15</v>
      </c>
      <c r="I928">
        <f t="shared" si="60"/>
        <v>105.13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8"/>
        <v>42502.208333333328</v>
      </c>
      <c r="O928" s="6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_xlfn.TEXTSPLIT(R928,{"/"})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61"/>
        <v>46</v>
      </c>
      <c r="G929" t="s">
        <v>14</v>
      </c>
      <c r="H929">
        <v>37</v>
      </c>
      <c r="I929">
        <f t="shared" si="60"/>
        <v>89.22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8"/>
        <v>41102.208333333336</v>
      </c>
      <c r="O929" s="6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_xlfn.TEXTSPLIT(R929,{"/"})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61"/>
        <v>117</v>
      </c>
      <c r="G930" t="s">
        <v>20</v>
      </c>
      <c r="H930">
        <v>3777</v>
      </c>
      <c r="I930">
        <f t="shared" si="60"/>
        <v>52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8"/>
        <v>41637.25</v>
      </c>
      <c r="O930" s="6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_xlfn.TEXTSPLIT(R930,{"/"})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61"/>
        <v>217</v>
      </c>
      <c r="G931" t="s">
        <v>20</v>
      </c>
      <c r="H931">
        <v>184</v>
      </c>
      <c r="I931">
        <f t="shared" si="60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8"/>
        <v>42858.208333333328</v>
      </c>
      <c r="O931" s="6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_xlfn.TEXTSPLIT(R931,{"/"})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61"/>
        <v>112</v>
      </c>
      <c r="G932" t="s">
        <v>20</v>
      </c>
      <c r="H932">
        <v>85</v>
      </c>
      <c r="I932">
        <f t="shared" si="60"/>
        <v>46.24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8"/>
        <v>42060.25</v>
      </c>
      <c r="O932" s="6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_xlfn.TEXTSPLIT(R932,{"/"})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61"/>
        <v>73</v>
      </c>
      <c r="G933" t="s">
        <v>14</v>
      </c>
      <c r="H933">
        <v>112</v>
      </c>
      <c r="I933">
        <f t="shared" si="60"/>
        <v>51.15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8"/>
        <v>41818.208333333336</v>
      </c>
      <c r="O933" s="6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_xlfn.TEXTSPLIT(R933,{"/"})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61"/>
        <v>212</v>
      </c>
      <c r="G934" t="s">
        <v>20</v>
      </c>
      <c r="H934">
        <v>144</v>
      </c>
      <c r="I934">
        <f t="shared" si="60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8"/>
        <v>41709.208333333336</v>
      </c>
      <c r="O934" s="6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_xlfn.TEXTSPLIT(R934,{"/"})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61"/>
        <v>240</v>
      </c>
      <c r="G935" t="s">
        <v>20</v>
      </c>
      <c r="H935">
        <v>1902</v>
      </c>
      <c r="I935">
        <f t="shared" si="60"/>
        <v>92.02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8"/>
        <v>41372.208333333336</v>
      </c>
      <c r="O935" s="6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_xlfn.TEXTSPLIT(R935,{"/"})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61"/>
        <v>182</v>
      </c>
      <c r="G936" t="s">
        <v>20</v>
      </c>
      <c r="H936">
        <v>105</v>
      </c>
      <c r="I936">
        <f t="shared" si="60"/>
        <v>107.43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8"/>
        <v>42422.25</v>
      </c>
      <c r="O936" s="6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_xlfn.TEXTSPLIT(R936,{"/"})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61"/>
        <v>164</v>
      </c>
      <c r="G937" t="s">
        <v>20</v>
      </c>
      <c r="H937">
        <v>132</v>
      </c>
      <c r="I937">
        <f t="shared" si="60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8"/>
        <v>42209.208333333328</v>
      </c>
      <c r="O937" s="6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_xlfn.TEXTSPLIT(R937,{"/"})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61"/>
        <v>2</v>
      </c>
      <c r="G938" t="s">
        <v>14</v>
      </c>
      <c r="H938">
        <v>21</v>
      </c>
      <c r="I938">
        <f t="shared" si="60"/>
        <v>80.48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8"/>
        <v>43668.208333333328</v>
      </c>
      <c r="O938" s="6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_xlfn.TEXTSPLIT(R938,{"/"})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61"/>
        <v>50</v>
      </c>
      <c r="G939" t="s">
        <v>74</v>
      </c>
      <c r="H939">
        <v>976</v>
      </c>
      <c r="I939">
        <f t="shared" si="60"/>
        <v>86.98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8"/>
        <v>42334.25</v>
      </c>
      <c r="O939" s="6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_xlfn.TEXTSPLIT(R939,{"/"})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61"/>
        <v>110</v>
      </c>
      <c r="G940" t="s">
        <v>20</v>
      </c>
      <c r="H940">
        <v>96</v>
      </c>
      <c r="I940">
        <f t="shared" si="60"/>
        <v>105.14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8"/>
        <v>43263.208333333328</v>
      </c>
      <c r="O940" s="6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_xlfn.TEXTSPLIT(R940,{"/"})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61"/>
        <v>49</v>
      </c>
      <c r="G941" t="s">
        <v>14</v>
      </c>
      <c r="H941">
        <v>67</v>
      </c>
      <c r="I941">
        <f t="shared" si="60"/>
        <v>57.3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8"/>
        <v>40670.208333333336</v>
      </c>
      <c r="O941" s="6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_xlfn.TEXTSPLIT(R941,{"/"})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61"/>
        <v>62</v>
      </c>
      <c r="G942" t="s">
        <v>47</v>
      </c>
      <c r="H942">
        <v>66</v>
      </c>
      <c r="I942">
        <f t="shared" si="60"/>
        <v>93.35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8"/>
        <v>41244.25</v>
      </c>
      <c r="O942" s="6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_xlfn.TEXTSPLIT(R942,{"/"})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61"/>
        <v>13</v>
      </c>
      <c r="G943" t="s">
        <v>14</v>
      </c>
      <c r="H943">
        <v>78</v>
      </c>
      <c r="I943">
        <f t="shared" si="60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8"/>
        <v>40552.25</v>
      </c>
      <c r="O943" s="6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_xlfn.TEXTSPLIT(R943,{"/"})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61"/>
        <v>65</v>
      </c>
      <c r="G944" t="s">
        <v>14</v>
      </c>
      <c r="H944">
        <v>67</v>
      </c>
      <c r="I944">
        <f t="shared" si="60"/>
        <v>92.61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8"/>
        <v>40568.25</v>
      </c>
      <c r="O944" s="6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_xlfn.TEXTSPLIT(R944,{"/"})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61"/>
        <v>160</v>
      </c>
      <c r="G945" t="s">
        <v>20</v>
      </c>
      <c r="H945">
        <v>114</v>
      </c>
      <c r="I945">
        <f t="shared" si="60"/>
        <v>104.99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8"/>
        <v>41906.208333333336</v>
      </c>
      <c r="O945" s="6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_xlfn.TEXTSPLIT(R945,{"/"})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61"/>
        <v>81</v>
      </c>
      <c r="G946" t="s">
        <v>14</v>
      </c>
      <c r="H946">
        <v>263</v>
      </c>
      <c r="I946">
        <f t="shared" si="60"/>
        <v>30.96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8"/>
        <v>42776.25</v>
      </c>
      <c r="O946" s="6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_xlfn.TEXTSPLIT(R946,{"/"})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61"/>
        <v>32</v>
      </c>
      <c r="G947" t="s">
        <v>14</v>
      </c>
      <c r="H947">
        <v>1691</v>
      </c>
      <c r="I947">
        <f t="shared" si="60"/>
        <v>33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8"/>
        <v>41004.208333333336</v>
      </c>
      <c r="O947" s="6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_xlfn.TEXTSPLIT(R947,{"/"})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61"/>
        <v>10</v>
      </c>
      <c r="G948" t="s">
        <v>14</v>
      </c>
      <c r="H948">
        <v>181</v>
      </c>
      <c r="I948">
        <f t="shared" si="60"/>
        <v>84.19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8"/>
        <v>40710.208333333336</v>
      </c>
      <c r="O948" s="6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_xlfn.TEXTSPLIT(R948,{"/"})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61"/>
        <v>27</v>
      </c>
      <c r="G949" t="s">
        <v>14</v>
      </c>
      <c r="H949">
        <v>13</v>
      </c>
      <c r="I949">
        <f t="shared" si="60"/>
        <v>73.92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8"/>
        <v>41908.208333333336</v>
      </c>
      <c r="O949" s="6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_xlfn.TEXTSPLIT(R949,{"/"})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61"/>
        <v>63</v>
      </c>
      <c r="G950" t="s">
        <v>74</v>
      </c>
      <c r="H950">
        <v>160</v>
      </c>
      <c r="I950">
        <f t="shared" si="60"/>
        <v>36.99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8"/>
        <v>41985.25</v>
      </c>
      <c r="O950" s="6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_xlfn.TEXTSPLIT(R950,{"/"})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61"/>
        <v>161</v>
      </c>
      <c r="G951" t="s">
        <v>20</v>
      </c>
      <c r="H951">
        <v>203</v>
      </c>
      <c r="I951">
        <f t="shared" si="60"/>
        <v>46.9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8"/>
        <v>42112.208333333328</v>
      </c>
      <c r="O951" s="6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_xlfn.TEXTSPLIT(R951,{"/"})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61"/>
        <v>5</v>
      </c>
      <c r="G952" t="s">
        <v>14</v>
      </c>
      <c r="H952">
        <v>1</v>
      </c>
      <c r="I952">
        <f t="shared" si="60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8"/>
        <v>43571.208333333328</v>
      </c>
      <c r="O952" s="6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_xlfn.TEXTSPLIT(R952,{"/"})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61"/>
        <v>1097</v>
      </c>
      <c r="G953" t="s">
        <v>20</v>
      </c>
      <c r="H953">
        <v>1559</v>
      </c>
      <c r="I953">
        <f t="shared" si="60"/>
        <v>102.02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8"/>
        <v>42730.25</v>
      </c>
      <c r="O953" s="6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_xlfn.TEXTSPLIT(R953,{"/"})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61"/>
        <v>70</v>
      </c>
      <c r="G954" t="s">
        <v>74</v>
      </c>
      <c r="H954">
        <v>2266</v>
      </c>
      <c r="I954">
        <f t="shared" si="60"/>
        <v>45.01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8"/>
        <v>42591.208333333328</v>
      </c>
      <c r="O954" s="6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_xlfn.TEXTSPLIT(R954,{"/"})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61"/>
        <v>60</v>
      </c>
      <c r="G955" t="s">
        <v>14</v>
      </c>
      <c r="H955">
        <v>21</v>
      </c>
      <c r="I955">
        <f t="shared" si="60"/>
        <v>94.29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8"/>
        <v>42358.25</v>
      </c>
      <c r="O955" s="6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_xlfn.TEXTSPLIT(R955,{"/"})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61"/>
        <v>367</v>
      </c>
      <c r="G956" t="s">
        <v>20</v>
      </c>
      <c r="H956">
        <v>1548</v>
      </c>
      <c r="I956">
        <f t="shared" si="60"/>
        <v>101.02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8"/>
        <v>41174.208333333336</v>
      </c>
      <c r="O956" s="6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_xlfn.TEXTSPLIT(R956,{"/"})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61"/>
        <v>1109</v>
      </c>
      <c r="G957" t="s">
        <v>20</v>
      </c>
      <c r="H957">
        <v>80</v>
      </c>
      <c r="I957">
        <f t="shared" si="60"/>
        <v>97.04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8"/>
        <v>41238.25</v>
      </c>
      <c r="O957" s="6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_xlfn.TEXTSPLIT(R957,{"/"})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61"/>
        <v>19</v>
      </c>
      <c r="G958" t="s">
        <v>14</v>
      </c>
      <c r="H958">
        <v>830</v>
      </c>
      <c r="I958">
        <f t="shared" si="60"/>
        <v>43.01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8"/>
        <v>42360.25</v>
      </c>
      <c r="O958" s="6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_xlfn.TEXTSPLIT(R958,{"/"})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61"/>
        <v>127</v>
      </c>
      <c r="G959" t="s">
        <v>20</v>
      </c>
      <c r="H959">
        <v>131</v>
      </c>
      <c r="I959">
        <f t="shared" si="60"/>
        <v>94.92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8"/>
        <v>40955.25</v>
      </c>
      <c r="O959" s="6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_xlfn.TEXTSPLIT(R959,{"/"})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61"/>
        <v>735</v>
      </c>
      <c r="G960" t="s">
        <v>20</v>
      </c>
      <c r="H960">
        <v>112</v>
      </c>
      <c r="I960">
        <f t="shared" si="60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8"/>
        <v>40350.208333333336</v>
      </c>
      <c r="O960" s="6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_xlfn.TEXTSPLIT(R960,{"/"})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61"/>
        <v>5</v>
      </c>
      <c r="G961" t="s">
        <v>14</v>
      </c>
      <c r="H961">
        <v>130</v>
      </c>
      <c r="I961">
        <f t="shared" si="60"/>
        <v>51.01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8"/>
        <v>40357.208333333336</v>
      </c>
      <c r="O961" s="6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_xlfn.TEXTSPLIT(R961,{"/"})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61"/>
        <v>85</v>
      </c>
      <c r="G962" t="s">
        <v>14</v>
      </c>
      <c r="H962">
        <v>55</v>
      </c>
      <c r="I962">
        <f t="shared" si="60"/>
        <v>85.05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58"/>
        <v>42408.25</v>
      </c>
      <c r="O962" s="6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_xlfn.TEXTSPLIT(R962,{"/"})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1"/>
        <v>119</v>
      </c>
      <c r="G963" t="s">
        <v>20</v>
      </c>
      <c r="H963">
        <v>155</v>
      </c>
      <c r="I963">
        <f t="shared" si="60"/>
        <v>43.87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62">(((L963/60)/60)/24)+DATE(1970,1,1)</f>
        <v>40591.25</v>
      </c>
      <c r="O963" s="6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_xlfn.TEXTSPLIT(R963,{"/"})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1"/>
        <v>296</v>
      </c>
      <c r="G964" t="s">
        <v>20</v>
      </c>
      <c r="H964">
        <v>266</v>
      </c>
      <c r="I964">
        <f t="shared" ref="I964:I1001" si="64">ROUND((E964/H964),2)</f>
        <v>40.06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2"/>
        <v>41592.25</v>
      </c>
      <c r="O964" s="6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_xlfn.TEXTSPLIT(R964,{"/"})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1"/>
        <v>85</v>
      </c>
      <c r="G965" t="s">
        <v>14</v>
      </c>
      <c r="H965">
        <v>114</v>
      </c>
      <c r="I965">
        <f t="shared" si="64"/>
        <v>43.83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2"/>
        <v>40607.25</v>
      </c>
      <c r="O965" s="6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_xlfn.TEXTSPLIT(R965,{"/"})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1"/>
        <v>356</v>
      </c>
      <c r="G966" t="s">
        <v>20</v>
      </c>
      <c r="H966">
        <v>155</v>
      </c>
      <c r="I966">
        <f t="shared" si="64"/>
        <v>84.93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2"/>
        <v>42135.208333333328</v>
      </c>
      <c r="O966" s="6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_xlfn.TEXTSPLIT(R966,{"/"})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1"/>
        <v>386</v>
      </c>
      <c r="G967" t="s">
        <v>20</v>
      </c>
      <c r="H967">
        <v>207</v>
      </c>
      <c r="I967">
        <f t="shared" si="64"/>
        <v>41.07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2"/>
        <v>40203.25</v>
      </c>
      <c r="O967" s="6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_xlfn.TEXTSPLIT(R967,{"/"})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1"/>
        <v>792</v>
      </c>
      <c r="G968" t="s">
        <v>20</v>
      </c>
      <c r="H968">
        <v>245</v>
      </c>
      <c r="I968">
        <f t="shared" si="64"/>
        <v>54.97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2"/>
        <v>42901.208333333328</v>
      </c>
      <c r="O968" s="6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_xlfn.TEXTSPLIT(R968,{"/"})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1"/>
        <v>137</v>
      </c>
      <c r="G969" t="s">
        <v>20</v>
      </c>
      <c r="H969">
        <v>1573</v>
      </c>
      <c r="I969">
        <f t="shared" si="64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2"/>
        <v>41005.208333333336</v>
      </c>
      <c r="O969" s="6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_xlfn.TEXTSPLIT(R969,{"/"})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ref="F970:F1001" si="65">ROUND((E970/D970*100),0)</f>
        <v>338</v>
      </c>
      <c r="G970" t="s">
        <v>20</v>
      </c>
      <c r="H970">
        <v>114</v>
      </c>
      <c r="I970">
        <f t="shared" si="64"/>
        <v>71.2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2"/>
        <v>40544.25</v>
      </c>
      <c r="O970" s="6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_xlfn.TEXTSPLIT(R970,{"/"})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5"/>
        <v>108</v>
      </c>
      <c r="G971" t="s">
        <v>20</v>
      </c>
      <c r="H971">
        <v>93</v>
      </c>
      <c r="I971">
        <f t="shared" si="64"/>
        <v>91.94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2"/>
        <v>43821.25</v>
      </c>
      <c r="O971" s="6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_xlfn.TEXTSPLIT(R971,{"/"})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5"/>
        <v>61</v>
      </c>
      <c r="G972" t="s">
        <v>14</v>
      </c>
      <c r="H972">
        <v>594</v>
      </c>
      <c r="I972">
        <f t="shared" si="64"/>
        <v>97.07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2"/>
        <v>40672.208333333336</v>
      </c>
      <c r="O972" s="6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_xlfn.TEXTSPLIT(R972,{"/"})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5"/>
        <v>28</v>
      </c>
      <c r="G973" t="s">
        <v>14</v>
      </c>
      <c r="H973">
        <v>24</v>
      </c>
      <c r="I973">
        <f t="shared" si="64"/>
        <v>58.92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2"/>
        <v>41555.208333333336</v>
      </c>
      <c r="O973" s="6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_xlfn.TEXTSPLIT(R973,{"/"})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5"/>
        <v>228</v>
      </c>
      <c r="G974" t="s">
        <v>20</v>
      </c>
      <c r="H974">
        <v>1681</v>
      </c>
      <c r="I974">
        <f t="shared" si="64"/>
        <v>58.02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2"/>
        <v>41792.208333333336</v>
      </c>
      <c r="O974" s="6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_xlfn.TEXTSPLIT(R974,{"/"})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5"/>
        <v>22</v>
      </c>
      <c r="G975" t="s">
        <v>14</v>
      </c>
      <c r="H975">
        <v>252</v>
      </c>
      <c r="I975">
        <f t="shared" si="64"/>
        <v>103.87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2"/>
        <v>40522.25</v>
      </c>
      <c r="O975" s="6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_xlfn.TEXTSPLIT(R975,{"/"})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5"/>
        <v>374</v>
      </c>
      <c r="G976" t="s">
        <v>20</v>
      </c>
      <c r="H976">
        <v>32</v>
      </c>
      <c r="I976">
        <f t="shared" si="64"/>
        <v>93.47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2"/>
        <v>41412.208333333336</v>
      </c>
      <c r="O976" s="6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_xlfn.TEXTSPLIT(R976,{"/"})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5"/>
        <v>155</v>
      </c>
      <c r="G977" t="s">
        <v>20</v>
      </c>
      <c r="H977">
        <v>135</v>
      </c>
      <c r="I977">
        <f t="shared" si="64"/>
        <v>61.97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2"/>
        <v>42337.25</v>
      </c>
      <c r="O977" s="6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_xlfn.TEXTSPLIT(R977,{"/"})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5"/>
        <v>322</v>
      </c>
      <c r="G978" t="s">
        <v>20</v>
      </c>
      <c r="H978">
        <v>140</v>
      </c>
      <c r="I978">
        <f t="shared" si="64"/>
        <v>92.04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2"/>
        <v>40571.25</v>
      </c>
      <c r="O978" s="6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_xlfn.TEXTSPLIT(R978,{"/"})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5"/>
        <v>74</v>
      </c>
      <c r="G979" t="s">
        <v>14</v>
      </c>
      <c r="H979">
        <v>67</v>
      </c>
      <c r="I979">
        <f t="shared" si="64"/>
        <v>77.27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2"/>
        <v>43138.25</v>
      </c>
      <c r="O979" s="6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_xlfn.TEXTSPLIT(R979,{"/"})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5"/>
        <v>864</v>
      </c>
      <c r="G980" t="s">
        <v>20</v>
      </c>
      <c r="H980">
        <v>92</v>
      </c>
      <c r="I980">
        <f t="shared" si="64"/>
        <v>93.92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2"/>
        <v>42686.25</v>
      </c>
      <c r="O980" s="6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_xlfn.TEXTSPLIT(R980,{"/"})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5"/>
        <v>143</v>
      </c>
      <c r="G981" t="s">
        <v>20</v>
      </c>
      <c r="H981">
        <v>1015</v>
      </c>
      <c r="I981">
        <f t="shared" si="64"/>
        <v>84.97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2"/>
        <v>42078.208333333328</v>
      </c>
      <c r="O981" s="6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_xlfn.TEXTSPLIT(R981,{"/"})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5"/>
        <v>40</v>
      </c>
      <c r="G982" t="s">
        <v>14</v>
      </c>
      <c r="H982">
        <v>742</v>
      </c>
      <c r="I982">
        <f t="shared" si="64"/>
        <v>105.97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2"/>
        <v>42307.208333333328</v>
      </c>
      <c r="O982" s="6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_xlfn.TEXTSPLIT(R982,{"/"})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5"/>
        <v>178</v>
      </c>
      <c r="G983" t="s">
        <v>20</v>
      </c>
      <c r="H983">
        <v>323</v>
      </c>
      <c r="I983">
        <f t="shared" si="64"/>
        <v>36.97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2"/>
        <v>43094.25</v>
      </c>
      <c r="O983" s="6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_xlfn.TEXTSPLIT(R983,{"/"})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5"/>
        <v>85</v>
      </c>
      <c r="G984" t="s">
        <v>14</v>
      </c>
      <c r="H984">
        <v>75</v>
      </c>
      <c r="I984">
        <f t="shared" si="64"/>
        <v>81.53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2"/>
        <v>40743.208333333336</v>
      </c>
      <c r="O984" s="6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_xlfn.TEXTSPLIT(R984,{"/"})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5"/>
        <v>146</v>
      </c>
      <c r="G985" t="s">
        <v>20</v>
      </c>
      <c r="H985">
        <v>2326</v>
      </c>
      <c r="I985">
        <f t="shared" si="64"/>
        <v>81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2"/>
        <v>43681.208333333328</v>
      </c>
      <c r="O985" s="6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_xlfn.TEXTSPLIT(R985,{"/"})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5"/>
        <v>152</v>
      </c>
      <c r="G986" t="s">
        <v>20</v>
      </c>
      <c r="H986">
        <v>381</v>
      </c>
      <c r="I986">
        <f t="shared" si="64"/>
        <v>26.01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2"/>
        <v>43716.208333333328</v>
      </c>
      <c r="O986" s="6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_xlfn.TEXTSPLIT(R986,{"/"})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5"/>
        <v>67</v>
      </c>
      <c r="G987" t="s">
        <v>14</v>
      </c>
      <c r="H987">
        <v>4405</v>
      </c>
      <c r="I987">
        <f t="shared" si="64"/>
        <v>26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2"/>
        <v>41614.25</v>
      </c>
      <c r="O987" s="6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_xlfn.TEXTSPLIT(R987,{"/"})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5"/>
        <v>40</v>
      </c>
      <c r="G988" t="s">
        <v>14</v>
      </c>
      <c r="H988">
        <v>92</v>
      </c>
      <c r="I988">
        <f t="shared" si="64"/>
        <v>34.17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2"/>
        <v>40638.208333333336</v>
      </c>
      <c r="O988" s="6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_xlfn.TEXTSPLIT(R988,{"/"})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5"/>
        <v>217</v>
      </c>
      <c r="G989" t="s">
        <v>20</v>
      </c>
      <c r="H989">
        <v>480</v>
      </c>
      <c r="I989">
        <f t="shared" si="64"/>
        <v>28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2"/>
        <v>42852.208333333328</v>
      </c>
      <c r="O989" s="6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_xlfn.TEXTSPLIT(R989,{"/"})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5"/>
        <v>52</v>
      </c>
      <c r="G990" t="s">
        <v>14</v>
      </c>
      <c r="H990">
        <v>64</v>
      </c>
      <c r="I990">
        <f t="shared" si="64"/>
        <v>76.55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2"/>
        <v>42686.25</v>
      </c>
      <c r="O990" s="6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_xlfn.TEXTSPLIT(R990,{"/"})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5"/>
        <v>500</v>
      </c>
      <c r="G991" t="s">
        <v>20</v>
      </c>
      <c r="H991">
        <v>226</v>
      </c>
      <c r="I991">
        <f t="shared" si="64"/>
        <v>53.05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2"/>
        <v>43571.208333333328</v>
      </c>
      <c r="O991" s="6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_xlfn.TEXTSPLIT(R991,{"/"})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5"/>
        <v>88</v>
      </c>
      <c r="G992" t="s">
        <v>14</v>
      </c>
      <c r="H992">
        <v>64</v>
      </c>
      <c r="I992">
        <f t="shared" si="64"/>
        <v>106.86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2"/>
        <v>42432.25</v>
      </c>
      <c r="O992" s="6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_xlfn.TEXTSPLIT(R992,{"/"})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5"/>
        <v>113</v>
      </c>
      <c r="G993" t="s">
        <v>20</v>
      </c>
      <c r="H993">
        <v>241</v>
      </c>
      <c r="I993">
        <f t="shared" si="64"/>
        <v>46.02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2"/>
        <v>41907.208333333336</v>
      </c>
      <c r="O993" s="6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_xlfn.TEXTSPLIT(R993,{"/"})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5"/>
        <v>427</v>
      </c>
      <c r="G994" t="s">
        <v>20</v>
      </c>
      <c r="H994">
        <v>132</v>
      </c>
      <c r="I994">
        <f t="shared" si="64"/>
        <v>100.17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2"/>
        <v>43227.208333333328</v>
      </c>
      <c r="O994" s="6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_xlfn.TEXTSPLIT(R994,{"/"})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5"/>
        <v>78</v>
      </c>
      <c r="G995" t="s">
        <v>74</v>
      </c>
      <c r="H995">
        <v>75</v>
      </c>
      <c r="I995">
        <f t="shared" si="64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2"/>
        <v>42362.25</v>
      </c>
      <c r="O995" s="6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_xlfn.TEXTSPLIT(R995,{"/"})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5"/>
        <v>52</v>
      </c>
      <c r="G996" t="s">
        <v>14</v>
      </c>
      <c r="H996">
        <v>842</v>
      </c>
      <c r="I996">
        <f t="shared" si="64"/>
        <v>87.97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2"/>
        <v>41929.208333333336</v>
      </c>
      <c r="O996" s="6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_xlfn.TEXTSPLIT(R996,{"/"})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5"/>
        <v>157</v>
      </c>
      <c r="G997" t="s">
        <v>20</v>
      </c>
      <c r="H997">
        <v>2043</v>
      </c>
      <c r="I997">
        <f t="shared" si="64"/>
        <v>75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2"/>
        <v>43408.208333333328</v>
      </c>
      <c r="O997" s="6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_xlfn.TEXTSPLIT(R997,{"/"})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5"/>
        <v>73</v>
      </c>
      <c r="G998" t="s">
        <v>14</v>
      </c>
      <c r="H998">
        <v>112</v>
      </c>
      <c r="I998">
        <f t="shared" si="64"/>
        <v>42.98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2"/>
        <v>41276.25</v>
      </c>
      <c r="O998" s="6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_xlfn.TEXTSPLIT(R998,{"/"})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5"/>
        <v>61</v>
      </c>
      <c r="G999" t="s">
        <v>74</v>
      </c>
      <c r="H999">
        <v>139</v>
      </c>
      <c r="I999">
        <f t="shared" si="64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2"/>
        <v>41659.25</v>
      </c>
      <c r="O999" s="6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_xlfn.TEXTSPLIT(R999,{"/"})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5"/>
        <v>57</v>
      </c>
      <c r="G1000" t="s">
        <v>14</v>
      </c>
      <c r="H1000">
        <v>374</v>
      </c>
      <c r="I1000">
        <f t="shared" si="64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2"/>
        <v>40220.25</v>
      </c>
      <c r="O1000" s="6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_xlfn.TEXTSPLIT(R1000,{"/"})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5"/>
        <v>57</v>
      </c>
      <c r="G1001" t="s">
        <v>74</v>
      </c>
      <c r="H1001">
        <v>1122</v>
      </c>
      <c r="I1001">
        <f t="shared" si="64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2"/>
        <v>42550.208333333328</v>
      </c>
      <c r="O1001" s="6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_xlfn.TEXTSPLIT(R1001,{"/"})</f>
        <v>food</v>
      </c>
      <c r="T1001" t="str">
        <v>food trucks</v>
      </c>
    </row>
  </sheetData>
  <autoFilter ref="G1:G1001" xr:uid="{00000000-0001-0000-0000-000000000000}"/>
  <conditionalFormatting sqref="F2:F1001">
    <cfRule type="colorScale" priority="1">
      <colorScale>
        <cfvo type="num" val="0"/>
        <cfvo type="num" val="100"/>
        <cfvo type="num" val="200"/>
        <color rgb="FFFF7575"/>
        <color theme="9" tint="-0.249977111117893"/>
        <color theme="4" tint="-0.249977111117893"/>
      </colorScale>
    </cfRule>
    <cfRule type="colorScale" priority="2">
      <colorScale>
        <cfvo type="min"/>
        <cfvo type="num" val="100"/>
        <cfvo type="max"/>
        <color rgb="FFF8696B"/>
        <color rgb="FF0070C0"/>
        <color rgb="FF63BE7B"/>
      </colorScale>
    </cfRule>
    <cfRule type="colorScale" priority="3">
      <colorScale>
        <cfvo type="num" val="0"/>
        <cfvo type="percentile" val="100"/>
        <cfvo type="num" val="200"/>
        <color rgb="FFFF7575"/>
        <color rgb="FFABDB77"/>
        <color rgb="FF0070C0"/>
      </colorScale>
    </cfRule>
  </conditionalFormatting>
  <conditionalFormatting sqref="G2:G1001">
    <cfRule type="containsText" dxfId="11" priority="4" operator="containsText" text="canceled">
      <formula>NOT(ISERROR(SEARCH("canceled",G2)))</formula>
    </cfRule>
    <cfRule type="containsText" dxfId="10" priority="5" operator="containsText" text="live">
      <formula>NOT(ISERROR(SEARCH("live",G2)))</formula>
    </cfRule>
    <cfRule type="containsText" dxfId="9" priority="6" operator="containsText" text="successful">
      <formula>NOT(ISERROR(SEARCH("successful",G2)))</formula>
    </cfRule>
    <cfRule type="containsText" dxfId="8" priority="7" operator="containsText" text="failed">
      <formula>NOT(ISERROR(SEARCH("failed",G2)))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2FEF-52D2-4103-9EA3-18DA7A221954}">
  <dimension ref="A1:F14"/>
  <sheetViews>
    <sheetView topLeftCell="D1" workbookViewId="0">
      <selection activeCell="E20" sqref="E20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6</v>
      </c>
      <c r="B1" t="s">
        <v>2035</v>
      </c>
    </row>
    <row r="3" spans="1:6" x14ac:dyDescent="0.35">
      <c r="A3" s="4" t="s">
        <v>2046</v>
      </c>
      <c r="B3" s="4" t="s">
        <v>2045</v>
      </c>
    </row>
    <row r="4" spans="1:6" x14ac:dyDescent="0.3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5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5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5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5" t="s">
        <v>2039</v>
      </c>
      <c r="E8">
        <v>4</v>
      </c>
      <c r="F8">
        <v>4</v>
      </c>
    </row>
    <row r="9" spans="1:6" x14ac:dyDescent="0.35">
      <c r="A9" s="5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5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5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5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5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5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24AE-60FB-4C0C-AB2D-C48D0E562FC7}">
  <dimension ref="A1:F30"/>
  <sheetViews>
    <sheetView topLeftCell="E17" workbookViewId="0">
      <selection activeCell="H33" sqref="H33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6</v>
      </c>
      <c r="B1" t="s">
        <v>2035</v>
      </c>
    </row>
    <row r="2" spans="1:6" x14ac:dyDescent="0.35">
      <c r="A2" s="4" t="s">
        <v>2031</v>
      </c>
      <c r="B2" t="s">
        <v>2035</v>
      </c>
    </row>
    <row r="4" spans="1:6" x14ac:dyDescent="0.35">
      <c r="A4" s="4" t="s">
        <v>2046</v>
      </c>
      <c r="B4" s="4" t="s">
        <v>2045</v>
      </c>
    </row>
    <row r="5" spans="1:6" x14ac:dyDescent="0.3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5" t="s">
        <v>2056</v>
      </c>
      <c r="E7">
        <v>4</v>
      </c>
      <c r="F7">
        <v>4</v>
      </c>
    </row>
    <row r="8" spans="1:6" x14ac:dyDescent="0.35">
      <c r="A8" s="5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5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5" t="s">
        <v>2057</v>
      </c>
      <c r="C10">
        <v>8</v>
      </c>
      <c r="E10">
        <v>10</v>
      </c>
      <c r="F10">
        <v>18</v>
      </c>
    </row>
    <row r="11" spans="1:6" x14ac:dyDescent="0.35">
      <c r="A11" s="5" t="s">
        <v>2064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5" t="s">
        <v>2058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5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5" t="s">
        <v>2060</v>
      </c>
      <c r="C15">
        <v>3</v>
      </c>
      <c r="E15">
        <v>4</v>
      </c>
      <c r="F15">
        <v>7</v>
      </c>
    </row>
    <row r="16" spans="1:6" x14ac:dyDescent="0.35">
      <c r="A16" s="5" t="s">
        <v>2054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5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5" t="s">
        <v>2063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5" t="s">
        <v>2070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5" t="s">
        <v>2066</v>
      </c>
      <c r="C20">
        <v>4</v>
      </c>
      <c r="E20">
        <v>4</v>
      </c>
      <c r="F20">
        <v>8</v>
      </c>
    </row>
    <row r="21" spans="1:6" x14ac:dyDescent="0.35">
      <c r="A21" s="5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5" t="s">
        <v>2050</v>
      </c>
      <c r="C22">
        <v>9</v>
      </c>
      <c r="E22">
        <v>5</v>
      </c>
      <c r="F22">
        <v>14</v>
      </c>
    </row>
    <row r="23" spans="1:6" x14ac:dyDescent="0.35">
      <c r="A23" s="5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5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5" t="s">
        <v>2067</v>
      </c>
      <c r="C25">
        <v>7</v>
      </c>
      <c r="E25">
        <v>14</v>
      </c>
      <c r="F25">
        <v>21</v>
      </c>
    </row>
    <row r="26" spans="1:6" x14ac:dyDescent="0.35">
      <c r="A26" s="5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5" t="s">
        <v>2062</v>
      </c>
      <c r="E29">
        <v>3</v>
      </c>
      <c r="F29">
        <v>3</v>
      </c>
    </row>
    <row r="30" spans="1:6" x14ac:dyDescent="0.35">
      <c r="A30" s="5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7BC5-3F78-4534-BC2C-E7BD9F70BDD6}">
  <dimension ref="A2:E19"/>
  <sheetViews>
    <sheetView zoomScale="58" workbookViewId="0">
      <selection activeCell="D31" sqref="D31"/>
    </sheetView>
  </sheetViews>
  <sheetFormatPr defaultRowHeight="15.5" x14ac:dyDescent="0.35"/>
  <cols>
    <col min="1" max="1" width="16.5" bestFit="1" customWidth="1"/>
    <col min="2" max="2" width="16.9140625" bestFit="1" customWidth="1"/>
    <col min="3" max="3" width="5.58203125" bestFit="1" customWidth="1"/>
    <col min="4" max="4" width="9.58203125" bestFit="1" customWidth="1"/>
    <col min="5" max="6" width="11" bestFit="1" customWidth="1"/>
  </cols>
  <sheetData>
    <row r="2" spans="1:5" x14ac:dyDescent="0.35">
      <c r="A2" s="4" t="s">
        <v>2031</v>
      </c>
      <c r="B2" t="s">
        <v>2035</v>
      </c>
    </row>
    <row r="3" spans="1:5" x14ac:dyDescent="0.35">
      <c r="A3" s="4" t="s">
        <v>2085</v>
      </c>
      <c r="B3" t="s">
        <v>2035</v>
      </c>
    </row>
    <row r="5" spans="1:5" x14ac:dyDescent="0.35">
      <c r="A5" s="4" t="s">
        <v>2046</v>
      </c>
      <c r="B5" s="4" t="s">
        <v>2045</v>
      </c>
    </row>
    <row r="6" spans="1:5" x14ac:dyDescent="0.35">
      <c r="A6" s="4" t="s">
        <v>2033</v>
      </c>
      <c r="B6" t="s">
        <v>74</v>
      </c>
      <c r="C6" t="s">
        <v>14</v>
      </c>
      <c r="D6" t="s">
        <v>20</v>
      </c>
      <c r="E6" t="s">
        <v>2034</v>
      </c>
    </row>
    <row r="7" spans="1:5" x14ac:dyDescent="0.35">
      <c r="A7" s="5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35">
      <c r="A8" s="5" t="s">
        <v>2074</v>
      </c>
      <c r="B8">
        <v>7</v>
      </c>
      <c r="C8">
        <v>28</v>
      </c>
      <c r="D8">
        <v>44</v>
      </c>
      <c r="E8">
        <v>79</v>
      </c>
    </row>
    <row r="9" spans="1:5" x14ac:dyDescent="0.35">
      <c r="A9" s="5" t="s">
        <v>2075</v>
      </c>
      <c r="B9">
        <v>4</v>
      </c>
      <c r="C9">
        <v>33</v>
      </c>
      <c r="D9">
        <v>49</v>
      </c>
      <c r="E9">
        <v>86</v>
      </c>
    </row>
    <row r="10" spans="1:5" x14ac:dyDescent="0.35">
      <c r="A10" s="5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35">
      <c r="A11" s="5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35">
      <c r="A12" s="5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35">
      <c r="A13" s="5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35">
      <c r="A14" s="5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35">
      <c r="A15" s="5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35">
      <c r="A16" s="5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35">
      <c r="A17" s="5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35">
      <c r="A18" s="5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35">
      <c r="A19" s="5" t="s">
        <v>2034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AA53-6350-434A-A5E7-7DA2527AD7AE}">
  <dimension ref="A1:I13"/>
  <sheetViews>
    <sheetView workbookViewId="0">
      <selection activeCell="B3" sqref="B3"/>
    </sheetView>
  </sheetViews>
  <sheetFormatPr defaultRowHeight="15.5" x14ac:dyDescent="0.35"/>
  <cols>
    <col min="1" max="1" width="28.75" style="7" customWidth="1"/>
    <col min="2" max="2" width="19.4140625" customWidth="1"/>
    <col min="3" max="3" width="15" customWidth="1"/>
    <col min="4" max="4" width="16.75" customWidth="1"/>
    <col min="5" max="5" width="15.25" customWidth="1"/>
    <col min="6" max="6" width="19.4140625" customWidth="1"/>
    <col min="7" max="7" width="17" customWidth="1"/>
    <col min="8" max="8" width="20.4140625" customWidth="1"/>
  </cols>
  <sheetData>
    <row r="1" spans="1:9" ht="25" customHeight="1" x14ac:dyDescent="0.35">
      <c r="A1" s="7" t="s">
        <v>2086</v>
      </c>
      <c r="B1" s="7" t="s">
        <v>2087</v>
      </c>
      <c r="C1" s="7" t="s">
        <v>2088</v>
      </c>
      <c r="D1" s="7" t="s">
        <v>2089</v>
      </c>
      <c r="E1" s="7" t="s">
        <v>2090</v>
      </c>
      <c r="F1" s="7" t="s">
        <v>2091</v>
      </c>
      <c r="G1" s="7" t="s">
        <v>2092</v>
      </c>
      <c r="H1" s="7" t="s">
        <v>2093</v>
      </c>
      <c r="I1" s="7"/>
    </row>
    <row r="2" spans="1:9" x14ac:dyDescent="0.35">
      <c r="A2" s="7" t="s">
        <v>2094</v>
      </c>
      <c r="B2">
        <f>COUNTIFS(Crowdfunding!$D:$D,"&lt;1000", Crowdfunding!$G:$G,"=Successful")</f>
        <v>30</v>
      </c>
      <c r="C2">
        <f>COUNTIFS(Crowdfunding!$D:$D,"&lt;1000", Crowdfunding!$G:$G,"=Failed")</f>
        <v>20</v>
      </c>
      <c r="D2">
        <f>COUNTIFS(Crowdfunding!$D:$D,"&lt;1000", Crowdfunding!$G:$G,"=Canceled")</f>
        <v>1</v>
      </c>
      <c r="E2">
        <f>SUM(B2,C2,D2)</f>
        <v>51</v>
      </c>
      <c r="F2" s="8">
        <f>B2/E2</f>
        <v>0.58823529411764708</v>
      </c>
      <c r="G2" s="8">
        <f>C2/E2</f>
        <v>0.39215686274509803</v>
      </c>
      <c r="H2" s="8">
        <f>D2/E2</f>
        <v>1.9607843137254902E-2</v>
      </c>
    </row>
    <row r="3" spans="1:9" x14ac:dyDescent="0.35">
      <c r="A3" s="7" t="s">
        <v>2095</v>
      </c>
      <c r="B3">
        <f>COUNTIFS(Crowdfunding!$D:$D,"&gt;=1000", Crowdfunding!$D:$D,"&lt;=4999",Crowdfunding!$G:$G,"=Successful")</f>
        <v>191</v>
      </c>
      <c r="C3">
        <f>COUNTIFS(Crowdfunding!$D:$D,"&gt;=1000", Crowdfunding!$D:$D,"&lt;=4999",Crowdfunding!$G:$G,"=Failed")</f>
        <v>38</v>
      </c>
      <c r="D3">
        <f>COUNTIFS(Crowdfunding!$D:$D,"&gt;=1000", Crowdfunding!$D:$D,"&lt;=4999",Crowdfunding!$G:$G,"=Canceled")</f>
        <v>2</v>
      </c>
      <c r="E3">
        <f t="shared" ref="E3:E13" si="0">SUM(B3,C3,D3)</f>
        <v>231</v>
      </c>
      <c r="F3" s="8">
        <f t="shared" ref="F3:F13" si="1">B3/E3</f>
        <v>0.82683982683982682</v>
      </c>
      <c r="G3" s="8">
        <f t="shared" ref="G3:G13" si="2">C3/E3</f>
        <v>0.16450216450216451</v>
      </c>
      <c r="H3" s="8">
        <f t="shared" ref="H3:H13" si="3">D3/E3</f>
        <v>8.658008658008658E-3</v>
      </c>
    </row>
    <row r="4" spans="1:9" x14ac:dyDescent="0.35">
      <c r="A4" s="7" t="s">
        <v>2096</v>
      </c>
      <c r="B4">
        <f>COUNTIFS(Crowdfunding!$D:$D,"&gt;=5000", Crowdfunding!$D:$D,"&lt;=9999",Crowdfunding!$G:$G,"=Successful")</f>
        <v>164</v>
      </c>
      <c r="C4">
        <f>COUNTIFS(Crowdfunding!$D:$D,"&gt;=5000", Crowdfunding!$D:$D,"&lt;=9999",Crowdfunding!$G:$G,"=Failed")</f>
        <v>126</v>
      </c>
      <c r="D4">
        <f>COUNTIFS(Crowdfunding!$D:$D,"&gt;=5000", Crowdfunding!$D:$D,"&lt;=9999",Crowdfunding!$G:$G,"=Canceled")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9" x14ac:dyDescent="0.35">
      <c r="A5" s="7" t="s">
        <v>2097</v>
      </c>
      <c r="B5">
        <f>COUNTIFS(Crowdfunding!$D:$D,"&gt;=10000", Crowdfunding!$D:$D,"&lt;=14999",Crowdfunding!$G:$G,"=Successful")</f>
        <v>4</v>
      </c>
      <c r="C5">
        <f>COUNTIFS(Crowdfunding!$D:$D,"&gt;=10000", Crowdfunding!$D:$D,"&lt;=14999",Crowdfunding!$G:$G,"=Failed")</f>
        <v>5</v>
      </c>
      <c r="D5">
        <f>COUNTIFS(Crowdfunding!$D:$D,"&gt;=10000", Crowdfunding!$D:$D,"&lt;=14999",Crowdfunding!$G:$G,"=Canceled")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9" x14ac:dyDescent="0.35">
      <c r="A6" s="7" t="s">
        <v>2098</v>
      </c>
      <c r="B6">
        <f>COUNTIFS(Crowdfunding!$D:$D,"&gt;=15000", Crowdfunding!$D:$D,"&lt;=19999",Crowdfunding!$G:$G,"=Successful")</f>
        <v>10</v>
      </c>
      <c r="C6">
        <f>COUNTIFS(Crowdfunding!$D:$D,"&gt;=15000", Crowdfunding!$D:$D,"&lt;=19999",Crowdfunding!$G:$G,"=Failed")</f>
        <v>0</v>
      </c>
      <c r="D6">
        <f>COUNTIFS(Crowdfunding!$D:$D,"&gt;=15000", Crowdfunding!$D:$D,"&lt;=19999",Crowdfunding!$G:$G,"=Canceled")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9" x14ac:dyDescent="0.35">
      <c r="A7" s="7" t="s">
        <v>2099</v>
      </c>
      <c r="B7">
        <f>COUNTIFS(Crowdfunding!$D:$D,"&gt;=20000", Crowdfunding!$D:$D,"&lt;=24999",Crowdfunding!$G:$G,"=Successful")</f>
        <v>7</v>
      </c>
      <c r="C7">
        <f>COUNTIFS(Crowdfunding!$D:$D,"&gt;=20000", Crowdfunding!$D:$D,"&lt;=24999",Crowdfunding!$G:$G,"=Failed")</f>
        <v>0</v>
      </c>
      <c r="D7">
        <f>COUNTIFS(Crowdfunding!$D:$D,"&gt;=20000", Crowdfunding!$D:$D,"&lt;=24999",Crowdfunding!$G:$G,"=Canceled")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9" x14ac:dyDescent="0.35">
      <c r="A8" s="7" t="s">
        <v>2100</v>
      </c>
      <c r="B8">
        <f>COUNTIFS(Crowdfunding!$D:$D,"&gt;=25000", Crowdfunding!$D:$D,"&lt;=29999",Crowdfunding!$G:$G,"=Successful")</f>
        <v>11</v>
      </c>
      <c r="C8">
        <f>COUNTIFS(Crowdfunding!$D:$D,"&gt;=25000", Crowdfunding!$D:$D,"&lt;=29999",Crowdfunding!$G:$G,"=Failed")</f>
        <v>3</v>
      </c>
      <c r="D8">
        <f>COUNTIFS(Crowdfunding!$D:$D,"&gt;=25000", Crowdfunding!$D:$D,"&lt;=29999",Crowdfunding!$G:$G,"=Canceled")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9" x14ac:dyDescent="0.35">
      <c r="A9" s="7" t="s">
        <v>2101</v>
      </c>
      <c r="B9">
        <f>COUNTIFS(Crowdfunding!$D:$D,"&gt;=30000", Crowdfunding!$D:$D,"&lt;=34999",Crowdfunding!$G:$G,"=Successful")</f>
        <v>7</v>
      </c>
      <c r="C9">
        <f>COUNTIFS(Crowdfunding!$D:$D,"&gt;=30000", Crowdfunding!$D:$D,"&lt;=34999",Crowdfunding!$G:$G,"=failed")</f>
        <v>0</v>
      </c>
      <c r="D9">
        <f>COUNTIFS(Crowdfunding!$D:$D,"&gt;=30000", Crowdfunding!$D:$D,"&lt;=34999",Crowdfunding!$G:$G,"=Canceled")</f>
        <v>0</v>
      </c>
      <c r="E9">
        <f t="shared" si="0"/>
        <v>7</v>
      </c>
      <c r="F9" s="8">
        <f>B9/E9</f>
        <v>1</v>
      </c>
      <c r="G9" s="8">
        <f t="shared" si="2"/>
        <v>0</v>
      </c>
      <c r="H9" s="8">
        <f t="shared" si="3"/>
        <v>0</v>
      </c>
    </row>
    <row r="10" spans="1:9" x14ac:dyDescent="0.35">
      <c r="A10" s="7" t="s">
        <v>2102</v>
      </c>
      <c r="B10">
        <f>COUNTIFS(Crowdfunding!$D:$D,"&gt;=35000", Crowdfunding!$D:$D,"&lt;=39999",Crowdfunding!$G:$G,"=Successful")</f>
        <v>8</v>
      </c>
      <c r="C10">
        <f>COUNTIFS(Crowdfunding!$D:$D,"&gt;=35000", Crowdfunding!$D:$D,"&lt;=39999",Crowdfunding!$G:$G,"=Failed")</f>
        <v>3</v>
      </c>
      <c r="D10">
        <f>COUNTIFS(Crowdfunding!$D:$D,"&gt;=35000", Crowdfunding!$D:$D,"&lt;=39999",Crowdfunding!$G:$G,"=Canceled")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9" x14ac:dyDescent="0.35">
      <c r="A11" s="7" t="s">
        <v>2103</v>
      </c>
      <c r="B11">
        <f>COUNTIFS(Crowdfunding!$D:$D,"&gt;=40000", Crowdfunding!$D:$D,"&lt;=44999",Crowdfunding!$G:$G,"=Successful")</f>
        <v>11</v>
      </c>
      <c r="C11">
        <f>COUNTIFS(Crowdfunding!$D:$D,"&gt;=40000", Crowdfunding!$D:$D,"&lt;=44999",Crowdfunding!$G:$G,"=Failed")</f>
        <v>3</v>
      </c>
      <c r="D11">
        <f>COUNTIFS(Crowdfunding!$D:$D,"&gt;=40000", Crowdfunding!$D:$D,"&lt;=44999",Crowdfunding!$G:$G,"=Canceled")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9" x14ac:dyDescent="0.35">
      <c r="A12" s="7" t="s">
        <v>2104</v>
      </c>
      <c r="B12">
        <f>COUNTIFS(Crowdfunding!$D:$D,"&gt;=45000", Crowdfunding!$D:$D,"&lt;=49999",Crowdfunding!$G:$G,"=Successful")</f>
        <v>8</v>
      </c>
      <c r="C12">
        <f>COUNTIFS(Crowdfunding!$D:$D,"&gt;=45000", Crowdfunding!$D:$D,"&lt;=49999",Crowdfunding!$G:$G,"=Failed")</f>
        <v>3</v>
      </c>
      <c r="D12">
        <f>COUNTIFS(Crowdfunding!$D:$D,"&gt;=45000", Crowdfunding!$D:$D,"&lt;=49999",Crowdfunding!$G:$G,"=Canceled")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9" x14ac:dyDescent="0.35">
      <c r="A13" s="7" t="s">
        <v>2105</v>
      </c>
      <c r="B13">
        <f>COUNTIFS(Crowdfunding!$D:$D,"&gt;=50000", Crowdfunding!$G:$G,"=Successful")</f>
        <v>114</v>
      </c>
      <c r="C13">
        <f>COUNTIFS(Crowdfunding!$D:$D,"&gt;=50000", Crowdfunding!$G:$G,"=Failed")</f>
        <v>163</v>
      </c>
      <c r="D13">
        <f>COUNTIFS(Crowdfunding!$D:$D,"&gt;=50000", Crowdfunding!$G:$G,"=Canceled")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B42B-AD2D-4B2F-ABC1-890A1F8121BF}">
  <dimension ref="A1:K566"/>
  <sheetViews>
    <sheetView tabSelected="1" workbookViewId="0">
      <selection activeCell="G13" sqref="G13"/>
    </sheetView>
  </sheetViews>
  <sheetFormatPr defaultRowHeight="15.5" x14ac:dyDescent="0.35"/>
  <cols>
    <col min="1" max="1" width="12.58203125" customWidth="1"/>
    <col min="2" max="2" width="12.08203125" customWidth="1"/>
    <col min="3" max="3" width="5.33203125" customWidth="1"/>
    <col min="4" max="4" width="5.58203125" customWidth="1"/>
    <col min="5" max="5" width="37" customWidth="1"/>
    <col min="6" max="6" width="18.83203125" customWidth="1"/>
    <col min="7" max="7" width="20.58203125" customWidth="1"/>
    <col min="8" max="8" width="5.9140625" customWidth="1"/>
    <col min="9" max="9" width="5.6640625" customWidth="1"/>
    <col min="10" max="10" width="10.08203125" customWidth="1"/>
    <col min="11" max="11" width="13.33203125" customWidth="1"/>
  </cols>
  <sheetData>
    <row r="1" spans="1:11" x14ac:dyDescent="0.35">
      <c r="A1" s="1" t="s">
        <v>4</v>
      </c>
      <c r="B1" s="1" t="s">
        <v>5</v>
      </c>
      <c r="J1" s="1" t="s">
        <v>4</v>
      </c>
      <c r="K1" s="1" t="s">
        <v>5</v>
      </c>
    </row>
    <row r="2" spans="1:11" x14ac:dyDescent="0.35">
      <c r="A2" t="s">
        <v>20</v>
      </c>
      <c r="B2">
        <v>158</v>
      </c>
      <c r="F2" t="s">
        <v>2109</v>
      </c>
      <c r="G2" t="s">
        <v>2108</v>
      </c>
      <c r="J2" t="s">
        <v>14</v>
      </c>
      <c r="K2">
        <v>0</v>
      </c>
    </row>
    <row r="3" spans="1:11" x14ac:dyDescent="0.35">
      <c r="A3" t="s">
        <v>20</v>
      </c>
      <c r="B3">
        <v>1425</v>
      </c>
      <c r="E3" t="s">
        <v>2106</v>
      </c>
      <c r="F3">
        <f>ROUND(AVERAGE(B2:B566),2)</f>
        <v>851.15</v>
      </c>
      <c r="G3">
        <f>ROUND(AVERAGE(K2:K566),2)</f>
        <v>585.62</v>
      </c>
      <c r="J3" t="s">
        <v>14</v>
      </c>
      <c r="K3">
        <v>24</v>
      </c>
    </row>
    <row r="4" spans="1:11" x14ac:dyDescent="0.35">
      <c r="A4" t="s">
        <v>20</v>
      </c>
      <c r="B4">
        <v>174</v>
      </c>
      <c r="E4" t="s">
        <v>2107</v>
      </c>
      <c r="F4">
        <f>MEDIAN(B2:B566)</f>
        <v>201</v>
      </c>
      <c r="G4">
        <f>MEDIAN(K2:K566)</f>
        <v>114.5</v>
      </c>
      <c r="J4" t="s">
        <v>14</v>
      </c>
      <c r="K4">
        <v>53</v>
      </c>
    </row>
    <row r="5" spans="1:11" x14ac:dyDescent="0.35">
      <c r="A5" t="s">
        <v>20</v>
      </c>
      <c r="B5">
        <v>227</v>
      </c>
      <c r="E5" t="s">
        <v>2110</v>
      </c>
      <c r="F5">
        <f>MIN(B2:B566)</f>
        <v>16</v>
      </c>
      <c r="G5">
        <f>MIN(K2:K566)</f>
        <v>0</v>
      </c>
      <c r="J5" t="s">
        <v>14</v>
      </c>
      <c r="K5">
        <v>18</v>
      </c>
    </row>
    <row r="6" spans="1:11" x14ac:dyDescent="0.35">
      <c r="A6" t="s">
        <v>20</v>
      </c>
      <c r="B6">
        <v>220</v>
      </c>
      <c r="E6" t="s">
        <v>2111</v>
      </c>
      <c r="F6">
        <f>MAX(B2:B566)</f>
        <v>7295</v>
      </c>
      <c r="G6">
        <f>MAX(K2:K566)</f>
        <v>6080</v>
      </c>
      <c r="J6" t="s">
        <v>14</v>
      </c>
      <c r="K6">
        <v>44</v>
      </c>
    </row>
    <row r="7" spans="1:11" x14ac:dyDescent="0.35">
      <c r="A7" t="s">
        <v>20</v>
      </c>
      <c r="B7">
        <v>98</v>
      </c>
      <c r="E7" t="s">
        <v>2112</v>
      </c>
      <c r="F7">
        <f>ROUND(_xlfn.VAR.S(B2:B566),2)</f>
        <v>1606216.59</v>
      </c>
      <c r="G7">
        <f>ROUND(_xlfn.VAR.S(K2:K566),2)</f>
        <v>924113.45</v>
      </c>
      <c r="J7" t="s">
        <v>14</v>
      </c>
      <c r="K7">
        <v>27</v>
      </c>
    </row>
    <row r="8" spans="1:11" x14ac:dyDescent="0.35">
      <c r="A8" t="s">
        <v>20</v>
      </c>
      <c r="B8">
        <v>100</v>
      </c>
      <c r="E8" t="s">
        <v>2113</v>
      </c>
      <c r="F8">
        <f>ROUND(_xlfn.STDEV.S(B2:B566),2)</f>
        <v>1267.3699999999999</v>
      </c>
      <c r="G8">
        <f>ROUND(_xlfn.STDEV.S(K2:K566),2)</f>
        <v>961.31</v>
      </c>
      <c r="J8" t="s">
        <v>14</v>
      </c>
      <c r="K8">
        <v>55</v>
      </c>
    </row>
    <row r="9" spans="1:11" x14ac:dyDescent="0.35">
      <c r="A9" t="s">
        <v>20</v>
      </c>
      <c r="B9">
        <v>1249</v>
      </c>
      <c r="J9" t="s">
        <v>14</v>
      </c>
      <c r="K9">
        <v>200</v>
      </c>
    </row>
    <row r="10" spans="1:11" x14ac:dyDescent="0.35">
      <c r="A10" t="s">
        <v>20</v>
      </c>
      <c r="B10">
        <v>1396</v>
      </c>
      <c r="J10" t="s">
        <v>14</v>
      </c>
      <c r="K10">
        <v>452</v>
      </c>
    </row>
    <row r="11" spans="1:11" x14ac:dyDescent="0.35">
      <c r="A11" t="s">
        <v>20</v>
      </c>
      <c r="B11">
        <v>890</v>
      </c>
      <c r="J11" t="s">
        <v>14</v>
      </c>
      <c r="K11">
        <v>674</v>
      </c>
    </row>
    <row r="12" spans="1:11" x14ac:dyDescent="0.35">
      <c r="A12" t="s">
        <v>20</v>
      </c>
      <c r="B12">
        <v>142</v>
      </c>
      <c r="J12" t="s">
        <v>14</v>
      </c>
      <c r="K12">
        <v>558</v>
      </c>
    </row>
    <row r="13" spans="1:11" x14ac:dyDescent="0.35">
      <c r="A13" t="s">
        <v>20</v>
      </c>
      <c r="B13">
        <v>2673</v>
      </c>
      <c r="J13" t="s">
        <v>14</v>
      </c>
      <c r="K13">
        <v>15</v>
      </c>
    </row>
    <row r="14" spans="1:11" x14ac:dyDescent="0.35">
      <c r="A14" t="s">
        <v>20</v>
      </c>
      <c r="B14">
        <v>163</v>
      </c>
      <c r="J14" t="s">
        <v>14</v>
      </c>
      <c r="K14">
        <v>2307</v>
      </c>
    </row>
    <row r="15" spans="1:11" x14ac:dyDescent="0.35">
      <c r="A15" t="s">
        <v>20</v>
      </c>
      <c r="B15">
        <v>2220</v>
      </c>
      <c r="J15" t="s">
        <v>14</v>
      </c>
      <c r="K15">
        <v>88</v>
      </c>
    </row>
    <row r="16" spans="1:11" x14ac:dyDescent="0.35">
      <c r="A16" t="s">
        <v>20</v>
      </c>
      <c r="B16">
        <v>1606</v>
      </c>
      <c r="J16" t="s">
        <v>14</v>
      </c>
      <c r="K16">
        <v>48</v>
      </c>
    </row>
    <row r="17" spans="1:11" x14ac:dyDescent="0.35">
      <c r="A17" t="s">
        <v>20</v>
      </c>
      <c r="B17">
        <v>129</v>
      </c>
      <c r="J17" t="s">
        <v>14</v>
      </c>
      <c r="K17">
        <v>1</v>
      </c>
    </row>
    <row r="18" spans="1:11" x14ac:dyDescent="0.35">
      <c r="A18" t="s">
        <v>20</v>
      </c>
      <c r="B18">
        <v>226</v>
      </c>
      <c r="J18" t="s">
        <v>14</v>
      </c>
      <c r="K18">
        <v>1467</v>
      </c>
    </row>
    <row r="19" spans="1:11" x14ac:dyDescent="0.35">
      <c r="A19" t="s">
        <v>20</v>
      </c>
      <c r="B19">
        <v>5419</v>
      </c>
      <c r="J19" t="s">
        <v>14</v>
      </c>
      <c r="K19">
        <v>75</v>
      </c>
    </row>
    <row r="20" spans="1:11" x14ac:dyDescent="0.35">
      <c r="A20" t="s">
        <v>20</v>
      </c>
      <c r="B20">
        <v>165</v>
      </c>
      <c r="J20" t="s">
        <v>14</v>
      </c>
      <c r="K20">
        <v>120</v>
      </c>
    </row>
    <row r="21" spans="1:11" x14ac:dyDescent="0.35">
      <c r="A21" t="s">
        <v>20</v>
      </c>
      <c r="B21">
        <v>1965</v>
      </c>
      <c r="J21" t="s">
        <v>14</v>
      </c>
      <c r="K21">
        <v>2253</v>
      </c>
    </row>
    <row r="22" spans="1:11" x14ac:dyDescent="0.35">
      <c r="A22" t="s">
        <v>20</v>
      </c>
      <c r="B22">
        <v>16</v>
      </c>
      <c r="J22" t="s">
        <v>14</v>
      </c>
      <c r="K22">
        <v>5</v>
      </c>
    </row>
    <row r="23" spans="1:11" x14ac:dyDescent="0.35">
      <c r="A23" t="s">
        <v>20</v>
      </c>
      <c r="B23">
        <v>107</v>
      </c>
      <c r="J23" t="s">
        <v>14</v>
      </c>
      <c r="K23">
        <v>38</v>
      </c>
    </row>
    <row r="24" spans="1:11" x14ac:dyDescent="0.35">
      <c r="A24" t="s">
        <v>20</v>
      </c>
      <c r="B24">
        <v>134</v>
      </c>
      <c r="J24" t="s">
        <v>14</v>
      </c>
      <c r="K24">
        <v>12</v>
      </c>
    </row>
    <row r="25" spans="1:11" x14ac:dyDescent="0.35">
      <c r="A25" t="s">
        <v>20</v>
      </c>
      <c r="B25">
        <v>198</v>
      </c>
      <c r="J25" t="s">
        <v>14</v>
      </c>
      <c r="K25">
        <v>1684</v>
      </c>
    </row>
    <row r="26" spans="1:11" x14ac:dyDescent="0.35">
      <c r="A26" t="s">
        <v>20</v>
      </c>
      <c r="B26">
        <v>111</v>
      </c>
      <c r="J26" t="s">
        <v>14</v>
      </c>
      <c r="K26">
        <v>56</v>
      </c>
    </row>
    <row r="27" spans="1:11" x14ac:dyDescent="0.35">
      <c r="A27" t="s">
        <v>20</v>
      </c>
      <c r="B27">
        <v>222</v>
      </c>
      <c r="J27" t="s">
        <v>14</v>
      </c>
      <c r="K27">
        <v>838</v>
      </c>
    </row>
    <row r="28" spans="1:11" x14ac:dyDescent="0.35">
      <c r="A28" t="s">
        <v>20</v>
      </c>
      <c r="B28">
        <v>6212</v>
      </c>
      <c r="J28" t="s">
        <v>14</v>
      </c>
      <c r="K28">
        <v>1000</v>
      </c>
    </row>
    <row r="29" spans="1:11" x14ac:dyDescent="0.35">
      <c r="A29" t="s">
        <v>20</v>
      </c>
      <c r="B29">
        <v>98</v>
      </c>
      <c r="J29" t="s">
        <v>14</v>
      </c>
      <c r="K29">
        <v>1482</v>
      </c>
    </row>
    <row r="30" spans="1:11" x14ac:dyDescent="0.35">
      <c r="A30" t="s">
        <v>20</v>
      </c>
      <c r="B30">
        <v>92</v>
      </c>
      <c r="J30" t="s">
        <v>14</v>
      </c>
      <c r="K30">
        <v>106</v>
      </c>
    </row>
    <row r="31" spans="1:11" x14ac:dyDescent="0.35">
      <c r="A31" t="s">
        <v>20</v>
      </c>
      <c r="B31">
        <v>149</v>
      </c>
      <c r="J31" t="s">
        <v>14</v>
      </c>
      <c r="K31">
        <v>679</v>
      </c>
    </row>
    <row r="32" spans="1:11" x14ac:dyDescent="0.35">
      <c r="A32" t="s">
        <v>20</v>
      </c>
      <c r="B32">
        <v>2431</v>
      </c>
      <c r="J32" t="s">
        <v>14</v>
      </c>
      <c r="K32">
        <v>1220</v>
      </c>
    </row>
    <row r="33" spans="1:11" x14ac:dyDescent="0.35">
      <c r="A33" t="s">
        <v>20</v>
      </c>
      <c r="B33">
        <v>303</v>
      </c>
      <c r="J33" t="s">
        <v>14</v>
      </c>
      <c r="K33">
        <v>1</v>
      </c>
    </row>
    <row r="34" spans="1:11" x14ac:dyDescent="0.35">
      <c r="A34" t="s">
        <v>20</v>
      </c>
      <c r="B34">
        <v>209</v>
      </c>
      <c r="J34" t="s">
        <v>14</v>
      </c>
      <c r="K34">
        <v>37</v>
      </c>
    </row>
    <row r="35" spans="1:11" x14ac:dyDescent="0.35">
      <c r="A35" t="s">
        <v>20</v>
      </c>
      <c r="B35">
        <v>131</v>
      </c>
      <c r="J35" t="s">
        <v>14</v>
      </c>
      <c r="K35">
        <v>60</v>
      </c>
    </row>
    <row r="36" spans="1:11" x14ac:dyDescent="0.35">
      <c r="A36" t="s">
        <v>20</v>
      </c>
      <c r="B36">
        <v>164</v>
      </c>
      <c r="J36" t="s">
        <v>14</v>
      </c>
      <c r="K36">
        <v>296</v>
      </c>
    </row>
    <row r="37" spans="1:11" x14ac:dyDescent="0.35">
      <c r="A37" t="s">
        <v>20</v>
      </c>
      <c r="B37">
        <v>201</v>
      </c>
      <c r="J37" t="s">
        <v>14</v>
      </c>
      <c r="K37">
        <v>3304</v>
      </c>
    </row>
    <row r="38" spans="1:11" x14ac:dyDescent="0.35">
      <c r="A38" t="s">
        <v>20</v>
      </c>
      <c r="B38">
        <v>211</v>
      </c>
      <c r="J38" t="s">
        <v>14</v>
      </c>
      <c r="K38">
        <v>73</v>
      </c>
    </row>
    <row r="39" spans="1:11" x14ac:dyDescent="0.35">
      <c r="A39" t="s">
        <v>20</v>
      </c>
      <c r="B39">
        <v>128</v>
      </c>
      <c r="J39" t="s">
        <v>14</v>
      </c>
      <c r="K39">
        <v>3387</v>
      </c>
    </row>
    <row r="40" spans="1:11" x14ac:dyDescent="0.35">
      <c r="A40" t="s">
        <v>20</v>
      </c>
      <c r="B40">
        <v>1600</v>
      </c>
      <c r="J40" t="s">
        <v>14</v>
      </c>
      <c r="K40">
        <v>662</v>
      </c>
    </row>
    <row r="41" spans="1:11" x14ac:dyDescent="0.35">
      <c r="A41" t="s">
        <v>20</v>
      </c>
      <c r="B41">
        <v>249</v>
      </c>
      <c r="J41" t="s">
        <v>14</v>
      </c>
      <c r="K41">
        <v>774</v>
      </c>
    </row>
    <row r="42" spans="1:11" x14ac:dyDescent="0.35">
      <c r="A42" t="s">
        <v>20</v>
      </c>
      <c r="B42">
        <v>236</v>
      </c>
      <c r="J42" t="s">
        <v>14</v>
      </c>
      <c r="K42">
        <v>672</v>
      </c>
    </row>
    <row r="43" spans="1:11" x14ac:dyDescent="0.35">
      <c r="A43" t="s">
        <v>20</v>
      </c>
      <c r="B43">
        <v>4065</v>
      </c>
      <c r="J43" t="s">
        <v>14</v>
      </c>
      <c r="K43">
        <v>940</v>
      </c>
    </row>
    <row r="44" spans="1:11" x14ac:dyDescent="0.35">
      <c r="A44" t="s">
        <v>20</v>
      </c>
      <c r="B44">
        <v>246</v>
      </c>
      <c r="J44" t="s">
        <v>14</v>
      </c>
      <c r="K44">
        <v>117</v>
      </c>
    </row>
    <row r="45" spans="1:11" x14ac:dyDescent="0.35">
      <c r="A45" t="s">
        <v>20</v>
      </c>
      <c r="B45">
        <v>2475</v>
      </c>
      <c r="J45" t="s">
        <v>14</v>
      </c>
      <c r="K45">
        <v>115</v>
      </c>
    </row>
    <row r="46" spans="1:11" x14ac:dyDescent="0.35">
      <c r="A46" t="s">
        <v>20</v>
      </c>
      <c r="B46">
        <v>76</v>
      </c>
      <c r="J46" t="s">
        <v>14</v>
      </c>
      <c r="K46">
        <v>326</v>
      </c>
    </row>
    <row r="47" spans="1:11" x14ac:dyDescent="0.35">
      <c r="A47" t="s">
        <v>20</v>
      </c>
      <c r="B47">
        <v>54</v>
      </c>
      <c r="J47" t="s">
        <v>14</v>
      </c>
      <c r="K47">
        <v>1</v>
      </c>
    </row>
    <row r="48" spans="1:11" x14ac:dyDescent="0.35">
      <c r="A48" t="s">
        <v>20</v>
      </c>
      <c r="B48">
        <v>88</v>
      </c>
      <c r="J48" t="s">
        <v>14</v>
      </c>
      <c r="K48">
        <v>1467</v>
      </c>
    </row>
    <row r="49" spans="1:11" x14ac:dyDescent="0.35">
      <c r="A49" t="s">
        <v>20</v>
      </c>
      <c r="B49">
        <v>85</v>
      </c>
      <c r="J49" t="s">
        <v>14</v>
      </c>
      <c r="K49">
        <v>5681</v>
      </c>
    </row>
    <row r="50" spans="1:11" x14ac:dyDescent="0.35">
      <c r="A50" t="s">
        <v>20</v>
      </c>
      <c r="B50">
        <v>170</v>
      </c>
      <c r="J50" t="s">
        <v>14</v>
      </c>
      <c r="K50">
        <v>1059</v>
      </c>
    </row>
    <row r="51" spans="1:11" x14ac:dyDescent="0.35">
      <c r="A51" t="s">
        <v>20</v>
      </c>
      <c r="B51">
        <v>330</v>
      </c>
      <c r="J51" t="s">
        <v>14</v>
      </c>
      <c r="K51">
        <v>1194</v>
      </c>
    </row>
    <row r="52" spans="1:11" x14ac:dyDescent="0.35">
      <c r="A52" t="s">
        <v>20</v>
      </c>
      <c r="B52">
        <v>127</v>
      </c>
      <c r="J52" t="s">
        <v>14</v>
      </c>
      <c r="K52">
        <v>30</v>
      </c>
    </row>
    <row r="53" spans="1:11" x14ac:dyDescent="0.35">
      <c r="A53" t="s">
        <v>20</v>
      </c>
      <c r="B53">
        <v>411</v>
      </c>
      <c r="J53" t="s">
        <v>14</v>
      </c>
      <c r="K53">
        <v>75</v>
      </c>
    </row>
    <row r="54" spans="1:11" x14ac:dyDescent="0.35">
      <c r="A54" t="s">
        <v>20</v>
      </c>
      <c r="B54">
        <v>180</v>
      </c>
      <c r="J54" t="s">
        <v>14</v>
      </c>
      <c r="K54">
        <v>955</v>
      </c>
    </row>
    <row r="55" spans="1:11" x14ac:dyDescent="0.35">
      <c r="A55" t="s">
        <v>20</v>
      </c>
      <c r="B55">
        <v>374</v>
      </c>
      <c r="J55" t="s">
        <v>14</v>
      </c>
      <c r="K55">
        <v>67</v>
      </c>
    </row>
    <row r="56" spans="1:11" x14ac:dyDescent="0.35">
      <c r="A56" t="s">
        <v>20</v>
      </c>
      <c r="B56">
        <v>71</v>
      </c>
      <c r="J56" t="s">
        <v>14</v>
      </c>
      <c r="K56">
        <v>5</v>
      </c>
    </row>
    <row r="57" spans="1:11" x14ac:dyDescent="0.35">
      <c r="A57" t="s">
        <v>20</v>
      </c>
      <c r="B57">
        <v>203</v>
      </c>
      <c r="J57" t="s">
        <v>14</v>
      </c>
      <c r="K57">
        <v>26</v>
      </c>
    </row>
    <row r="58" spans="1:11" x14ac:dyDescent="0.35">
      <c r="A58" t="s">
        <v>20</v>
      </c>
      <c r="B58">
        <v>113</v>
      </c>
      <c r="J58" t="s">
        <v>14</v>
      </c>
      <c r="K58">
        <v>1130</v>
      </c>
    </row>
    <row r="59" spans="1:11" x14ac:dyDescent="0.35">
      <c r="A59" t="s">
        <v>20</v>
      </c>
      <c r="B59">
        <v>96</v>
      </c>
      <c r="J59" t="s">
        <v>14</v>
      </c>
      <c r="K59">
        <v>782</v>
      </c>
    </row>
    <row r="60" spans="1:11" x14ac:dyDescent="0.35">
      <c r="A60" t="s">
        <v>20</v>
      </c>
      <c r="B60">
        <v>498</v>
      </c>
      <c r="J60" t="s">
        <v>14</v>
      </c>
      <c r="K60">
        <v>210</v>
      </c>
    </row>
    <row r="61" spans="1:11" x14ac:dyDescent="0.35">
      <c r="A61" t="s">
        <v>20</v>
      </c>
      <c r="B61">
        <v>180</v>
      </c>
      <c r="J61" t="s">
        <v>14</v>
      </c>
      <c r="K61">
        <v>136</v>
      </c>
    </row>
    <row r="62" spans="1:11" x14ac:dyDescent="0.35">
      <c r="A62" t="s">
        <v>20</v>
      </c>
      <c r="B62">
        <v>27</v>
      </c>
      <c r="J62" t="s">
        <v>14</v>
      </c>
      <c r="K62">
        <v>86</v>
      </c>
    </row>
    <row r="63" spans="1:11" x14ac:dyDescent="0.35">
      <c r="A63" t="s">
        <v>20</v>
      </c>
      <c r="B63">
        <v>2331</v>
      </c>
      <c r="J63" t="s">
        <v>14</v>
      </c>
      <c r="K63">
        <v>19</v>
      </c>
    </row>
    <row r="64" spans="1:11" x14ac:dyDescent="0.35">
      <c r="A64" t="s">
        <v>20</v>
      </c>
      <c r="B64">
        <v>113</v>
      </c>
      <c r="J64" t="s">
        <v>14</v>
      </c>
      <c r="K64">
        <v>886</v>
      </c>
    </row>
    <row r="65" spans="1:11" x14ac:dyDescent="0.35">
      <c r="A65" t="s">
        <v>20</v>
      </c>
      <c r="B65">
        <v>164</v>
      </c>
      <c r="J65" t="s">
        <v>14</v>
      </c>
      <c r="K65">
        <v>35</v>
      </c>
    </row>
    <row r="66" spans="1:11" x14ac:dyDescent="0.35">
      <c r="A66" t="s">
        <v>20</v>
      </c>
      <c r="B66">
        <v>164</v>
      </c>
      <c r="J66" t="s">
        <v>14</v>
      </c>
      <c r="K66">
        <v>24</v>
      </c>
    </row>
    <row r="67" spans="1:11" x14ac:dyDescent="0.35">
      <c r="A67" t="s">
        <v>20</v>
      </c>
      <c r="B67">
        <v>336</v>
      </c>
      <c r="J67" t="s">
        <v>14</v>
      </c>
      <c r="K67">
        <v>86</v>
      </c>
    </row>
    <row r="68" spans="1:11" x14ac:dyDescent="0.35">
      <c r="A68" t="s">
        <v>20</v>
      </c>
      <c r="B68">
        <v>1917</v>
      </c>
      <c r="J68" t="s">
        <v>14</v>
      </c>
      <c r="K68">
        <v>243</v>
      </c>
    </row>
    <row r="69" spans="1:11" x14ac:dyDescent="0.35">
      <c r="A69" t="s">
        <v>20</v>
      </c>
      <c r="B69">
        <v>95</v>
      </c>
      <c r="J69" t="s">
        <v>14</v>
      </c>
      <c r="K69">
        <v>65</v>
      </c>
    </row>
    <row r="70" spans="1:11" x14ac:dyDescent="0.35">
      <c r="A70" t="s">
        <v>20</v>
      </c>
      <c r="B70">
        <v>147</v>
      </c>
      <c r="J70" t="s">
        <v>14</v>
      </c>
      <c r="K70">
        <v>100</v>
      </c>
    </row>
    <row r="71" spans="1:11" x14ac:dyDescent="0.35">
      <c r="A71" t="s">
        <v>20</v>
      </c>
      <c r="B71">
        <v>86</v>
      </c>
      <c r="J71" t="s">
        <v>14</v>
      </c>
      <c r="K71">
        <v>168</v>
      </c>
    </row>
    <row r="72" spans="1:11" x14ac:dyDescent="0.35">
      <c r="A72" t="s">
        <v>20</v>
      </c>
      <c r="B72">
        <v>83</v>
      </c>
      <c r="J72" t="s">
        <v>14</v>
      </c>
      <c r="K72">
        <v>13</v>
      </c>
    </row>
    <row r="73" spans="1:11" x14ac:dyDescent="0.35">
      <c r="A73" t="s">
        <v>20</v>
      </c>
      <c r="B73">
        <v>676</v>
      </c>
      <c r="J73" t="s">
        <v>14</v>
      </c>
      <c r="K73">
        <v>1</v>
      </c>
    </row>
    <row r="74" spans="1:11" x14ac:dyDescent="0.35">
      <c r="A74" t="s">
        <v>20</v>
      </c>
      <c r="B74">
        <v>361</v>
      </c>
      <c r="J74" t="s">
        <v>14</v>
      </c>
      <c r="K74">
        <v>40</v>
      </c>
    </row>
    <row r="75" spans="1:11" x14ac:dyDescent="0.35">
      <c r="A75" t="s">
        <v>20</v>
      </c>
      <c r="B75">
        <v>131</v>
      </c>
      <c r="J75" t="s">
        <v>14</v>
      </c>
      <c r="K75">
        <v>226</v>
      </c>
    </row>
    <row r="76" spans="1:11" x14ac:dyDescent="0.35">
      <c r="A76" t="s">
        <v>20</v>
      </c>
      <c r="B76">
        <v>126</v>
      </c>
      <c r="J76" t="s">
        <v>14</v>
      </c>
      <c r="K76">
        <v>1625</v>
      </c>
    </row>
    <row r="77" spans="1:11" x14ac:dyDescent="0.35">
      <c r="A77" t="s">
        <v>20</v>
      </c>
      <c r="B77">
        <v>275</v>
      </c>
      <c r="J77" t="s">
        <v>14</v>
      </c>
      <c r="K77">
        <v>143</v>
      </c>
    </row>
    <row r="78" spans="1:11" x14ac:dyDescent="0.35">
      <c r="A78" t="s">
        <v>20</v>
      </c>
      <c r="B78">
        <v>67</v>
      </c>
      <c r="J78" t="s">
        <v>14</v>
      </c>
      <c r="K78">
        <v>934</v>
      </c>
    </row>
    <row r="79" spans="1:11" x14ac:dyDescent="0.35">
      <c r="A79" t="s">
        <v>20</v>
      </c>
      <c r="B79">
        <v>154</v>
      </c>
      <c r="J79" t="s">
        <v>14</v>
      </c>
      <c r="K79">
        <v>17</v>
      </c>
    </row>
    <row r="80" spans="1:11" x14ac:dyDescent="0.35">
      <c r="A80" t="s">
        <v>20</v>
      </c>
      <c r="B80">
        <v>1782</v>
      </c>
      <c r="J80" t="s">
        <v>14</v>
      </c>
      <c r="K80">
        <v>2179</v>
      </c>
    </row>
    <row r="81" spans="1:11" x14ac:dyDescent="0.35">
      <c r="A81" t="s">
        <v>20</v>
      </c>
      <c r="B81">
        <v>903</v>
      </c>
      <c r="J81" t="s">
        <v>14</v>
      </c>
      <c r="K81">
        <v>931</v>
      </c>
    </row>
    <row r="82" spans="1:11" x14ac:dyDescent="0.35">
      <c r="A82" t="s">
        <v>20</v>
      </c>
      <c r="B82">
        <v>94</v>
      </c>
      <c r="J82" t="s">
        <v>14</v>
      </c>
      <c r="K82">
        <v>92</v>
      </c>
    </row>
    <row r="83" spans="1:11" x14ac:dyDescent="0.35">
      <c r="A83" t="s">
        <v>20</v>
      </c>
      <c r="B83">
        <v>180</v>
      </c>
      <c r="J83" t="s">
        <v>14</v>
      </c>
      <c r="K83">
        <v>57</v>
      </c>
    </row>
    <row r="84" spans="1:11" x14ac:dyDescent="0.35">
      <c r="A84" t="s">
        <v>20</v>
      </c>
      <c r="B84">
        <v>533</v>
      </c>
      <c r="J84" t="s">
        <v>14</v>
      </c>
      <c r="K84">
        <v>41</v>
      </c>
    </row>
    <row r="85" spans="1:11" x14ac:dyDescent="0.35">
      <c r="A85" t="s">
        <v>20</v>
      </c>
      <c r="B85">
        <v>2443</v>
      </c>
      <c r="J85" t="s">
        <v>14</v>
      </c>
      <c r="K85">
        <v>1</v>
      </c>
    </row>
    <row r="86" spans="1:11" x14ac:dyDescent="0.35">
      <c r="A86" t="s">
        <v>20</v>
      </c>
      <c r="B86">
        <v>89</v>
      </c>
      <c r="J86" t="s">
        <v>14</v>
      </c>
      <c r="K86">
        <v>101</v>
      </c>
    </row>
    <row r="87" spans="1:11" x14ac:dyDescent="0.35">
      <c r="A87" t="s">
        <v>20</v>
      </c>
      <c r="B87">
        <v>159</v>
      </c>
      <c r="J87" t="s">
        <v>14</v>
      </c>
      <c r="K87">
        <v>1335</v>
      </c>
    </row>
    <row r="88" spans="1:11" x14ac:dyDescent="0.35">
      <c r="A88" t="s">
        <v>20</v>
      </c>
      <c r="B88">
        <v>50</v>
      </c>
      <c r="J88" t="s">
        <v>14</v>
      </c>
      <c r="K88">
        <v>15</v>
      </c>
    </row>
    <row r="89" spans="1:11" x14ac:dyDescent="0.35">
      <c r="A89" t="s">
        <v>20</v>
      </c>
      <c r="B89">
        <v>186</v>
      </c>
      <c r="J89" t="s">
        <v>14</v>
      </c>
      <c r="K89">
        <v>454</v>
      </c>
    </row>
    <row r="90" spans="1:11" x14ac:dyDescent="0.35">
      <c r="A90" t="s">
        <v>20</v>
      </c>
      <c r="B90">
        <v>1071</v>
      </c>
      <c r="J90" t="s">
        <v>14</v>
      </c>
      <c r="K90">
        <v>3182</v>
      </c>
    </row>
    <row r="91" spans="1:11" x14ac:dyDescent="0.35">
      <c r="A91" t="s">
        <v>20</v>
      </c>
      <c r="B91">
        <v>117</v>
      </c>
      <c r="J91" t="s">
        <v>14</v>
      </c>
      <c r="K91">
        <v>15</v>
      </c>
    </row>
    <row r="92" spans="1:11" x14ac:dyDescent="0.35">
      <c r="A92" t="s">
        <v>20</v>
      </c>
      <c r="B92">
        <v>70</v>
      </c>
      <c r="J92" t="s">
        <v>14</v>
      </c>
      <c r="K92">
        <v>133</v>
      </c>
    </row>
    <row r="93" spans="1:11" x14ac:dyDescent="0.35">
      <c r="A93" t="s">
        <v>20</v>
      </c>
      <c r="B93">
        <v>135</v>
      </c>
      <c r="J93" t="s">
        <v>14</v>
      </c>
      <c r="K93">
        <v>2062</v>
      </c>
    </row>
    <row r="94" spans="1:11" x14ac:dyDescent="0.35">
      <c r="A94" t="s">
        <v>20</v>
      </c>
      <c r="B94">
        <v>768</v>
      </c>
      <c r="J94" t="s">
        <v>14</v>
      </c>
      <c r="K94">
        <v>29</v>
      </c>
    </row>
    <row r="95" spans="1:11" x14ac:dyDescent="0.35">
      <c r="A95" t="s">
        <v>20</v>
      </c>
      <c r="B95">
        <v>199</v>
      </c>
      <c r="J95" t="s">
        <v>14</v>
      </c>
      <c r="K95">
        <v>132</v>
      </c>
    </row>
    <row r="96" spans="1:11" x14ac:dyDescent="0.35">
      <c r="A96" t="s">
        <v>20</v>
      </c>
      <c r="B96">
        <v>107</v>
      </c>
      <c r="J96" t="s">
        <v>14</v>
      </c>
      <c r="K96">
        <v>137</v>
      </c>
    </row>
    <row r="97" spans="1:11" x14ac:dyDescent="0.35">
      <c r="A97" t="s">
        <v>20</v>
      </c>
      <c r="B97">
        <v>195</v>
      </c>
      <c r="J97" t="s">
        <v>14</v>
      </c>
      <c r="K97">
        <v>908</v>
      </c>
    </row>
    <row r="98" spans="1:11" x14ac:dyDescent="0.35">
      <c r="A98" t="s">
        <v>20</v>
      </c>
      <c r="B98">
        <v>3376</v>
      </c>
      <c r="J98" t="s">
        <v>14</v>
      </c>
      <c r="K98">
        <v>10</v>
      </c>
    </row>
    <row r="99" spans="1:11" x14ac:dyDescent="0.35">
      <c r="A99" t="s">
        <v>20</v>
      </c>
      <c r="B99">
        <v>41</v>
      </c>
      <c r="J99" t="s">
        <v>14</v>
      </c>
      <c r="K99">
        <v>1910</v>
      </c>
    </row>
    <row r="100" spans="1:11" x14ac:dyDescent="0.35">
      <c r="A100" t="s">
        <v>20</v>
      </c>
      <c r="B100">
        <v>1821</v>
      </c>
      <c r="J100" t="s">
        <v>14</v>
      </c>
      <c r="K100">
        <v>38</v>
      </c>
    </row>
    <row r="101" spans="1:11" x14ac:dyDescent="0.35">
      <c r="A101" t="s">
        <v>20</v>
      </c>
      <c r="B101">
        <v>164</v>
      </c>
      <c r="J101" t="s">
        <v>14</v>
      </c>
      <c r="K101">
        <v>104</v>
      </c>
    </row>
    <row r="102" spans="1:11" x14ac:dyDescent="0.35">
      <c r="A102" t="s">
        <v>20</v>
      </c>
      <c r="B102">
        <v>157</v>
      </c>
      <c r="J102" t="s">
        <v>14</v>
      </c>
      <c r="K102">
        <v>49</v>
      </c>
    </row>
    <row r="103" spans="1:11" x14ac:dyDescent="0.35">
      <c r="A103" t="s">
        <v>20</v>
      </c>
      <c r="B103">
        <v>246</v>
      </c>
      <c r="J103" t="s">
        <v>14</v>
      </c>
      <c r="K103">
        <v>1</v>
      </c>
    </row>
    <row r="104" spans="1:11" x14ac:dyDescent="0.35">
      <c r="A104" t="s">
        <v>20</v>
      </c>
      <c r="B104">
        <v>1396</v>
      </c>
      <c r="J104" t="s">
        <v>14</v>
      </c>
      <c r="K104">
        <v>245</v>
      </c>
    </row>
    <row r="105" spans="1:11" x14ac:dyDescent="0.35">
      <c r="A105" t="s">
        <v>20</v>
      </c>
      <c r="B105">
        <v>2506</v>
      </c>
      <c r="J105" t="s">
        <v>14</v>
      </c>
      <c r="K105">
        <v>32</v>
      </c>
    </row>
    <row r="106" spans="1:11" x14ac:dyDescent="0.35">
      <c r="A106" t="s">
        <v>20</v>
      </c>
      <c r="B106">
        <v>244</v>
      </c>
      <c r="J106" t="s">
        <v>14</v>
      </c>
      <c r="K106">
        <v>7</v>
      </c>
    </row>
    <row r="107" spans="1:11" x14ac:dyDescent="0.35">
      <c r="A107" t="s">
        <v>20</v>
      </c>
      <c r="B107">
        <v>146</v>
      </c>
      <c r="J107" t="s">
        <v>14</v>
      </c>
      <c r="K107">
        <v>803</v>
      </c>
    </row>
    <row r="108" spans="1:11" x14ac:dyDescent="0.35">
      <c r="A108" t="s">
        <v>20</v>
      </c>
      <c r="B108">
        <v>1267</v>
      </c>
      <c r="J108" t="s">
        <v>14</v>
      </c>
      <c r="K108">
        <v>16</v>
      </c>
    </row>
    <row r="109" spans="1:11" x14ac:dyDescent="0.35">
      <c r="A109" t="s">
        <v>20</v>
      </c>
      <c r="B109">
        <v>1561</v>
      </c>
      <c r="J109" t="s">
        <v>14</v>
      </c>
      <c r="K109">
        <v>31</v>
      </c>
    </row>
    <row r="110" spans="1:11" x14ac:dyDescent="0.35">
      <c r="A110" t="s">
        <v>20</v>
      </c>
      <c r="B110">
        <v>48</v>
      </c>
      <c r="J110" t="s">
        <v>14</v>
      </c>
      <c r="K110">
        <v>108</v>
      </c>
    </row>
    <row r="111" spans="1:11" x14ac:dyDescent="0.35">
      <c r="A111" t="s">
        <v>20</v>
      </c>
      <c r="B111">
        <v>2739</v>
      </c>
      <c r="J111" t="s">
        <v>14</v>
      </c>
      <c r="K111">
        <v>30</v>
      </c>
    </row>
    <row r="112" spans="1:11" x14ac:dyDescent="0.35">
      <c r="A112" t="s">
        <v>20</v>
      </c>
      <c r="B112">
        <v>3537</v>
      </c>
      <c r="J112" t="s">
        <v>14</v>
      </c>
      <c r="K112">
        <v>17</v>
      </c>
    </row>
    <row r="113" spans="1:11" x14ac:dyDescent="0.35">
      <c r="A113" t="s">
        <v>20</v>
      </c>
      <c r="B113">
        <v>2107</v>
      </c>
      <c r="J113" t="s">
        <v>14</v>
      </c>
      <c r="K113">
        <v>80</v>
      </c>
    </row>
    <row r="114" spans="1:11" x14ac:dyDescent="0.35">
      <c r="A114" t="s">
        <v>20</v>
      </c>
      <c r="B114">
        <v>3318</v>
      </c>
      <c r="J114" t="s">
        <v>14</v>
      </c>
      <c r="K114">
        <v>2468</v>
      </c>
    </row>
    <row r="115" spans="1:11" x14ac:dyDescent="0.35">
      <c r="A115" t="s">
        <v>20</v>
      </c>
      <c r="B115">
        <v>340</v>
      </c>
      <c r="J115" t="s">
        <v>14</v>
      </c>
      <c r="K115">
        <v>26</v>
      </c>
    </row>
    <row r="116" spans="1:11" x14ac:dyDescent="0.35">
      <c r="A116" t="s">
        <v>20</v>
      </c>
      <c r="B116">
        <v>1442</v>
      </c>
      <c r="J116" t="s">
        <v>14</v>
      </c>
      <c r="K116">
        <v>73</v>
      </c>
    </row>
    <row r="117" spans="1:11" x14ac:dyDescent="0.35">
      <c r="A117" t="s">
        <v>20</v>
      </c>
      <c r="B117">
        <v>126</v>
      </c>
      <c r="J117" t="s">
        <v>14</v>
      </c>
      <c r="K117">
        <v>128</v>
      </c>
    </row>
    <row r="118" spans="1:11" x14ac:dyDescent="0.35">
      <c r="A118" t="s">
        <v>20</v>
      </c>
      <c r="B118">
        <v>524</v>
      </c>
      <c r="J118" t="s">
        <v>14</v>
      </c>
      <c r="K118">
        <v>33</v>
      </c>
    </row>
    <row r="119" spans="1:11" x14ac:dyDescent="0.35">
      <c r="A119" t="s">
        <v>20</v>
      </c>
      <c r="B119">
        <v>1989</v>
      </c>
      <c r="J119" t="s">
        <v>14</v>
      </c>
      <c r="K119">
        <v>1072</v>
      </c>
    </row>
    <row r="120" spans="1:11" x14ac:dyDescent="0.35">
      <c r="A120" t="s">
        <v>20</v>
      </c>
      <c r="B120">
        <v>157</v>
      </c>
      <c r="J120" t="s">
        <v>14</v>
      </c>
      <c r="K120">
        <v>393</v>
      </c>
    </row>
    <row r="121" spans="1:11" x14ac:dyDescent="0.35">
      <c r="A121" t="s">
        <v>20</v>
      </c>
      <c r="B121">
        <v>4498</v>
      </c>
      <c r="J121" t="s">
        <v>14</v>
      </c>
      <c r="K121">
        <v>1257</v>
      </c>
    </row>
    <row r="122" spans="1:11" x14ac:dyDescent="0.35">
      <c r="A122" t="s">
        <v>20</v>
      </c>
      <c r="B122">
        <v>80</v>
      </c>
      <c r="J122" t="s">
        <v>14</v>
      </c>
      <c r="K122">
        <v>328</v>
      </c>
    </row>
    <row r="123" spans="1:11" x14ac:dyDescent="0.35">
      <c r="A123" t="s">
        <v>20</v>
      </c>
      <c r="B123">
        <v>43</v>
      </c>
      <c r="J123" t="s">
        <v>14</v>
      </c>
      <c r="K123">
        <v>147</v>
      </c>
    </row>
    <row r="124" spans="1:11" x14ac:dyDescent="0.35">
      <c r="A124" t="s">
        <v>20</v>
      </c>
      <c r="B124">
        <v>2053</v>
      </c>
      <c r="J124" t="s">
        <v>14</v>
      </c>
      <c r="K124">
        <v>830</v>
      </c>
    </row>
    <row r="125" spans="1:11" x14ac:dyDescent="0.35">
      <c r="A125" t="s">
        <v>20</v>
      </c>
      <c r="B125">
        <v>168</v>
      </c>
      <c r="J125" t="s">
        <v>14</v>
      </c>
      <c r="K125">
        <v>331</v>
      </c>
    </row>
    <row r="126" spans="1:11" x14ac:dyDescent="0.35">
      <c r="A126" t="s">
        <v>20</v>
      </c>
      <c r="B126">
        <v>4289</v>
      </c>
      <c r="J126" t="s">
        <v>14</v>
      </c>
      <c r="K126">
        <v>25</v>
      </c>
    </row>
    <row r="127" spans="1:11" x14ac:dyDescent="0.35">
      <c r="A127" t="s">
        <v>20</v>
      </c>
      <c r="B127">
        <v>165</v>
      </c>
      <c r="J127" t="s">
        <v>14</v>
      </c>
      <c r="K127">
        <v>3483</v>
      </c>
    </row>
    <row r="128" spans="1:11" x14ac:dyDescent="0.35">
      <c r="A128" t="s">
        <v>20</v>
      </c>
      <c r="B128">
        <v>1815</v>
      </c>
      <c r="J128" t="s">
        <v>14</v>
      </c>
      <c r="K128">
        <v>923</v>
      </c>
    </row>
    <row r="129" spans="1:11" x14ac:dyDescent="0.35">
      <c r="A129" t="s">
        <v>20</v>
      </c>
      <c r="B129">
        <v>397</v>
      </c>
      <c r="J129" t="s">
        <v>14</v>
      </c>
      <c r="K129">
        <v>1</v>
      </c>
    </row>
    <row r="130" spans="1:11" x14ac:dyDescent="0.35">
      <c r="A130" t="s">
        <v>20</v>
      </c>
      <c r="B130">
        <v>1539</v>
      </c>
      <c r="J130" t="s">
        <v>14</v>
      </c>
      <c r="K130">
        <v>33</v>
      </c>
    </row>
    <row r="131" spans="1:11" x14ac:dyDescent="0.35">
      <c r="A131" t="s">
        <v>20</v>
      </c>
      <c r="B131">
        <v>138</v>
      </c>
      <c r="J131" t="s">
        <v>14</v>
      </c>
      <c r="K131">
        <v>40</v>
      </c>
    </row>
    <row r="132" spans="1:11" x14ac:dyDescent="0.35">
      <c r="A132" t="s">
        <v>20</v>
      </c>
      <c r="B132">
        <v>3594</v>
      </c>
      <c r="J132" t="s">
        <v>14</v>
      </c>
      <c r="K132">
        <v>23</v>
      </c>
    </row>
    <row r="133" spans="1:11" x14ac:dyDescent="0.35">
      <c r="A133" t="s">
        <v>20</v>
      </c>
      <c r="B133">
        <v>5880</v>
      </c>
      <c r="J133" t="s">
        <v>14</v>
      </c>
      <c r="K133">
        <v>75</v>
      </c>
    </row>
    <row r="134" spans="1:11" x14ac:dyDescent="0.35">
      <c r="A134" t="s">
        <v>20</v>
      </c>
      <c r="B134">
        <v>112</v>
      </c>
      <c r="J134" t="s">
        <v>14</v>
      </c>
      <c r="K134">
        <v>2176</v>
      </c>
    </row>
    <row r="135" spans="1:11" x14ac:dyDescent="0.35">
      <c r="A135" t="s">
        <v>20</v>
      </c>
      <c r="B135">
        <v>943</v>
      </c>
      <c r="J135" t="s">
        <v>14</v>
      </c>
      <c r="K135">
        <v>441</v>
      </c>
    </row>
    <row r="136" spans="1:11" x14ac:dyDescent="0.35">
      <c r="A136" t="s">
        <v>20</v>
      </c>
      <c r="B136">
        <v>2468</v>
      </c>
      <c r="J136" t="s">
        <v>14</v>
      </c>
      <c r="K136">
        <v>25</v>
      </c>
    </row>
    <row r="137" spans="1:11" x14ac:dyDescent="0.35">
      <c r="A137" t="s">
        <v>20</v>
      </c>
      <c r="B137">
        <v>2551</v>
      </c>
      <c r="J137" t="s">
        <v>14</v>
      </c>
      <c r="K137">
        <v>127</v>
      </c>
    </row>
    <row r="138" spans="1:11" x14ac:dyDescent="0.35">
      <c r="A138" t="s">
        <v>20</v>
      </c>
      <c r="B138">
        <v>101</v>
      </c>
      <c r="J138" t="s">
        <v>14</v>
      </c>
      <c r="K138">
        <v>355</v>
      </c>
    </row>
    <row r="139" spans="1:11" x14ac:dyDescent="0.35">
      <c r="A139" t="s">
        <v>20</v>
      </c>
      <c r="B139">
        <v>92</v>
      </c>
      <c r="J139" t="s">
        <v>14</v>
      </c>
      <c r="K139">
        <v>44</v>
      </c>
    </row>
    <row r="140" spans="1:11" x14ac:dyDescent="0.35">
      <c r="A140" t="s">
        <v>20</v>
      </c>
      <c r="B140">
        <v>62</v>
      </c>
      <c r="J140" t="s">
        <v>14</v>
      </c>
      <c r="K140">
        <v>67</v>
      </c>
    </row>
    <row r="141" spans="1:11" x14ac:dyDescent="0.35">
      <c r="A141" t="s">
        <v>20</v>
      </c>
      <c r="B141">
        <v>149</v>
      </c>
      <c r="J141" t="s">
        <v>14</v>
      </c>
      <c r="K141">
        <v>1068</v>
      </c>
    </row>
    <row r="142" spans="1:11" x14ac:dyDescent="0.35">
      <c r="A142" t="s">
        <v>20</v>
      </c>
      <c r="B142">
        <v>329</v>
      </c>
      <c r="J142" t="s">
        <v>14</v>
      </c>
      <c r="K142">
        <v>424</v>
      </c>
    </row>
    <row r="143" spans="1:11" x14ac:dyDescent="0.35">
      <c r="A143" t="s">
        <v>20</v>
      </c>
      <c r="B143">
        <v>97</v>
      </c>
      <c r="J143" t="s">
        <v>14</v>
      </c>
      <c r="K143">
        <v>151</v>
      </c>
    </row>
    <row r="144" spans="1:11" x14ac:dyDescent="0.35">
      <c r="A144" t="s">
        <v>20</v>
      </c>
      <c r="B144">
        <v>1784</v>
      </c>
      <c r="J144" t="s">
        <v>14</v>
      </c>
      <c r="K144">
        <v>1608</v>
      </c>
    </row>
    <row r="145" spans="1:11" x14ac:dyDescent="0.35">
      <c r="A145" t="s">
        <v>20</v>
      </c>
      <c r="B145">
        <v>1684</v>
      </c>
      <c r="J145" t="s">
        <v>14</v>
      </c>
      <c r="K145">
        <v>941</v>
      </c>
    </row>
    <row r="146" spans="1:11" x14ac:dyDescent="0.35">
      <c r="A146" t="s">
        <v>20</v>
      </c>
      <c r="B146">
        <v>250</v>
      </c>
      <c r="J146" t="s">
        <v>14</v>
      </c>
      <c r="K146">
        <v>1</v>
      </c>
    </row>
    <row r="147" spans="1:11" x14ac:dyDescent="0.35">
      <c r="A147" t="s">
        <v>20</v>
      </c>
      <c r="B147">
        <v>238</v>
      </c>
      <c r="J147" t="s">
        <v>14</v>
      </c>
      <c r="K147">
        <v>40</v>
      </c>
    </row>
    <row r="148" spans="1:11" x14ac:dyDescent="0.35">
      <c r="A148" t="s">
        <v>20</v>
      </c>
      <c r="B148">
        <v>53</v>
      </c>
      <c r="J148" t="s">
        <v>14</v>
      </c>
      <c r="K148">
        <v>3015</v>
      </c>
    </row>
    <row r="149" spans="1:11" x14ac:dyDescent="0.35">
      <c r="A149" t="s">
        <v>20</v>
      </c>
      <c r="B149">
        <v>214</v>
      </c>
      <c r="J149" t="s">
        <v>14</v>
      </c>
      <c r="K149">
        <v>435</v>
      </c>
    </row>
    <row r="150" spans="1:11" x14ac:dyDescent="0.35">
      <c r="A150" t="s">
        <v>20</v>
      </c>
      <c r="B150">
        <v>222</v>
      </c>
      <c r="J150" t="s">
        <v>14</v>
      </c>
      <c r="K150">
        <v>714</v>
      </c>
    </row>
    <row r="151" spans="1:11" x14ac:dyDescent="0.35">
      <c r="A151" t="s">
        <v>20</v>
      </c>
      <c r="B151">
        <v>1884</v>
      </c>
      <c r="J151" t="s">
        <v>14</v>
      </c>
      <c r="K151">
        <v>5497</v>
      </c>
    </row>
    <row r="152" spans="1:11" x14ac:dyDescent="0.35">
      <c r="A152" t="s">
        <v>20</v>
      </c>
      <c r="B152">
        <v>218</v>
      </c>
      <c r="J152" t="s">
        <v>14</v>
      </c>
      <c r="K152">
        <v>418</v>
      </c>
    </row>
    <row r="153" spans="1:11" x14ac:dyDescent="0.35">
      <c r="A153" t="s">
        <v>20</v>
      </c>
      <c r="B153">
        <v>6465</v>
      </c>
      <c r="J153" t="s">
        <v>14</v>
      </c>
      <c r="K153">
        <v>1439</v>
      </c>
    </row>
    <row r="154" spans="1:11" x14ac:dyDescent="0.35">
      <c r="A154" t="s">
        <v>20</v>
      </c>
      <c r="B154">
        <v>59</v>
      </c>
      <c r="J154" t="s">
        <v>14</v>
      </c>
      <c r="K154">
        <v>15</v>
      </c>
    </row>
    <row r="155" spans="1:11" x14ac:dyDescent="0.35">
      <c r="A155" t="s">
        <v>20</v>
      </c>
      <c r="B155">
        <v>88</v>
      </c>
      <c r="J155" t="s">
        <v>14</v>
      </c>
      <c r="K155">
        <v>1999</v>
      </c>
    </row>
    <row r="156" spans="1:11" x14ac:dyDescent="0.35">
      <c r="A156" t="s">
        <v>20</v>
      </c>
      <c r="B156">
        <v>1697</v>
      </c>
      <c r="J156" t="s">
        <v>14</v>
      </c>
      <c r="K156">
        <v>118</v>
      </c>
    </row>
    <row r="157" spans="1:11" x14ac:dyDescent="0.35">
      <c r="A157" t="s">
        <v>20</v>
      </c>
      <c r="B157">
        <v>92</v>
      </c>
      <c r="J157" t="s">
        <v>14</v>
      </c>
      <c r="K157">
        <v>162</v>
      </c>
    </row>
    <row r="158" spans="1:11" x14ac:dyDescent="0.35">
      <c r="A158" t="s">
        <v>20</v>
      </c>
      <c r="B158">
        <v>186</v>
      </c>
      <c r="J158" t="s">
        <v>14</v>
      </c>
      <c r="K158">
        <v>83</v>
      </c>
    </row>
    <row r="159" spans="1:11" x14ac:dyDescent="0.35">
      <c r="A159" t="s">
        <v>20</v>
      </c>
      <c r="B159">
        <v>138</v>
      </c>
      <c r="J159" t="s">
        <v>14</v>
      </c>
      <c r="K159">
        <v>747</v>
      </c>
    </row>
    <row r="160" spans="1:11" x14ac:dyDescent="0.35">
      <c r="A160" t="s">
        <v>20</v>
      </c>
      <c r="B160">
        <v>261</v>
      </c>
      <c r="J160" t="s">
        <v>14</v>
      </c>
      <c r="K160">
        <v>84</v>
      </c>
    </row>
    <row r="161" spans="1:11" x14ac:dyDescent="0.35">
      <c r="A161" t="s">
        <v>20</v>
      </c>
      <c r="B161">
        <v>107</v>
      </c>
      <c r="J161" t="s">
        <v>14</v>
      </c>
      <c r="K161">
        <v>91</v>
      </c>
    </row>
    <row r="162" spans="1:11" x14ac:dyDescent="0.35">
      <c r="A162" t="s">
        <v>20</v>
      </c>
      <c r="B162">
        <v>199</v>
      </c>
      <c r="J162" t="s">
        <v>14</v>
      </c>
      <c r="K162">
        <v>792</v>
      </c>
    </row>
    <row r="163" spans="1:11" x14ac:dyDescent="0.35">
      <c r="A163" t="s">
        <v>20</v>
      </c>
      <c r="B163">
        <v>5512</v>
      </c>
      <c r="J163" t="s">
        <v>14</v>
      </c>
      <c r="K163">
        <v>32</v>
      </c>
    </row>
    <row r="164" spans="1:11" x14ac:dyDescent="0.35">
      <c r="A164" t="s">
        <v>20</v>
      </c>
      <c r="B164">
        <v>86</v>
      </c>
      <c r="J164" t="s">
        <v>14</v>
      </c>
      <c r="K164">
        <v>186</v>
      </c>
    </row>
    <row r="165" spans="1:11" x14ac:dyDescent="0.35">
      <c r="A165" t="s">
        <v>20</v>
      </c>
      <c r="B165">
        <v>2768</v>
      </c>
      <c r="J165" t="s">
        <v>14</v>
      </c>
      <c r="K165">
        <v>605</v>
      </c>
    </row>
    <row r="166" spans="1:11" x14ac:dyDescent="0.35">
      <c r="A166" t="s">
        <v>20</v>
      </c>
      <c r="B166">
        <v>48</v>
      </c>
      <c r="J166" t="s">
        <v>14</v>
      </c>
      <c r="K166">
        <v>1</v>
      </c>
    </row>
    <row r="167" spans="1:11" x14ac:dyDescent="0.35">
      <c r="A167" t="s">
        <v>20</v>
      </c>
      <c r="B167">
        <v>87</v>
      </c>
      <c r="J167" t="s">
        <v>14</v>
      </c>
      <c r="K167">
        <v>31</v>
      </c>
    </row>
    <row r="168" spans="1:11" x14ac:dyDescent="0.35">
      <c r="A168" t="s">
        <v>20</v>
      </c>
      <c r="B168">
        <v>1894</v>
      </c>
      <c r="J168" t="s">
        <v>14</v>
      </c>
      <c r="K168">
        <v>1181</v>
      </c>
    </row>
    <row r="169" spans="1:11" x14ac:dyDescent="0.35">
      <c r="A169" t="s">
        <v>20</v>
      </c>
      <c r="B169">
        <v>282</v>
      </c>
      <c r="J169" t="s">
        <v>14</v>
      </c>
      <c r="K169">
        <v>39</v>
      </c>
    </row>
    <row r="170" spans="1:11" x14ac:dyDescent="0.35">
      <c r="A170" t="s">
        <v>20</v>
      </c>
      <c r="B170">
        <v>116</v>
      </c>
      <c r="J170" t="s">
        <v>14</v>
      </c>
      <c r="K170">
        <v>46</v>
      </c>
    </row>
    <row r="171" spans="1:11" x14ac:dyDescent="0.35">
      <c r="A171" t="s">
        <v>20</v>
      </c>
      <c r="B171">
        <v>83</v>
      </c>
      <c r="J171" t="s">
        <v>14</v>
      </c>
      <c r="K171">
        <v>105</v>
      </c>
    </row>
    <row r="172" spans="1:11" x14ac:dyDescent="0.35">
      <c r="A172" t="s">
        <v>20</v>
      </c>
      <c r="B172">
        <v>91</v>
      </c>
      <c r="J172" t="s">
        <v>14</v>
      </c>
      <c r="K172">
        <v>535</v>
      </c>
    </row>
    <row r="173" spans="1:11" x14ac:dyDescent="0.35">
      <c r="A173" t="s">
        <v>20</v>
      </c>
      <c r="B173">
        <v>546</v>
      </c>
      <c r="J173" t="s">
        <v>14</v>
      </c>
      <c r="K173">
        <v>16</v>
      </c>
    </row>
    <row r="174" spans="1:11" x14ac:dyDescent="0.35">
      <c r="A174" t="s">
        <v>20</v>
      </c>
      <c r="B174">
        <v>393</v>
      </c>
      <c r="J174" t="s">
        <v>14</v>
      </c>
      <c r="K174">
        <v>575</v>
      </c>
    </row>
    <row r="175" spans="1:11" x14ac:dyDescent="0.35">
      <c r="A175" t="s">
        <v>20</v>
      </c>
      <c r="B175">
        <v>133</v>
      </c>
      <c r="J175" t="s">
        <v>14</v>
      </c>
      <c r="K175">
        <v>1120</v>
      </c>
    </row>
    <row r="176" spans="1:11" x14ac:dyDescent="0.35">
      <c r="A176" t="s">
        <v>20</v>
      </c>
      <c r="B176">
        <v>254</v>
      </c>
      <c r="J176" t="s">
        <v>14</v>
      </c>
      <c r="K176">
        <v>113</v>
      </c>
    </row>
    <row r="177" spans="1:11" x14ac:dyDescent="0.35">
      <c r="A177" t="s">
        <v>20</v>
      </c>
      <c r="B177">
        <v>176</v>
      </c>
      <c r="J177" t="s">
        <v>14</v>
      </c>
      <c r="K177">
        <v>1538</v>
      </c>
    </row>
    <row r="178" spans="1:11" x14ac:dyDescent="0.35">
      <c r="A178" t="s">
        <v>20</v>
      </c>
      <c r="B178">
        <v>337</v>
      </c>
      <c r="J178" t="s">
        <v>14</v>
      </c>
      <c r="K178">
        <v>9</v>
      </c>
    </row>
    <row r="179" spans="1:11" x14ac:dyDescent="0.35">
      <c r="A179" t="s">
        <v>20</v>
      </c>
      <c r="B179">
        <v>107</v>
      </c>
      <c r="J179" t="s">
        <v>14</v>
      </c>
      <c r="K179">
        <v>554</v>
      </c>
    </row>
    <row r="180" spans="1:11" x14ac:dyDescent="0.35">
      <c r="A180" t="s">
        <v>20</v>
      </c>
      <c r="B180">
        <v>183</v>
      </c>
      <c r="J180" t="s">
        <v>14</v>
      </c>
      <c r="K180">
        <v>648</v>
      </c>
    </row>
    <row r="181" spans="1:11" x14ac:dyDescent="0.35">
      <c r="A181" t="s">
        <v>20</v>
      </c>
      <c r="B181">
        <v>72</v>
      </c>
      <c r="J181" t="s">
        <v>14</v>
      </c>
      <c r="K181">
        <v>21</v>
      </c>
    </row>
    <row r="182" spans="1:11" x14ac:dyDescent="0.35">
      <c r="A182" t="s">
        <v>20</v>
      </c>
      <c r="B182">
        <v>295</v>
      </c>
      <c r="J182" t="s">
        <v>14</v>
      </c>
      <c r="K182">
        <v>54</v>
      </c>
    </row>
    <row r="183" spans="1:11" x14ac:dyDescent="0.35">
      <c r="A183" t="s">
        <v>20</v>
      </c>
      <c r="B183">
        <v>142</v>
      </c>
      <c r="J183" t="s">
        <v>14</v>
      </c>
      <c r="K183">
        <v>120</v>
      </c>
    </row>
    <row r="184" spans="1:11" x14ac:dyDescent="0.35">
      <c r="A184" t="s">
        <v>20</v>
      </c>
      <c r="B184">
        <v>85</v>
      </c>
      <c r="J184" t="s">
        <v>14</v>
      </c>
      <c r="K184">
        <v>579</v>
      </c>
    </row>
    <row r="185" spans="1:11" x14ac:dyDescent="0.35">
      <c r="A185" t="s">
        <v>20</v>
      </c>
      <c r="B185">
        <v>659</v>
      </c>
      <c r="J185" t="s">
        <v>14</v>
      </c>
      <c r="K185">
        <v>2072</v>
      </c>
    </row>
    <row r="186" spans="1:11" x14ac:dyDescent="0.35">
      <c r="A186" t="s">
        <v>20</v>
      </c>
      <c r="B186">
        <v>121</v>
      </c>
      <c r="J186" t="s">
        <v>14</v>
      </c>
      <c r="K186">
        <v>0</v>
      </c>
    </row>
    <row r="187" spans="1:11" x14ac:dyDescent="0.35">
      <c r="A187" t="s">
        <v>20</v>
      </c>
      <c r="B187">
        <v>3742</v>
      </c>
      <c r="J187" t="s">
        <v>14</v>
      </c>
      <c r="K187">
        <v>1796</v>
      </c>
    </row>
    <row r="188" spans="1:11" x14ac:dyDescent="0.35">
      <c r="A188" t="s">
        <v>20</v>
      </c>
      <c r="B188">
        <v>223</v>
      </c>
      <c r="J188" t="s">
        <v>14</v>
      </c>
      <c r="K188">
        <v>62</v>
      </c>
    </row>
    <row r="189" spans="1:11" x14ac:dyDescent="0.35">
      <c r="A189" t="s">
        <v>20</v>
      </c>
      <c r="B189">
        <v>133</v>
      </c>
      <c r="J189" t="s">
        <v>14</v>
      </c>
      <c r="K189">
        <v>347</v>
      </c>
    </row>
    <row r="190" spans="1:11" x14ac:dyDescent="0.35">
      <c r="A190" t="s">
        <v>20</v>
      </c>
      <c r="B190">
        <v>5168</v>
      </c>
      <c r="J190" t="s">
        <v>14</v>
      </c>
      <c r="K190">
        <v>19</v>
      </c>
    </row>
    <row r="191" spans="1:11" x14ac:dyDescent="0.35">
      <c r="A191" t="s">
        <v>20</v>
      </c>
      <c r="B191">
        <v>307</v>
      </c>
      <c r="J191" t="s">
        <v>14</v>
      </c>
      <c r="K191">
        <v>1258</v>
      </c>
    </row>
    <row r="192" spans="1:11" x14ac:dyDescent="0.35">
      <c r="A192" t="s">
        <v>20</v>
      </c>
      <c r="B192">
        <v>2441</v>
      </c>
      <c r="J192" t="s">
        <v>14</v>
      </c>
      <c r="K192">
        <v>362</v>
      </c>
    </row>
    <row r="193" spans="1:11" x14ac:dyDescent="0.35">
      <c r="A193" t="s">
        <v>20</v>
      </c>
      <c r="B193">
        <v>1385</v>
      </c>
      <c r="J193" t="s">
        <v>14</v>
      </c>
      <c r="K193">
        <v>133</v>
      </c>
    </row>
    <row r="194" spans="1:11" x14ac:dyDescent="0.35">
      <c r="A194" t="s">
        <v>20</v>
      </c>
      <c r="B194">
        <v>190</v>
      </c>
      <c r="J194" t="s">
        <v>14</v>
      </c>
      <c r="K194">
        <v>846</v>
      </c>
    </row>
    <row r="195" spans="1:11" x14ac:dyDescent="0.35">
      <c r="A195" t="s">
        <v>20</v>
      </c>
      <c r="B195">
        <v>470</v>
      </c>
      <c r="J195" t="s">
        <v>14</v>
      </c>
      <c r="K195">
        <v>10</v>
      </c>
    </row>
    <row r="196" spans="1:11" x14ac:dyDescent="0.35">
      <c r="A196" t="s">
        <v>20</v>
      </c>
      <c r="B196">
        <v>253</v>
      </c>
      <c r="J196" t="s">
        <v>14</v>
      </c>
      <c r="K196">
        <v>191</v>
      </c>
    </row>
    <row r="197" spans="1:11" x14ac:dyDescent="0.35">
      <c r="A197" t="s">
        <v>20</v>
      </c>
      <c r="B197">
        <v>1113</v>
      </c>
      <c r="J197" t="s">
        <v>14</v>
      </c>
      <c r="K197">
        <v>1979</v>
      </c>
    </row>
    <row r="198" spans="1:11" x14ac:dyDescent="0.35">
      <c r="A198" t="s">
        <v>20</v>
      </c>
      <c r="B198">
        <v>2283</v>
      </c>
      <c r="J198" t="s">
        <v>14</v>
      </c>
      <c r="K198">
        <v>63</v>
      </c>
    </row>
    <row r="199" spans="1:11" x14ac:dyDescent="0.35">
      <c r="A199" t="s">
        <v>20</v>
      </c>
      <c r="B199">
        <v>1095</v>
      </c>
      <c r="J199" t="s">
        <v>14</v>
      </c>
      <c r="K199">
        <v>6080</v>
      </c>
    </row>
    <row r="200" spans="1:11" x14ac:dyDescent="0.35">
      <c r="A200" t="s">
        <v>20</v>
      </c>
      <c r="B200">
        <v>1690</v>
      </c>
      <c r="J200" t="s">
        <v>14</v>
      </c>
      <c r="K200">
        <v>80</v>
      </c>
    </row>
    <row r="201" spans="1:11" x14ac:dyDescent="0.35">
      <c r="A201" t="s">
        <v>20</v>
      </c>
      <c r="B201">
        <v>191</v>
      </c>
      <c r="J201" t="s">
        <v>14</v>
      </c>
      <c r="K201">
        <v>9</v>
      </c>
    </row>
    <row r="202" spans="1:11" x14ac:dyDescent="0.35">
      <c r="A202" t="s">
        <v>20</v>
      </c>
      <c r="B202">
        <v>2013</v>
      </c>
      <c r="J202" t="s">
        <v>14</v>
      </c>
      <c r="K202">
        <v>1784</v>
      </c>
    </row>
    <row r="203" spans="1:11" x14ac:dyDescent="0.35">
      <c r="A203" t="s">
        <v>20</v>
      </c>
      <c r="B203">
        <v>1703</v>
      </c>
      <c r="J203" t="s">
        <v>14</v>
      </c>
      <c r="K203">
        <v>243</v>
      </c>
    </row>
    <row r="204" spans="1:11" x14ac:dyDescent="0.35">
      <c r="A204" t="s">
        <v>20</v>
      </c>
      <c r="B204">
        <v>80</v>
      </c>
      <c r="J204" t="s">
        <v>14</v>
      </c>
      <c r="K204">
        <v>1296</v>
      </c>
    </row>
    <row r="205" spans="1:11" x14ac:dyDescent="0.35">
      <c r="A205" t="s">
        <v>20</v>
      </c>
      <c r="B205">
        <v>41</v>
      </c>
      <c r="J205" t="s">
        <v>14</v>
      </c>
      <c r="K205">
        <v>77</v>
      </c>
    </row>
    <row r="206" spans="1:11" x14ac:dyDescent="0.35">
      <c r="A206" t="s">
        <v>20</v>
      </c>
      <c r="B206">
        <v>187</v>
      </c>
      <c r="J206" t="s">
        <v>14</v>
      </c>
      <c r="K206">
        <v>395</v>
      </c>
    </row>
    <row r="207" spans="1:11" x14ac:dyDescent="0.35">
      <c r="A207" t="s">
        <v>20</v>
      </c>
      <c r="B207">
        <v>2875</v>
      </c>
      <c r="J207" t="s">
        <v>14</v>
      </c>
      <c r="K207">
        <v>49</v>
      </c>
    </row>
    <row r="208" spans="1:11" x14ac:dyDescent="0.35">
      <c r="A208" t="s">
        <v>20</v>
      </c>
      <c r="B208">
        <v>88</v>
      </c>
      <c r="J208" t="s">
        <v>14</v>
      </c>
      <c r="K208">
        <v>180</v>
      </c>
    </row>
    <row r="209" spans="1:11" x14ac:dyDescent="0.35">
      <c r="A209" t="s">
        <v>20</v>
      </c>
      <c r="B209">
        <v>191</v>
      </c>
      <c r="J209" t="s">
        <v>14</v>
      </c>
      <c r="K209">
        <v>2690</v>
      </c>
    </row>
    <row r="210" spans="1:11" x14ac:dyDescent="0.35">
      <c r="A210" t="s">
        <v>20</v>
      </c>
      <c r="B210">
        <v>139</v>
      </c>
      <c r="J210" t="s">
        <v>14</v>
      </c>
      <c r="K210">
        <v>2779</v>
      </c>
    </row>
    <row r="211" spans="1:11" x14ac:dyDescent="0.35">
      <c r="A211" t="s">
        <v>20</v>
      </c>
      <c r="B211">
        <v>186</v>
      </c>
      <c r="J211" t="s">
        <v>14</v>
      </c>
      <c r="K211">
        <v>92</v>
      </c>
    </row>
    <row r="212" spans="1:11" x14ac:dyDescent="0.35">
      <c r="A212" t="s">
        <v>20</v>
      </c>
      <c r="B212">
        <v>112</v>
      </c>
      <c r="J212" t="s">
        <v>14</v>
      </c>
      <c r="K212">
        <v>1028</v>
      </c>
    </row>
    <row r="213" spans="1:11" x14ac:dyDescent="0.35">
      <c r="A213" t="s">
        <v>20</v>
      </c>
      <c r="B213">
        <v>101</v>
      </c>
      <c r="J213" t="s">
        <v>14</v>
      </c>
      <c r="K213">
        <v>26</v>
      </c>
    </row>
    <row r="214" spans="1:11" x14ac:dyDescent="0.35">
      <c r="A214" t="s">
        <v>20</v>
      </c>
      <c r="B214">
        <v>206</v>
      </c>
      <c r="J214" t="s">
        <v>14</v>
      </c>
      <c r="K214">
        <v>1790</v>
      </c>
    </row>
    <row r="215" spans="1:11" x14ac:dyDescent="0.35">
      <c r="A215" t="s">
        <v>20</v>
      </c>
      <c r="B215">
        <v>154</v>
      </c>
      <c r="J215" t="s">
        <v>14</v>
      </c>
      <c r="K215">
        <v>37</v>
      </c>
    </row>
    <row r="216" spans="1:11" x14ac:dyDescent="0.35">
      <c r="A216" t="s">
        <v>20</v>
      </c>
      <c r="B216">
        <v>5966</v>
      </c>
      <c r="J216" t="s">
        <v>14</v>
      </c>
      <c r="K216">
        <v>35</v>
      </c>
    </row>
    <row r="217" spans="1:11" x14ac:dyDescent="0.35">
      <c r="A217" t="s">
        <v>20</v>
      </c>
      <c r="B217">
        <v>169</v>
      </c>
      <c r="J217" t="s">
        <v>14</v>
      </c>
      <c r="K217">
        <v>558</v>
      </c>
    </row>
    <row r="218" spans="1:11" x14ac:dyDescent="0.35">
      <c r="A218" t="s">
        <v>20</v>
      </c>
      <c r="B218">
        <v>2106</v>
      </c>
      <c r="J218" t="s">
        <v>14</v>
      </c>
      <c r="K218">
        <v>64</v>
      </c>
    </row>
    <row r="219" spans="1:11" x14ac:dyDescent="0.35">
      <c r="A219" t="s">
        <v>20</v>
      </c>
      <c r="B219">
        <v>131</v>
      </c>
      <c r="J219" t="s">
        <v>14</v>
      </c>
      <c r="K219">
        <v>245</v>
      </c>
    </row>
    <row r="220" spans="1:11" x14ac:dyDescent="0.35">
      <c r="A220" t="s">
        <v>20</v>
      </c>
      <c r="B220">
        <v>84</v>
      </c>
      <c r="J220" t="s">
        <v>14</v>
      </c>
      <c r="K220">
        <v>71</v>
      </c>
    </row>
    <row r="221" spans="1:11" x14ac:dyDescent="0.35">
      <c r="A221" t="s">
        <v>20</v>
      </c>
      <c r="B221">
        <v>155</v>
      </c>
      <c r="J221" t="s">
        <v>14</v>
      </c>
      <c r="K221">
        <v>42</v>
      </c>
    </row>
    <row r="222" spans="1:11" x14ac:dyDescent="0.35">
      <c r="A222" t="s">
        <v>20</v>
      </c>
      <c r="B222">
        <v>189</v>
      </c>
      <c r="J222" t="s">
        <v>14</v>
      </c>
      <c r="K222">
        <v>156</v>
      </c>
    </row>
    <row r="223" spans="1:11" x14ac:dyDescent="0.35">
      <c r="A223" t="s">
        <v>20</v>
      </c>
      <c r="B223">
        <v>4799</v>
      </c>
      <c r="J223" t="s">
        <v>14</v>
      </c>
      <c r="K223">
        <v>1368</v>
      </c>
    </row>
    <row r="224" spans="1:11" x14ac:dyDescent="0.35">
      <c r="A224" t="s">
        <v>20</v>
      </c>
      <c r="B224">
        <v>1137</v>
      </c>
      <c r="J224" t="s">
        <v>14</v>
      </c>
      <c r="K224">
        <v>102</v>
      </c>
    </row>
    <row r="225" spans="1:11" x14ac:dyDescent="0.35">
      <c r="A225" t="s">
        <v>20</v>
      </c>
      <c r="B225">
        <v>1152</v>
      </c>
      <c r="J225" t="s">
        <v>14</v>
      </c>
      <c r="K225">
        <v>86</v>
      </c>
    </row>
    <row r="226" spans="1:11" x14ac:dyDescent="0.35">
      <c r="A226" t="s">
        <v>20</v>
      </c>
      <c r="B226">
        <v>50</v>
      </c>
      <c r="J226" t="s">
        <v>14</v>
      </c>
      <c r="K226">
        <v>253</v>
      </c>
    </row>
    <row r="227" spans="1:11" x14ac:dyDescent="0.35">
      <c r="A227" t="s">
        <v>20</v>
      </c>
      <c r="B227">
        <v>3059</v>
      </c>
      <c r="J227" t="s">
        <v>14</v>
      </c>
      <c r="K227">
        <v>157</v>
      </c>
    </row>
    <row r="228" spans="1:11" x14ac:dyDescent="0.35">
      <c r="A228" t="s">
        <v>20</v>
      </c>
      <c r="B228">
        <v>34</v>
      </c>
      <c r="J228" t="s">
        <v>14</v>
      </c>
      <c r="K228">
        <v>183</v>
      </c>
    </row>
    <row r="229" spans="1:11" x14ac:dyDescent="0.35">
      <c r="A229" t="s">
        <v>20</v>
      </c>
      <c r="B229">
        <v>220</v>
      </c>
      <c r="J229" t="s">
        <v>14</v>
      </c>
      <c r="K229">
        <v>82</v>
      </c>
    </row>
    <row r="230" spans="1:11" x14ac:dyDescent="0.35">
      <c r="A230" t="s">
        <v>20</v>
      </c>
      <c r="B230">
        <v>1604</v>
      </c>
      <c r="J230" t="s">
        <v>14</v>
      </c>
      <c r="K230">
        <v>1</v>
      </c>
    </row>
    <row r="231" spans="1:11" x14ac:dyDescent="0.35">
      <c r="A231" t="s">
        <v>20</v>
      </c>
      <c r="B231">
        <v>454</v>
      </c>
      <c r="J231" t="s">
        <v>14</v>
      </c>
      <c r="K231">
        <v>1198</v>
      </c>
    </row>
    <row r="232" spans="1:11" x14ac:dyDescent="0.35">
      <c r="A232" t="s">
        <v>20</v>
      </c>
      <c r="B232">
        <v>123</v>
      </c>
      <c r="J232" t="s">
        <v>14</v>
      </c>
      <c r="K232">
        <v>648</v>
      </c>
    </row>
    <row r="233" spans="1:11" x14ac:dyDescent="0.35">
      <c r="A233" t="s">
        <v>20</v>
      </c>
      <c r="B233">
        <v>299</v>
      </c>
      <c r="J233" t="s">
        <v>14</v>
      </c>
      <c r="K233">
        <v>64</v>
      </c>
    </row>
    <row r="234" spans="1:11" x14ac:dyDescent="0.35">
      <c r="A234" t="s">
        <v>20</v>
      </c>
      <c r="B234">
        <v>2237</v>
      </c>
      <c r="J234" t="s">
        <v>14</v>
      </c>
      <c r="K234">
        <v>62</v>
      </c>
    </row>
    <row r="235" spans="1:11" x14ac:dyDescent="0.35">
      <c r="A235" t="s">
        <v>20</v>
      </c>
      <c r="B235">
        <v>645</v>
      </c>
      <c r="J235" t="s">
        <v>14</v>
      </c>
      <c r="K235">
        <v>750</v>
      </c>
    </row>
    <row r="236" spans="1:11" x14ac:dyDescent="0.35">
      <c r="A236" t="s">
        <v>20</v>
      </c>
      <c r="B236">
        <v>484</v>
      </c>
      <c r="J236" t="s">
        <v>14</v>
      </c>
      <c r="K236">
        <v>105</v>
      </c>
    </row>
    <row r="237" spans="1:11" x14ac:dyDescent="0.35">
      <c r="A237" t="s">
        <v>20</v>
      </c>
      <c r="B237">
        <v>154</v>
      </c>
      <c r="J237" t="s">
        <v>14</v>
      </c>
      <c r="K237">
        <v>2604</v>
      </c>
    </row>
    <row r="238" spans="1:11" x14ac:dyDescent="0.35">
      <c r="A238" t="s">
        <v>20</v>
      </c>
      <c r="B238">
        <v>82</v>
      </c>
      <c r="J238" t="s">
        <v>14</v>
      </c>
      <c r="K238">
        <v>65</v>
      </c>
    </row>
    <row r="239" spans="1:11" x14ac:dyDescent="0.35">
      <c r="A239" t="s">
        <v>20</v>
      </c>
      <c r="B239">
        <v>134</v>
      </c>
      <c r="J239" t="s">
        <v>14</v>
      </c>
      <c r="K239">
        <v>94</v>
      </c>
    </row>
    <row r="240" spans="1:11" x14ac:dyDescent="0.35">
      <c r="A240" t="s">
        <v>20</v>
      </c>
      <c r="B240">
        <v>5203</v>
      </c>
      <c r="J240" t="s">
        <v>14</v>
      </c>
      <c r="K240">
        <v>257</v>
      </c>
    </row>
    <row r="241" spans="1:11" x14ac:dyDescent="0.35">
      <c r="A241" t="s">
        <v>20</v>
      </c>
      <c r="B241">
        <v>94</v>
      </c>
      <c r="J241" t="s">
        <v>14</v>
      </c>
      <c r="K241">
        <v>2928</v>
      </c>
    </row>
    <row r="242" spans="1:11" x14ac:dyDescent="0.35">
      <c r="A242" t="s">
        <v>20</v>
      </c>
      <c r="B242">
        <v>205</v>
      </c>
      <c r="J242" t="s">
        <v>14</v>
      </c>
      <c r="K242">
        <v>4697</v>
      </c>
    </row>
    <row r="243" spans="1:11" x14ac:dyDescent="0.35">
      <c r="A243" t="s">
        <v>20</v>
      </c>
      <c r="B243">
        <v>92</v>
      </c>
      <c r="J243" t="s">
        <v>14</v>
      </c>
      <c r="K243">
        <v>2915</v>
      </c>
    </row>
    <row r="244" spans="1:11" x14ac:dyDescent="0.35">
      <c r="A244" t="s">
        <v>20</v>
      </c>
      <c r="B244">
        <v>219</v>
      </c>
      <c r="J244" t="s">
        <v>14</v>
      </c>
      <c r="K244">
        <v>18</v>
      </c>
    </row>
    <row r="245" spans="1:11" x14ac:dyDescent="0.35">
      <c r="A245" t="s">
        <v>20</v>
      </c>
      <c r="B245">
        <v>2526</v>
      </c>
      <c r="J245" t="s">
        <v>14</v>
      </c>
      <c r="K245">
        <v>602</v>
      </c>
    </row>
    <row r="246" spans="1:11" x14ac:dyDescent="0.35">
      <c r="A246" t="s">
        <v>20</v>
      </c>
      <c r="B246">
        <v>94</v>
      </c>
      <c r="J246" t="s">
        <v>14</v>
      </c>
      <c r="K246">
        <v>1</v>
      </c>
    </row>
    <row r="247" spans="1:11" x14ac:dyDescent="0.35">
      <c r="A247" t="s">
        <v>20</v>
      </c>
      <c r="B247">
        <v>1713</v>
      </c>
      <c r="J247" t="s">
        <v>14</v>
      </c>
      <c r="K247">
        <v>3868</v>
      </c>
    </row>
    <row r="248" spans="1:11" x14ac:dyDescent="0.35">
      <c r="A248" t="s">
        <v>20</v>
      </c>
      <c r="B248">
        <v>249</v>
      </c>
      <c r="J248" t="s">
        <v>14</v>
      </c>
      <c r="K248">
        <v>504</v>
      </c>
    </row>
    <row r="249" spans="1:11" x14ac:dyDescent="0.35">
      <c r="A249" t="s">
        <v>20</v>
      </c>
      <c r="B249">
        <v>192</v>
      </c>
      <c r="J249" t="s">
        <v>14</v>
      </c>
      <c r="K249">
        <v>14</v>
      </c>
    </row>
    <row r="250" spans="1:11" x14ac:dyDescent="0.35">
      <c r="A250" t="s">
        <v>20</v>
      </c>
      <c r="B250">
        <v>247</v>
      </c>
      <c r="J250" t="s">
        <v>14</v>
      </c>
      <c r="K250">
        <v>750</v>
      </c>
    </row>
    <row r="251" spans="1:11" x14ac:dyDescent="0.35">
      <c r="A251" t="s">
        <v>20</v>
      </c>
      <c r="B251">
        <v>2293</v>
      </c>
      <c r="J251" t="s">
        <v>14</v>
      </c>
      <c r="K251">
        <v>77</v>
      </c>
    </row>
    <row r="252" spans="1:11" x14ac:dyDescent="0.35">
      <c r="A252" t="s">
        <v>20</v>
      </c>
      <c r="B252">
        <v>3131</v>
      </c>
      <c r="J252" t="s">
        <v>14</v>
      </c>
      <c r="K252">
        <v>752</v>
      </c>
    </row>
    <row r="253" spans="1:11" x14ac:dyDescent="0.35">
      <c r="A253" t="s">
        <v>20</v>
      </c>
      <c r="B253">
        <v>143</v>
      </c>
      <c r="J253" t="s">
        <v>14</v>
      </c>
      <c r="K253">
        <v>131</v>
      </c>
    </row>
    <row r="254" spans="1:11" x14ac:dyDescent="0.35">
      <c r="A254" t="s">
        <v>20</v>
      </c>
      <c r="B254">
        <v>296</v>
      </c>
      <c r="J254" t="s">
        <v>14</v>
      </c>
      <c r="K254">
        <v>87</v>
      </c>
    </row>
    <row r="255" spans="1:11" x14ac:dyDescent="0.35">
      <c r="A255" t="s">
        <v>20</v>
      </c>
      <c r="B255">
        <v>170</v>
      </c>
      <c r="J255" t="s">
        <v>14</v>
      </c>
      <c r="K255">
        <v>1063</v>
      </c>
    </row>
    <row r="256" spans="1:11" x14ac:dyDescent="0.35">
      <c r="A256" t="s">
        <v>20</v>
      </c>
      <c r="B256">
        <v>86</v>
      </c>
      <c r="J256" t="s">
        <v>14</v>
      </c>
      <c r="K256">
        <v>76</v>
      </c>
    </row>
    <row r="257" spans="1:11" x14ac:dyDescent="0.35">
      <c r="A257" t="s">
        <v>20</v>
      </c>
      <c r="B257">
        <v>6286</v>
      </c>
      <c r="J257" t="s">
        <v>14</v>
      </c>
      <c r="K257">
        <v>4428</v>
      </c>
    </row>
    <row r="258" spans="1:11" x14ac:dyDescent="0.35">
      <c r="A258" t="s">
        <v>20</v>
      </c>
      <c r="B258">
        <v>3727</v>
      </c>
      <c r="J258" t="s">
        <v>14</v>
      </c>
      <c r="K258">
        <v>58</v>
      </c>
    </row>
    <row r="259" spans="1:11" x14ac:dyDescent="0.35">
      <c r="A259" t="s">
        <v>20</v>
      </c>
      <c r="B259">
        <v>1605</v>
      </c>
      <c r="J259" t="s">
        <v>14</v>
      </c>
      <c r="K259">
        <v>111</v>
      </c>
    </row>
    <row r="260" spans="1:11" x14ac:dyDescent="0.35">
      <c r="A260" t="s">
        <v>20</v>
      </c>
      <c r="B260">
        <v>2120</v>
      </c>
      <c r="J260" t="s">
        <v>14</v>
      </c>
      <c r="K260">
        <v>2955</v>
      </c>
    </row>
    <row r="261" spans="1:11" x14ac:dyDescent="0.35">
      <c r="A261" t="s">
        <v>20</v>
      </c>
      <c r="B261">
        <v>50</v>
      </c>
      <c r="J261" t="s">
        <v>14</v>
      </c>
      <c r="K261">
        <v>1657</v>
      </c>
    </row>
    <row r="262" spans="1:11" x14ac:dyDescent="0.35">
      <c r="A262" t="s">
        <v>20</v>
      </c>
      <c r="B262">
        <v>2080</v>
      </c>
      <c r="J262" t="s">
        <v>14</v>
      </c>
      <c r="K262">
        <v>926</v>
      </c>
    </row>
    <row r="263" spans="1:11" x14ac:dyDescent="0.35">
      <c r="A263" t="s">
        <v>20</v>
      </c>
      <c r="B263">
        <v>2105</v>
      </c>
      <c r="J263" t="s">
        <v>14</v>
      </c>
      <c r="K263">
        <v>77</v>
      </c>
    </row>
    <row r="264" spans="1:11" x14ac:dyDescent="0.35">
      <c r="A264" t="s">
        <v>20</v>
      </c>
      <c r="B264">
        <v>2436</v>
      </c>
      <c r="J264" t="s">
        <v>14</v>
      </c>
      <c r="K264">
        <v>1748</v>
      </c>
    </row>
    <row r="265" spans="1:11" x14ac:dyDescent="0.35">
      <c r="A265" t="s">
        <v>20</v>
      </c>
      <c r="B265">
        <v>80</v>
      </c>
      <c r="J265" t="s">
        <v>14</v>
      </c>
      <c r="K265">
        <v>79</v>
      </c>
    </row>
    <row r="266" spans="1:11" x14ac:dyDescent="0.35">
      <c r="A266" t="s">
        <v>20</v>
      </c>
      <c r="B266">
        <v>42</v>
      </c>
      <c r="J266" t="s">
        <v>14</v>
      </c>
      <c r="K266">
        <v>889</v>
      </c>
    </row>
    <row r="267" spans="1:11" x14ac:dyDescent="0.35">
      <c r="A267" t="s">
        <v>20</v>
      </c>
      <c r="B267">
        <v>139</v>
      </c>
      <c r="J267" t="s">
        <v>14</v>
      </c>
      <c r="K267">
        <v>56</v>
      </c>
    </row>
    <row r="268" spans="1:11" x14ac:dyDescent="0.35">
      <c r="A268" t="s">
        <v>20</v>
      </c>
      <c r="B268">
        <v>159</v>
      </c>
      <c r="J268" t="s">
        <v>14</v>
      </c>
      <c r="K268">
        <v>1</v>
      </c>
    </row>
    <row r="269" spans="1:11" x14ac:dyDescent="0.35">
      <c r="A269" t="s">
        <v>20</v>
      </c>
      <c r="B269">
        <v>381</v>
      </c>
      <c r="J269" t="s">
        <v>14</v>
      </c>
      <c r="K269">
        <v>83</v>
      </c>
    </row>
    <row r="270" spans="1:11" x14ac:dyDescent="0.35">
      <c r="A270" t="s">
        <v>20</v>
      </c>
      <c r="B270">
        <v>194</v>
      </c>
      <c r="J270" t="s">
        <v>14</v>
      </c>
      <c r="K270">
        <v>2025</v>
      </c>
    </row>
    <row r="271" spans="1:11" x14ac:dyDescent="0.35">
      <c r="A271" t="s">
        <v>20</v>
      </c>
      <c r="B271">
        <v>106</v>
      </c>
      <c r="J271" t="s">
        <v>14</v>
      </c>
      <c r="K271">
        <v>14</v>
      </c>
    </row>
    <row r="272" spans="1:11" x14ac:dyDescent="0.35">
      <c r="A272" t="s">
        <v>20</v>
      </c>
      <c r="B272">
        <v>142</v>
      </c>
      <c r="J272" t="s">
        <v>14</v>
      </c>
      <c r="K272">
        <v>656</v>
      </c>
    </row>
    <row r="273" spans="1:11" x14ac:dyDescent="0.35">
      <c r="A273" t="s">
        <v>20</v>
      </c>
      <c r="B273">
        <v>211</v>
      </c>
      <c r="J273" t="s">
        <v>14</v>
      </c>
      <c r="K273">
        <v>1596</v>
      </c>
    </row>
    <row r="274" spans="1:11" x14ac:dyDescent="0.35">
      <c r="A274" t="s">
        <v>20</v>
      </c>
      <c r="B274">
        <v>2756</v>
      </c>
      <c r="J274" t="s">
        <v>14</v>
      </c>
      <c r="K274">
        <v>10</v>
      </c>
    </row>
    <row r="275" spans="1:11" x14ac:dyDescent="0.35">
      <c r="A275" t="s">
        <v>20</v>
      </c>
      <c r="B275">
        <v>173</v>
      </c>
      <c r="J275" t="s">
        <v>14</v>
      </c>
      <c r="K275">
        <v>1121</v>
      </c>
    </row>
    <row r="276" spans="1:11" x14ac:dyDescent="0.35">
      <c r="A276" t="s">
        <v>20</v>
      </c>
      <c r="B276">
        <v>87</v>
      </c>
      <c r="J276" t="s">
        <v>14</v>
      </c>
      <c r="K276">
        <v>15</v>
      </c>
    </row>
    <row r="277" spans="1:11" x14ac:dyDescent="0.35">
      <c r="A277" t="s">
        <v>20</v>
      </c>
      <c r="B277">
        <v>1572</v>
      </c>
      <c r="J277" t="s">
        <v>14</v>
      </c>
      <c r="K277">
        <v>191</v>
      </c>
    </row>
    <row r="278" spans="1:11" x14ac:dyDescent="0.35">
      <c r="A278" t="s">
        <v>20</v>
      </c>
      <c r="B278">
        <v>2346</v>
      </c>
      <c r="J278" t="s">
        <v>14</v>
      </c>
      <c r="K278">
        <v>16</v>
      </c>
    </row>
    <row r="279" spans="1:11" x14ac:dyDescent="0.35">
      <c r="A279" t="s">
        <v>20</v>
      </c>
      <c r="B279">
        <v>115</v>
      </c>
      <c r="J279" t="s">
        <v>14</v>
      </c>
      <c r="K279">
        <v>17</v>
      </c>
    </row>
    <row r="280" spans="1:11" x14ac:dyDescent="0.35">
      <c r="A280" t="s">
        <v>20</v>
      </c>
      <c r="B280">
        <v>85</v>
      </c>
      <c r="J280" t="s">
        <v>14</v>
      </c>
      <c r="K280">
        <v>34</v>
      </c>
    </row>
    <row r="281" spans="1:11" x14ac:dyDescent="0.35">
      <c r="A281" t="s">
        <v>20</v>
      </c>
      <c r="B281">
        <v>144</v>
      </c>
      <c r="J281" t="s">
        <v>14</v>
      </c>
      <c r="K281">
        <v>1</v>
      </c>
    </row>
    <row r="282" spans="1:11" x14ac:dyDescent="0.35">
      <c r="A282" t="s">
        <v>20</v>
      </c>
      <c r="B282">
        <v>2443</v>
      </c>
      <c r="J282" t="s">
        <v>14</v>
      </c>
      <c r="K282">
        <v>1274</v>
      </c>
    </row>
    <row r="283" spans="1:11" x14ac:dyDescent="0.35">
      <c r="A283" t="s">
        <v>20</v>
      </c>
      <c r="B283">
        <v>64</v>
      </c>
      <c r="J283" t="s">
        <v>14</v>
      </c>
      <c r="K283">
        <v>210</v>
      </c>
    </row>
    <row r="284" spans="1:11" x14ac:dyDescent="0.35">
      <c r="A284" t="s">
        <v>20</v>
      </c>
      <c r="B284">
        <v>268</v>
      </c>
      <c r="J284" t="s">
        <v>14</v>
      </c>
      <c r="K284">
        <v>248</v>
      </c>
    </row>
    <row r="285" spans="1:11" x14ac:dyDescent="0.35">
      <c r="A285" t="s">
        <v>20</v>
      </c>
      <c r="B285">
        <v>195</v>
      </c>
      <c r="J285" t="s">
        <v>14</v>
      </c>
      <c r="K285">
        <v>513</v>
      </c>
    </row>
    <row r="286" spans="1:11" x14ac:dyDescent="0.35">
      <c r="A286" t="s">
        <v>20</v>
      </c>
      <c r="B286">
        <v>186</v>
      </c>
      <c r="J286" t="s">
        <v>14</v>
      </c>
      <c r="K286">
        <v>3410</v>
      </c>
    </row>
    <row r="287" spans="1:11" x14ac:dyDescent="0.35">
      <c r="A287" t="s">
        <v>20</v>
      </c>
      <c r="B287">
        <v>460</v>
      </c>
      <c r="J287" t="s">
        <v>14</v>
      </c>
      <c r="K287">
        <v>10</v>
      </c>
    </row>
    <row r="288" spans="1:11" x14ac:dyDescent="0.35">
      <c r="A288" t="s">
        <v>20</v>
      </c>
      <c r="B288">
        <v>2528</v>
      </c>
      <c r="J288" t="s">
        <v>14</v>
      </c>
      <c r="K288">
        <v>2201</v>
      </c>
    </row>
    <row r="289" spans="1:11" x14ac:dyDescent="0.35">
      <c r="A289" t="s">
        <v>20</v>
      </c>
      <c r="B289">
        <v>3657</v>
      </c>
      <c r="J289" t="s">
        <v>14</v>
      </c>
      <c r="K289">
        <v>676</v>
      </c>
    </row>
    <row r="290" spans="1:11" x14ac:dyDescent="0.35">
      <c r="A290" t="s">
        <v>20</v>
      </c>
      <c r="B290">
        <v>131</v>
      </c>
      <c r="J290" t="s">
        <v>14</v>
      </c>
      <c r="K290">
        <v>831</v>
      </c>
    </row>
    <row r="291" spans="1:11" x14ac:dyDescent="0.35">
      <c r="A291" t="s">
        <v>20</v>
      </c>
      <c r="B291">
        <v>239</v>
      </c>
      <c r="J291" t="s">
        <v>14</v>
      </c>
      <c r="K291">
        <v>859</v>
      </c>
    </row>
    <row r="292" spans="1:11" x14ac:dyDescent="0.35">
      <c r="A292" t="s">
        <v>20</v>
      </c>
      <c r="B292">
        <v>78</v>
      </c>
      <c r="J292" t="s">
        <v>14</v>
      </c>
      <c r="K292">
        <v>45</v>
      </c>
    </row>
    <row r="293" spans="1:11" x14ac:dyDescent="0.35">
      <c r="A293" t="s">
        <v>20</v>
      </c>
      <c r="B293">
        <v>1773</v>
      </c>
      <c r="J293" t="s">
        <v>14</v>
      </c>
      <c r="K293">
        <v>6</v>
      </c>
    </row>
    <row r="294" spans="1:11" x14ac:dyDescent="0.35">
      <c r="A294" t="s">
        <v>20</v>
      </c>
      <c r="B294">
        <v>32</v>
      </c>
      <c r="J294" t="s">
        <v>14</v>
      </c>
      <c r="K294">
        <v>7</v>
      </c>
    </row>
    <row r="295" spans="1:11" x14ac:dyDescent="0.35">
      <c r="A295" t="s">
        <v>20</v>
      </c>
      <c r="B295">
        <v>369</v>
      </c>
      <c r="J295" t="s">
        <v>14</v>
      </c>
      <c r="K295">
        <v>31</v>
      </c>
    </row>
    <row r="296" spans="1:11" x14ac:dyDescent="0.35">
      <c r="A296" t="s">
        <v>20</v>
      </c>
      <c r="B296">
        <v>89</v>
      </c>
      <c r="J296" t="s">
        <v>14</v>
      </c>
      <c r="K296">
        <v>78</v>
      </c>
    </row>
    <row r="297" spans="1:11" x14ac:dyDescent="0.35">
      <c r="A297" t="s">
        <v>20</v>
      </c>
      <c r="B297">
        <v>147</v>
      </c>
      <c r="J297" t="s">
        <v>14</v>
      </c>
      <c r="K297">
        <v>1225</v>
      </c>
    </row>
    <row r="298" spans="1:11" x14ac:dyDescent="0.35">
      <c r="A298" t="s">
        <v>20</v>
      </c>
      <c r="B298">
        <v>126</v>
      </c>
      <c r="J298" t="s">
        <v>14</v>
      </c>
      <c r="K298">
        <v>1</v>
      </c>
    </row>
    <row r="299" spans="1:11" x14ac:dyDescent="0.35">
      <c r="A299" t="s">
        <v>20</v>
      </c>
      <c r="B299">
        <v>2218</v>
      </c>
      <c r="J299" t="s">
        <v>14</v>
      </c>
      <c r="K299">
        <v>67</v>
      </c>
    </row>
    <row r="300" spans="1:11" x14ac:dyDescent="0.35">
      <c r="A300" t="s">
        <v>20</v>
      </c>
      <c r="B300">
        <v>202</v>
      </c>
      <c r="J300" t="s">
        <v>14</v>
      </c>
      <c r="K300">
        <v>19</v>
      </c>
    </row>
    <row r="301" spans="1:11" x14ac:dyDescent="0.35">
      <c r="A301" t="s">
        <v>20</v>
      </c>
      <c r="B301">
        <v>140</v>
      </c>
      <c r="J301" t="s">
        <v>14</v>
      </c>
      <c r="K301">
        <v>2108</v>
      </c>
    </row>
    <row r="302" spans="1:11" x14ac:dyDescent="0.35">
      <c r="A302" t="s">
        <v>20</v>
      </c>
      <c r="B302">
        <v>1052</v>
      </c>
      <c r="J302" t="s">
        <v>14</v>
      </c>
      <c r="K302">
        <v>679</v>
      </c>
    </row>
    <row r="303" spans="1:11" x14ac:dyDescent="0.35">
      <c r="A303" t="s">
        <v>20</v>
      </c>
      <c r="B303">
        <v>247</v>
      </c>
      <c r="J303" t="s">
        <v>14</v>
      </c>
      <c r="K303">
        <v>36</v>
      </c>
    </row>
    <row r="304" spans="1:11" x14ac:dyDescent="0.35">
      <c r="A304" t="s">
        <v>20</v>
      </c>
      <c r="B304">
        <v>84</v>
      </c>
      <c r="J304" t="s">
        <v>14</v>
      </c>
      <c r="K304">
        <v>47</v>
      </c>
    </row>
    <row r="305" spans="1:11" x14ac:dyDescent="0.35">
      <c r="A305" t="s">
        <v>20</v>
      </c>
      <c r="B305">
        <v>88</v>
      </c>
      <c r="J305" t="s">
        <v>14</v>
      </c>
      <c r="K305">
        <v>70</v>
      </c>
    </row>
    <row r="306" spans="1:11" x14ac:dyDescent="0.35">
      <c r="A306" t="s">
        <v>20</v>
      </c>
      <c r="B306">
        <v>156</v>
      </c>
      <c r="J306" t="s">
        <v>14</v>
      </c>
      <c r="K306">
        <v>154</v>
      </c>
    </row>
    <row r="307" spans="1:11" x14ac:dyDescent="0.35">
      <c r="A307" t="s">
        <v>20</v>
      </c>
      <c r="B307">
        <v>2985</v>
      </c>
      <c r="J307" t="s">
        <v>14</v>
      </c>
      <c r="K307">
        <v>22</v>
      </c>
    </row>
    <row r="308" spans="1:11" x14ac:dyDescent="0.35">
      <c r="A308" t="s">
        <v>20</v>
      </c>
      <c r="B308">
        <v>762</v>
      </c>
      <c r="J308" t="s">
        <v>14</v>
      </c>
      <c r="K308">
        <v>1758</v>
      </c>
    </row>
    <row r="309" spans="1:11" x14ac:dyDescent="0.35">
      <c r="A309" t="s">
        <v>20</v>
      </c>
      <c r="B309">
        <v>554</v>
      </c>
      <c r="J309" t="s">
        <v>14</v>
      </c>
      <c r="K309">
        <v>94</v>
      </c>
    </row>
    <row r="310" spans="1:11" x14ac:dyDescent="0.35">
      <c r="A310" t="s">
        <v>20</v>
      </c>
      <c r="B310">
        <v>135</v>
      </c>
      <c r="J310" t="s">
        <v>14</v>
      </c>
      <c r="K310">
        <v>33</v>
      </c>
    </row>
    <row r="311" spans="1:11" x14ac:dyDescent="0.35">
      <c r="A311" t="s">
        <v>20</v>
      </c>
      <c r="B311">
        <v>122</v>
      </c>
      <c r="J311" t="s">
        <v>14</v>
      </c>
      <c r="K311">
        <v>1</v>
      </c>
    </row>
    <row r="312" spans="1:11" x14ac:dyDescent="0.35">
      <c r="A312" t="s">
        <v>20</v>
      </c>
      <c r="B312">
        <v>221</v>
      </c>
      <c r="J312" t="s">
        <v>14</v>
      </c>
      <c r="K312">
        <v>31</v>
      </c>
    </row>
    <row r="313" spans="1:11" x14ac:dyDescent="0.35">
      <c r="A313" t="s">
        <v>20</v>
      </c>
      <c r="B313">
        <v>126</v>
      </c>
      <c r="J313" t="s">
        <v>14</v>
      </c>
      <c r="K313">
        <v>35</v>
      </c>
    </row>
    <row r="314" spans="1:11" x14ac:dyDescent="0.35">
      <c r="A314" t="s">
        <v>20</v>
      </c>
      <c r="B314">
        <v>1022</v>
      </c>
      <c r="J314" t="s">
        <v>14</v>
      </c>
      <c r="K314">
        <v>63</v>
      </c>
    </row>
    <row r="315" spans="1:11" x14ac:dyDescent="0.35">
      <c r="A315" t="s">
        <v>20</v>
      </c>
      <c r="B315">
        <v>3177</v>
      </c>
      <c r="J315" t="s">
        <v>14</v>
      </c>
      <c r="K315">
        <v>526</v>
      </c>
    </row>
    <row r="316" spans="1:11" x14ac:dyDescent="0.35">
      <c r="A316" t="s">
        <v>20</v>
      </c>
      <c r="B316">
        <v>198</v>
      </c>
      <c r="J316" t="s">
        <v>14</v>
      </c>
      <c r="K316">
        <v>121</v>
      </c>
    </row>
    <row r="317" spans="1:11" x14ac:dyDescent="0.35">
      <c r="A317" t="s">
        <v>20</v>
      </c>
      <c r="B317">
        <v>85</v>
      </c>
      <c r="J317" t="s">
        <v>14</v>
      </c>
      <c r="K317">
        <v>67</v>
      </c>
    </row>
    <row r="318" spans="1:11" x14ac:dyDescent="0.35">
      <c r="A318" t="s">
        <v>20</v>
      </c>
      <c r="B318">
        <v>3596</v>
      </c>
      <c r="J318" t="s">
        <v>14</v>
      </c>
      <c r="K318">
        <v>57</v>
      </c>
    </row>
    <row r="319" spans="1:11" x14ac:dyDescent="0.35">
      <c r="A319" t="s">
        <v>20</v>
      </c>
      <c r="B319">
        <v>244</v>
      </c>
      <c r="J319" t="s">
        <v>14</v>
      </c>
      <c r="K319">
        <v>1229</v>
      </c>
    </row>
    <row r="320" spans="1:11" x14ac:dyDescent="0.35">
      <c r="A320" t="s">
        <v>20</v>
      </c>
      <c r="B320">
        <v>5180</v>
      </c>
      <c r="J320" t="s">
        <v>14</v>
      </c>
      <c r="K320">
        <v>12</v>
      </c>
    </row>
    <row r="321" spans="1:11" x14ac:dyDescent="0.35">
      <c r="A321" t="s">
        <v>20</v>
      </c>
      <c r="B321">
        <v>589</v>
      </c>
      <c r="J321" t="s">
        <v>14</v>
      </c>
      <c r="K321">
        <v>452</v>
      </c>
    </row>
    <row r="322" spans="1:11" x14ac:dyDescent="0.35">
      <c r="A322" t="s">
        <v>20</v>
      </c>
      <c r="B322">
        <v>2725</v>
      </c>
      <c r="J322" t="s">
        <v>14</v>
      </c>
      <c r="K322">
        <v>1886</v>
      </c>
    </row>
    <row r="323" spans="1:11" x14ac:dyDescent="0.35">
      <c r="A323" t="s">
        <v>20</v>
      </c>
      <c r="B323">
        <v>300</v>
      </c>
      <c r="J323" t="s">
        <v>14</v>
      </c>
      <c r="K323">
        <v>1825</v>
      </c>
    </row>
    <row r="324" spans="1:11" x14ac:dyDescent="0.35">
      <c r="A324" t="s">
        <v>20</v>
      </c>
      <c r="B324">
        <v>144</v>
      </c>
      <c r="J324" t="s">
        <v>14</v>
      </c>
      <c r="K324">
        <v>31</v>
      </c>
    </row>
    <row r="325" spans="1:11" x14ac:dyDescent="0.35">
      <c r="A325" t="s">
        <v>20</v>
      </c>
      <c r="B325">
        <v>87</v>
      </c>
      <c r="J325" t="s">
        <v>14</v>
      </c>
      <c r="K325">
        <v>107</v>
      </c>
    </row>
    <row r="326" spans="1:11" x14ac:dyDescent="0.35">
      <c r="A326" t="s">
        <v>20</v>
      </c>
      <c r="B326">
        <v>3116</v>
      </c>
      <c r="J326" t="s">
        <v>14</v>
      </c>
      <c r="K326">
        <v>27</v>
      </c>
    </row>
    <row r="327" spans="1:11" x14ac:dyDescent="0.35">
      <c r="A327" t="s">
        <v>20</v>
      </c>
      <c r="B327">
        <v>909</v>
      </c>
      <c r="J327" t="s">
        <v>14</v>
      </c>
      <c r="K327">
        <v>1221</v>
      </c>
    </row>
    <row r="328" spans="1:11" x14ac:dyDescent="0.35">
      <c r="A328" t="s">
        <v>20</v>
      </c>
      <c r="B328">
        <v>1613</v>
      </c>
      <c r="J328" t="s">
        <v>14</v>
      </c>
      <c r="K328">
        <v>1</v>
      </c>
    </row>
    <row r="329" spans="1:11" x14ac:dyDescent="0.35">
      <c r="A329" t="s">
        <v>20</v>
      </c>
      <c r="B329">
        <v>136</v>
      </c>
      <c r="J329" t="s">
        <v>14</v>
      </c>
      <c r="K329">
        <v>16</v>
      </c>
    </row>
    <row r="330" spans="1:11" x14ac:dyDescent="0.35">
      <c r="A330" t="s">
        <v>20</v>
      </c>
      <c r="B330">
        <v>130</v>
      </c>
      <c r="J330" t="s">
        <v>14</v>
      </c>
      <c r="K330">
        <v>41</v>
      </c>
    </row>
    <row r="331" spans="1:11" x14ac:dyDescent="0.35">
      <c r="A331" t="s">
        <v>20</v>
      </c>
      <c r="B331">
        <v>102</v>
      </c>
      <c r="J331" t="s">
        <v>14</v>
      </c>
      <c r="K331">
        <v>523</v>
      </c>
    </row>
    <row r="332" spans="1:11" x14ac:dyDescent="0.35">
      <c r="A332" t="s">
        <v>20</v>
      </c>
      <c r="B332">
        <v>4006</v>
      </c>
      <c r="J332" t="s">
        <v>14</v>
      </c>
      <c r="K332">
        <v>141</v>
      </c>
    </row>
    <row r="333" spans="1:11" x14ac:dyDescent="0.35">
      <c r="A333" t="s">
        <v>20</v>
      </c>
      <c r="B333">
        <v>1629</v>
      </c>
      <c r="J333" t="s">
        <v>14</v>
      </c>
      <c r="K333">
        <v>52</v>
      </c>
    </row>
    <row r="334" spans="1:11" x14ac:dyDescent="0.35">
      <c r="A334" t="s">
        <v>20</v>
      </c>
      <c r="B334">
        <v>2188</v>
      </c>
      <c r="J334" t="s">
        <v>14</v>
      </c>
      <c r="K334">
        <v>225</v>
      </c>
    </row>
    <row r="335" spans="1:11" x14ac:dyDescent="0.35">
      <c r="A335" t="s">
        <v>20</v>
      </c>
      <c r="B335">
        <v>2409</v>
      </c>
      <c r="J335" t="s">
        <v>14</v>
      </c>
      <c r="K335">
        <v>38</v>
      </c>
    </row>
    <row r="336" spans="1:11" x14ac:dyDescent="0.35">
      <c r="A336" t="s">
        <v>20</v>
      </c>
      <c r="B336">
        <v>194</v>
      </c>
      <c r="J336" t="s">
        <v>14</v>
      </c>
      <c r="K336">
        <v>15</v>
      </c>
    </row>
    <row r="337" spans="1:11" x14ac:dyDescent="0.35">
      <c r="A337" t="s">
        <v>20</v>
      </c>
      <c r="B337">
        <v>1140</v>
      </c>
      <c r="J337" t="s">
        <v>14</v>
      </c>
      <c r="K337">
        <v>37</v>
      </c>
    </row>
    <row r="338" spans="1:11" x14ac:dyDescent="0.35">
      <c r="A338" t="s">
        <v>20</v>
      </c>
      <c r="B338">
        <v>102</v>
      </c>
      <c r="J338" t="s">
        <v>14</v>
      </c>
      <c r="K338">
        <v>112</v>
      </c>
    </row>
    <row r="339" spans="1:11" x14ac:dyDescent="0.35">
      <c r="A339" t="s">
        <v>20</v>
      </c>
      <c r="B339">
        <v>2857</v>
      </c>
      <c r="J339" t="s">
        <v>14</v>
      </c>
      <c r="K339">
        <v>21</v>
      </c>
    </row>
    <row r="340" spans="1:11" x14ac:dyDescent="0.35">
      <c r="A340" t="s">
        <v>20</v>
      </c>
      <c r="B340">
        <v>107</v>
      </c>
      <c r="J340" t="s">
        <v>14</v>
      </c>
      <c r="K340">
        <v>67</v>
      </c>
    </row>
    <row r="341" spans="1:11" x14ac:dyDescent="0.35">
      <c r="A341" t="s">
        <v>20</v>
      </c>
      <c r="B341">
        <v>160</v>
      </c>
      <c r="J341" t="s">
        <v>14</v>
      </c>
      <c r="K341">
        <v>78</v>
      </c>
    </row>
    <row r="342" spans="1:11" x14ac:dyDescent="0.35">
      <c r="A342" t="s">
        <v>20</v>
      </c>
      <c r="B342">
        <v>2230</v>
      </c>
      <c r="J342" t="s">
        <v>14</v>
      </c>
      <c r="K342">
        <v>67</v>
      </c>
    </row>
    <row r="343" spans="1:11" x14ac:dyDescent="0.35">
      <c r="A343" t="s">
        <v>20</v>
      </c>
      <c r="B343">
        <v>316</v>
      </c>
      <c r="J343" t="s">
        <v>14</v>
      </c>
      <c r="K343">
        <v>263</v>
      </c>
    </row>
    <row r="344" spans="1:11" x14ac:dyDescent="0.35">
      <c r="A344" t="s">
        <v>20</v>
      </c>
      <c r="B344">
        <v>117</v>
      </c>
      <c r="J344" t="s">
        <v>14</v>
      </c>
      <c r="K344">
        <v>1691</v>
      </c>
    </row>
    <row r="345" spans="1:11" x14ac:dyDescent="0.35">
      <c r="A345" t="s">
        <v>20</v>
      </c>
      <c r="B345">
        <v>6406</v>
      </c>
      <c r="J345" t="s">
        <v>14</v>
      </c>
      <c r="K345">
        <v>181</v>
      </c>
    </row>
    <row r="346" spans="1:11" x14ac:dyDescent="0.35">
      <c r="A346" t="s">
        <v>20</v>
      </c>
      <c r="B346">
        <v>192</v>
      </c>
      <c r="J346" t="s">
        <v>14</v>
      </c>
      <c r="K346">
        <v>13</v>
      </c>
    </row>
    <row r="347" spans="1:11" x14ac:dyDescent="0.35">
      <c r="A347" t="s">
        <v>20</v>
      </c>
      <c r="B347">
        <v>26</v>
      </c>
      <c r="J347" t="s">
        <v>14</v>
      </c>
      <c r="K347">
        <v>1</v>
      </c>
    </row>
    <row r="348" spans="1:11" x14ac:dyDescent="0.35">
      <c r="A348" t="s">
        <v>20</v>
      </c>
      <c r="B348">
        <v>723</v>
      </c>
      <c r="J348" t="s">
        <v>14</v>
      </c>
      <c r="K348">
        <v>21</v>
      </c>
    </row>
    <row r="349" spans="1:11" x14ac:dyDescent="0.35">
      <c r="A349" t="s">
        <v>20</v>
      </c>
      <c r="B349">
        <v>170</v>
      </c>
      <c r="J349" t="s">
        <v>14</v>
      </c>
      <c r="K349">
        <v>830</v>
      </c>
    </row>
    <row r="350" spans="1:11" x14ac:dyDescent="0.35">
      <c r="A350" t="s">
        <v>20</v>
      </c>
      <c r="B350">
        <v>238</v>
      </c>
      <c r="J350" t="s">
        <v>14</v>
      </c>
      <c r="K350">
        <v>130</v>
      </c>
    </row>
    <row r="351" spans="1:11" x14ac:dyDescent="0.35">
      <c r="A351" t="s">
        <v>20</v>
      </c>
      <c r="B351">
        <v>55</v>
      </c>
      <c r="J351" t="s">
        <v>14</v>
      </c>
      <c r="K351">
        <v>55</v>
      </c>
    </row>
    <row r="352" spans="1:11" x14ac:dyDescent="0.35">
      <c r="A352" t="s">
        <v>20</v>
      </c>
      <c r="B352">
        <v>128</v>
      </c>
      <c r="J352" t="s">
        <v>14</v>
      </c>
      <c r="K352">
        <v>114</v>
      </c>
    </row>
    <row r="353" spans="1:11" x14ac:dyDescent="0.35">
      <c r="A353" t="s">
        <v>20</v>
      </c>
      <c r="B353">
        <v>2144</v>
      </c>
      <c r="J353" t="s">
        <v>14</v>
      </c>
      <c r="K353">
        <v>594</v>
      </c>
    </row>
    <row r="354" spans="1:11" x14ac:dyDescent="0.35">
      <c r="A354" t="s">
        <v>20</v>
      </c>
      <c r="B354">
        <v>2693</v>
      </c>
      <c r="J354" t="s">
        <v>14</v>
      </c>
      <c r="K354">
        <v>24</v>
      </c>
    </row>
    <row r="355" spans="1:11" x14ac:dyDescent="0.35">
      <c r="A355" t="s">
        <v>20</v>
      </c>
      <c r="B355">
        <v>432</v>
      </c>
      <c r="J355" t="s">
        <v>14</v>
      </c>
      <c r="K355">
        <v>252</v>
      </c>
    </row>
    <row r="356" spans="1:11" x14ac:dyDescent="0.35">
      <c r="A356" t="s">
        <v>20</v>
      </c>
      <c r="B356">
        <v>189</v>
      </c>
      <c r="J356" t="s">
        <v>14</v>
      </c>
      <c r="K356">
        <v>67</v>
      </c>
    </row>
    <row r="357" spans="1:11" x14ac:dyDescent="0.35">
      <c r="A357" t="s">
        <v>20</v>
      </c>
      <c r="B357">
        <v>154</v>
      </c>
      <c r="J357" t="s">
        <v>14</v>
      </c>
      <c r="K357">
        <v>742</v>
      </c>
    </row>
    <row r="358" spans="1:11" x14ac:dyDescent="0.35">
      <c r="A358" t="s">
        <v>20</v>
      </c>
      <c r="B358">
        <v>96</v>
      </c>
      <c r="J358" t="s">
        <v>14</v>
      </c>
      <c r="K358">
        <v>75</v>
      </c>
    </row>
    <row r="359" spans="1:11" x14ac:dyDescent="0.35">
      <c r="A359" t="s">
        <v>20</v>
      </c>
      <c r="B359">
        <v>3063</v>
      </c>
      <c r="J359" t="s">
        <v>14</v>
      </c>
      <c r="K359">
        <v>4405</v>
      </c>
    </row>
    <row r="360" spans="1:11" x14ac:dyDescent="0.35">
      <c r="A360" t="s">
        <v>20</v>
      </c>
      <c r="B360">
        <v>2266</v>
      </c>
      <c r="J360" t="s">
        <v>14</v>
      </c>
      <c r="K360">
        <v>92</v>
      </c>
    </row>
    <row r="361" spans="1:11" x14ac:dyDescent="0.35">
      <c r="A361" t="s">
        <v>20</v>
      </c>
      <c r="B361">
        <v>194</v>
      </c>
      <c r="J361" t="s">
        <v>14</v>
      </c>
      <c r="K361">
        <v>64</v>
      </c>
    </row>
    <row r="362" spans="1:11" x14ac:dyDescent="0.35">
      <c r="A362" t="s">
        <v>20</v>
      </c>
      <c r="B362">
        <v>129</v>
      </c>
      <c r="J362" t="s">
        <v>14</v>
      </c>
      <c r="K362">
        <v>64</v>
      </c>
    </row>
    <row r="363" spans="1:11" x14ac:dyDescent="0.35">
      <c r="A363" t="s">
        <v>20</v>
      </c>
      <c r="B363">
        <v>375</v>
      </c>
      <c r="J363" t="s">
        <v>14</v>
      </c>
      <c r="K363">
        <v>842</v>
      </c>
    </row>
    <row r="364" spans="1:11" x14ac:dyDescent="0.35">
      <c r="A364" t="s">
        <v>20</v>
      </c>
      <c r="B364">
        <v>409</v>
      </c>
      <c r="J364" t="s">
        <v>14</v>
      </c>
      <c r="K364">
        <v>112</v>
      </c>
    </row>
    <row r="365" spans="1:11" x14ac:dyDescent="0.35">
      <c r="A365" t="s">
        <v>20</v>
      </c>
      <c r="B365">
        <v>234</v>
      </c>
      <c r="J365" t="s">
        <v>14</v>
      </c>
      <c r="K365">
        <v>374</v>
      </c>
    </row>
    <row r="366" spans="1:11" x14ac:dyDescent="0.35">
      <c r="A366" t="s">
        <v>20</v>
      </c>
      <c r="B366">
        <v>3016</v>
      </c>
    </row>
    <row r="367" spans="1:11" x14ac:dyDescent="0.35">
      <c r="A367" t="s">
        <v>20</v>
      </c>
      <c r="B367">
        <v>264</v>
      </c>
    </row>
    <row r="368" spans="1:11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A2:A566">
    <cfRule type="containsText" dxfId="7" priority="17" operator="containsText" text="canceled">
      <formula>NOT(ISERROR(SEARCH("canceled",A2)))</formula>
    </cfRule>
    <cfRule type="containsText" dxfId="6" priority="18" operator="containsText" text="live">
      <formula>NOT(ISERROR(SEARCH("live",A2)))</formula>
    </cfRule>
    <cfRule type="containsText" dxfId="5" priority="19" operator="containsText" text="successful">
      <formula>NOT(ISERROR(SEARCH("successful",A2)))</formula>
    </cfRule>
    <cfRule type="containsText" dxfId="4" priority="20" operator="containsText" text="failed">
      <formula>NOT(ISERROR(SEARCH("failed",A2)))</formula>
    </cfRule>
  </conditionalFormatting>
  <conditionalFormatting sqref="J2:J365">
    <cfRule type="containsText" dxfId="3" priority="1" operator="containsText" text="canceled">
      <formula>NOT(ISERROR(SEARCH("canceled",J2)))</formula>
    </cfRule>
    <cfRule type="containsText" dxfId="2" priority="2" operator="containsText" text="live">
      <formula>NOT(ISERROR(SEARCH("live",J2)))</formula>
    </cfRule>
    <cfRule type="containsText" dxfId="1" priority="3" operator="containsText" text="successful">
      <formula>NOT(ISERROR(SEARCH("successful",J2)))</formula>
    </cfRule>
    <cfRule type="containsText" dxfId="0" priority="4" operator="containsText" text="failed">
      <formula>NOT(ISERROR(SEARCH("failed",J2)))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campaignsCount per Category</vt:lpstr>
      <vt:lpstr>CampaignsCount per Sub-Category</vt:lpstr>
      <vt:lpstr>Count of Outcome Vs Months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Sara Bendahmane</cp:lastModifiedBy>
  <dcterms:created xsi:type="dcterms:W3CDTF">2021-09-29T18:52:28Z</dcterms:created>
  <dcterms:modified xsi:type="dcterms:W3CDTF">2024-10-21T01:44:38Z</dcterms:modified>
</cp:coreProperties>
</file>