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A7E884C-FB65-49C0-9A1A-396CCD7B3521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Sheet1" sheetId="21" r:id="rId4"/>
    <sheet name="차량구매" sheetId="19" r:id="rId5"/>
    <sheet name="플러그파워" sheetId="11" r:id="rId6"/>
    <sheet name="금융사이클" sheetId="10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F72" i="11" l="1"/>
  <c r="G63" i="11"/>
  <c r="F54" i="11"/>
  <c r="E45" i="11"/>
  <c r="C63" i="11" l="1"/>
  <c r="D63" i="11"/>
  <c r="I8" i="21"/>
  <c r="I7" i="21"/>
  <c r="S23" i="5" l="1"/>
  <c r="I113" i="19" l="1"/>
  <c r="J111" i="19"/>
  <c r="K113" i="19" s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37" i="9"/>
  <c r="F37" i="9"/>
  <c r="H36" i="9"/>
  <c r="H35" i="9"/>
  <c r="H34" i="9"/>
  <c r="H33" i="9"/>
  <c r="H32" i="9"/>
  <c r="H31" i="9"/>
  <c r="H30" i="9"/>
  <c r="H29" i="9"/>
  <c r="H28" i="9"/>
  <c r="H27" i="9"/>
  <c r="C27" i="9"/>
  <c r="C26" i="9"/>
  <c r="H37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Q36" i="18" s="1"/>
  <c r="S36" i="18" s="1"/>
  <c r="V19" i="5"/>
  <c r="C20" i="5" s="1"/>
  <c r="P52" i="18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<sst xmlns="http://schemas.openxmlformats.org/spreadsheetml/2006/main" count="407" uniqueCount="203">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</sst>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abSelected="1" topLeftCell="A34" workbookViewId="0">
      <selection activeCell="E46" sqref="E4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6"/>
      <c r="B1" s="296"/>
      <c r="C1" s="296"/>
      <c r="D1" s="297" t="s">
        <v>84</v>
      </c>
      <c r="E1" s="298"/>
      <c r="F1" s="298"/>
      <c r="G1" s="298"/>
      <c r="H1" s="302" t="s">
        <v>174</v>
      </c>
      <c r="I1" s="302"/>
      <c r="J1" s="299" t="s">
        <v>164</v>
      </c>
      <c r="K1" s="300"/>
      <c r="L1" s="301"/>
      <c r="M1" s="292" t="s">
        <v>165</v>
      </c>
      <c r="N1" s="293"/>
      <c r="O1" s="293"/>
      <c r="P1" s="294"/>
      <c r="Q1" s="290" t="s">
        <v>189</v>
      </c>
      <c r="R1" s="288" t="s">
        <v>177</v>
      </c>
      <c r="S1" s="289" t="s">
        <v>178</v>
      </c>
    </row>
    <row r="2" spans="1:20" ht="33" x14ac:dyDescent="0.3">
      <c r="A2" s="296"/>
      <c r="B2" s="296"/>
      <c r="C2" s="296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90"/>
      <c r="R2" s="288"/>
      <c r="S2" s="289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5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5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5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5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5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5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5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5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5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5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5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5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7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7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7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7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7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7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7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7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7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7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7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7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91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7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7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7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7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1" s="153" customFormat="1" x14ac:dyDescent="0.3">
      <c r="B33" s="287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1" s="153" customFormat="1" x14ac:dyDescent="0.3">
      <c r="B34" s="287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1" s="153" customFormat="1" x14ac:dyDescent="0.3">
      <c r="B35" s="287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1" s="270" customFormat="1" x14ac:dyDescent="0.3">
      <c r="B36" s="287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1" s="270" customFormat="1" x14ac:dyDescent="0.3">
      <c r="B37" s="287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1" s="283" customFormat="1" ht="17.25" thickBot="1" x14ac:dyDescent="0.35">
      <c r="B38" s="287"/>
      <c r="C38" s="284">
        <v>11</v>
      </c>
      <c r="D38" s="239">
        <v>5000000</v>
      </c>
      <c r="E38" s="239">
        <v>0</v>
      </c>
      <c r="F38" s="239">
        <v>0</v>
      </c>
      <c r="G38" s="240">
        <v>0</v>
      </c>
      <c r="H38" s="241">
        <v>0</v>
      </c>
      <c r="I38" s="241">
        <v>70000000</v>
      </c>
      <c r="J38" s="241">
        <v>54000000</v>
      </c>
      <c r="K38" s="242">
        <f t="shared" si="1"/>
        <v>3699082.7179859988</v>
      </c>
      <c r="L38" s="243">
        <v>1.7999999999999999E-2</v>
      </c>
      <c r="M38" s="244">
        <v>0</v>
      </c>
      <c r="N38" s="245">
        <f t="shared" si="4"/>
        <v>5098189.7822937975</v>
      </c>
      <c r="O38" s="285">
        <v>1.7999999999999999E-2</v>
      </c>
      <c r="P38" s="244">
        <f t="shared" si="2"/>
        <v>5098189.7822937975</v>
      </c>
      <c r="Q38" s="247">
        <f t="shared" si="3"/>
        <v>8797272.5002797954</v>
      </c>
      <c r="R38" s="241">
        <f t="shared" si="5"/>
        <v>70000000</v>
      </c>
      <c r="S38" s="241">
        <f t="shared" si="6"/>
        <v>62797272.500279799</v>
      </c>
      <c r="T38" s="286"/>
    </row>
    <row r="39" spans="1:21" s="236" customFormat="1" ht="17.25" thickBot="1" x14ac:dyDescent="0.35">
      <c r="A39" s="224" t="s">
        <v>198</v>
      </c>
      <c r="B39" s="287"/>
      <c r="C39" s="225">
        <v>12</v>
      </c>
      <c r="D39" s="226">
        <v>71000000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77467957.198375091</v>
      </c>
      <c r="O39" s="233">
        <v>1.7999999999999999E-2</v>
      </c>
      <c r="P39" s="231">
        <f t="shared" si="2"/>
        <v>77467957.198375091</v>
      </c>
      <c r="Q39" s="234">
        <f t="shared" si="3"/>
        <v>81233623.405284837</v>
      </c>
      <c r="R39" s="228">
        <f t="shared" si="5"/>
        <v>70000000</v>
      </c>
      <c r="S39" s="228">
        <f t="shared" si="6"/>
        <v>135233623.40528482</v>
      </c>
      <c r="T39" s="235" t="s">
        <v>197</v>
      </c>
      <c r="U39" s="236" t="s">
        <v>200</v>
      </c>
    </row>
    <row r="40" spans="1:21" s="26" customFormat="1" x14ac:dyDescent="0.3">
      <c r="A40" s="26">
        <v>4</v>
      </c>
      <c r="B40" s="287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77777829.027168587</v>
      </c>
      <c r="O40" s="82">
        <v>4.0000000000000001E-3</v>
      </c>
      <c r="P40" s="190">
        <f t="shared" si="2"/>
        <v>77777829.027168587</v>
      </c>
      <c r="Q40" s="150">
        <f t="shared" si="3"/>
        <v>81611277.225802705</v>
      </c>
      <c r="R40" s="101">
        <f t="shared" si="5"/>
        <v>70000000</v>
      </c>
      <c r="S40" s="101">
        <f t="shared" si="6"/>
        <v>135611277.22580272</v>
      </c>
      <c r="T40" s="89"/>
    </row>
    <row r="41" spans="1:21" s="18" customFormat="1" x14ac:dyDescent="0.3">
      <c r="B41" s="287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79177829.949657619</v>
      </c>
      <c r="O41" s="25">
        <v>1.7999999999999999E-2</v>
      </c>
      <c r="P41" s="190">
        <f t="shared" si="2"/>
        <v>79177829.949657619</v>
      </c>
      <c r="Q41" s="150">
        <f t="shared" si="3"/>
        <v>83080280.215867162</v>
      </c>
      <c r="R41" s="101">
        <f t="shared" si="5"/>
        <v>70000000</v>
      </c>
      <c r="S41" s="101">
        <f t="shared" si="6"/>
        <v>137080280.21586716</v>
      </c>
      <c r="T41" s="87"/>
    </row>
    <row r="42" spans="1:21" s="18" customFormat="1" x14ac:dyDescent="0.3">
      <c r="B42" s="287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80603030.888751462</v>
      </c>
      <c r="O42" s="25">
        <v>1.7999999999999999E-2</v>
      </c>
      <c r="P42" s="190">
        <f t="shared" si="2"/>
        <v>80603030.888751462</v>
      </c>
      <c r="Q42" s="150">
        <f t="shared" si="3"/>
        <v>84575725.259752765</v>
      </c>
      <c r="R42" s="101">
        <f t="shared" si="5"/>
        <v>70000000</v>
      </c>
      <c r="S42" s="101">
        <f t="shared" si="6"/>
        <v>138575725.25975275</v>
      </c>
      <c r="T42" s="87"/>
    </row>
    <row r="43" spans="1:21" s="18" customFormat="1" x14ac:dyDescent="0.3">
      <c r="B43" s="287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82053885.444748983</v>
      </c>
      <c r="O43" s="25">
        <v>1.7999999999999999E-2</v>
      </c>
      <c r="P43" s="190">
        <f t="shared" si="2"/>
        <v>82053885.444748983</v>
      </c>
      <c r="Q43" s="150">
        <f t="shared" si="3"/>
        <v>86098088.314428315</v>
      </c>
      <c r="R43" s="101">
        <f t="shared" si="5"/>
        <v>70000000</v>
      </c>
      <c r="S43" s="101">
        <f t="shared" si="6"/>
        <v>140098088.31442833</v>
      </c>
      <c r="T43" s="87"/>
    </row>
    <row r="44" spans="1:21" s="18" customFormat="1" x14ac:dyDescent="0.3">
      <c r="B44" s="287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83530855.38275446</v>
      </c>
      <c r="O44" s="25">
        <v>1.7999999999999999E-2</v>
      </c>
      <c r="P44" s="190">
        <f t="shared" si="2"/>
        <v>83530855.38275446</v>
      </c>
      <c r="Q44" s="150">
        <f t="shared" si="3"/>
        <v>87647853.90408802</v>
      </c>
      <c r="R44" s="101">
        <f t="shared" si="5"/>
        <v>70000000</v>
      </c>
      <c r="S44" s="101">
        <f t="shared" si="6"/>
        <v>141647853.90408802</v>
      </c>
      <c r="T44" s="87"/>
    </row>
    <row r="45" spans="1:21" s="18" customFormat="1" x14ac:dyDescent="0.3">
      <c r="B45" s="287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85034410.779644042</v>
      </c>
      <c r="O45" s="25">
        <v>1.7999999999999999E-2</v>
      </c>
      <c r="P45" s="190">
        <f t="shared" si="2"/>
        <v>85034410.779644042</v>
      </c>
      <c r="Q45" s="150">
        <f t="shared" si="3"/>
        <v>89225515.27436161</v>
      </c>
      <c r="R45" s="101">
        <f t="shared" si="5"/>
        <v>70000000</v>
      </c>
      <c r="S45" s="101">
        <f t="shared" si="6"/>
        <v>143225515.27436161</v>
      </c>
      <c r="T45" s="87"/>
    </row>
    <row r="46" spans="1:21" s="18" customFormat="1" x14ac:dyDescent="0.3">
      <c r="B46" s="287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86565030.173677638</v>
      </c>
      <c r="O46" s="25">
        <v>1.7999999999999999E-2</v>
      </c>
      <c r="P46" s="190">
        <f t="shared" si="2"/>
        <v>86565030.173677638</v>
      </c>
      <c r="Q46" s="150">
        <f t="shared" si="3"/>
        <v>90831574.549300119</v>
      </c>
      <c r="R46" s="101">
        <f t="shared" si="5"/>
        <v>70000000</v>
      </c>
      <c r="S46" s="101">
        <f t="shared" si="6"/>
        <v>144831574.54930013</v>
      </c>
      <c r="T46" s="87"/>
    </row>
    <row r="47" spans="1:21" s="18" customFormat="1" x14ac:dyDescent="0.3">
      <c r="A47" s="18" t="s">
        <v>201</v>
      </c>
      <c r="B47" s="287"/>
      <c r="C47" s="28">
        <v>8</v>
      </c>
      <c r="D47" s="144">
        <v>0</v>
      </c>
      <c r="E47" s="144">
        <v>10500000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77434200.716803834</v>
      </c>
      <c r="O47" s="25">
        <v>1.7999999999999999E-2</v>
      </c>
      <c r="P47" s="190">
        <f t="shared" si="2"/>
        <v>77434200.716803834</v>
      </c>
      <c r="Q47" s="150">
        <f t="shared" si="3"/>
        <v>81777542.891187519</v>
      </c>
      <c r="R47" s="101">
        <f t="shared" si="5"/>
        <v>70000000</v>
      </c>
      <c r="S47" s="101">
        <f t="shared" si="6"/>
        <v>135777542.89118752</v>
      </c>
      <c r="T47" s="87"/>
    </row>
    <row r="48" spans="1:21" s="78" customFormat="1" x14ac:dyDescent="0.3">
      <c r="A48" s="78" t="s">
        <v>202</v>
      </c>
      <c r="B48" s="287"/>
      <c r="C48" s="104">
        <v>9</v>
      </c>
      <c r="D48" s="144">
        <v>0</v>
      </c>
      <c r="E48" s="144">
        <v>63700000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13981416.329706304</v>
      </c>
      <c r="O48" s="105">
        <v>1.7999999999999999E-2</v>
      </c>
      <c r="P48" s="190">
        <f t="shared" si="2"/>
        <v>13981416.329706304</v>
      </c>
      <c r="Q48" s="150">
        <f t="shared" si="3"/>
        <v>18402938.663228896</v>
      </c>
      <c r="R48" s="101">
        <f t="shared" si="5"/>
        <v>70000000</v>
      </c>
      <c r="S48" s="101">
        <f t="shared" si="6"/>
        <v>72402938.663228899</v>
      </c>
      <c r="T48" s="106"/>
    </row>
    <row r="49" spans="1:20" s="152" customFormat="1" x14ac:dyDescent="0.3">
      <c r="B49" s="287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9143081.8236410171</v>
      </c>
      <c r="O49" s="220">
        <v>1.7999999999999999E-2</v>
      </c>
      <c r="P49" s="218">
        <f t="shared" si="2"/>
        <v>9143081.8236410171</v>
      </c>
      <c r="Q49" s="221">
        <f t="shared" si="3"/>
        <v>13644191.559167016</v>
      </c>
      <c r="R49" s="215">
        <f t="shared" si="5"/>
        <v>210000000</v>
      </c>
      <c r="S49" s="215">
        <f t="shared" si="6"/>
        <v>63644191.559167013</v>
      </c>
      <c r="T49" s="222"/>
    </row>
    <row r="50" spans="1:20" s="29" customFormat="1" ht="17.25" thickBot="1" x14ac:dyDescent="0.35">
      <c r="B50" s="287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9307657.2964665554</v>
      </c>
      <c r="O50" s="83">
        <v>1.7999999999999999E-2</v>
      </c>
      <c r="P50" s="190">
        <f t="shared" si="2"/>
        <v>9307657.2964665554</v>
      </c>
      <c r="Q50" s="150">
        <f t="shared" si="3"/>
        <v>14500587.007232022</v>
      </c>
      <c r="R50" s="101">
        <f t="shared" si="5"/>
        <v>210000000</v>
      </c>
      <c r="S50" s="101">
        <f t="shared" si="6"/>
        <v>64500587.007232025</v>
      </c>
      <c r="T50" s="88"/>
    </row>
    <row r="51" spans="1:20" s="268" customFormat="1" ht="17.25" thickBot="1" x14ac:dyDescent="0.35">
      <c r="A51" s="256"/>
      <c r="B51" s="287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9475195.1278029531</v>
      </c>
      <c r="O51" s="265">
        <v>1.7999999999999999E-2</v>
      </c>
      <c r="P51" s="263">
        <f t="shared" si="2"/>
        <v>9475195.1278029531</v>
      </c>
      <c r="Q51" s="266">
        <f t="shared" si="3"/>
        <v>15372397.573362198</v>
      </c>
      <c r="R51" s="259">
        <f t="shared" si="5"/>
        <v>210000000</v>
      </c>
      <c r="S51" s="259">
        <f t="shared" si="6"/>
        <v>65372397.573362201</v>
      </c>
      <c r="T51" s="267"/>
    </row>
    <row r="52" spans="1:20" s="26" customFormat="1" x14ac:dyDescent="0.3">
      <c r="A52" s="26">
        <v>4</v>
      </c>
      <c r="B52" s="287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9513095.9083141647</v>
      </c>
      <c r="O52" s="82">
        <v>4.0000000000000001E-3</v>
      </c>
      <c r="P52" s="190">
        <f t="shared" si="2"/>
        <v>9513095.9083141647</v>
      </c>
      <c r="Q52" s="150">
        <f t="shared" si="3"/>
        <v>16127247.997893475</v>
      </c>
      <c r="R52" s="101">
        <f t="shared" si="5"/>
        <v>210000000</v>
      </c>
      <c r="S52" s="101">
        <f t="shared" si="6"/>
        <v>66127247.997893475</v>
      </c>
      <c r="T52" s="89"/>
    </row>
    <row r="53" spans="1:20" s="31" customFormat="1" x14ac:dyDescent="0.3">
      <c r="B53" s="287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9684331.6346638203</v>
      </c>
      <c r="O53" s="25">
        <v>1.7999999999999999E-2</v>
      </c>
      <c r="P53" s="190">
        <f t="shared" si="2"/>
        <v>9684331.6346638203</v>
      </c>
      <c r="Q53" s="150">
        <f t="shared" si="3"/>
        <v>17028338.461855561</v>
      </c>
      <c r="R53" s="101">
        <f t="shared" si="5"/>
        <v>210000000</v>
      </c>
      <c r="S53" s="101">
        <f t="shared" si="6"/>
        <v>67028338.461855561</v>
      </c>
      <c r="T53" s="90"/>
    </row>
    <row r="54" spans="1:20" s="18" customFormat="1" x14ac:dyDescent="0.3">
      <c r="B54" s="287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9858649.6040877681</v>
      </c>
      <c r="O54" s="25">
        <v>1.7999999999999999E-2</v>
      </c>
      <c r="P54" s="190">
        <f t="shared" si="2"/>
        <v>9858649.6040877681</v>
      </c>
      <c r="Q54" s="150">
        <f t="shared" si="3"/>
        <v>17945648.554168958</v>
      </c>
      <c r="R54" s="101">
        <f t="shared" si="5"/>
        <v>210000000</v>
      </c>
      <c r="S54" s="101">
        <f t="shared" si="6"/>
        <v>67945648.554168954</v>
      </c>
      <c r="T54" s="87"/>
    </row>
    <row r="55" spans="1:20" s="18" customFormat="1" x14ac:dyDescent="0.3">
      <c r="B55" s="287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10036105.296961349</v>
      </c>
      <c r="O55" s="25">
        <v>1.7999999999999999E-2</v>
      </c>
      <c r="P55" s="190">
        <f t="shared" si="2"/>
        <v>10036105.296961349</v>
      </c>
      <c r="Q55" s="150">
        <f t="shared" si="3"/>
        <v>18879470.228143997</v>
      </c>
      <c r="R55" s="101">
        <f t="shared" si="5"/>
        <v>210000000</v>
      </c>
      <c r="S55" s="101">
        <f t="shared" si="6"/>
        <v>68879470.22814399</v>
      </c>
      <c r="T55" s="87"/>
    </row>
    <row r="56" spans="1:20" s="18" customFormat="1" x14ac:dyDescent="0.3">
      <c r="B56" s="287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10216755.192306653</v>
      </c>
      <c r="O56" s="25">
        <v>1.7999999999999999E-2</v>
      </c>
      <c r="P56" s="190">
        <f t="shared" si="2"/>
        <v>10216755.192306653</v>
      </c>
      <c r="Q56" s="150">
        <f t="shared" si="3"/>
        <v>19830100.692250591</v>
      </c>
      <c r="R56" s="101">
        <f t="shared" si="5"/>
        <v>210000000</v>
      </c>
      <c r="S56" s="101">
        <f t="shared" si="6"/>
        <v>69830100.692250594</v>
      </c>
      <c r="T56" s="87"/>
    </row>
    <row r="57" spans="1:20" s="18" customFormat="1" x14ac:dyDescent="0.3">
      <c r="B57" s="287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10400656.785768172</v>
      </c>
      <c r="O57" s="25">
        <v>1.7999999999999999E-2</v>
      </c>
      <c r="P57" s="190">
        <f t="shared" si="2"/>
        <v>10400656.785768172</v>
      </c>
      <c r="Q57" s="150">
        <f t="shared" si="3"/>
        <v>20797842.504711099</v>
      </c>
      <c r="R57" s="101">
        <f t="shared" si="5"/>
        <v>210000000</v>
      </c>
      <c r="S57" s="101">
        <f t="shared" si="6"/>
        <v>70797842.504711092</v>
      </c>
      <c r="T57" s="87"/>
    </row>
    <row r="58" spans="1:20" s="18" customFormat="1" x14ac:dyDescent="0.3">
      <c r="B58" s="287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10587868.607911998</v>
      </c>
      <c r="O58" s="25">
        <v>1.7999999999999999E-2</v>
      </c>
      <c r="P58" s="190">
        <f t="shared" si="2"/>
        <v>10587868.607911998</v>
      </c>
      <c r="Q58" s="150">
        <f t="shared" si="3"/>
        <v>21783003.669795901</v>
      </c>
      <c r="R58" s="101">
        <f t="shared" si="5"/>
        <v>210000000</v>
      </c>
      <c r="S58" s="101">
        <f t="shared" si="6"/>
        <v>71783003.669795901</v>
      </c>
      <c r="T58" s="87"/>
    </row>
    <row r="59" spans="1:20" s="18" customFormat="1" x14ac:dyDescent="0.3">
      <c r="B59" s="287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10778450.242854415</v>
      </c>
      <c r="O59" s="25">
        <v>1.7999999999999999E-2</v>
      </c>
      <c r="P59" s="190">
        <f t="shared" si="2"/>
        <v>10778450.242854415</v>
      </c>
      <c r="Q59" s="150">
        <f t="shared" si="3"/>
        <v>22785897.735852227</v>
      </c>
      <c r="R59" s="101">
        <f t="shared" si="5"/>
        <v>210000000</v>
      </c>
      <c r="S59" s="101">
        <f t="shared" si="6"/>
        <v>72785897.735852227</v>
      </c>
      <c r="T59" s="87"/>
    </row>
    <row r="60" spans="1:20" s="18" customFormat="1" x14ac:dyDescent="0.3">
      <c r="B60" s="287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10972462.347225795</v>
      </c>
      <c r="O60" s="25">
        <v>1.7999999999999999E-2</v>
      </c>
      <c r="P60" s="190">
        <f t="shared" si="2"/>
        <v>10972462.347225795</v>
      </c>
      <c r="Q60" s="150">
        <f t="shared" si="3"/>
        <v>23806843.895097569</v>
      </c>
      <c r="R60" s="101">
        <f t="shared" si="5"/>
        <v>210000000</v>
      </c>
      <c r="S60" s="101">
        <f t="shared" si="6"/>
        <v>73806843.895097569</v>
      </c>
      <c r="T60" s="87"/>
    </row>
    <row r="61" spans="1:20" s="18" customFormat="1" x14ac:dyDescent="0.3">
      <c r="B61" s="287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11169966.669475859</v>
      </c>
      <c r="O61" s="25">
        <v>1.7999999999999999E-2</v>
      </c>
      <c r="P61" s="190">
        <f t="shared" si="2"/>
        <v>11169966.669475859</v>
      </c>
      <c r="Q61" s="150">
        <f t="shared" si="3"/>
        <v>24846167.085209325</v>
      </c>
      <c r="R61" s="101">
        <f t="shared" si="5"/>
        <v>210000000</v>
      </c>
      <c r="S61" s="101">
        <f t="shared" si="6"/>
        <v>74846167.085209325</v>
      </c>
      <c r="T61" s="87"/>
    </row>
    <row r="62" spans="1:20" s="29" customFormat="1" ht="17.25" thickBot="1" x14ac:dyDescent="0.35">
      <c r="B62" s="287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11371026.069526425</v>
      </c>
      <c r="O62" s="83">
        <v>1.7999999999999999E-2</v>
      </c>
      <c r="P62" s="190">
        <f t="shared" si="2"/>
        <v>11371026.069526425</v>
      </c>
      <c r="Q62" s="150">
        <f t="shared" si="3"/>
        <v>25904198.092743091</v>
      </c>
      <c r="R62" s="101">
        <f t="shared" si="5"/>
        <v>210000000</v>
      </c>
      <c r="S62" s="101">
        <f t="shared" si="6"/>
        <v>75904198.092743099</v>
      </c>
      <c r="T62" s="88"/>
    </row>
    <row r="63" spans="1:20" s="268" customFormat="1" ht="17.25" thickBot="1" x14ac:dyDescent="0.35">
      <c r="A63" s="256"/>
      <c r="B63" s="287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11575704.538777901</v>
      </c>
      <c r="O63" s="265">
        <v>1.7999999999999999E-2</v>
      </c>
      <c r="P63" s="263">
        <f t="shared" si="2"/>
        <v>11575704.538777901</v>
      </c>
      <c r="Q63" s="266">
        <f t="shared" si="3"/>
        <v>26981273.658412468</v>
      </c>
      <c r="R63" s="259">
        <f t="shared" si="5"/>
        <v>210000000</v>
      </c>
      <c r="S63" s="259">
        <f t="shared" si="6"/>
        <v>76981273.658412471</v>
      </c>
      <c r="T63" s="267"/>
    </row>
    <row r="64" spans="1:20" s="26" customFormat="1" x14ac:dyDescent="0.3">
      <c r="A64" s="26">
        <v>6</v>
      </c>
      <c r="B64" s="287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11622007.356933013</v>
      </c>
      <c r="O64" s="82">
        <v>4.0000000000000001E-3</v>
      </c>
      <c r="P64" s="190">
        <f t="shared" si="2"/>
        <v>11622007.356933013</v>
      </c>
      <c r="Q64" s="150">
        <f t="shared" si="3"/>
        <v>27915676.720720999</v>
      </c>
      <c r="R64" s="101">
        <f t="shared" si="5"/>
        <v>210000000</v>
      </c>
      <c r="S64" s="101">
        <f t="shared" si="6"/>
        <v>77915676.720721006</v>
      </c>
      <c r="T64" s="89"/>
    </row>
    <row r="65" spans="1:20" s="18" customFormat="1" x14ac:dyDescent="0.3">
      <c r="B65" s="287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11831203.489357807</v>
      </c>
      <c r="O65" s="25">
        <v>1.7999999999999999E-2</v>
      </c>
      <c r="P65" s="190">
        <f t="shared" si="2"/>
        <v>11831203.489357807</v>
      </c>
      <c r="Q65" s="150">
        <f t="shared" si="3"/>
        <v>29028958.901693977</v>
      </c>
      <c r="R65" s="101">
        <f t="shared" si="5"/>
        <v>210000000</v>
      </c>
      <c r="S65" s="101">
        <f t="shared" si="6"/>
        <v>79028958.90169397</v>
      </c>
      <c r="T65" s="87"/>
    </row>
    <row r="66" spans="1:20" s="18" customFormat="1" x14ac:dyDescent="0.3">
      <c r="B66" s="287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12044165.152166247</v>
      </c>
      <c r="O66" s="25">
        <v>1.7999999999999999E-2</v>
      </c>
      <c r="P66" s="190">
        <f t="shared" si="2"/>
        <v>12044165.152166247</v>
      </c>
      <c r="Q66" s="150">
        <f t="shared" si="3"/>
        <v>30162280.16192447</v>
      </c>
      <c r="R66" s="101">
        <f t="shared" si="5"/>
        <v>210000000</v>
      </c>
      <c r="S66" s="101">
        <f t="shared" si="6"/>
        <v>80162280.161924466</v>
      </c>
      <c r="T66" s="87"/>
    </row>
    <row r="67" spans="1:20" s="18" customFormat="1" x14ac:dyDescent="0.3">
      <c r="B67" s="287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12260960.12490524</v>
      </c>
      <c r="O67" s="25">
        <v>1.7999999999999999E-2</v>
      </c>
      <c r="P67" s="190">
        <f t="shared" si="2"/>
        <v>12260960.12490524</v>
      </c>
      <c r="Q67" s="150">
        <f t="shared" si="3"/>
        <v>31316001.20483911</v>
      </c>
      <c r="R67" s="101">
        <f t="shared" si="5"/>
        <v>210000000</v>
      </c>
      <c r="S67" s="101">
        <f t="shared" si="6"/>
        <v>81316001.20483911</v>
      </c>
      <c r="T67" s="87"/>
    </row>
    <row r="68" spans="1:20" s="18" customFormat="1" x14ac:dyDescent="0.3">
      <c r="B68" s="287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12481657.407153534</v>
      </c>
      <c r="O68" s="25">
        <v>1.7999999999999999E-2</v>
      </c>
      <c r="P68" s="190">
        <f t="shared" si="2"/>
        <v>12481657.407153534</v>
      </c>
      <c r="Q68" s="150">
        <f t="shared" si="3"/>
        <v>32490489.226526216</v>
      </c>
      <c r="R68" s="101">
        <f t="shared" si="5"/>
        <v>210000000</v>
      </c>
      <c r="S68" s="101">
        <f t="shared" si="6"/>
        <v>82490489.226526216</v>
      </c>
      <c r="T68" s="87"/>
    </row>
    <row r="69" spans="1:20" s="18" customFormat="1" x14ac:dyDescent="0.3">
      <c r="B69" s="287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12706327.240482297</v>
      </c>
      <c r="O69" s="25">
        <v>1.7999999999999999E-2</v>
      </c>
      <c r="P69" s="190">
        <f t="shared" si="2"/>
        <v>12706327.240482297</v>
      </c>
      <c r="Q69" s="150">
        <f t="shared" si="3"/>
        <v>33686118.032603681</v>
      </c>
      <c r="R69" s="101">
        <f t="shared" si="5"/>
        <v>210000000</v>
      </c>
      <c r="S69" s="101">
        <f t="shared" si="6"/>
        <v>83686118.032603681</v>
      </c>
      <c r="T69" s="87"/>
    </row>
    <row r="70" spans="1:20" s="18" customFormat="1" x14ac:dyDescent="0.3">
      <c r="B70" s="287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12935041.130810978</v>
      </c>
      <c r="O70" s="25">
        <v>1.7999999999999999E-2</v>
      </c>
      <c r="P70" s="190">
        <f t="shared" si="2"/>
        <v>12935041.130810978</v>
      </c>
      <c r="Q70" s="150">
        <f t="shared" si="3"/>
        <v>34903268.157190554</v>
      </c>
      <c r="R70" s="101">
        <f t="shared" si="5"/>
        <v>210000000</v>
      </c>
      <c r="S70" s="101">
        <f t="shared" si="6"/>
        <v>84903268.157190561</v>
      </c>
      <c r="T70" s="87"/>
    </row>
    <row r="71" spans="1:20" s="18" customFormat="1" x14ac:dyDescent="0.3">
      <c r="B71" s="287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13167871.871165575</v>
      </c>
      <c r="O71" s="25">
        <v>1.7999999999999999E-2</v>
      </c>
      <c r="P71" s="190">
        <f t="shared" si="2"/>
        <v>13167871.871165575</v>
      </c>
      <c r="Q71" s="150">
        <f t="shared" si="3"/>
        <v>36142326.98401998</v>
      </c>
      <c r="R71" s="101">
        <f t="shared" si="5"/>
        <v>210000000</v>
      </c>
      <c r="S71" s="101">
        <f t="shared" si="6"/>
        <v>86142326.98401998</v>
      </c>
      <c r="T71" s="87"/>
    </row>
    <row r="72" spans="1:20" s="18" customFormat="1" x14ac:dyDescent="0.3">
      <c r="B72" s="287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13404893.564846557</v>
      </c>
      <c r="O72" s="25">
        <v>1.7999999999999999E-2</v>
      </c>
      <c r="P72" s="190">
        <f t="shared" si="2"/>
        <v>13404893.564846557</v>
      </c>
      <c r="Q72" s="150">
        <f t="shared" si="3"/>
        <v>37403688.869732343</v>
      </c>
      <c r="R72" s="101">
        <f t="shared" si="5"/>
        <v>210000000</v>
      </c>
      <c r="S72" s="101">
        <f t="shared" si="6"/>
        <v>87403688.86973235</v>
      </c>
      <c r="T72" s="87"/>
    </row>
    <row r="73" spans="1:20" s="166" customFormat="1" x14ac:dyDescent="0.3">
      <c r="B73" s="287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13646181.649013795</v>
      </c>
      <c r="O73" s="174">
        <v>1.7999999999999999E-2</v>
      </c>
      <c r="P73" s="190">
        <f t="shared" si="2"/>
        <v>13646181.649013795</v>
      </c>
      <c r="Q73" s="175">
        <f t="shared" si="3"/>
        <v>38687755.269387528</v>
      </c>
      <c r="R73" s="169">
        <f t="shared" si="5"/>
        <v>210000000</v>
      </c>
      <c r="S73" s="169">
        <f t="shared" si="6"/>
        <v>88687755.269387528</v>
      </c>
      <c r="T73" s="176"/>
    </row>
    <row r="74" spans="1:20" s="29" customFormat="1" ht="17.25" thickBot="1" x14ac:dyDescent="0.35">
      <c r="B74" s="287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13891812.918696044</v>
      </c>
      <c r="O74" s="83">
        <v>1.7999999999999999E-2</v>
      </c>
      <c r="P74" s="190">
        <f t="shared" si="2"/>
        <v>13891812.918696044</v>
      </c>
      <c r="Q74" s="150">
        <f t="shared" si="3"/>
        <v>39994934.864236504</v>
      </c>
      <c r="R74" s="101">
        <f t="shared" si="5"/>
        <v>210000000</v>
      </c>
      <c r="S74" s="101">
        <f t="shared" si="6"/>
        <v>89994934.864236504</v>
      </c>
      <c r="T74" s="88"/>
    </row>
    <row r="75" spans="1:20" s="268" customFormat="1" ht="17.25" thickBot="1" x14ac:dyDescent="0.35">
      <c r="A75" s="256"/>
      <c r="B75" s="287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14141865.551232573</v>
      </c>
      <c r="O75" s="265">
        <v>1.7999999999999999E-2</v>
      </c>
      <c r="P75" s="263">
        <f t="shared" si="2"/>
        <v>14141865.551232573</v>
      </c>
      <c r="Q75" s="266">
        <f t="shared" si="3"/>
        <v>41325643.691792756</v>
      </c>
      <c r="R75" s="259">
        <f t="shared" si="5"/>
        <v>210000000</v>
      </c>
      <c r="S75" s="259">
        <f t="shared" si="6"/>
        <v>91325643.691792756</v>
      </c>
      <c r="T75" s="267"/>
    </row>
    <row r="76" spans="1:20" s="26" customFormat="1" x14ac:dyDescent="0.3">
      <c r="A76" s="26">
        <v>7</v>
      </c>
      <c r="B76" s="287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14198433.013437502</v>
      </c>
      <c r="O76" s="82">
        <v>4.0000000000000001E-3</v>
      </c>
      <c r="P76" s="190">
        <f t="shared" si="2"/>
        <v>14198433.013437502</v>
      </c>
      <c r="Q76" s="150">
        <f t="shared" si="3"/>
        <v>42482319.160527773</v>
      </c>
      <c r="R76" s="101">
        <f t="shared" si="5"/>
        <v>210000000</v>
      </c>
      <c r="S76" s="101">
        <f t="shared" si="6"/>
        <v>92482319.160527766</v>
      </c>
      <c r="T76" s="89"/>
    </row>
    <row r="77" spans="1:20" s="18" customFormat="1" x14ac:dyDescent="0.3">
      <c r="B77" s="287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14454004.807679377</v>
      </c>
      <c r="O77" s="25">
        <v>1.7999999999999999E-2</v>
      </c>
      <c r="P77" s="190">
        <f t="shared" si="2"/>
        <v>14454004.807679377</v>
      </c>
      <c r="Q77" s="150">
        <f t="shared" si="3"/>
        <v>43857800.905417278</v>
      </c>
      <c r="R77" s="101">
        <f t="shared" si="5"/>
        <v>210000000</v>
      </c>
      <c r="S77" s="101">
        <f t="shared" si="6"/>
        <v>93857800.905417278</v>
      </c>
      <c r="T77" s="87"/>
    </row>
    <row r="78" spans="1:20" s="18" customFormat="1" x14ac:dyDescent="0.3">
      <c r="B78" s="287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14714176.894217607</v>
      </c>
      <c r="O78" s="25">
        <v>1.7999999999999999E-2</v>
      </c>
      <c r="P78" s="190">
        <f t="shared" si="2"/>
        <v>14714176.894217607</v>
      </c>
      <c r="Q78" s="150">
        <f t="shared" si="3"/>
        <v>45258041.321714789</v>
      </c>
      <c r="R78" s="101">
        <f t="shared" si="5"/>
        <v>210000000</v>
      </c>
      <c r="S78" s="101">
        <f t="shared" si="6"/>
        <v>95258041.321714789</v>
      </c>
      <c r="T78" s="87"/>
    </row>
    <row r="79" spans="1:20" s="18" customFormat="1" x14ac:dyDescent="0.3">
      <c r="B79" s="287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14979032.078313524</v>
      </c>
      <c r="O79" s="25">
        <v>1.7999999999999999E-2</v>
      </c>
      <c r="P79" s="190">
        <f t="shared" si="2"/>
        <v>14979032.078313524</v>
      </c>
      <c r="Q79" s="150">
        <f t="shared" si="3"/>
        <v>46683486.065505654</v>
      </c>
      <c r="R79" s="101">
        <f t="shared" si="5"/>
        <v>210000000</v>
      </c>
      <c r="S79" s="101">
        <f t="shared" si="6"/>
        <v>96683486.065505654</v>
      </c>
      <c r="T79" s="87"/>
    </row>
    <row r="80" spans="1:20" s="18" customFormat="1" x14ac:dyDescent="0.3">
      <c r="B80" s="287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15248654.655723168</v>
      </c>
      <c r="O80" s="25">
        <v>1.7999999999999999E-2</v>
      </c>
      <c r="P80" s="190">
        <f t="shared" si="2"/>
        <v>15248654.655723168</v>
      </c>
      <c r="Q80" s="150">
        <f t="shared" si="3"/>
        <v>48134588.814684756</v>
      </c>
      <c r="R80" s="101">
        <f t="shared" si="5"/>
        <v>210000000</v>
      </c>
      <c r="S80" s="101">
        <f t="shared" si="6"/>
        <v>98134588.814684749</v>
      </c>
      <c r="T80" s="87"/>
    </row>
    <row r="81" spans="1:20" s="18" customFormat="1" x14ac:dyDescent="0.3">
      <c r="B81" s="287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15523130.439526185</v>
      </c>
      <c r="O81" s="25">
        <v>1.7999999999999999E-2</v>
      </c>
      <c r="P81" s="190">
        <f t="shared" si="2"/>
        <v>15523130.439526185</v>
      </c>
      <c r="Q81" s="150">
        <f t="shared" si="3"/>
        <v>49611811.413349077</v>
      </c>
      <c r="R81" s="101">
        <f t="shared" si="5"/>
        <v>210000000</v>
      </c>
      <c r="S81" s="101">
        <f t="shared" si="6"/>
        <v>99611811.413349077</v>
      </c>
      <c r="T81" s="87"/>
    </row>
    <row r="82" spans="1:20" s="18" customFormat="1" x14ac:dyDescent="0.3">
      <c r="B82" s="287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15802546.787437657</v>
      </c>
      <c r="O82" s="25">
        <v>1.7999999999999999E-2</v>
      </c>
      <c r="P82" s="190">
        <f t="shared" si="2"/>
        <v>15802546.787437657</v>
      </c>
      <c r="Q82" s="150">
        <f t="shared" si="3"/>
        <v>51115624.018789358</v>
      </c>
      <c r="R82" s="101">
        <f t="shared" si="5"/>
        <v>210000000</v>
      </c>
      <c r="S82" s="101">
        <f t="shared" si="6"/>
        <v>101115624.01878935</v>
      </c>
      <c r="T82" s="87"/>
    </row>
    <row r="83" spans="1:20" s="18" customFormat="1" x14ac:dyDescent="0.3">
      <c r="B83" s="287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16086992.629611535</v>
      </c>
      <c r="O83" s="25">
        <v>1.7999999999999999E-2</v>
      </c>
      <c r="P83" s="190">
        <f t="shared" si="2"/>
        <v>16086992.629611535</v>
      </c>
      <c r="Q83" s="150">
        <f t="shared" si="3"/>
        <v>52646505.251127571</v>
      </c>
      <c r="R83" s="101">
        <f t="shared" si="5"/>
        <v>210000000</v>
      </c>
      <c r="S83" s="101">
        <f t="shared" si="6"/>
        <v>102646505.25112757</v>
      </c>
      <c r="T83" s="87"/>
    </row>
    <row r="84" spans="1:20" s="18" customFormat="1" x14ac:dyDescent="0.3">
      <c r="B84" s="287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16376558.496944543</v>
      </c>
      <c r="O84" s="25">
        <v>1.7999999999999999E-2</v>
      </c>
      <c r="P84" s="190">
        <f t="shared" si="2"/>
        <v>16376558.496944543</v>
      </c>
      <c r="Q84" s="150">
        <f t="shared" si="3"/>
        <v>54204942.345647871</v>
      </c>
      <c r="R84" s="101">
        <f t="shared" si="5"/>
        <v>210000000</v>
      </c>
      <c r="S84" s="101">
        <f t="shared" si="6"/>
        <v>104204942.34564787</v>
      </c>
      <c r="T84" s="87"/>
    </row>
    <row r="85" spans="1:20" s="18" customFormat="1" x14ac:dyDescent="0.3">
      <c r="B85" s="287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16671336.549889544</v>
      </c>
      <c r="O85" s="25">
        <v>1.7999999999999999E-2</v>
      </c>
      <c r="P85" s="190">
        <f t="shared" si="2"/>
        <v>16671336.549889544</v>
      </c>
      <c r="Q85" s="150">
        <f t="shared" si="3"/>
        <v>55791431.307869524</v>
      </c>
      <c r="R85" s="101">
        <f t="shared" si="5"/>
        <v>210000000</v>
      </c>
      <c r="S85" s="101">
        <f t="shared" si="6"/>
        <v>105791431.30786952</v>
      </c>
      <c r="T85" s="87"/>
    </row>
    <row r="86" spans="1:20" s="18" customFormat="1" ht="17.25" thickBot="1" x14ac:dyDescent="0.35">
      <c r="B86" s="287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16971420.607787557</v>
      </c>
      <c r="O86" s="83">
        <v>1.7999999999999999E-2</v>
      </c>
      <c r="P86" s="190">
        <f t="shared" ref="P86:P147" si="9" xml:space="preserve"> M86 + N86</f>
        <v>16971420.607787557</v>
      </c>
      <c r="Q86" s="150">
        <f t="shared" ref="Q86:Q147" si="10" xml:space="preserve"> K86 + P86</f>
        <v>57406477.071411178</v>
      </c>
      <c r="R86" s="101">
        <f t="shared" si="5"/>
        <v>210000000</v>
      </c>
      <c r="S86" s="101">
        <f t="shared" si="6"/>
        <v>107406477.07141118</v>
      </c>
      <c r="T86" s="87"/>
    </row>
    <row r="87" spans="1:20" s="94" customFormat="1" ht="17.25" thickBot="1" x14ac:dyDescent="0.35">
      <c r="B87" s="287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17276906.178727731</v>
      </c>
      <c r="O87" s="93">
        <v>1.7999999999999999E-2</v>
      </c>
      <c r="P87" s="190">
        <f t="shared" si="9"/>
        <v>17276906.178727731</v>
      </c>
      <c r="Q87" s="150">
        <f t="shared" si="10"/>
        <v>59050593.658696577</v>
      </c>
      <c r="R87" s="101">
        <f t="shared" si="5"/>
        <v>210000000</v>
      </c>
      <c r="S87" s="101">
        <f t="shared" si="6"/>
        <v>109050593.65869658</v>
      </c>
      <c r="T87" s="107"/>
    </row>
    <row r="88" spans="1:20" s="18" customFormat="1" x14ac:dyDescent="0.3">
      <c r="A88" s="18">
        <v>8</v>
      </c>
      <c r="B88" s="287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17346013.803442642</v>
      </c>
      <c r="O88" s="82">
        <v>4.0000000000000001E-3</v>
      </c>
      <c r="P88" s="190">
        <f t="shared" si="9"/>
        <v>17346013.803442642</v>
      </c>
      <c r="Q88" s="150">
        <f t="shared" si="10"/>
        <v>60482427.658050925</v>
      </c>
      <c r="R88" s="101">
        <f t="shared" si="5"/>
        <v>210000000</v>
      </c>
      <c r="S88" s="101">
        <f t="shared" si="6"/>
        <v>110482427.65805092</v>
      </c>
      <c r="T88" s="87"/>
    </row>
    <row r="89" spans="1:20" s="18" customFormat="1" x14ac:dyDescent="0.3">
      <c r="B89" s="287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17658242.051904611</v>
      </c>
      <c r="O89" s="25">
        <v>1.7999999999999999E-2</v>
      </c>
      <c r="P89" s="190">
        <f t="shared" si="9"/>
        <v>17658242.051904611</v>
      </c>
      <c r="Q89" s="150">
        <f t="shared" si="10"/>
        <v>62181911.35589584</v>
      </c>
      <c r="R89" s="101">
        <f t="shared" si="5"/>
        <v>210000000</v>
      </c>
      <c r="S89" s="101">
        <f t="shared" si="6"/>
        <v>112181911.35589585</v>
      </c>
      <c r="T89" s="87"/>
    </row>
    <row r="90" spans="1:20" s="18" customFormat="1" x14ac:dyDescent="0.3">
      <c r="B90" s="287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17976090.408838894</v>
      </c>
      <c r="O90" s="25">
        <v>1.7999999999999999E-2</v>
      </c>
      <c r="P90" s="190">
        <f t="shared" si="9"/>
        <v>17976090.408838894</v>
      </c>
      <c r="Q90" s="150">
        <f t="shared" si="10"/>
        <v>63911985.760301962</v>
      </c>
      <c r="R90" s="101">
        <f t="shared" si="5"/>
        <v>210000000</v>
      </c>
      <c r="S90" s="101">
        <f t="shared" si="6"/>
        <v>113911985.76030196</v>
      </c>
      <c r="T90" s="87"/>
    </row>
    <row r="91" spans="1:20" s="18" customFormat="1" x14ac:dyDescent="0.3">
      <c r="B91" s="287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18299660.036197994</v>
      </c>
      <c r="O91" s="25">
        <v>1.7999999999999999E-2</v>
      </c>
      <c r="P91" s="190">
        <f t="shared" si="9"/>
        <v>18299660.036197994</v>
      </c>
      <c r="Q91" s="150">
        <f t="shared" si="10"/>
        <v>65673201.503987402</v>
      </c>
      <c r="R91" s="101">
        <f t="shared" ref="R91:R147" si="12" xml:space="preserve"> H91 + I91</f>
        <v>210000000</v>
      </c>
      <c r="S91" s="101">
        <f t="shared" ref="S91:S147" si="13" xml:space="preserve"> J91 + Q91</f>
        <v>115673201.5039874</v>
      </c>
      <c r="T91" s="87"/>
    </row>
    <row r="92" spans="1:20" s="18" customFormat="1" x14ac:dyDescent="0.3">
      <c r="B92" s="287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18629053.916849557</v>
      </c>
      <c r="O92" s="25">
        <v>1.7999999999999999E-2</v>
      </c>
      <c r="P92" s="190">
        <f t="shared" si="9"/>
        <v>18629053.916849557</v>
      </c>
      <c r="Q92" s="150">
        <f t="shared" si="10"/>
        <v>67466119.13105917</v>
      </c>
      <c r="R92" s="101">
        <f t="shared" si="12"/>
        <v>210000000</v>
      </c>
      <c r="S92" s="101">
        <f t="shared" si="13"/>
        <v>117466119.13105917</v>
      </c>
      <c r="T92" s="87"/>
    </row>
    <row r="93" spans="1:20" s="18" customFormat="1" x14ac:dyDescent="0.3">
      <c r="B93" s="287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18964376.88735285</v>
      </c>
      <c r="O93" s="25">
        <v>1.7999999999999999E-2</v>
      </c>
      <c r="P93" s="190">
        <f t="shared" si="9"/>
        <v>18964376.88735285</v>
      </c>
      <c r="Q93" s="150">
        <f t="shared" si="10"/>
        <v>69291309.275418237</v>
      </c>
      <c r="R93" s="101">
        <f t="shared" si="12"/>
        <v>210000000</v>
      </c>
      <c r="S93" s="101">
        <f t="shared" si="13"/>
        <v>119291309.27541824</v>
      </c>
      <c r="T93" s="87"/>
    </row>
    <row r="94" spans="1:20" s="18" customFormat="1" x14ac:dyDescent="0.3">
      <c r="B94" s="287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19305735.671325203</v>
      </c>
      <c r="O94" s="25">
        <v>1.7999999999999999E-2</v>
      </c>
      <c r="P94" s="190">
        <f t="shared" si="9"/>
        <v>19305735.671325203</v>
      </c>
      <c r="Q94" s="150">
        <f t="shared" si="10"/>
        <v>71149352.84237577</v>
      </c>
      <c r="R94" s="101">
        <f t="shared" si="12"/>
        <v>210000000</v>
      </c>
      <c r="S94" s="101">
        <f t="shared" si="13"/>
        <v>121149352.84237577</v>
      </c>
      <c r="T94" s="87"/>
    </row>
    <row r="95" spans="1:20" s="18" customFormat="1" x14ac:dyDescent="0.3">
      <c r="B95" s="287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19653238.913409058</v>
      </c>
      <c r="O95" s="25">
        <v>1.7999999999999999E-2</v>
      </c>
      <c r="P95" s="190">
        <f t="shared" si="9"/>
        <v>19653238.913409058</v>
      </c>
      <c r="Q95" s="150">
        <f t="shared" si="10"/>
        <v>73040841.193538532</v>
      </c>
      <c r="R95" s="101">
        <f t="shared" si="12"/>
        <v>210000000</v>
      </c>
      <c r="S95" s="101">
        <f t="shared" si="13"/>
        <v>123040841.19353853</v>
      </c>
      <c r="T95" s="87"/>
    </row>
    <row r="96" spans="1:20" s="18" customFormat="1" x14ac:dyDescent="0.3">
      <c r="B96" s="287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20006997.21385042</v>
      </c>
      <c r="O96" s="25">
        <v>1.7999999999999999E-2</v>
      </c>
      <c r="P96" s="190">
        <f t="shared" si="9"/>
        <v>20006997.21385042</v>
      </c>
      <c r="Q96" s="150">
        <f t="shared" si="10"/>
        <v>74966376.335022226</v>
      </c>
      <c r="R96" s="101">
        <f t="shared" si="12"/>
        <v>210000000</v>
      </c>
      <c r="S96" s="101">
        <f t="shared" si="13"/>
        <v>124966376.33502223</v>
      </c>
      <c r="T96" s="87"/>
    </row>
    <row r="97" spans="1:20" s="18" customFormat="1" x14ac:dyDescent="0.3">
      <c r="B97" s="287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20367123.163699728</v>
      </c>
      <c r="O97" s="25">
        <v>1.7999999999999999E-2</v>
      </c>
      <c r="P97" s="190">
        <f t="shared" si="9"/>
        <v>20367123.163699728</v>
      </c>
      <c r="Q97" s="150">
        <f t="shared" si="10"/>
        <v>76926571.109052628</v>
      </c>
      <c r="R97" s="101">
        <f t="shared" si="12"/>
        <v>210000000</v>
      </c>
      <c r="S97" s="101">
        <f t="shared" si="13"/>
        <v>126926571.10905263</v>
      </c>
      <c r="T97" s="87"/>
    </row>
    <row r="98" spans="1:20" s="18" customFormat="1" ht="17.25" thickBot="1" x14ac:dyDescent="0.35">
      <c r="B98" s="287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20733731.380646322</v>
      </c>
      <c r="O98" s="83">
        <v>1.7999999999999999E-2</v>
      </c>
      <c r="P98" s="190">
        <f t="shared" si="9"/>
        <v>20733731.380646322</v>
      </c>
      <c r="Q98" s="150">
        <f t="shared" si="10"/>
        <v>78922049.389015585</v>
      </c>
      <c r="R98" s="101">
        <f t="shared" si="12"/>
        <v>210000000</v>
      </c>
      <c r="S98" s="101">
        <f t="shared" si="13"/>
        <v>128922049.38901559</v>
      </c>
      <c r="T98" s="87"/>
    </row>
    <row r="99" spans="1:20" s="94" customFormat="1" ht="17.25" thickBot="1" x14ac:dyDescent="0.35">
      <c r="B99" s="287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21106938.545497954</v>
      </c>
      <c r="O99" s="93">
        <v>1.7999999999999999E-2</v>
      </c>
      <c r="P99" s="190">
        <f t="shared" si="9"/>
        <v>21106938.545497954</v>
      </c>
      <c r="Q99" s="150">
        <f t="shared" si="10"/>
        <v>80953446.278017864</v>
      </c>
      <c r="R99" s="101">
        <f t="shared" si="12"/>
        <v>210000000</v>
      </c>
      <c r="S99" s="101">
        <f t="shared" si="13"/>
        <v>130953446.27801786</v>
      </c>
      <c r="T99" s="107"/>
    </row>
    <row r="100" spans="1:20" s="18" customFormat="1" x14ac:dyDescent="0.3">
      <c r="A100" s="18">
        <v>9</v>
      </c>
      <c r="B100" s="287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21191366.299679946</v>
      </c>
      <c r="O100" s="82">
        <v>4.0000000000000001E-3</v>
      </c>
      <c r="P100" s="190">
        <f t="shared" si="9"/>
        <v>21191366.299679946</v>
      </c>
      <c r="Q100" s="150">
        <f t="shared" si="10"/>
        <v>82725911.171385214</v>
      </c>
      <c r="R100" s="101">
        <f t="shared" si="12"/>
        <v>210000000</v>
      </c>
      <c r="S100" s="101">
        <f t="shared" si="13"/>
        <v>132725911.17138521</v>
      </c>
      <c r="T100" s="87"/>
    </row>
    <row r="101" spans="1:20" s="18" customFormat="1" x14ac:dyDescent="0.3">
      <c r="B101" s="287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21572810.893074185</v>
      </c>
      <c r="O101" s="25">
        <v>1.7999999999999999E-2</v>
      </c>
      <c r="P101" s="190">
        <f t="shared" si="9"/>
        <v>21572810.893074185</v>
      </c>
      <c r="Q101" s="150">
        <f t="shared" si="10"/>
        <v>84825777.572470158</v>
      </c>
      <c r="R101" s="101">
        <f t="shared" si="12"/>
        <v>210000000</v>
      </c>
      <c r="S101" s="101">
        <f t="shared" si="13"/>
        <v>134825777.57247016</v>
      </c>
      <c r="T101" s="87"/>
    </row>
    <row r="102" spans="1:20" s="18" customFormat="1" x14ac:dyDescent="0.3">
      <c r="B102" s="287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21961121.489149518</v>
      </c>
      <c r="O102" s="25">
        <v>1.7999999999999999E-2</v>
      </c>
      <c r="P102" s="190">
        <f t="shared" si="9"/>
        <v>21961121.489149518</v>
      </c>
      <c r="Q102" s="150">
        <f t="shared" si="10"/>
        <v>86963441.568774611</v>
      </c>
      <c r="R102" s="101">
        <f t="shared" si="12"/>
        <v>210000000</v>
      </c>
      <c r="S102" s="101">
        <f t="shared" si="13"/>
        <v>136963441.56877461</v>
      </c>
      <c r="T102" s="87"/>
    </row>
    <row r="103" spans="1:20" s="18" customFormat="1" x14ac:dyDescent="0.3">
      <c r="B103" s="287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22356421.675954208</v>
      </c>
      <c r="O103" s="25">
        <v>1.7999999999999999E-2</v>
      </c>
      <c r="P103" s="190">
        <f t="shared" si="9"/>
        <v>22356421.675954208</v>
      </c>
      <c r="Q103" s="150">
        <f t="shared" si="10"/>
        <v>89139583.517012551</v>
      </c>
      <c r="R103" s="101">
        <f t="shared" si="12"/>
        <v>210000000</v>
      </c>
      <c r="S103" s="101">
        <f t="shared" si="13"/>
        <v>139139583.51701254</v>
      </c>
      <c r="T103" s="87"/>
    </row>
    <row r="104" spans="1:20" s="18" customFormat="1" x14ac:dyDescent="0.3">
      <c r="B104" s="287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22758837.266121384</v>
      </c>
      <c r="O104" s="25">
        <v>1.7999999999999999E-2</v>
      </c>
      <c r="P104" s="190">
        <f t="shared" si="9"/>
        <v>22758837.266121384</v>
      </c>
      <c r="Q104" s="150">
        <f t="shared" si="10"/>
        <v>91354896.020318776</v>
      </c>
      <c r="R104" s="101">
        <f t="shared" si="12"/>
        <v>210000000</v>
      </c>
      <c r="S104" s="101">
        <f t="shared" si="13"/>
        <v>141354896.02031878</v>
      </c>
      <c r="T104" s="87"/>
    </row>
    <row r="105" spans="1:20" s="18" customFormat="1" x14ac:dyDescent="0.3">
      <c r="B105" s="287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23168496.33691157</v>
      </c>
      <c r="O105" s="25">
        <v>1.7999999999999999E-2</v>
      </c>
      <c r="P105" s="190">
        <f t="shared" si="9"/>
        <v>23168496.33691157</v>
      </c>
      <c r="Q105" s="150">
        <f t="shared" si="10"/>
        <v>93610084.148684517</v>
      </c>
      <c r="R105" s="101">
        <f t="shared" si="12"/>
        <v>210000000</v>
      </c>
      <c r="S105" s="101">
        <f t="shared" si="13"/>
        <v>143610084.1486845</v>
      </c>
      <c r="T105" s="87"/>
    </row>
    <row r="106" spans="1:20" s="18" customFormat="1" x14ac:dyDescent="0.3">
      <c r="B106" s="287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23585529.270975977</v>
      </c>
      <c r="O106" s="25">
        <v>1.7999999999999999E-2</v>
      </c>
      <c r="P106" s="190">
        <f t="shared" si="9"/>
        <v>23585529.270975977</v>
      </c>
      <c r="Q106" s="150">
        <f t="shared" si="10"/>
        <v>95905865.663360834</v>
      </c>
      <c r="R106" s="101">
        <f t="shared" si="12"/>
        <v>210000000</v>
      </c>
      <c r="S106" s="101">
        <f t="shared" si="13"/>
        <v>145905865.66336083</v>
      </c>
      <c r="T106" s="87"/>
    </row>
    <row r="107" spans="1:20" s="18" customFormat="1" x14ac:dyDescent="0.3">
      <c r="B107" s="287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24010068.797853544</v>
      </c>
      <c r="O107" s="25">
        <v>1.7999999999999999E-2</v>
      </c>
      <c r="P107" s="190">
        <f t="shared" si="9"/>
        <v>24010068.797853544</v>
      </c>
      <c r="Q107" s="150">
        <f t="shared" si="10"/>
        <v>98242971.245301321</v>
      </c>
      <c r="R107" s="101">
        <f t="shared" si="12"/>
        <v>210000000</v>
      </c>
      <c r="S107" s="101">
        <f t="shared" si="13"/>
        <v>148242971.24530131</v>
      </c>
      <c r="T107" s="87"/>
    </row>
    <row r="108" spans="1:20" s="18" customFormat="1" x14ac:dyDescent="0.3">
      <c r="B108" s="287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24442250.036214907</v>
      </c>
      <c r="O108" s="25">
        <v>1.7999999999999999E-2</v>
      </c>
      <c r="P108" s="190">
        <f t="shared" si="9"/>
        <v>24442250.036214907</v>
      </c>
      <c r="Q108" s="150">
        <f t="shared" si="10"/>
        <v>100622144.72771674</v>
      </c>
      <c r="R108" s="101">
        <f t="shared" si="12"/>
        <v>210000000</v>
      </c>
      <c r="S108" s="101">
        <f t="shared" si="13"/>
        <v>150622144.72771674</v>
      </c>
      <c r="T108" s="87"/>
    </row>
    <row r="109" spans="1:20" s="18" customFormat="1" x14ac:dyDescent="0.3">
      <c r="B109" s="287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24882210.536866777</v>
      </c>
      <c r="O109" s="25">
        <v>1.7999999999999999E-2</v>
      </c>
      <c r="P109" s="190">
        <f t="shared" si="9"/>
        <v>24882210.536866777</v>
      </c>
      <c r="Q109" s="150">
        <f t="shared" si="10"/>
        <v>103044143.33281565</v>
      </c>
      <c r="R109" s="101">
        <f t="shared" si="12"/>
        <v>210000000</v>
      </c>
      <c r="S109" s="101">
        <f t="shared" si="13"/>
        <v>153044143.33281565</v>
      </c>
      <c r="T109" s="87"/>
    </row>
    <row r="110" spans="1:20" s="18" customFormat="1" ht="17.25" thickBot="1" x14ac:dyDescent="0.35">
      <c r="B110" s="287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25330090.326530378</v>
      </c>
      <c r="O110" s="83">
        <v>1.7999999999999999E-2</v>
      </c>
      <c r="P110" s="190">
        <f t="shared" si="9"/>
        <v>25330090.326530378</v>
      </c>
      <c r="Q110" s="150">
        <f t="shared" si="10"/>
        <v>105509737.91280635</v>
      </c>
      <c r="R110" s="101">
        <f t="shared" si="12"/>
        <v>210000000</v>
      </c>
      <c r="S110" s="101">
        <f t="shared" si="13"/>
        <v>155509737.91280633</v>
      </c>
      <c r="T110" s="87"/>
    </row>
    <row r="111" spans="1:20" s="94" customFormat="1" ht="17.25" thickBot="1" x14ac:dyDescent="0.35">
      <c r="B111" s="287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25786031.952407926</v>
      </c>
      <c r="O111" s="93">
        <v>1.7999999999999999E-2</v>
      </c>
      <c r="P111" s="190">
        <f t="shared" si="9"/>
        <v>25786031.952407926</v>
      </c>
      <c r="Q111" s="150">
        <f t="shared" si="10"/>
        <v>108019713.19523686</v>
      </c>
      <c r="R111" s="101">
        <f t="shared" si="12"/>
        <v>210000000</v>
      </c>
      <c r="S111" s="101">
        <f t="shared" si="13"/>
        <v>158019713.19523686</v>
      </c>
      <c r="T111" s="107"/>
    </row>
    <row r="112" spans="1:20" s="18" customFormat="1" x14ac:dyDescent="0.3">
      <c r="A112" s="18">
        <v>10</v>
      </c>
      <c r="B112" s="287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25889176.080217559</v>
      </c>
      <c r="O112" s="82">
        <v>4.0000000000000001E-3</v>
      </c>
      <c r="P112" s="190">
        <f t="shared" si="9"/>
        <v>25889176.080217559</v>
      </c>
      <c r="Q112" s="150">
        <f t="shared" si="10"/>
        <v>110213863.5854174</v>
      </c>
      <c r="R112" s="101">
        <f t="shared" si="12"/>
        <v>210000000</v>
      </c>
      <c r="S112" s="101">
        <f t="shared" si="13"/>
        <v>160213863.58541739</v>
      </c>
      <c r="T112" s="87"/>
    </row>
    <row r="113" spans="1:20" s="18" customFormat="1" x14ac:dyDescent="0.3">
      <c r="B113" s="287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26355181.249661475</v>
      </c>
      <c r="O113" s="25">
        <v>1.7999999999999999E-2</v>
      </c>
      <c r="P113" s="190">
        <f t="shared" si="9"/>
        <v>26355181.249661475</v>
      </c>
      <c r="Q113" s="150">
        <f t="shared" si="10"/>
        <v>112808513.12995492</v>
      </c>
      <c r="R113" s="101">
        <f t="shared" si="12"/>
        <v>210000000</v>
      </c>
      <c r="S113" s="101">
        <f t="shared" si="13"/>
        <v>162808513.12995493</v>
      </c>
      <c r="T113" s="87"/>
    </row>
    <row r="114" spans="1:20" s="18" customFormat="1" x14ac:dyDescent="0.3">
      <c r="B114" s="287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26829574.512155384</v>
      </c>
      <c r="O114" s="25">
        <v>1.7999999999999999E-2</v>
      </c>
      <c r="P114" s="190">
        <f t="shared" si="9"/>
        <v>26829574.512155384</v>
      </c>
      <c r="Q114" s="150">
        <f t="shared" si="10"/>
        <v>115449866.36629412</v>
      </c>
      <c r="R114" s="101">
        <f t="shared" si="12"/>
        <v>210000000</v>
      </c>
      <c r="S114" s="101">
        <f t="shared" si="13"/>
        <v>165449866.36629412</v>
      </c>
      <c r="T114" s="87"/>
    </row>
    <row r="115" spans="1:20" s="18" customFormat="1" x14ac:dyDescent="0.3">
      <c r="B115" s="287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27312506.853374179</v>
      </c>
      <c r="O115" s="25">
        <v>1.7999999999999999E-2</v>
      </c>
      <c r="P115" s="190">
        <f t="shared" si="9"/>
        <v>27312506.853374179</v>
      </c>
      <c r="Q115" s="150">
        <f t="shared" si="10"/>
        <v>118138763.96088742</v>
      </c>
      <c r="R115" s="101">
        <f t="shared" si="12"/>
        <v>210000000</v>
      </c>
      <c r="S115" s="101">
        <f t="shared" si="13"/>
        <v>168138763.96088743</v>
      </c>
      <c r="T115" s="87"/>
    </row>
    <row r="116" spans="1:20" s="18" customFormat="1" x14ac:dyDescent="0.3">
      <c r="B116" s="287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27804131.976734914</v>
      </c>
      <c r="O116" s="25">
        <v>1.7999999999999999E-2</v>
      </c>
      <c r="P116" s="190">
        <f t="shared" si="9"/>
        <v>27804131.976734914</v>
      </c>
      <c r="Q116" s="150">
        <f t="shared" si="10"/>
        <v>120876061.71218339</v>
      </c>
      <c r="R116" s="101">
        <f t="shared" si="12"/>
        <v>210000000</v>
      </c>
      <c r="S116" s="101">
        <f t="shared" si="13"/>
        <v>170876061.71218339</v>
      </c>
      <c r="T116" s="87"/>
    </row>
    <row r="117" spans="1:20" s="18" customFormat="1" x14ac:dyDescent="0.3">
      <c r="B117" s="287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28304606.352316141</v>
      </c>
      <c r="O117" s="25">
        <v>1.7999999999999999E-2</v>
      </c>
      <c r="P117" s="190">
        <f t="shared" si="9"/>
        <v>28304606.352316141</v>
      </c>
      <c r="Q117" s="150">
        <f t="shared" si="10"/>
        <v>123662630.8230027</v>
      </c>
      <c r="R117" s="101">
        <f t="shared" si="12"/>
        <v>210000000</v>
      </c>
      <c r="S117" s="101">
        <f t="shared" si="13"/>
        <v>173662630.8230027</v>
      </c>
      <c r="T117" s="87"/>
    </row>
    <row r="118" spans="1:20" s="18" customFormat="1" x14ac:dyDescent="0.3">
      <c r="B118" s="287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28814089.266657833</v>
      </c>
      <c r="O118" s="25">
        <v>1.7999999999999999E-2</v>
      </c>
      <c r="P118" s="190">
        <f t="shared" si="9"/>
        <v>28814089.266657833</v>
      </c>
      <c r="Q118" s="150">
        <f t="shared" si="10"/>
        <v>126499358.17781675</v>
      </c>
      <c r="R118" s="101">
        <f t="shared" si="12"/>
        <v>210000000</v>
      </c>
      <c r="S118" s="101">
        <f t="shared" si="13"/>
        <v>176499358.17781675</v>
      </c>
      <c r="T118" s="87"/>
    </row>
    <row r="119" spans="1:20" s="18" customFormat="1" x14ac:dyDescent="0.3">
      <c r="B119" s="287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29332742.873457674</v>
      </c>
      <c r="O119" s="25">
        <v>1.7999999999999999E-2</v>
      </c>
      <c r="P119" s="190">
        <f t="shared" si="9"/>
        <v>29332742.873457674</v>
      </c>
      <c r="Q119" s="150">
        <f t="shared" si="10"/>
        <v>129387146.62501745</v>
      </c>
      <c r="R119" s="101">
        <f t="shared" si="12"/>
        <v>210000000</v>
      </c>
      <c r="S119" s="101">
        <f t="shared" si="13"/>
        <v>179387146.62501746</v>
      </c>
      <c r="T119" s="87"/>
    </row>
    <row r="120" spans="1:20" s="18" customFormat="1" x14ac:dyDescent="0.3">
      <c r="B120" s="287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29860732.245179914</v>
      </c>
      <c r="O120" s="25">
        <v>1.7999999999999999E-2</v>
      </c>
      <c r="P120" s="190">
        <f t="shared" si="9"/>
        <v>29860732.245179914</v>
      </c>
      <c r="Q120" s="150">
        <f t="shared" si="10"/>
        <v>132326915.26426777</v>
      </c>
      <c r="R120" s="101">
        <f t="shared" si="12"/>
        <v>210000000</v>
      </c>
      <c r="S120" s="101">
        <f t="shared" si="13"/>
        <v>182326915.26426777</v>
      </c>
      <c r="T120" s="87"/>
    </row>
    <row r="121" spans="1:20" s="18" customFormat="1" x14ac:dyDescent="0.3">
      <c r="B121" s="287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30398225.425593153</v>
      </c>
      <c r="O121" s="25">
        <v>1.7999999999999999E-2</v>
      </c>
      <c r="P121" s="190">
        <f t="shared" si="9"/>
        <v>30398225.425593153</v>
      </c>
      <c r="Q121" s="150">
        <f t="shared" si="10"/>
        <v>135319599.73902458</v>
      </c>
      <c r="R121" s="101">
        <f t="shared" si="12"/>
        <v>210000000</v>
      </c>
      <c r="S121" s="101">
        <f t="shared" si="13"/>
        <v>185319599.73902458</v>
      </c>
      <c r="T121" s="87"/>
    </row>
    <row r="122" spans="1:20" s="18" customFormat="1" ht="17.25" thickBot="1" x14ac:dyDescent="0.35">
      <c r="B122" s="287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30945393.483253829</v>
      </c>
      <c r="O122" s="83">
        <v>1.7999999999999999E-2</v>
      </c>
      <c r="P122" s="190">
        <f t="shared" si="9"/>
        <v>30945393.483253829</v>
      </c>
      <c r="Q122" s="150">
        <f t="shared" si="10"/>
        <v>138366152.53432703</v>
      </c>
      <c r="R122" s="101">
        <f t="shared" si="12"/>
        <v>210000000</v>
      </c>
      <c r="S122" s="101">
        <f t="shared" si="13"/>
        <v>188366152.53432703</v>
      </c>
      <c r="T122" s="87"/>
    </row>
    <row r="123" spans="1:20" s="94" customFormat="1" ht="17.25" thickBot="1" x14ac:dyDescent="0.35">
      <c r="B123" s="287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31502410.565952398</v>
      </c>
      <c r="O123" s="93">
        <v>1.7999999999999999E-2</v>
      </c>
      <c r="P123" s="190">
        <f t="shared" si="9"/>
        <v>31502410.565952398</v>
      </c>
      <c r="Q123" s="150">
        <f t="shared" si="10"/>
        <v>141467543.2799449</v>
      </c>
      <c r="R123" s="101">
        <f t="shared" si="12"/>
        <v>210000000</v>
      </c>
      <c r="S123" s="101">
        <f t="shared" si="13"/>
        <v>191467543.2799449</v>
      </c>
      <c r="T123" s="107"/>
    </row>
    <row r="124" spans="1:20" s="18" customFormat="1" x14ac:dyDescent="0.3">
      <c r="A124" s="18">
        <v>11</v>
      </c>
      <c r="B124" s="287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31628420.208216209</v>
      </c>
      <c r="O124" s="82">
        <v>4.0000000000000001E-3</v>
      </c>
      <c r="P124" s="190">
        <f t="shared" si="9"/>
        <v>31628420.208216209</v>
      </c>
      <c r="Q124" s="150">
        <f t="shared" si="10"/>
        <v>144183725.31106058</v>
      </c>
      <c r="R124" s="101">
        <f t="shared" si="12"/>
        <v>210000000</v>
      </c>
      <c r="S124" s="101">
        <f t="shared" si="13"/>
        <v>194183725.31106058</v>
      </c>
      <c r="T124" s="87"/>
    </row>
    <row r="125" spans="1:20" s="18" customFormat="1" x14ac:dyDescent="0.3">
      <c r="B125" s="287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32197731.771964099</v>
      </c>
      <c r="O125" s="25">
        <v>1.7999999999999999E-2</v>
      </c>
      <c r="P125" s="190">
        <f t="shared" si="9"/>
        <v>32197731.771964099</v>
      </c>
      <c r="Q125" s="150">
        <f t="shared" si="10"/>
        <v>147389832.36665967</v>
      </c>
      <c r="R125" s="101">
        <f t="shared" si="12"/>
        <v>210000000</v>
      </c>
      <c r="S125" s="101">
        <f t="shared" si="13"/>
        <v>197389832.36665967</v>
      </c>
      <c r="T125" s="87"/>
    </row>
    <row r="126" spans="1:20" s="18" customFormat="1" x14ac:dyDescent="0.3">
      <c r="B126" s="287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32777290.943859454</v>
      </c>
      <c r="O126" s="25">
        <v>1.7999999999999999E-2</v>
      </c>
      <c r="P126" s="190">
        <f t="shared" si="9"/>
        <v>32777290.943859454</v>
      </c>
      <c r="Q126" s="150">
        <f t="shared" si="10"/>
        <v>150653649.34925953</v>
      </c>
      <c r="R126" s="101">
        <f t="shared" si="12"/>
        <v>210000000</v>
      </c>
      <c r="S126" s="101">
        <f t="shared" si="13"/>
        <v>200653649.34925953</v>
      </c>
      <c r="T126" s="87"/>
    </row>
    <row r="127" spans="1:20" s="18" customFormat="1" x14ac:dyDescent="0.3">
      <c r="B127" s="287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33367282.180848923</v>
      </c>
      <c r="O127" s="25">
        <v>1.7999999999999999E-2</v>
      </c>
      <c r="P127" s="190">
        <f t="shared" si="9"/>
        <v>33367282.180848923</v>
      </c>
      <c r="Q127" s="150">
        <f t="shared" si="10"/>
        <v>153976215.03754622</v>
      </c>
      <c r="R127" s="101">
        <f t="shared" si="12"/>
        <v>210000000</v>
      </c>
      <c r="S127" s="101">
        <f t="shared" si="13"/>
        <v>203976215.03754622</v>
      </c>
      <c r="T127" s="87"/>
    </row>
    <row r="128" spans="1:20" s="18" customFormat="1" x14ac:dyDescent="0.3">
      <c r="B128" s="287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33967893.260104202</v>
      </c>
      <c r="O128" s="25">
        <v>1.7999999999999999E-2</v>
      </c>
      <c r="P128" s="190">
        <f t="shared" si="9"/>
        <v>33967893.260104202</v>
      </c>
      <c r="Q128" s="150">
        <f t="shared" si="10"/>
        <v>157358586.90822205</v>
      </c>
      <c r="R128" s="101">
        <f t="shared" si="12"/>
        <v>210000000</v>
      </c>
      <c r="S128" s="101">
        <f t="shared" si="13"/>
        <v>207358586.90822205</v>
      </c>
      <c r="T128" s="87"/>
    </row>
    <row r="129" spans="1:20" s="18" customFormat="1" x14ac:dyDescent="0.3">
      <c r="B129" s="287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34579315.33878608</v>
      </c>
      <c r="O129" s="25">
        <v>1.7999999999999999E-2</v>
      </c>
      <c r="P129" s="190">
        <f t="shared" si="9"/>
        <v>34579315.33878608</v>
      </c>
      <c r="Q129" s="150">
        <f t="shared" si="10"/>
        <v>160801841.47257006</v>
      </c>
      <c r="R129" s="101">
        <f t="shared" si="12"/>
        <v>210000000</v>
      </c>
      <c r="S129" s="101">
        <f t="shared" si="13"/>
        <v>210801841.47257006</v>
      </c>
      <c r="T129" s="87"/>
    </row>
    <row r="130" spans="1:20" s="18" customFormat="1" x14ac:dyDescent="0.3">
      <c r="B130" s="287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35201743.014884233</v>
      </c>
      <c r="O130" s="25">
        <v>1.7999999999999999E-2</v>
      </c>
      <c r="P130" s="190">
        <f t="shared" si="9"/>
        <v>35201743.014884233</v>
      </c>
      <c r="Q130" s="150">
        <f t="shared" si="10"/>
        <v>164307074.61907631</v>
      </c>
      <c r="R130" s="101">
        <f t="shared" si="12"/>
        <v>210000000</v>
      </c>
      <c r="S130" s="101">
        <f t="shared" si="13"/>
        <v>214307074.61907631</v>
      </c>
      <c r="T130" s="87"/>
    </row>
    <row r="131" spans="1:20" s="18" customFormat="1" x14ac:dyDescent="0.3">
      <c r="B131" s="287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35835374.389152147</v>
      </c>
      <c r="O131" s="25">
        <v>1.7999999999999999E-2</v>
      </c>
      <c r="P131" s="190">
        <f t="shared" si="9"/>
        <v>35835374.389152147</v>
      </c>
      <c r="Q131" s="150">
        <f t="shared" si="10"/>
        <v>167875401.96221969</v>
      </c>
      <c r="R131" s="101">
        <f t="shared" si="12"/>
        <v>210000000</v>
      </c>
      <c r="S131" s="101">
        <f t="shared" si="13"/>
        <v>217875401.96221969</v>
      </c>
      <c r="T131" s="87"/>
    </row>
    <row r="132" spans="1:20" s="18" customFormat="1" x14ac:dyDescent="0.3">
      <c r="B132" s="287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36480411.128156886</v>
      </c>
      <c r="O132" s="25">
        <v>1.7999999999999999E-2</v>
      </c>
      <c r="P132" s="190">
        <f t="shared" si="9"/>
        <v>36480411.128156886</v>
      </c>
      <c r="Q132" s="150">
        <f t="shared" si="10"/>
        <v>171507959.19753963</v>
      </c>
      <c r="R132" s="101">
        <f t="shared" si="12"/>
        <v>210000000</v>
      </c>
      <c r="S132" s="101">
        <f t="shared" si="13"/>
        <v>221507959.19753963</v>
      </c>
      <c r="T132" s="87"/>
    </row>
    <row r="133" spans="1:20" s="18" customFormat="1" x14ac:dyDescent="0.3">
      <c r="B133" s="287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37137058.528463706</v>
      </c>
      <c r="O133" s="25">
        <v>1.7999999999999999E-2</v>
      </c>
      <c r="P133" s="190">
        <f t="shared" si="9"/>
        <v>37137058.528463706</v>
      </c>
      <c r="Q133" s="150">
        <f t="shared" si="10"/>
        <v>175205902.46309537</v>
      </c>
      <c r="R133" s="101">
        <f t="shared" si="12"/>
        <v>210000000</v>
      </c>
      <c r="S133" s="101">
        <f t="shared" si="13"/>
        <v>225205902.46309537</v>
      </c>
      <c r="T133" s="87"/>
    </row>
    <row r="134" spans="1:20" s="18" customFormat="1" ht="18" customHeight="1" thickBot="1" x14ac:dyDescent="0.35">
      <c r="B134" s="287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37805525.581976056</v>
      </c>
      <c r="O134" s="83">
        <v>1.7999999999999999E-2</v>
      </c>
      <c r="P134" s="190">
        <f t="shared" si="9"/>
        <v>37805525.581976056</v>
      </c>
      <c r="Q134" s="150">
        <f t="shared" si="10"/>
        <v>178970408.70743108</v>
      </c>
      <c r="R134" s="101">
        <f t="shared" si="12"/>
        <v>210000000</v>
      </c>
      <c r="S134" s="101">
        <f t="shared" si="13"/>
        <v>228970408.70743108</v>
      </c>
      <c r="T134" s="87"/>
    </row>
    <row r="135" spans="1:20" s="39" customFormat="1" ht="17.25" thickBot="1" x14ac:dyDescent="0.35">
      <c r="B135" s="287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38486025.042451628</v>
      </c>
      <c r="O135" s="186">
        <v>1.7999999999999999E-2</v>
      </c>
      <c r="P135" s="190">
        <f t="shared" si="9"/>
        <v>38486025.042451628</v>
      </c>
      <c r="Q135" s="187">
        <f t="shared" si="10"/>
        <v>182802676.06416482</v>
      </c>
      <c r="R135" s="100">
        <f t="shared" si="12"/>
        <v>210000000</v>
      </c>
      <c r="S135" s="100">
        <f t="shared" si="13"/>
        <v>232802676.06416482</v>
      </c>
      <c r="T135" s="188"/>
    </row>
    <row r="136" spans="1:20" s="36" customFormat="1" x14ac:dyDescent="0.3">
      <c r="A136" s="31">
        <v>12</v>
      </c>
      <c r="B136" s="287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38639969.142621435</v>
      </c>
      <c r="O136" s="82">
        <v>4.0000000000000001E-3</v>
      </c>
      <c r="P136" s="190">
        <f t="shared" si="9"/>
        <v>38639969.142621435</v>
      </c>
      <c r="Q136" s="150">
        <f t="shared" si="10"/>
        <v>186165119.88272545</v>
      </c>
      <c r="R136" s="101">
        <f t="shared" si="12"/>
        <v>210000000</v>
      </c>
      <c r="S136" s="101">
        <f t="shared" si="13"/>
        <v>236165119.88272545</v>
      </c>
    </row>
    <row r="137" spans="1:20" x14ac:dyDescent="0.3">
      <c r="A137" s="18"/>
      <c r="B137" s="287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39335488.587188624</v>
      </c>
      <c r="O137" s="25">
        <v>1.7999999999999999E-2</v>
      </c>
      <c r="P137" s="190">
        <f t="shared" si="9"/>
        <v>39335488.587188624</v>
      </c>
      <c r="Q137" s="150">
        <f t="shared" si="10"/>
        <v>190126892.04061452</v>
      </c>
      <c r="R137" s="101">
        <f t="shared" si="12"/>
        <v>210000000</v>
      </c>
      <c r="S137" s="101">
        <f t="shared" si="13"/>
        <v>240126892.04061452</v>
      </c>
    </row>
    <row r="138" spans="1:20" x14ac:dyDescent="0.3">
      <c r="A138" s="18"/>
      <c r="B138" s="287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40043527.381758019</v>
      </c>
      <c r="O138" s="25">
        <v>1.7999999999999999E-2</v>
      </c>
      <c r="P138" s="190">
        <f t="shared" si="9"/>
        <v>40043527.381758019</v>
      </c>
      <c r="Q138" s="150">
        <f t="shared" si="10"/>
        <v>194159976.09734559</v>
      </c>
      <c r="R138" s="101">
        <f t="shared" si="12"/>
        <v>210000000</v>
      </c>
      <c r="S138" s="101">
        <f t="shared" si="13"/>
        <v>244159976.09734559</v>
      </c>
    </row>
    <row r="139" spans="1:20" x14ac:dyDescent="0.3">
      <c r="A139" s="18"/>
      <c r="B139" s="287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40764310.874629661</v>
      </c>
      <c r="O139" s="25">
        <v>1.7999999999999999E-2</v>
      </c>
      <c r="P139" s="190">
        <f t="shared" si="9"/>
        <v>40764310.874629661</v>
      </c>
      <c r="Q139" s="150">
        <f t="shared" si="10"/>
        <v>198265655.66709781</v>
      </c>
      <c r="R139" s="101">
        <f t="shared" si="12"/>
        <v>210000000</v>
      </c>
      <c r="S139" s="101">
        <f t="shared" si="13"/>
        <v>248265655.66709781</v>
      </c>
    </row>
    <row r="140" spans="1:20" x14ac:dyDescent="0.3">
      <c r="A140" s="18"/>
      <c r="B140" s="287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41498068.470372997</v>
      </c>
      <c r="O140" s="25">
        <v>1.7999999999999999E-2</v>
      </c>
      <c r="P140" s="190">
        <f t="shared" si="9"/>
        <v>41498068.470372997</v>
      </c>
      <c r="Q140" s="150">
        <f t="shared" si="10"/>
        <v>202445237.46910557</v>
      </c>
      <c r="R140" s="101">
        <f t="shared" si="12"/>
        <v>210000000</v>
      </c>
      <c r="S140" s="101">
        <f t="shared" si="13"/>
        <v>252445237.46910557</v>
      </c>
    </row>
    <row r="141" spans="1:20" x14ac:dyDescent="0.3">
      <c r="A141" s="18"/>
      <c r="B141" s="287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42245033.70283971</v>
      </c>
      <c r="O141" s="25">
        <v>1.7999999999999999E-2</v>
      </c>
      <c r="P141" s="190">
        <f t="shared" si="9"/>
        <v>42245033.70283971</v>
      </c>
      <c r="Q141" s="150">
        <f t="shared" si="10"/>
        <v>206700051.74354947</v>
      </c>
      <c r="R141" s="101">
        <f t="shared" si="12"/>
        <v>210000000</v>
      </c>
      <c r="S141" s="101">
        <f t="shared" si="13"/>
        <v>256700051.74354947</v>
      </c>
    </row>
    <row r="142" spans="1:20" x14ac:dyDescent="0.3">
      <c r="A142" s="18"/>
      <c r="B142" s="287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43005444.309490822</v>
      </c>
      <c r="O142" s="25">
        <v>1.7999999999999999E-2</v>
      </c>
      <c r="P142" s="190">
        <f t="shared" si="9"/>
        <v>43005444.309490822</v>
      </c>
      <c r="Q142" s="150">
        <f t="shared" si="10"/>
        <v>211031452.67493337</v>
      </c>
      <c r="R142" s="101">
        <f t="shared" si="12"/>
        <v>210000000</v>
      </c>
      <c r="S142" s="101">
        <f t="shared" si="13"/>
        <v>261031452.67493337</v>
      </c>
    </row>
    <row r="143" spans="1:20" x14ac:dyDescent="0.3">
      <c r="A143" s="18"/>
      <c r="B143" s="287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43779542.307061657</v>
      </c>
      <c r="O143" s="25">
        <v>1.7999999999999999E-2</v>
      </c>
      <c r="P143" s="190">
        <f t="shared" si="9"/>
        <v>43779542.307061657</v>
      </c>
      <c r="Q143" s="150">
        <f t="shared" si="10"/>
        <v>215440818.82308215</v>
      </c>
      <c r="R143" s="101">
        <f t="shared" si="12"/>
        <v>210000000</v>
      </c>
      <c r="S143" s="101">
        <f t="shared" si="13"/>
        <v>265440818.82308215</v>
      </c>
    </row>
    <row r="144" spans="1:20" x14ac:dyDescent="0.3">
      <c r="A144" s="18"/>
      <c r="B144" s="287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44567574.068588763</v>
      </c>
      <c r="O144" s="25">
        <v>1.7999999999999999E-2</v>
      </c>
      <c r="P144" s="190">
        <f t="shared" si="9"/>
        <v>44567574.068588763</v>
      </c>
      <c r="Q144" s="150">
        <f t="shared" si="10"/>
        <v>219929553.56189764</v>
      </c>
      <c r="R144" s="101">
        <f t="shared" si="12"/>
        <v>210000000</v>
      </c>
      <c r="S144" s="101">
        <f t="shared" si="13"/>
        <v>269929553.56189764</v>
      </c>
    </row>
    <row r="145" spans="1:19" x14ac:dyDescent="0.3">
      <c r="A145" s="18"/>
      <c r="B145" s="287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45369790.401823364</v>
      </c>
      <c r="O145" s="25">
        <v>1.7999999999999999E-2</v>
      </c>
      <c r="P145" s="190">
        <f t="shared" si="9"/>
        <v>45369790.401823364</v>
      </c>
      <c r="Q145" s="150">
        <f t="shared" si="10"/>
        <v>224499085.52601179</v>
      </c>
      <c r="R145" s="101">
        <f t="shared" si="12"/>
        <v>210000000</v>
      </c>
      <c r="S145" s="101">
        <f t="shared" si="13"/>
        <v>274499085.52601182</v>
      </c>
    </row>
    <row r="146" spans="1:19" ht="17.25" thickBot="1" x14ac:dyDescent="0.35">
      <c r="A146" s="18"/>
      <c r="B146" s="287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46186446.629056185</v>
      </c>
      <c r="O146" s="83">
        <v>1.7999999999999999E-2</v>
      </c>
      <c r="P146" s="190">
        <f t="shared" si="9"/>
        <v>46186446.629056185</v>
      </c>
      <c r="Q146" s="150">
        <f t="shared" si="10"/>
        <v>229150869.06547999</v>
      </c>
      <c r="R146" s="101">
        <f t="shared" si="12"/>
        <v>210000000</v>
      </c>
      <c r="S146" s="101">
        <f t="shared" si="13"/>
        <v>279150869.06547999</v>
      </c>
    </row>
    <row r="147" spans="1:19" s="108" customFormat="1" ht="17.25" thickBot="1" x14ac:dyDescent="0.35">
      <c r="A147" s="94"/>
      <c r="B147" s="287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47017802.668379195</v>
      </c>
      <c r="O147" s="93">
        <v>1.7999999999999999E-2</v>
      </c>
      <c r="P147" s="190">
        <f t="shared" si="9"/>
        <v>47017802.668379195</v>
      </c>
      <c r="Q147" s="150">
        <f t="shared" si="10"/>
        <v>233886384.70865864</v>
      </c>
      <c r="R147" s="101">
        <f t="shared" si="12"/>
        <v>210000000</v>
      </c>
      <c r="S147" s="101">
        <f t="shared" si="13"/>
        <v>283886384.70865864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opLeftCell="I19" zoomScale="110" zoomScaleNormal="110" workbookViewId="0">
      <selection activeCell="W29" sqref="W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3" t="s">
        <v>159</v>
      </c>
      <c r="H1" s="303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4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4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4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4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4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4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4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4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4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4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4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4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4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4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6" s="153" customFormat="1" x14ac:dyDescent="0.3">
      <c r="A17" s="304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6" s="153" customFormat="1" ht="17.25" customHeight="1" x14ac:dyDescent="0.3">
      <c r="A18" s="304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6" s="153" customFormat="1" x14ac:dyDescent="0.3">
      <c r="A19" s="304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6" s="153" customFormat="1" ht="15.75" customHeight="1" x14ac:dyDescent="0.3">
      <c r="A20" s="304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6" s="153" customFormat="1" x14ac:dyDescent="0.3">
      <c r="A21" s="304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6" s="153" customFormat="1" x14ac:dyDescent="0.3">
      <c r="A22" s="304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6" s="153" customFormat="1" x14ac:dyDescent="0.3">
      <c r="A23" s="304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6" s="153" customFormat="1" x14ac:dyDescent="0.3">
      <c r="A24" s="304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191</v>
      </c>
    </row>
    <row r="25" spans="1:26" s="153" customFormat="1" x14ac:dyDescent="0.3">
      <c r="A25" s="304"/>
      <c r="B25" s="153" t="s">
        <v>82</v>
      </c>
      <c r="C25" s="154">
        <f xml:space="preserve"> V24 + 7370000 +10700000 + 1000000 + 1200000</f>
        <v>22647000</v>
      </c>
      <c r="D25" s="154">
        <v>1090000</v>
      </c>
      <c r="E25" s="154">
        <v>5000000</v>
      </c>
      <c r="F25" s="154">
        <v>420000</v>
      </c>
      <c r="G25" s="154">
        <v>0</v>
      </c>
      <c r="H25" s="154">
        <v>0</v>
      </c>
      <c r="I25" s="154">
        <v>200000</v>
      </c>
      <c r="J25" s="154">
        <v>100000</v>
      </c>
      <c r="K25" s="154">
        <v>630000</v>
      </c>
      <c r="L25" s="154">
        <v>100000</v>
      </c>
      <c r="M25" s="154">
        <v>190000</v>
      </c>
      <c r="N25" s="154">
        <v>0</v>
      </c>
      <c r="O25" s="154">
        <v>100000</v>
      </c>
      <c r="P25" s="154">
        <v>0</v>
      </c>
      <c r="Q25" s="154">
        <v>0</v>
      </c>
      <c r="R25" s="154">
        <v>6000000</v>
      </c>
      <c r="S25" s="154">
        <v>0</v>
      </c>
      <c r="T25" s="154">
        <v>5000000</v>
      </c>
      <c r="U25" s="154">
        <f t="shared" si="0"/>
        <v>18830000</v>
      </c>
      <c r="V25" s="154">
        <f t="shared" si="1"/>
        <v>3817000</v>
      </c>
      <c r="W25" s="223"/>
      <c r="X25" s="153" t="s">
        <v>192</v>
      </c>
      <c r="Z25" s="153" t="s">
        <v>196</v>
      </c>
    </row>
    <row r="26" spans="1:26" s="195" customFormat="1" ht="17.25" thickBot="1" x14ac:dyDescent="0.35">
      <c r="A26" s="304"/>
      <c r="B26" s="197" t="s">
        <v>83</v>
      </c>
      <c r="C26" s="198">
        <f xml:space="preserve"> V25 + 7370000 + 10200000 + 60000000</f>
        <v>81387000</v>
      </c>
      <c r="D26" s="198">
        <v>0</v>
      </c>
      <c r="E26" s="196">
        <v>71000000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76170000</v>
      </c>
      <c r="V26" s="198">
        <f t="shared" si="1"/>
        <v>5217000</v>
      </c>
      <c r="W26" s="269"/>
      <c r="X26" s="195" t="s">
        <v>199</v>
      </c>
    </row>
    <row r="27" spans="1:26" s="68" customFormat="1" x14ac:dyDescent="0.3">
      <c r="A27" s="304">
        <v>2025</v>
      </c>
      <c r="B27" s="1" t="s">
        <v>72</v>
      </c>
      <c r="C27" s="157">
        <f xml:space="preserve"> V26 + 7590000 +60000000</f>
        <v>72807000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64437000</v>
      </c>
      <c r="W27" s="237"/>
    </row>
    <row r="28" spans="1:26" x14ac:dyDescent="0.3">
      <c r="A28" s="304"/>
      <c r="B28" s="1" t="s">
        <v>73</v>
      </c>
      <c r="C28" s="157">
        <f xml:space="preserve"> V27 + 7590000 +1400000</f>
        <v>73427000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68457000</v>
      </c>
      <c r="W28" s="210"/>
    </row>
    <row r="29" spans="1:26" x14ac:dyDescent="0.3">
      <c r="A29" s="304"/>
      <c r="B29" s="1" t="s">
        <v>74</v>
      </c>
      <c r="C29" s="157">
        <f t="shared" ref="C29:C35" si="3" xml:space="preserve"> V28 + 7590000</f>
        <v>76047000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71077000</v>
      </c>
      <c r="W29" s="210"/>
    </row>
    <row r="30" spans="1:26" x14ac:dyDescent="0.3">
      <c r="A30" s="304"/>
      <c r="B30" s="1" t="s">
        <v>75</v>
      </c>
      <c r="C30" s="157">
        <f t="shared" si="3"/>
        <v>78667000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72197000</v>
      </c>
      <c r="W30" s="210"/>
    </row>
    <row r="31" spans="1:26" x14ac:dyDescent="0.3">
      <c r="A31" s="304"/>
      <c r="B31" s="1" t="s">
        <v>76</v>
      </c>
      <c r="C31" s="157">
        <f t="shared" si="3"/>
        <v>79787000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71417000</v>
      </c>
      <c r="W31" s="210"/>
    </row>
    <row r="32" spans="1:26" x14ac:dyDescent="0.3">
      <c r="A32" s="304"/>
      <c r="B32" s="1" t="s">
        <v>77</v>
      </c>
      <c r="C32" s="157">
        <f t="shared" si="3"/>
        <v>79007000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74037000</v>
      </c>
      <c r="W32" s="210"/>
    </row>
    <row r="33" spans="1:23" x14ac:dyDescent="0.3">
      <c r="A33" s="304"/>
      <c r="B33" s="1" t="s">
        <v>78</v>
      </c>
      <c r="C33" s="157">
        <f t="shared" si="3"/>
        <v>81627000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72757000</v>
      </c>
      <c r="W33" s="210"/>
    </row>
    <row r="34" spans="1:23" x14ac:dyDescent="0.3">
      <c r="A34" s="304"/>
      <c r="B34" s="1" t="s">
        <v>79</v>
      </c>
      <c r="C34" s="157">
        <f xml:space="preserve"> V33 + 7590000 +1400000</f>
        <v>81747000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76377000</v>
      </c>
      <c r="W34" s="210"/>
    </row>
    <row r="35" spans="1:23" s="161" customFormat="1" ht="17.25" customHeight="1" x14ac:dyDescent="0.3">
      <c r="A35" s="304"/>
      <c r="B35" s="161" t="s">
        <v>80</v>
      </c>
      <c r="C35" s="157">
        <f t="shared" si="3"/>
        <v>83967000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78997000</v>
      </c>
      <c r="W35" s="211"/>
    </row>
    <row r="36" spans="1:23" s="250" customFormat="1" x14ac:dyDescent="0.3">
      <c r="A36" s="304"/>
      <c r="B36" s="250" t="s">
        <v>81</v>
      </c>
      <c r="C36" s="251">
        <f xml:space="preserve"> V35 + 7590000 + 7000000 + 54000000 +5000000</f>
        <v>152587000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66117000</v>
      </c>
      <c r="W36" s="250" t="s">
        <v>194</v>
      </c>
    </row>
    <row r="37" spans="1:23" x14ac:dyDescent="0.3">
      <c r="A37" s="304"/>
      <c r="B37" s="1" t="s">
        <v>82</v>
      </c>
      <c r="C37" s="157">
        <f xml:space="preserve"> V36 + 7590000</f>
        <v>73707000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66937000</v>
      </c>
      <c r="W37" s="1" t="s">
        <v>193</v>
      </c>
    </row>
    <row r="38" spans="1:23" s="255" customFormat="1" ht="17.25" thickBot="1" x14ac:dyDescent="0.35">
      <c r="A38" s="304"/>
      <c r="B38" s="252" t="s">
        <v>83</v>
      </c>
      <c r="C38" s="253">
        <f xml:space="preserve"> V37 + 7590000</f>
        <v>74527000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67957000</v>
      </c>
    </row>
    <row r="39" spans="1:23" s="193" customFormat="1" x14ac:dyDescent="0.3">
      <c r="A39" s="304">
        <v>2026</v>
      </c>
      <c r="B39" s="199" t="s">
        <v>72</v>
      </c>
      <c r="C39" s="194">
        <f xml:space="preserve"> V38 + 7700000</f>
        <v>75657000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66187000</v>
      </c>
    </row>
    <row r="40" spans="1:23" s="78" customFormat="1" x14ac:dyDescent="0.3">
      <c r="A40" s="304"/>
      <c r="B40" s="78" t="s">
        <v>73</v>
      </c>
      <c r="C40" s="159">
        <f xml:space="preserve"> V39 + 7700000 +1400000</f>
        <v>75287000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68317000</v>
      </c>
    </row>
    <row r="41" spans="1:23" s="163" customFormat="1" x14ac:dyDescent="0.3">
      <c r="A41" s="304"/>
      <c r="B41" s="163" t="s">
        <v>74</v>
      </c>
      <c r="C41" s="157">
        <f xml:space="preserve"> V40 + 7700000</f>
        <v>76017000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69447000</v>
      </c>
    </row>
    <row r="42" spans="1:23" s="163" customFormat="1" x14ac:dyDescent="0.3">
      <c r="A42" s="304"/>
      <c r="B42" s="163" t="s">
        <v>75</v>
      </c>
      <c r="C42" s="157">
        <f xml:space="preserve"> V41 + 7700000</f>
        <v>77147000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69077000</v>
      </c>
    </row>
    <row r="43" spans="1:23" s="163" customFormat="1" x14ac:dyDescent="0.3">
      <c r="A43" s="304"/>
      <c r="B43" s="163" t="s">
        <v>76</v>
      </c>
      <c r="C43" s="157">
        <f xml:space="preserve"> V42 + 7700000</f>
        <v>76777000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66807000</v>
      </c>
    </row>
    <row r="44" spans="1:23" s="163" customFormat="1" x14ac:dyDescent="0.3">
      <c r="A44" s="304"/>
      <c r="B44" s="163" t="s">
        <v>77</v>
      </c>
      <c r="C44" s="157">
        <f xml:space="preserve"> V43 + 7700000</f>
        <v>74507000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67937000</v>
      </c>
    </row>
    <row r="45" spans="1:23" s="163" customFormat="1" x14ac:dyDescent="0.3">
      <c r="A45" s="304"/>
      <c r="B45" s="163" t="s">
        <v>78</v>
      </c>
      <c r="C45" s="157">
        <f xml:space="preserve"> V44 + 7700000</f>
        <v>75637000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65167000</v>
      </c>
    </row>
    <row r="46" spans="1:23" s="163" customFormat="1" x14ac:dyDescent="0.3">
      <c r="A46" s="304"/>
      <c r="B46" s="163" t="s">
        <v>79</v>
      </c>
      <c r="C46" s="157">
        <f xml:space="preserve"> V45 + 7700000 +1400000</f>
        <v>74267000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67297000</v>
      </c>
    </row>
    <row r="47" spans="1:23" s="163" customFormat="1" x14ac:dyDescent="0.3">
      <c r="A47" s="304"/>
      <c r="B47" s="163" t="s">
        <v>80</v>
      </c>
      <c r="C47" s="157">
        <f xml:space="preserve"> V46 + 7700000</f>
        <v>74997000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68427000</v>
      </c>
    </row>
    <row r="48" spans="1:23" s="163" customFormat="1" x14ac:dyDescent="0.3">
      <c r="A48" s="304"/>
      <c r="B48" s="163" t="s">
        <v>81</v>
      </c>
      <c r="C48" s="157">
        <f xml:space="preserve"> V47 + 7700000</f>
        <v>76127000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68057000</v>
      </c>
    </row>
    <row r="49" spans="1:23" s="163" customFormat="1" x14ac:dyDescent="0.3">
      <c r="A49" s="304"/>
      <c r="B49" s="163" t="s">
        <v>82</v>
      </c>
      <c r="C49" s="157">
        <f xml:space="preserve"> V48 + 7700000</f>
        <v>75757000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68987000</v>
      </c>
    </row>
    <row r="50" spans="1:23" s="195" customFormat="1" ht="17.25" thickBot="1" x14ac:dyDescent="0.35">
      <c r="A50" s="304"/>
      <c r="B50" s="197" t="s">
        <v>83</v>
      </c>
      <c r="C50" s="196">
        <f xml:space="preserve"> V49 + 7700000</f>
        <v>76687000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70117000</v>
      </c>
      <c r="W50" s="163"/>
    </row>
    <row r="51" spans="1:23" s="193" customFormat="1" x14ac:dyDescent="0.3">
      <c r="A51" s="305">
        <v>2027</v>
      </c>
      <c r="B51" s="199" t="s">
        <v>72</v>
      </c>
      <c r="C51" s="194">
        <f xml:space="preserve"> V50 + 7700000</f>
        <v>77817000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68347000</v>
      </c>
    </row>
    <row r="52" spans="1:23" s="163" customFormat="1" x14ac:dyDescent="0.3">
      <c r="A52" s="305"/>
      <c r="B52" s="163" t="s">
        <v>73</v>
      </c>
      <c r="C52" s="159">
        <f xml:space="preserve"> V51 + 7700000 +1400000</f>
        <v>77447000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70477000</v>
      </c>
    </row>
    <row r="53" spans="1:23" s="163" customFormat="1" x14ac:dyDescent="0.3">
      <c r="A53" s="305"/>
      <c r="B53" s="163" t="s">
        <v>74</v>
      </c>
      <c r="C53" s="157">
        <f xml:space="preserve"> V52 + 7700000</f>
        <v>78177000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71607000</v>
      </c>
    </row>
    <row r="54" spans="1:23" s="163" customFormat="1" x14ac:dyDescent="0.3">
      <c r="A54" s="305"/>
      <c r="B54" s="163" t="s">
        <v>75</v>
      </c>
      <c r="C54" s="157">
        <f xml:space="preserve"> V53 + 7700000</f>
        <v>79307000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71237000</v>
      </c>
    </row>
    <row r="55" spans="1:23" s="163" customFormat="1" x14ac:dyDescent="0.3">
      <c r="A55" s="305"/>
      <c r="B55" s="163" t="s">
        <v>76</v>
      </c>
      <c r="C55" s="157">
        <f xml:space="preserve"> V54 + 7700000</f>
        <v>78937000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68967000</v>
      </c>
    </row>
    <row r="56" spans="1:23" s="163" customFormat="1" x14ac:dyDescent="0.3">
      <c r="A56" s="305"/>
      <c r="B56" s="163" t="s">
        <v>77</v>
      </c>
      <c r="C56" s="157">
        <f xml:space="preserve"> V55 + 7700000</f>
        <v>76667000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70097000</v>
      </c>
    </row>
    <row r="57" spans="1:23" s="163" customFormat="1" x14ac:dyDescent="0.3">
      <c r="A57" s="305"/>
      <c r="B57" s="163" t="s">
        <v>78</v>
      </c>
      <c r="C57" s="157">
        <f xml:space="preserve"> V56 + 7700000</f>
        <v>77797000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67327000</v>
      </c>
    </row>
    <row r="58" spans="1:23" s="163" customFormat="1" x14ac:dyDescent="0.3">
      <c r="A58" s="305"/>
      <c r="B58" s="163" t="s">
        <v>79</v>
      </c>
      <c r="C58" s="157">
        <f xml:space="preserve"> V57 + 7700000 +1400000</f>
        <v>76427000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69457000</v>
      </c>
    </row>
    <row r="59" spans="1:23" s="163" customFormat="1" x14ac:dyDescent="0.3">
      <c r="A59" s="305"/>
      <c r="B59" s="163" t="s">
        <v>80</v>
      </c>
      <c r="C59" s="157">
        <f xml:space="preserve"> V58 + 7700000</f>
        <v>77157000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70587000</v>
      </c>
    </row>
    <row r="60" spans="1:23" s="163" customFormat="1" x14ac:dyDescent="0.3">
      <c r="A60" s="305"/>
      <c r="B60" s="163" t="s">
        <v>81</v>
      </c>
      <c r="C60" s="157">
        <f xml:space="preserve"> V59 + 7700000</f>
        <v>78287000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70217000</v>
      </c>
    </row>
    <row r="61" spans="1:23" s="163" customFormat="1" x14ac:dyDescent="0.3">
      <c r="A61" s="305"/>
      <c r="B61" s="163" t="s">
        <v>82</v>
      </c>
      <c r="C61" s="157">
        <f xml:space="preserve"> V60 + 7700000</f>
        <v>77917000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71147000</v>
      </c>
    </row>
    <row r="62" spans="1:23" s="249" customFormat="1" x14ac:dyDescent="0.3">
      <c r="A62" s="305"/>
      <c r="B62" s="249" t="s">
        <v>83</v>
      </c>
      <c r="C62" s="196">
        <f xml:space="preserve"> V61 + 7700000</f>
        <v>78847000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72277000</v>
      </c>
    </row>
    <row r="63" spans="1:23" s="163" customFormat="1" x14ac:dyDescent="0.3">
      <c r="A63" s="305">
        <v>2028</v>
      </c>
      <c r="B63" s="163" t="s">
        <v>72</v>
      </c>
      <c r="C63" s="194">
        <f xml:space="preserve"> V62 + 7700000</f>
        <v>79977000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70507000</v>
      </c>
    </row>
    <row r="64" spans="1:23" s="163" customFormat="1" x14ac:dyDescent="0.3">
      <c r="A64" s="305"/>
      <c r="B64" s="163" t="s">
        <v>73</v>
      </c>
      <c r="C64" s="159">
        <f xml:space="preserve"> V63 + 7700000 +1400000</f>
        <v>79607000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72637000</v>
      </c>
    </row>
    <row r="65" spans="1:22" s="163" customFormat="1" x14ac:dyDescent="0.3">
      <c r="A65" s="305"/>
      <c r="B65" s="163" t="s">
        <v>74</v>
      </c>
      <c r="C65" s="157">
        <f xml:space="preserve"> V64 + 7700000</f>
        <v>80337000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73767000</v>
      </c>
    </row>
    <row r="66" spans="1:22" s="163" customFormat="1" x14ac:dyDescent="0.3">
      <c r="A66" s="305"/>
      <c r="B66" s="163" t="s">
        <v>75</v>
      </c>
      <c r="C66" s="157">
        <f xml:space="preserve"> V65 + 7700000</f>
        <v>81467000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73397000</v>
      </c>
    </row>
    <row r="67" spans="1:22" s="163" customFormat="1" x14ac:dyDescent="0.3">
      <c r="A67" s="305"/>
      <c r="B67" s="163" t="s">
        <v>76</v>
      </c>
      <c r="C67" s="157">
        <f xml:space="preserve"> V66 + 7700000</f>
        <v>81097000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71127000</v>
      </c>
    </row>
    <row r="68" spans="1:22" s="163" customFormat="1" x14ac:dyDescent="0.3">
      <c r="A68" s="305"/>
      <c r="B68" s="163" t="s">
        <v>77</v>
      </c>
      <c r="C68" s="157">
        <f xml:space="preserve"> V67 + 7700000</f>
        <v>78827000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72257000</v>
      </c>
    </row>
    <row r="69" spans="1:22" s="163" customFormat="1" x14ac:dyDescent="0.3">
      <c r="A69" s="305"/>
      <c r="B69" s="163" t="s">
        <v>78</v>
      </c>
      <c r="C69" s="157">
        <f xml:space="preserve"> V68 + 7700000</f>
        <v>79957000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69487000</v>
      </c>
    </row>
    <row r="70" spans="1:22" s="163" customFormat="1" x14ac:dyDescent="0.3">
      <c r="A70" s="305"/>
      <c r="B70" s="163" t="s">
        <v>79</v>
      </c>
      <c r="C70" s="157">
        <f xml:space="preserve"> V69 + 7700000 +1400000</f>
        <v>78587000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71617000</v>
      </c>
    </row>
    <row r="71" spans="1:22" s="163" customFormat="1" x14ac:dyDescent="0.3">
      <c r="A71" s="305"/>
      <c r="B71" s="163" t="s">
        <v>80</v>
      </c>
      <c r="C71" s="157">
        <f xml:space="preserve"> V70 + 7700000</f>
        <v>79317000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72747000</v>
      </c>
    </row>
    <row r="72" spans="1:22" s="163" customFormat="1" x14ac:dyDescent="0.3">
      <c r="A72" s="305"/>
      <c r="B72" s="163" t="s">
        <v>81</v>
      </c>
      <c r="C72" s="157">
        <f xml:space="preserve"> V71 + 7700000</f>
        <v>80447000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72377000</v>
      </c>
    </row>
    <row r="73" spans="1:22" s="163" customFormat="1" x14ac:dyDescent="0.3">
      <c r="A73" s="305"/>
      <c r="B73" s="163" t="s">
        <v>82</v>
      </c>
      <c r="C73" s="157">
        <f xml:space="preserve"> V72 + 7700000</f>
        <v>80077000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73307000</v>
      </c>
    </row>
    <row r="74" spans="1:22" s="249" customFormat="1" x14ac:dyDescent="0.3">
      <c r="A74" s="305"/>
      <c r="B74" s="249" t="s">
        <v>83</v>
      </c>
      <c r="C74" s="196">
        <f xml:space="preserve"> V73 + 7700000</f>
        <v>81007000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74437000</v>
      </c>
    </row>
    <row r="75" spans="1:22" s="163" customFormat="1" x14ac:dyDescent="0.3">
      <c r="A75" s="305">
        <v>2029</v>
      </c>
      <c r="B75" s="163" t="s">
        <v>72</v>
      </c>
      <c r="C75" s="194">
        <f xml:space="preserve"> V74 + 7700000</f>
        <v>82137000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72667000</v>
      </c>
    </row>
    <row r="76" spans="1:22" s="163" customFormat="1" x14ac:dyDescent="0.3">
      <c r="A76" s="305"/>
      <c r="B76" s="163" t="s">
        <v>73</v>
      </c>
      <c r="C76" s="159">
        <f xml:space="preserve"> V75 + 7700000 +1400000</f>
        <v>81767000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74797000</v>
      </c>
    </row>
    <row r="77" spans="1:22" s="163" customFormat="1" x14ac:dyDescent="0.3">
      <c r="A77" s="305"/>
      <c r="B77" s="163" t="s">
        <v>74</v>
      </c>
      <c r="C77" s="157">
        <f xml:space="preserve"> V76 + 7700000</f>
        <v>82497000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75927000</v>
      </c>
    </row>
    <row r="78" spans="1:22" s="163" customFormat="1" x14ac:dyDescent="0.3">
      <c r="A78" s="305"/>
      <c r="B78" s="163" t="s">
        <v>75</v>
      </c>
      <c r="C78" s="157">
        <f xml:space="preserve"> V77 + 7700000</f>
        <v>83627000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75557000</v>
      </c>
    </row>
    <row r="79" spans="1:22" s="163" customFormat="1" x14ac:dyDescent="0.3">
      <c r="A79" s="305"/>
      <c r="B79" s="163" t="s">
        <v>76</v>
      </c>
      <c r="C79" s="157">
        <f xml:space="preserve"> V78 + 7700000</f>
        <v>83257000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73287000</v>
      </c>
    </row>
    <row r="80" spans="1:22" s="163" customFormat="1" x14ac:dyDescent="0.3">
      <c r="A80" s="305"/>
      <c r="B80" s="163" t="s">
        <v>77</v>
      </c>
      <c r="C80" s="157">
        <f xml:space="preserve"> V79 + 7700000</f>
        <v>80987000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74417000</v>
      </c>
    </row>
    <row r="81" spans="1:22" s="163" customFormat="1" x14ac:dyDescent="0.3">
      <c r="A81" s="305"/>
      <c r="B81" s="163" t="s">
        <v>78</v>
      </c>
      <c r="C81" s="157">
        <f xml:space="preserve"> V80 + 7700000</f>
        <v>82117000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71647000</v>
      </c>
    </row>
    <row r="82" spans="1:22" s="163" customFormat="1" x14ac:dyDescent="0.3">
      <c r="A82" s="305"/>
      <c r="B82" s="163" t="s">
        <v>79</v>
      </c>
      <c r="C82" s="157">
        <f xml:space="preserve"> V81 + 7700000 +1400000</f>
        <v>80747000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73777000</v>
      </c>
    </row>
    <row r="83" spans="1:22" s="163" customFormat="1" x14ac:dyDescent="0.3">
      <c r="A83" s="305"/>
      <c r="B83" s="163" t="s">
        <v>80</v>
      </c>
      <c r="C83" s="157">
        <f xml:space="preserve"> V82 + 7700000</f>
        <v>81477000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74907000</v>
      </c>
    </row>
    <row r="84" spans="1:22" s="163" customFormat="1" x14ac:dyDescent="0.3">
      <c r="A84" s="305"/>
      <c r="B84" s="163" t="s">
        <v>81</v>
      </c>
      <c r="C84" s="157">
        <f xml:space="preserve"> V83 + 7700000</f>
        <v>82607000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74537000</v>
      </c>
    </row>
    <row r="85" spans="1:22" s="163" customFormat="1" x14ac:dyDescent="0.3">
      <c r="A85" s="305"/>
      <c r="B85" s="163" t="s">
        <v>82</v>
      </c>
      <c r="C85" s="157">
        <f xml:space="preserve"> V84 + 7700000</f>
        <v>82237000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75467000</v>
      </c>
    </row>
    <row r="86" spans="1:22" s="249" customFormat="1" x14ac:dyDescent="0.3">
      <c r="A86" s="305"/>
      <c r="B86" s="249" t="s">
        <v>83</v>
      </c>
      <c r="C86" s="196">
        <f xml:space="preserve"> V85 + 7700000</f>
        <v>83167000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76597000</v>
      </c>
    </row>
    <row r="87" spans="1:22" s="163" customFormat="1" x14ac:dyDescent="0.3">
      <c r="A87" s="305">
        <v>2030</v>
      </c>
      <c r="B87" s="163" t="s">
        <v>72</v>
      </c>
      <c r="C87" s="194">
        <f xml:space="preserve"> V86 + 7700000</f>
        <v>84297000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74827000</v>
      </c>
    </row>
    <row r="88" spans="1:22" s="163" customFormat="1" x14ac:dyDescent="0.3">
      <c r="A88" s="305"/>
      <c r="B88" s="163" t="s">
        <v>73</v>
      </c>
      <c r="C88" s="159">
        <f xml:space="preserve"> V87 + 7700000 +1400000</f>
        <v>83927000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76957000</v>
      </c>
    </row>
    <row r="89" spans="1:22" s="163" customFormat="1" x14ac:dyDescent="0.3">
      <c r="A89" s="305"/>
      <c r="B89" s="163" t="s">
        <v>74</v>
      </c>
      <c r="C89" s="157">
        <f xml:space="preserve"> V88 + 7700000</f>
        <v>84657000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78087000</v>
      </c>
    </row>
    <row r="90" spans="1:22" s="163" customFormat="1" x14ac:dyDescent="0.3">
      <c r="A90" s="305"/>
      <c r="B90" s="163" t="s">
        <v>75</v>
      </c>
      <c r="C90" s="157">
        <f xml:space="preserve"> V89 + 7700000</f>
        <v>85787000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77717000</v>
      </c>
    </row>
    <row r="91" spans="1:22" s="163" customFormat="1" x14ac:dyDescent="0.3">
      <c r="A91" s="305"/>
      <c r="B91" s="163" t="s">
        <v>76</v>
      </c>
      <c r="C91" s="157">
        <f xml:space="preserve"> V90 + 7700000</f>
        <v>85417000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75447000</v>
      </c>
    </row>
    <row r="92" spans="1:22" s="163" customFormat="1" x14ac:dyDescent="0.3">
      <c r="A92" s="305"/>
      <c r="B92" s="163" t="s">
        <v>77</v>
      </c>
      <c r="C92" s="157">
        <f xml:space="preserve"> V91 + 7700000</f>
        <v>83147000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76577000</v>
      </c>
    </row>
    <row r="93" spans="1:22" s="163" customFormat="1" x14ac:dyDescent="0.3">
      <c r="A93" s="305"/>
      <c r="B93" s="163" t="s">
        <v>78</v>
      </c>
      <c r="C93" s="157">
        <f xml:space="preserve"> V92 + 7700000</f>
        <v>84277000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73807000</v>
      </c>
    </row>
    <row r="94" spans="1:22" s="163" customFormat="1" x14ac:dyDescent="0.3">
      <c r="A94" s="305"/>
      <c r="B94" s="163" t="s">
        <v>79</v>
      </c>
      <c r="C94" s="157">
        <f xml:space="preserve"> V93 + 7700000 +1400000</f>
        <v>82907000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75937000</v>
      </c>
    </row>
    <row r="95" spans="1:22" s="163" customFormat="1" x14ac:dyDescent="0.3">
      <c r="A95" s="305"/>
      <c r="B95" s="163" t="s">
        <v>80</v>
      </c>
      <c r="C95" s="157">
        <f xml:space="preserve"> V94 + 7700000</f>
        <v>83637000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77067000</v>
      </c>
    </row>
    <row r="96" spans="1:22" s="163" customFormat="1" x14ac:dyDescent="0.3">
      <c r="A96" s="305"/>
      <c r="B96" s="163" t="s">
        <v>81</v>
      </c>
      <c r="C96" s="157">
        <f xml:space="preserve"> V95 + 7700000</f>
        <v>84767000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76697000</v>
      </c>
    </row>
    <row r="97" spans="1:22" s="163" customFormat="1" x14ac:dyDescent="0.3">
      <c r="A97" s="305"/>
      <c r="B97" s="163" t="s">
        <v>82</v>
      </c>
      <c r="C97" s="157">
        <f xml:space="preserve"> V96 + 7700000</f>
        <v>84397000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77627000</v>
      </c>
    </row>
    <row r="98" spans="1:22" s="249" customFormat="1" x14ac:dyDescent="0.3">
      <c r="A98" s="305"/>
      <c r="B98" s="249" t="s">
        <v>83</v>
      </c>
      <c r="C98" s="196">
        <f xml:space="preserve"> V97 + 7700000</f>
        <v>85327000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78757000</v>
      </c>
    </row>
    <row r="99" spans="1:22" s="163" customFormat="1" x14ac:dyDescent="0.3">
      <c r="A99" s="305">
        <v>2031</v>
      </c>
      <c r="B99" s="163" t="s">
        <v>72</v>
      </c>
      <c r="C99" s="194">
        <f xml:space="preserve"> V98 + 7700000</f>
        <v>86457000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76987000</v>
      </c>
    </row>
    <row r="100" spans="1:22" s="163" customFormat="1" x14ac:dyDescent="0.3">
      <c r="A100" s="305"/>
      <c r="B100" s="163" t="s">
        <v>73</v>
      </c>
      <c r="C100" s="159">
        <f xml:space="preserve"> V99 + 7700000 +1400000</f>
        <v>86087000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79117000</v>
      </c>
    </row>
    <row r="101" spans="1:22" s="163" customFormat="1" x14ac:dyDescent="0.3">
      <c r="A101" s="305"/>
      <c r="B101" s="163" t="s">
        <v>74</v>
      </c>
      <c r="C101" s="157">
        <f xml:space="preserve"> V100 + 7700000</f>
        <v>86817000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80247000</v>
      </c>
    </row>
    <row r="102" spans="1:22" s="163" customFormat="1" x14ac:dyDescent="0.3">
      <c r="A102" s="305"/>
      <c r="B102" s="163" t="s">
        <v>75</v>
      </c>
      <c r="C102" s="157">
        <f xml:space="preserve"> V101 + 7700000</f>
        <v>87947000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79877000</v>
      </c>
    </row>
    <row r="103" spans="1:22" s="163" customFormat="1" x14ac:dyDescent="0.3">
      <c r="A103" s="305"/>
      <c r="B103" s="163" t="s">
        <v>76</v>
      </c>
      <c r="C103" s="157">
        <f xml:space="preserve"> V102 + 7700000</f>
        <v>87577000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77607000</v>
      </c>
    </row>
    <row r="104" spans="1:22" s="163" customFormat="1" x14ac:dyDescent="0.3">
      <c r="A104" s="305"/>
      <c r="B104" s="163" t="s">
        <v>77</v>
      </c>
      <c r="C104" s="157">
        <f xml:space="preserve"> V103 + 7700000</f>
        <v>85307000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78737000</v>
      </c>
    </row>
    <row r="105" spans="1:22" s="163" customFormat="1" x14ac:dyDescent="0.3">
      <c r="A105" s="305"/>
      <c r="B105" s="163" t="s">
        <v>78</v>
      </c>
      <c r="C105" s="157">
        <f xml:space="preserve"> V104 + 7700000</f>
        <v>86437000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75967000</v>
      </c>
    </row>
    <row r="106" spans="1:22" s="163" customFormat="1" x14ac:dyDescent="0.3">
      <c r="A106" s="305"/>
      <c r="B106" s="163" t="s">
        <v>79</v>
      </c>
      <c r="C106" s="157">
        <f xml:space="preserve"> V105 + 7700000 +1400000</f>
        <v>85067000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78097000</v>
      </c>
    </row>
    <row r="107" spans="1:22" s="163" customFormat="1" x14ac:dyDescent="0.3">
      <c r="A107" s="305"/>
      <c r="B107" s="163" t="s">
        <v>80</v>
      </c>
      <c r="C107" s="157">
        <f xml:space="preserve"> V106 + 7700000</f>
        <v>85797000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79227000</v>
      </c>
    </row>
    <row r="108" spans="1:22" s="163" customFormat="1" x14ac:dyDescent="0.3">
      <c r="A108" s="305"/>
      <c r="B108" s="163" t="s">
        <v>81</v>
      </c>
      <c r="C108" s="157">
        <f xml:space="preserve"> V107 + 7700000</f>
        <v>86927000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78857000</v>
      </c>
    </row>
    <row r="109" spans="1:22" s="163" customFormat="1" x14ac:dyDescent="0.3">
      <c r="A109" s="305"/>
      <c r="B109" s="163" t="s">
        <v>82</v>
      </c>
      <c r="C109" s="157">
        <f xml:space="preserve"> V108 + 7700000</f>
        <v>86557000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79787000</v>
      </c>
    </row>
    <row r="110" spans="1:22" s="249" customFormat="1" x14ac:dyDescent="0.3">
      <c r="A110" s="305"/>
      <c r="B110" s="249" t="s">
        <v>83</v>
      </c>
      <c r="C110" s="196">
        <f xml:space="preserve"> V109 + 7700000</f>
        <v>87487000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80917000</v>
      </c>
    </row>
    <row r="111" spans="1:22" s="163" customFormat="1" x14ac:dyDescent="0.3">
      <c r="A111" s="305">
        <v>2032</v>
      </c>
      <c r="B111" s="163" t="s">
        <v>72</v>
      </c>
      <c r="C111" s="194">
        <f xml:space="preserve"> V110 + 7700000</f>
        <v>88617000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79147000</v>
      </c>
    </row>
    <row r="112" spans="1:22" s="163" customFormat="1" x14ac:dyDescent="0.3">
      <c r="A112" s="305"/>
      <c r="B112" s="163" t="s">
        <v>73</v>
      </c>
      <c r="C112" s="159">
        <f xml:space="preserve"> V111 + 7700000 +1400000</f>
        <v>88247000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81277000</v>
      </c>
    </row>
    <row r="113" spans="1:22" s="163" customFormat="1" x14ac:dyDescent="0.3">
      <c r="A113" s="305"/>
      <c r="B113" s="163" t="s">
        <v>74</v>
      </c>
      <c r="C113" s="157">
        <f xml:space="preserve"> V112 + 7700000</f>
        <v>88977000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82407000</v>
      </c>
    </row>
    <row r="114" spans="1:22" s="163" customFormat="1" x14ac:dyDescent="0.3">
      <c r="A114" s="305"/>
      <c r="B114" s="163" t="s">
        <v>75</v>
      </c>
      <c r="C114" s="157">
        <f xml:space="preserve"> V113 + 7700000</f>
        <v>90107000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82037000</v>
      </c>
    </row>
    <row r="115" spans="1:22" s="163" customFormat="1" x14ac:dyDescent="0.3">
      <c r="A115" s="305"/>
      <c r="B115" s="163" t="s">
        <v>76</v>
      </c>
      <c r="C115" s="157">
        <f xml:space="preserve"> V114 + 7700000</f>
        <v>89737000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79767000</v>
      </c>
    </row>
    <row r="116" spans="1:22" s="163" customFormat="1" x14ac:dyDescent="0.3">
      <c r="A116" s="305"/>
      <c r="B116" s="163" t="s">
        <v>77</v>
      </c>
      <c r="C116" s="157">
        <f xml:space="preserve"> V115 + 7700000</f>
        <v>87467000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80897000</v>
      </c>
    </row>
    <row r="117" spans="1:22" s="163" customFormat="1" x14ac:dyDescent="0.3">
      <c r="A117" s="305"/>
      <c r="B117" s="163" t="s">
        <v>78</v>
      </c>
      <c r="C117" s="157">
        <f xml:space="preserve"> V116 + 7700000</f>
        <v>88597000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78127000</v>
      </c>
    </row>
    <row r="118" spans="1:22" s="163" customFormat="1" x14ac:dyDescent="0.3">
      <c r="A118" s="305"/>
      <c r="B118" s="163" t="s">
        <v>79</v>
      </c>
      <c r="C118" s="157">
        <f xml:space="preserve"> V117 + 7700000 +1400000</f>
        <v>87227000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80257000</v>
      </c>
    </row>
    <row r="119" spans="1:22" s="163" customFormat="1" x14ac:dyDescent="0.3">
      <c r="A119" s="305"/>
      <c r="B119" s="163" t="s">
        <v>80</v>
      </c>
      <c r="C119" s="157">
        <f xml:space="preserve"> V118 + 7700000</f>
        <v>87957000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81387000</v>
      </c>
    </row>
    <row r="120" spans="1:22" s="163" customFormat="1" x14ac:dyDescent="0.3">
      <c r="A120" s="305"/>
      <c r="B120" s="163" t="s">
        <v>81</v>
      </c>
      <c r="C120" s="157">
        <f xml:space="preserve"> V119 + 7700000</f>
        <v>89087000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81017000</v>
      </c>
    </row>
    <row r="121" spans="1:22" s="163" customFormat="1" x14ac:dyDescent="0.3">
      <c r="A121" s="305"/>
      <c r="B121" s="163" t="s">
        <v>82</v>
      </c>
      <c r="C121" s="157">
        <f xml:space="preserve"> V120 + 7700000</f>
        <v>88717000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81947000</v>
      </c>
    </row>
    <row r="122" spans="1:22" s="249" customFormat="1" x14ac:dyDescent="0.3">
      <c r="A122" s="305"/>
      <c r="B122" s="249" t="s">
        <v>83</v>
      </c>
      <c r="C122" s="196">
        <f xml:space="preserve"> V121 + 7700000</f>
        <v>89647000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83077000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J26" sqref="J26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1.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40"/>
      <c r="C1" s="340"/>
    </row>
    <row r="2" spans="2:18" x14ac:dyDescent="0.3">
      <c r="B2" s="339" t="s">
        <v>71</v>
      </c>
      <c r="C2" s="339"/>
      <c r="E2" s="336" t="s">
        <v>71</v>
      </c>
      <c r="F2" s="337"/>
      <c r="G2" s="337"/>
      <c r="H2" s="338"/>
      <c r="J2" s="336" t="s">
        <v>94</v>
      </c>
      <c r="K2" s="337"/>
      <c r="L2" s="337"/>
      <c r="M2" s="338"/>
      <c r="O2" s="336" t="s">
        <v>95</v>
      </c>
      <c r="P2" s="337"/>
      <c r="Q2" s="337"/>
      <c r="R2" s="33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6" t="s">
        <v>169</v>
      </c>
      <c r="F25" s="337"/>
      <c r="G25" s="337"/>
      <c r="H25" s="338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10000000</v>
      </c>
      <c r="G27" s="46">
        <v>-365000</v>
      </c>
      <c r="H27" s="1">
        <f t="shared" ref="H27:H37" si="3">ROUND((G27/IF(F27=0,1,F27))*100,2)</f>
        <v>-3.65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10000000</v>
      </c>
      <c r="G37" s="2">
        <f>SUM(G27:G36)</f>
        <v>-365000</v>
      </c>
      <c r="H37" s="1">
        <f t="shared" si="3"/>
        <v>-3.65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6" t="s">
        <v>36</v>
      </c>
      <c r="E3" s="296"/>
      <c r="F3" s="296"/>
      <c r="G3" s="296"/>
      <c r="H3" s="296"/>
      <c r="I3" s="296"/>
      <c r="J3" s="296"/>
      <c r="K3" s="296"/>
      <c r="L3" s="296"/>
      <c r="M3" s="296"/>
      <c r="N3" s="296"/>
    </row>
    <row r="4" spans="3:14" x14ac:dyDescent="0.3"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6">
        <f xml:space="preserve"> D22 + E22 + F22 + G22</f>
        <v>18921448</v>
      </c>
      <c r="E23" s="304"/>
      <c r="F23" s="304"/>
      <c r="G23" s="30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7">
        <f xml:space="preserve"> D23 / I23 * 100</f>
        <v>84.996483606996279</v>
      </c>
      <c r="E24" s="308"/>
      <c r="F24" s="308"/>
      <c r="G24" s="30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5" t="s">
        <v>100</v>
      </c>
      <c r="C27" s="319" t="s">
        <v>115</v>
      </c>
      <c r="D27" s="310" t="s">
        <v>98</v>
      </c>
      <c r="E27" s="311"/>
      <c r="F27" s="312"/>
      <c r="G27" s="315" t="s">
        <v>102</v>
      </c>
      <c r="H27" s="313" t="s">
        <v>118</v>
      </c>
      <c r="I27" s="316" t="s">
        <v>96</v>
      </c>
      <c r="J27" s="315" t="s">
        <v>105</v>
      </c>
      <c r="K27" s="315" t="s">
        <v>116</v>
      </c>
    </row>
    <row r="28" spans="2:12" ht="17.25" thickBot="1" x14ac:dyDescent="0.35">
      <c r="B28" s="314"/>
      <c r="C28" s="320"/>
      <c r="D28" s="315" t="s">
        <v>97</v>
      </c>
      <c r="E28" s="313" t="s">
        <v>101</v>
      </c>
      <c r="F28" s="321" t="s">
        <v>104</v>
      </c>
      <c r="G28" s="314"/>
      <c r="H28" s="314"/>
      <c r="I28" s="317"/>
      <c r="J28" s="314"/>
      <c r="K28" s="314"/>
    </row>
    <row r="29" spans="2:12" ht="37.5" customHeight="1" thickBot="1" x14ac:dyDescent="0.35">
      <c r="B29" s="314"/>
      <c r="C29" s="320"/>
      <c r="D29" s="314"/>
      <c r="E29" s="314"/>
      <c r="F29" s="322"/>
      <c r="G29" s="314"/>
      <c r="H29" s="314"/>
      <c r="I29" s="47" t="s">
        <v>99</v>
      </c>
      <c r="J29" s="318"/>
      <c r="K29" s="318"/>
    </row>
    <row r="30" spans="2:12" x14ac:dyDescent="0.3">
      <c r="B30" s="327" t="s">
        <v>114</v>
      </c>
      <c r="C30" s="329">
        <v>4679754000</v>
      </c>
      <c r="D30" s="50">
        <v>4679754000</v>
      </c>
      <c r="E30" s="49">
        <v>0</v>
      </c>
      <c r="F30" s="51">
        <v>10.81</v>
      </c>
      <c r="G30" s="323">
        <f xml:space="preserve"> C30 + D31</f>
        <v>0</v>
      </c>
      <c r="H30" s="329">
        <v>583000000</v>
      </c>
      <c r="I30" s="331">
        <f xml:space="preserve"> G30 / H30</f>
        <v>0</v>
      </c>
      <c r="J30" s="325" t="s">
        <v>103</v>
      </c>
      <c r="K30" s="323">
        <f xml:space="preserve"> D30 / H30</f>
        <v>8.0270222984562611</v>
      </c>
    </row>
    <row r="31" spans="2:12" ht="17.25" thickBot="1" x14ac:dyDescent="0.35">
      <c r="B31" s="328"/>
      <c r="C31" s="330"/>
      <c r="D31" s="333">
        <f xml:space="preserve"> (D30 * (E30 - F30)) / F30</f>
        <v>-4679754000</v>
      </c>
      <c r="E31" s="334"/>
      <c r="F31" s="335"/>
      <c r="G31" s="328"/>
      <c r="H31" s="330"/>
      <c r="I31" s="332"/>
      <c r="J31" s="326"/>
      <c r="K31" s="32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2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75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75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x14ac:dyDescent="0.3">
      <c r="A45" s="76" t="s">
        <v>195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5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5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5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1">
        <f t="shared" ref="G49:G54" si="3" xml:space="preserve">  (F49 / F48 * 100) - 100</f>
        <v>-10.62609273906277</v>
      </c>
    </row>
    <row r="50" spans="1:7" x14ac:dyDescent="0.3">
      <c r="A50" s="76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1">
        <f t="shared" si="3"/>
        <v>-3.4176860182681139</v>
      </c>
    </row>
    <row r="51" spans="1:7" x14ac:dyDescent="0.3">
      <c r="A51" s="76" t="s">
        <v>172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1">
        <f t="shared" si="3"/>
        <v>-4.6409054507511485</v>
      </c>
    </row>
    <row r="52" spans="1:7" x14ac:dyDescent="0.3">
      <c r="A52" s="76" t="s">
        <v>180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1">
        <f t="shared" si="3"/>
        <v>-6.1518707892703759</v>
      </c>
    </row>
    <row r="53" spans="1:7" x14ac:dyDescent="0.3">
      <c r="A53" s="76" t="s">
        <v>186</v>
      </c>
      <c r="B53" s="52" t="s">
        <v>109</v>
      </c>
      <c r="C53" s="205">
        <v>7057000</v>
      </c>
      <c r="D53" s="48">
        <v>7823209000</v>
      </c>
      <c r="E53" s="48">
        <v>4785520000</v>
      </c>
      <c r="F53" s="48">
        <f t="shared" si="2"/>
        <v>3044746000</v>
      </c>
      <c r="G53" s="151">
        <f t="shared" si="3"/>
        <v>-15.776757978362923</v>
      </c>
    </row>
    <row r="54" spans="1:7" x14ac:dyDescent="0.3">
      <c r="A54" s="76" t="s">
        <v>195</v>
      </c>
      <c r="B54" s="52" t="s">
        <v>109</v>
      </c>
      <c r="C54" s="205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1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6" t="s">
        <v>121</v>
      </c>
      <c r="F56" s="67" t="s">
        <v>123</v>
      </c>
      <c r="G56" s="67" t="s">
        <v>122</v>
      </c>
    </row>
    <row r="57" spans="1:7" x14ac:dyDescent="0.3">
      <c r="A57" s="75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8">
        <v>50</v>
      </c>
      <c r="F57" s="69">
        <v>594729610</v>
      </c>
      <c r="G57" s="70">
        <f t="shared" ref="G57:G62" si="7" xml:space="preserve"> E57 * F57</f>
        <v>29736480500</v>
      </c>
    </row>
    <row r="58" spans="1:7" x14ac:dyDescent="0.3">
      <c r="A58" s="75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9">
        <v>608421785</v>
      </c>
      <c r="G58" s="70">
        <f t="shared" si="7"/>
        <v>8110262394.0500002</v>
      </c>
    </row>
    <row r="59" spans="1:7" x14ac:dyDescent="0.3">
      <c r="A59" s="76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9">
        <v>611951626</v>
      </c>
      <c r="G59" s="70">
        <f t="shared" si="7"/>
        <v>4895613008</v>
      </c>
    </row>
    <row r="60" spans="1:7" x14ac:dyDescent="0.3">
      <c r="A60" s="76" t="s">
        <v>172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9">
        <v>620087507</v>
      </c>
      <c r="G60" s="70">
        <f t="shared" si="7"/>
        <v>4675459802.7799997</v>
      </c>
    </row>
    <row r="61" spans="1:7" x14ac:dyDescent="0.3">
      <c r="A61" s="76" t="s">
        <v>180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9">
        <v>624267053</v>
      </c>
      <c r="G61" s="70">
        <f t="shared" si="7"/>
        <v>2209905367.6199999</v>
      </c>
    </row>
    <row r="62" spans="1:7" x14ac:dyDescent="0.3">
      <c r="A62" s="76" t="s">
        <v>186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9">
        <v>705604549</v>
      </c>
      <c r="G62" s="70">
        <f t="shared" si="7"/>
        <v>1792235554.46</v>
      </c>
    </row>
    <row r="63" spans="1:7" x14ac:dyDescent="0.3">
      <c r="A63" s="76" t="s">
        <v>195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9">
        <v>900281573</v>
      </c>
      <c r="G63" s="70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1" t="s">
        <v>124</v>
      </c>
      <c r="D65" s="73" t="s">
        <v>125</v>
      </c>
      <c r="E65" s="33" t="s">
        <v>127</v>
      </c>
      <c r="F65" s="33" t="s">
        <v>126</v>
      </c>
      <c r="G65" s="72" t="s">
        <v>128</v>
      </c>
    </row>
    <row r="66" spans="1:8" x14ac:dyDescent="0.3">
      <c r="A66" s="75">
        <v>2021</v>
      </c>
      <c r="B66" s="52" t="s">
        <v>109</v>
      </c>
      <c r="C66" s="68">
        <v>4208</v>
      </c>
      <c r="D66" s="68">
        <v>24.3</v>
      </c>
      <c r="E66" s="68"/>
      <c r="F66" s="68"/>
      <c r="G66" s="68"/>
    </row>
    <row r="67" spans="1:8" x14ac:dyDescent="0.3">
      <c r="A67" s="75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4">
        <f t="shared" ref="G67:G72" si="11" xml:space="preserve">  D66 * ((100 + E67) / 100) * ((100 + F67) / 100)</f>
        <v>21.360945796487893</v>
      </c>
    </row>
    <row r="68" spans="1:8" x14ac:dyDescent="0.3">
      <c r="A68" s="76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4">
        <f t="shared" si="11"/>
        <v>13.78383235964265</v>
      </c>
      <c r="H68" s="127">
        <f xml:space="preserve"> G68 / G67</f>
        <v>0.64528193137913159</v>
      </c>
    </row>
    <row r="69" spans="1:8" x14ac:dyDescent="0.3">
      <c r="A69" s="76" t="s">
        <v>172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4">
        <f t="shared" si="11"/>
        <v>8.2926838446181268</v>
      </c>
      <c r="H69" s="127">
        <f xml:space="preserve"> G69 / G68</f>
        <v>0.60162396264322504</v>
      </c>
    </row>
    <row r="70" spans="1:8" x14ac:dyDescent="0.3">
      <c r="A70" s="76" t="s">
        <v>180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4">
        <f t="shared" si="11"/>
        <v>7.4011194997638103</v>
      </c>
      <c r="H70" s="127">
        <f xml:space="preserve"> G70 / G69</f>
        <v>0.89248784090172051</v>
      </c>
    </row>
    <row r="71" spans="1:8" x14ac:dyDescent="0.3">
      <c r="A71" s="76" t="s">
        <v>186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4">
        <f t="shared" si="11"/>
        <v>4.0408097309880651</v>
      </c>
      <c r="H71" s="127">
        <f xml:space="preserve"> G71 / G70</f>
        <v>0.54597277224303953</v>
      </c>
    </row>
    <row r="72" spans="1:8" x14ac:dyDescent="0.3">
      <c r="A72" s="76" t="s">
        <v>195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4">
        <f t="shared" si="11"/>
        <v>3.047775511630701</v>
      </c>
      <c r="H72" s="127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4" t="s">
        <v>143</v>
      </c>
      <c r="B29" s="304"/>
      <c r="C29" s="304"/>
    </row>
    <row r="30" spans="1:11" x14ac:dyDescent="0.3">
      <c r="A30" s="1">
        <v>1</v>
      </c>
      <c r="B30" s="304" t="s">
        <v>144</v>
      </c>
      <c r="C30" s="1" t="s">
        <v>145</v>
      </c>
    </row>
    <row r="31" spans="1:11" x14ac:dyDescent="0.3">
      <c r="A31" s="1">
        <v>2</v>
      </c>
      <c r="B31" s="304"/>
      <c r="C31" s="1" t="s">
        <v>146</v>
      </c>
    </row>
    <row r="32" spans="1:11" x14ac:dyDescent="0.3">
      <c r="A32" s="1">
        <v>3</v>
      </c>
      <c r="B32" s="304"/>
      <c r="C32" s="1" t="s">
        <v>147</v>
      </c>
    </row>
    <row r="33" spans="1:3" x14ac:dyDescent="0.3">
      <c r="A33" s="1">
        <v>4</v>
      </c>
      <c r="B33" s="304"/>
      <c r="C33" s="1" t="s">
        <v>148</v>
      </c>
    </row>
    <row r="34" spans="1:3" x14ac:dyDescent="0.3">
      <c r="A34" s="1">
        <v>5</v>
      </c>
      <c r="B34" s="304" t="s">
        <v>152</v>
      </c>
      <c r="C34" s="1" t="s">
        <v>149</v>
      </c>
    </row>
    <row r="35" spans="1:3" x14ac:dyDescent="0.3">
      <c r="A35" s="1">
        <v>6</v>
      </c>
      <c r="B35" s="304"/>
      <c r="C35" s="1" t="s">
        <v>150</v>
      </c>
    </row>
    <row r="36" spans="1:3" x14ac:dyDescent="0.3">
      <c r="A36" s="1">
        <v>7</v>
      </c>
      <c r="B36" s="304"/>
      <c r="C36" s="1" t="s">
        <v>151</v>
      </c>
    </row>
    <row r="37" spans="1:3" x14ac:dyDescent="0.3">
      <c r="A37" s="1">
        <v>8</v>
      </c>
      <c r="B37" s="304" t="s">
        <v>153</v>
      </c>
      <c r="C37" s="1" t="s">
        <v>154</v>
      </c>
    </row>
    <row r="38" spans="1:3" x14ac:dyDescent="0.3">
      <c r="A38" s="1">
        <v>9</v>
      </c>
      <c r="B38" s="30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9" t="s">
        <v>66</v>
      </c>
      <c r="C2" s="339"/>
      <c r="E2" s="339" t="s">
        <v>67</v>
      </c>
      <c r="F2" s="339"/>
      <c r="H2" s="339" t="s">
        <v>68</v>
      </c>
      <c r="I2" s="339"/>
      <c r="K2" s="339" t="s">
        <v>69</v>
      </c>
      <c r="L2" s="339"/>
      <c r="N2" s="339" t="s">
        <v>70</v>
      </c>
      <c r="O2" s="33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Sheet1</vt:lpstr>
      <vt:lpstr>차량구매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2024-12-09T02:20:34Z</dcterms:modified>
</cp:coreProperties>
</file>