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01D6D45E-1A2D-4BD3-B667-ED422DD9EC8F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C15" i="5" l="1"/>
  <c r="T14" i="5" l="1"/>
  <c r="R17" i="5"/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<sst xmlns="http://schemas.openxmlformats.org/spreadsheetml/2006/main" count="557" uniqueCount="295">
  <si>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</si>
  <si>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</si>
  <si>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</si>
  <si>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</si>
  <si>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</si>
  <si>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</si>
  <si>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</si>
  <si>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</si>
  <si>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</si>
  <si>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</si>
  <si>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</si>
  <si>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</si>
  <si>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</si>
  <si>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</si>
  <si>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</si>
  <si>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</si>
  <si>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</si>
  <si>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</si>
  <si>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</si>
  <si>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</si>
  <si>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</si>
  <si>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</si>
  <si>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</si>
  <si>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</si>
  <si>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</si>
  <si>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</si>
  <si>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</si>
  <si>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</si>
  <si>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</si>
  <si>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</si>
  <si>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</si>
  <si>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</si>
  <si>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</si>
  <si>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</si>
  <si>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</si>
  <si>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</si>
  <si>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</si>
  <si>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</si>
  <si>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</si>
  <si>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</si>
  <si>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</si>
  <si>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</si>
  <si>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</si>
  <si>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</si>
  <si>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</si>
  <si>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</si>
  <si>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</si>
  <si>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</si>
  <si>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</si>
  <si>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</si>
  <si>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</si>
  <si>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</si>
  <si>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</si>
  <si>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</si>
  <si>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</si>
  <si>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</si>
  <si>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</si>
  <si>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</si>
  <si>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</si>
  <si>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</si>
  <si>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</si>
  <si>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</si>
  <si>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</si>
  <si>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</si>
  <si>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</si>
  <si>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</si>
  <si>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</si>
  <si>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</si>
  <si>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</si>
  <si>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</si>
  <si>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</si>
  <si>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</si>
  <si>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</si>
  <si>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</si>
  <si>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</si>
  <si>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</si>
  <si>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</si>
  <si>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</si>
  <si>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</si>
  <si>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</si>
  <si>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</si>
  <si>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</si>
  <si>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</si>
  <si>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</si>
  <si>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</si>
  <si>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</si>
  <si>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</si>
  <si>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</si>
  <si>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</si>
  <si>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</si>
  <si>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</si>
  <si>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</si>
  <si>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</si>
  <si>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</si>
  <si>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</si>
  <si>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</si>
  <si>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</si>
  <si>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</si>
  <si>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</si>
  <si>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</si>
  <si>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</si>
  <si>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</si>
  <si>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</si>
  <si>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</si>
  <si>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</si>
  <si>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</si>
  <si>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</si>
  <si>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</si>
  <si>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</si>
  <si>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</si>
  <si>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</si>
  <si>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</si>
  <si>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</si>
  <si>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</si>
  <si>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</si>
  <si>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</si>
  <si>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</si>
  <si>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</si>
  <si>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</si>
  <si>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</si>
  <si>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</si>
  <si>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</si>
  <si>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</si>
  <si>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</si>
  <si>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</si>
  <si>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</si>
  <si>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</si>
  <si>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</si>
  <si>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</si>
  <si>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</si>
  <si>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</si>
  <si>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</si>
  <si>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</si>
  <si>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</si>
  <si>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</si>
  <si>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</si>
  <si>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</si>
  <si>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</si>
  <si>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</si>
  <si>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</si>
  <si>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</si>
  <si>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</si>
  <si>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</si>
  <si>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</si>
  <si>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</si>
  <si>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</si>
  <si>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</si>
  <si>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</si>
  <si>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</si>
  <si>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</si>
  <si>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</si>
  <si>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</si>
  <si>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</si>
  <si>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</si>
  <si>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</si>
  <si>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</si>
  <si>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</si>
  <si>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</si>
  <si>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</si>
  <si>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</si>
  <si>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</si>
  <si>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</si>
  <si>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</si>
  <si>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</si>
  <si>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</si>
  <si>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</si>
  <si>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</si>
  <si>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</si>
  <si>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</si>
  <si>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</si>
  <si>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</si>
  <si>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</si>
  <si>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</si>
  <si>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</si>
  <si>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</si>
  <si>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</si>
  <si>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</si>
  <si>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</si>
  <si>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</si>
  <si>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</si>
  <si>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</si>
  <si>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</si>
  <si>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</si>
  <si>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</si>
  <si>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</si>
  <si>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</si>
  <si>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</si>
  <si>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</si>
  <si>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</si>
  <si>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</si>
  <si>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</si>
  <si>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</si>
  <si>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</si>
  <si>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</si>
  <si>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</si>
  <si>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</si>
  <si>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</si>
  <si>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</si>
  <si>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</si>
  <si>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</si>
  <si>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</si>
  <si>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</si>
  <si>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</si>
  <si>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</si>
  <si>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</si>
  <si>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</si>
  <si>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</si>
  <si>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</si>
  <si>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</si>
  <si>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</si>
  <si>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</si>
  <si>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</si>
  <si>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</si>
  <si>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</si>
  <si>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</si>
  <si>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</si>
  <si>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</si>
  <si>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</si>
  <si>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</si>
  <si>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</si>
  <si>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</si>
  <si>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</si>
  <si>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</si>
  <si>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</si>
  <si>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</si>
  <si>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</si>
  <si>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</si>
  <si>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</si>
  <si>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</si>
  <si>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</si>
  <si>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</si>
  <si>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</si>
  <si>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</si>
  <si>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</si>
  <si>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</si>
  <si>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</si>
  <si>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</si>
  <si>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</si>
  <si>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</si>
  <si>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</si>
  <si>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</si>
  <si>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</si>
  <si>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</si>
  <si>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</si>
  <si>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</si>
  <si>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</si>
  <si>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</si>
  <si>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</si>
  <si>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</si>
  <si>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</si>
  <si>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</si>
  <si>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</si>
  <si>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</si>
  <si>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</si>
  <si>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</si>
  <si>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</si>
  <si>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</si>
  <si>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</si>
  <si>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</si>
  <si>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</si>
  <si>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</si>
  <si>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</si>
  <si>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</si>
  <si>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</si>
  <si>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</si>
  <si>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</si>
  <si>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</si>
  <si>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</si>
  <si>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</si>
  <si>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</si>
  <si>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</si>
  <si>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</si>
  <si>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</si>
  <si>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</si>
  <si>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</si>
  <si>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</si>
  <si>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</si>
  <si>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</si>
  <si>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</si>
  <si>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</si>
  <si>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</si>
  <si>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</si>
  <si>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</si>
  <si>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</si>
  <si>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</si>
  <si>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</si>
  <si>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</si>
  <si>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</si>
  <si>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</si>
  <si>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</si>
  <si>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</si>
  <si>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</si>
  <si>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</si>
  <si>
    <t>주택청약</t>
    <phoneticPr fontId="1" type="noConversion"/>
  </si>
  <si>
    <t>전기료+가스비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</si>
</sst>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6" borderId="57" xfId="41" applyFill="1" applyBorder="1">
      <alignment vertical="center"/>
    </xf>
    <xf numFmtId="176" fontId="18" fillId="46" borderId="57" xfId="41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6" fontId="0" fillId="47" borderId="1" xfId="0" applyNumberFormat="1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82" fontId="2" fillId="47" borderId="3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176" fontId="2" fillId="47" borderId="5" xfId="0" applyNumberFormat="1" applyFont="1" applyFill="1" applyBorder="1">
      <alignment vertical="center"/>
    </xf>
    <xf numFmtId="0" fontId="2" fillId="47" borderId="4" xfId="0" applyFont="1" applyFill="1" applyBorder="1">
      <alignment vertical="center"/>
    </xf>
    <xf numFmtId="176" fontId="2" fillId="47" borderId="1" xfId="0" applyNumberFormat="1" applyFont="1" applyFill="1" applyBorder="1">
      <alignment vertical="center"/>
    </xf>
    <xf numFmtId="0" fontId="0" fillId="47" borderId="5" xfId="0" applyFill="1" applyBorder="1">
      <alignment vertical="center"/>
    </xf>
    <xf numFmtId="0" fontId="0" fillId="48" borderId="1" xfId="0" applyFill="1" applyBorder="1">
      <alignment vertical="center"/>
    </xf>
    <xf numFmtId="176" fontId="0" fillId="48" borderId="1" xfId="0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18" fillId="48" borderId="57" xfId="41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opLeftCell="A19" workbookViewId="0">
      <selection activeCell="G31" sqref="G31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51" customWidth="1"/>
    <col min="8" max="9" width="12.5" style="114" bestFit="1" customWidth="1"/>
    <col min="10" max="10" width="14.25" style="114" customWidth="1"/>
    <col min="11" max="11" width="14.875" style="157" bestFit="1" customWidth="1"/>
    <col min="12" max="12" width="11.25" style="118" bestFit="1" customWidth="1"/>
    <col min="13" max="13" width="14.25" style="134" bestFit="1" customWidth="1"/>
    <col min="14" max="14" width="16.625" style="133" bestFit="1" customWidth="1"/>
    <col min="15" max="15" width="9.125" style="92" bestFit="1" customWidth="1"/>
    <col min="16" max="16" width="14.25" style="134" bestFit="1" customWidth="1"/>
    <col min="17" max="17" width="16.625" style="168" bestFit="1" customWidth="1"/>
    <col min="18" max="18" width="12.5" style="1" bestFit="1" customWidth="1"/>
    <col min="19" max="19" width="12.375" style="1" bestFit="1" customWidth="1"/>
  </cols>
  <sheetData>
    <row r="1" spans="1:20" x14ac:dyDescent="0.3">
      <c r="A1" s="244"/>
      <c r="B1" s="244"/>
      <c r="C1" s="245"/>
      <c r="D1" s="246" t="s">
        <v>85</v>
      </c>
      <c r="E1" s="247"/>
      <c r="F1" s="247"/>
      <c r="G1" s="247"/>
      <c r="H1" s="251" t="s">
        <v>179</v>
      </c>
      <c r="I1" s="251"/>
      <c r="J1" s="248" t="s">
        <v>169</v>
      </c>
      <c r="K1" s="249"/>
      <c r="L1" s="250"/>
      <c r="M1" s="240" t="s">
        <v>170</v>
      </c>
      <c r="N1" s="241"/>
      <c r="O1" s="241"/>
      <c r="P1" s="242"/>
      <c r="Q1" s="237" t="s">
        <v>182</v>
      </c>
      <c r="R1" s="234" t="s">
        <v>183</v>
      </c>
      <c r="S1" s="235" t="s">
        <v>184</v>
      </c>
    </row>
    <row r="2" spans="1:20" ht="33" x14ac:dyDescent="0.3">
      <c r="A2" s="244"/>
      <c r="B2" s="244"/>
      <c r="C2" s="245"/>
      <c r="D2" s="165" t="s">
        <v>166</v>
      </c>
      <c r="E2" s="159" t="s">
        <v>165</v>
      </c>
      <c r="F2" s="110" t="s">
        <v>171</v>
      </c>
      <c r="G2" s="146" t="s">
        <v>172</v>
      </c>
      <c r="H2" s="158" t="s">
        <v>180</v>
      </c>
      <c r="I2" s="158" t="s">
        <v>181</v>
      </c>
      <c r="J2" s="158" t="s">
        <v>178</v>
      </c>
      <c r="K2" s="152" t="s">
        <v>86</v>
      </c>
      <c r="L2" s="129" t="s">
        <v>12</v>
      </c>
      <c r="M2" s="135" t="s">
        <v>175</v>
      </c>
      <c r="N2" s="131" t="s">
        <v>87</v>
      </c>
      <c r="O2" s="111" t="s">
        <v>12</v>
      </c>
      <c r="P2" s="137" t="s">
        <v>176</v>
      </c>
      <c r="Q2" s="237"/>
      <c r="R2" s="234"/>
      <c r="S2" s="235"/>
    </row>
    <row r="3" spans="1:20" s="17" customFormat="1" x14ac:dyDescent="0.3">
      <c r="A3" s="24" t="s">
        <v>13</v>
      </c>
      <c r="B3" s="24"/>
      <c r="C3" s="25"/>
      <c r="D3" s="91">
        <v>0</v>
      </c>
      <c r="E3" s="160"/>
      <c r="F3" s="112"/>
      <c r="G3" s="147"/>
      <c r="H3" s="112"/>
      <c r="I3" s="112"/>
      <c r="J3" s="112"/>
      <c r="K3" s="153">
        <v>800000</v>
      </c>
      <c r="L3" s="130"/>
      <c r="M3" s="39">
        <v>0</v>
      </c>
      <c r="N3" s="132">
        <v>0</v>
      </c>
      <c r="O3" s="25"/>
      <c r="P3" s="39">
        <v>0</v>
      </c>
      <c r="Q3" s="168"/>
      <c r="R3" s="18"/>
      <c r="S3" s="18"/>
    </row>
    <row r="4" spans="1:20" s="22" customFormat="1" hidden="1" x14ac:dyDescent="0.3">
      <c r="A4" s="22">
        <v>1</v>
      </c>
      <c r="B4" s="243">
        <v>2022</v>
      </c>
      <c r="C4" s="127">
        <v>1</v>
      </c>
      <c r="D4" s="166">
        <v>2500000</v>
      </c>
      <c r="E4" s="161">
        <v>0</v>
      </c>
      <c r="F4" s="114"/>
      <c r="G4" s="148">
        <v>400000</v>
      </c>
      <c r="H4" s="114"/>
      <c r="I4" s="114"/>
      <c r="J4" s="114"/>
      <c r="K4" s="153">
        <f t="shared" ref="K4:K15" si="0" xml:space="preserve"> (K3 + G4) + ((K3 + G4) * O4 )</f>
        <v>1212000</v>
      </c>
      <c r="L4" s="130"/>
      <c r="M4" s="39"/>
      <c r="N4" s="132">
        <v>0</v>
      </c>
      <c r="O4" s="25">
        <v>0.01</v>
      </c>
      <c r="P4" s="24"/>
      <c r="Q4" s="168"/>
      <c r="T4" s="96"/>
    </row>
    <row r="5" spans="1:20" s="22" customFormat="1" hidden="1" x14ac:dyDescent="0.3">
      <c r="B5" s="243"/>
      <c r="C5" s="127">
        <v>2</v>
      </c>
      <c r="D5" s="166">
        <v>2500000</v>
      </c>
      <c r="E5" s="161">
        <v>0</v>
      </c>
      <c r="F5" s="114"/>
      <c r="G5" s="148">
        <v>400000</v>
      </c>
      <c r="H5" s="114"/>
      <c r="I5" s="114"/>
      <c r="J5" s="114"/>
      <c r="K5" s="153">
        <f t="shared" si="0"/>
        <v>1628120</v>
      </c>
      <c r="L5" s="130"/>
      <c r="M5" s="39"/>
      <c r="N5" s="132">
        <v>0</v>
      </c>
      <c r="O5" s="25">
        <v>0.01</v>
      </c>
      <c r="P5" s="24"/>
      <c r="Q5" s="168"/>
      <c r="T5" s="96"/>
    </row>
    <row r="6" spans="1:20" s="22" customFormat="1" hidden="1" x14ac:dyDescent="0.3">
      <c r="B6" s="243"/>
      <c r="C6" s="127">
        <v>3</v>
      </c>
      <c r="D6" s="166">
        <v>2500000</v>
      </c>
      <c r="E6" s="161">
        <v>0</v>
      </c>
      <c r="F6" s="114"/>
      <c r="G6" s="148">
        <v>400000</v>
      </c>
      <c r="H6" s="114"/>
      <c r="I6" s="114"/>
      <c r="J6" s="114"/>
      <c r="K6" s="153">
        <f t="shared" si="0"/>
        <v>2048401.2</v>
      </c>
      <c r="L6" s="130"/>
      <c r="M6" s="39"/>
      <c r="N6" s="132">
        <v>0</v>
      </c>
      <c r="O6" s="25">
        <v>0.01</v>
      </c>
      <c r="P6" s="24"/>
      <c r="Q6" s="168"/>
      <c r="T6" s="96"/>
    </row>
    <row r="7" spans="1:20" s="22" customFormat="1" hidden="1" x14ac:dyDescent="0.3">
      <c r="B7" s="243"/>
      <c r="C7" s="127">
        <v>4</v>
      </c>
      <c r="D7" s="166">
        <v>2500000</v>
      </c>
      <c r="E7" s="161">
        <v>0</v>
      </c>
      <c r="F7" s="114"/>
      <c r="G7" s="148">
        <v>400000</v>
      </c>
      <c r="H7" s="114"/>
      <c r="I7" s="114"/>
      <c r="J7" s="114"/>
      <c r="K7" s="153">
        <f t="shared" si="0"/>
        <v>2472885.2120000003</v>
      </c>
      <c r="L7" s="130"/>
      <c r="M7" s="39"/>
      <c r="N7" s="132">
        <v>0</v>
      </c>
      <c r="O7" s="25">
        <v>0.01</v>
      </c>
      <c r="P7" s="24"/>
      <c r="Q7" s="168"/>
      <c r="T7" s="96"/>
    </row>
    <row r="8" spans="1:20" s="22" customFormat="1" hidden="1" x14ac:dyDescent="0.3">
      <c r="B8" s="243"/>
      <c r="C8" s="127">
        <v>5</v>
      </c>
      <c r="D8" s="166">
        <v>2500000</v>
      </c>
      <c r="E8" s="161">
        <v>1000000</v>
      </c>
      <c r="F8" s="114"/>
      <c r="G8" s="148">
        <v>400000</v>
      </c>
      <c r="H8" s="114"/>
      <c r="I8" s="114"/>
      <c r="J8" s="114"/>
      <c r="K8" s="153">
        <f t="shared" si="0"/>
        <v>2901614.0641200002</v>
      </c>
      <c r="L8" s="130"/>
      <c r="M8" s="39"/>
      <c r="N8" s="132">
        <v>0</v>
      </c>
      <c r="O8" s="25">
        <v>0.01</v>
      </c>
      <c r="P8" s="24"/>
      <c r="Q8" s="168"/>
      <c r="T8" s="96"/>
    </row>
    <row r="9" spans="1:20" s="22" customFormat="1" hidden="1" x14ac:dyDescent="0.3">
      <c r="B9" s="243"/>
      <c r="C9" s="127">
        <v>6</v>
      </c>
      <c r="D9" s="166">
        <v>2500000</v>
      </c>
      <c r="E9" s="161">
        <v>0</v>
      </c>
      <c r="F9" s="114"/>
      <c r="G9" s="148">
        <v>400000</v>
      </c>
      <c r="H9" s="114"/>
      <c r="I9" s="114"/>
      <c r="J9" s="114"/>
      <c r="K9" s="153">
        <f t="shared" si="0"/>
        <v>3334630.2047612001</v>
      </c>
      <c r="L9" s="130"/>
      <c r="M9" s="39"/>
      <c r="N9" s="132">
        <v>0</v>
      </c>
      <c r="O9" s="25">
        <v>0.01</v>
      </c>
      <c r="P9" s="24"/>
      <c r="Q9" s="168"/>
      <c r="T9" s="96"/>
    </row>
    <row r="10" spans="1:20" s="22" customFormat="1" hidden="1" x14ac:dyDescent="0.3">
      <c r="B10" s="243"/>
      <c r="C10" s="127">
        <v>7</v>
      </c>
      <c r="D10" s="166">
        <v>2500000</v>
      </c>
      <c r="E10" s="161">
        <v>600000</v>
      </c>
      <c r="F10" s="114"/>
      <c r="G10" s="148">
        <v>400000</v>
      </c>
      <c r="H10" s="114"/>
      <c r="I10" s="114"/>
      <c r="J10" s="114"/>
      <c r="K10" s="153">
        <f t="shared" si="0"/>
        <v>3771976.5068088123</v>
      </c>
      <c r="L10" s="130"/>
      <c r="M10" s="39"/>
      <c r="N10" s="132">
        <v>0</v>
      </c>
      <c r="O10" s="25">
        <v>0.01</v>
      </c>
      <c r="P10" s="24"/>
      <c r="Q10" s="168"/>
      <c r="T10" s="96"/>
    </row>
    <row r="11" spans="1:20" s="22" customFormat="1" hidden="1" x14ac:dyDescent="0.3">
      <c r="B11" s="243"/>
      <c r="C11" s="127">
        <v>8</v>
      </c>
      <c r="D11" s="166">
        <v>2500000</v>
      </c>
      <c r="E11" s="161">
        <v>5056544</v>
      </c>
      <c r="F11" s="114"/>
      <c r="G11" s="148">
        <v>400000</v>
      </c>
      <c r="H11" s="114"/>
      <c r="I11" s="114"/>
      <c r="J11" s="114"/>
      <c r="K11" s="153">
        <f t="shared" si="0"/>
        <v>4213696.2718769005</v>
      </c>
      <c r="L11" s="130"/>
      <c r="M11" s="39"/>
      <c r="N11" s="132">
        <v>0</v>
      </c>
      <c r="O11" s="25">
        <v>0.01</v>
      </c>
      <c r="P11" s="24"/>
      <c r="Q11" s="168"/>
      <c r="T11" s="96"/>
    </row>
    <row r="12" spans="1:20" s="22" customFormat="1" hidden="1" x14ac:dyDescent="0.3">
      <c r="B12" s="243"/>
      <c r="C12" s="127">
        <v>9</v>
      </c>
      <c r="D12" s="166">
        <v>1800000</v>
      </c>
      <c r="E12" s="161">
        <v>1600000</v>
      </c>
      <c r="F12" s="114"/>
      <c r="G12" s="148">
        <v>400000</v>
      </c>
      <c r="H12" s="114"/>
      <c r="I12" s="114"/>
      <c r="J12" s="114"/>
      <c r="K12" s="153">
        <f t="shared" si="0"/>
        <v>4696742.8047706848</v>
      </c>
      <c r="L12" s="130"/>
      <c r="M12" s="39"/>
      <c r="N12" s="132">
        <v>0</v>
      </c>
      <c r="O12" s="25">
        <v>1.7999999999999999E-2</v>
      </c>
      <c r="P12" s="24"/>
      <c r="Q12" s="168"/>
      <c r="T12" s="96"/>
    </row>
    <row r="13" spans="1:20" s="22" customFormat="1" hidden="1" x14ac:dyDescent="0.3">
      <c r="B13" s="243"/>
      <c r="C13" s="127">
        <v>10</v>
      </c>
      <c r="D13" s="166">
        <v>4500000</v>
      </c>
      <c r="E13" s="161">
        <v>3700000</v>
      </c>
      <c r="F13" s="114"/>
      <c r="G13" s="148">
        <v>400000</v>
      </c>
      <c r="H13" s="114"/>
      <c r="I13" s="114"/>
      <c r="J13" s="114"/>
      <c r="K13" s="153">
        <f t="shared" si="0"/>
        <v>4638035.9523413228</v>
      </c>
      <c r="L13" s="130"/>
      <c r="M13" s="39"/>
      <c r="N13" s="132">
        <v>0</v>
      </c>
      <c r="O13" s="25">
        <v>-0.09</v>
      </c>
      <c r="P13" s="24"/>
      <c r="Q13" s="168"/>
      <c r="T13" s="96"/>
    </row>
    <row r="14" spans="1:20" s="23" customFormat="1" ht="15.75" hidden="1" customHeight="1" thickBot="1" x14ac:dyDescent="0.3">
      <c r="A14" s="22"/>
      <c r="B14" s="243"/>
      <c r="C14" s="127">
        <v>11</v>
      </c>
      <c r="D14" s="166">
        <v>3500000</v>
      </c>
      <c r="E14" s="161">
        <v>0</v>
      </c>
      <c r="F14" s="114"/>
      <c r="G14" s="148">
        <v>400000</v>
      </c>
      <c r="H14" s="114"/>
      <c r="I14" s="114"/>
      <c r="J14" s="114"/>
      <c r="K14" s="153">
        <f t="shared" si="0"/>
        <v>5128720.5994834667</v>
      </c>
      <c r="L14" s="130"/>
      <c r="M14" s="39"/>
      <c r="N14" s="132">
        <v>0</v>
      </c>
      <c r="O14" s="25">
        <v>1.7999999999999999E-2</v>
      </c>
      <c r="P14" s="24"/>
      <c r="Q14" s="168"/>
      <c r="R14" s="22"/>
      <c r="S14" s="22"/>
      <c r="T14" s="97"/>
    </row>
    <row r="15" spans="1:20" s="21" customFormat="1" ht="17.25" hidden="1" thickBot="1" x14ac:dyDescent="0.35">
      <c r="A15" s="40"/>
      <c r="B15" s="243"/>
      <c r="C15" s="128">
        <v>12</v>
      </c>
      <c r="D15" s="166">
        <v>2500000</v>
      </c>
      <c r="E15" s="162">
        <v>1000000</v>
      </c>
      <c r="F15" s="115"/>
      <c r="G15" s="149">
        <v>400000</v>
      </c>
      <c r="H15" s="115"/>
      <c r="I15" s="115"/>
      <c r="J15" s="115"/>
      <c r="K15" s="132">
        <f t="shared" si="0"/>
        <v>5241227.1283103265</v>
      </c>
      <c r="L15" s="130"/>
      <c r="M15" s="39"/>
      <c r="N15" s="132">
        <v>0</v>
      </c>
      <c r="O15" s="136">
        <v>-5.1999999999999998E-2</v>
      </c>
      <c r="P15" s="91"/>
      <c r="Q15" s="168"/>
      <c r="R15" s="40"/>
      <c r="S15" s="40"/>
      <c r="T15" s="38"/>
    </row>
    <row r="16" spans="1:20" s="35" customFormat="1" x14ac:dyDescent="0.3">
      <c r="A16" s="22">
        <v>2</v>
      </c>
      <c r="B16" s="238">
        <v>2023</v>
      </c>
      <c r="C16" s="127">
        <v>1</v>
      </c>
      <c r="D16" s="167">
        <v>2500000</v>
      </c>
      <c r="E16" s="161">
        <v>0</v>
      </c>
      <c r="F16" s="113"/>
      <c r="G16" s="150">
        <v>400000</v>
      </c>
      <c r="H16" s="113"/>
      <c r="I16" s="113"/>
      <c r="J16" s="113"/>
      <c r="K16" s="141">
        <f xml:space="preserve"> (K15 + 400000) + ((K15 + 400000) * O16 )</f>
        <v>5906364.8033409119</v>
      </c>
      <c r="L16" s="143"/>
      <c r="M16" s="140">
        <v>0</v>
      </c>
      <c r="N16" s="141">
        <v>0</v>
      </c>
      <c r="O16" s="142">
        <v>4.7E-2</v>
      </c>
      <c r="P16" s="144"/>
      <c r="Q16" s="144"/>
      <c r="R16" s="22"/>
      <c r="S16" s="22"/>
      <c r="T16" s="98"/>
    </row>
    <row r="17" spans="1:20" s="22" customFormat="1" x14ac:dyDescent="0.3">
      <c r="B17" s="238"/>
      <c r="C17" s="127">
        <v>2</v>
      </c>
      <c r="D17" s="167">
        <v>2500000</v>
      </c>
      <c r="E17" s="161">
        <v>0</v>
      </c>
      <c r="F17" s="113"/>
      <c r="G17" s="150">
        <v>400000</v>
      </c>
      <c r="H17" s="113"/>
      <c r="I17" s="113"/>
      <c r="J17" s="113"/>
      <c r="K17" s="141">
        <f xml:space="preserve"> (K16 + 400000) + ((K16 + 400000) * O17 )</f>
        <v>6325283.8977509346</v>
      </c>
      <c r="L17" s="143"/>
      <c r="M17" s="140">
        <v>0</v>
      </c>
      <c r="N17" s="141">
        <v>0</v>
      </c>
      <c r="O17" s="142">
        <v>3.0000000000000001E-3</v>
      </c>
      <c r="P17" s="144"/>
      <c r="Q17" s="144"/>
      <c r="T17" s="96"/>
    </row>
    <row r="18" spans="1:20" s="22" customFormat="1" x14ac:dyDescent="0.3">
      <c r="B18" s="238"/>
      <c r="C18" s="127">
        <v>3</v>
      </c>
      <c r="D18" s="167">
        <v>2500000</v>
      </c>
      <c r="E18" s="161">
        <v>0</v>
      </c>
      <c r="F18" s="113"/>
      <c r="G18" s="150">
        <v>400000</v>
      </c>
      <c r="H18" s="113"/>
      <c r="I18" s="113"/>
      <c r="J18" s="113"/>
      <c r="K18" s="141">
        <f xml:space="preserve"> (K17 + 400000) + ((K17 + 400000) * O18 )</f>
        <v>6557151.8003071612</v>
      </c>
      <c r="L18" s="143"/>
      <c r="M18" s="140">
        <v>0</v>
      </c>
      <c r="N18" s="141">
        <v>7000000</v>
      </c>
      <c r="O18" s="142">
        <v>-2.5000000000000001E-2</v>
      </c>
      <c r="P18" s="144"/>
      <c r="Q18" s="144"/>
      <c r="T18" s="96"/>
    </row>
    <row r="19" spans="1:20" s="22" customFormat="1" x14ac:dyDescent="0.3">
      <c r="B19" s="238"/>
      <c r="C19" s="127">
        <v>4</v>
      </c>
      <c r="D19" s="167">
        <v>500000</v>
      </c>
      <c r="E19" s="161">
        <v>0</v>
      </c>
      <c r="F19" s="113"/>
      <c r="G19" s="150">
        <v>400000</v>
      </c>
      <c r="H19" s="113"/>
      <c r="I19" s="113"/>
      <c r="J19" s="113"/>
      <c r="K19" s="141">
        <f xml:space="preserve"> (K18 + 400000) + ((K18 + 400000) * O19 )</f>
        <v>6365793.8972810525</v>
      </c>
      <c r="L19" s="143"/>
      <c r="M19" s="140">
        <v>0</v>
      </c>
      <c r="N19" s="141">
        <f xml:space="preserve"> (N18 + D19 - E19 - M19) + ((N18 + D19 - E19 - M19) * O19)</f>
        <v>6862500</v>
      </c>
      <c r="O19" s="142">
        <v>-8.5000000000000006E-2</v>
      </c>
      <c r="P19" s="144"/>
      <c r="Q19" s="144"/>
      <c r="T19" s="96"/>
    </row>
    <row r="20" spans="1:20" s="22" customFormat="1" x14ac:dyDescent="0.3">
      <c r="B20" s="238"/>
      <c r="C20" s="127">
        <v>5</v>
      </c>
      <c r="D20" s="167">
        <v>100000</v>
      </c>
      <c r="E20" s="161">
        <v>0</v>
      </c>
      <c r="F20" s="113">
        <v>100000</v>
      </c>
      <c r="G20" s="150">
        <v>400000</v>
      </c>
      <c r="H20" s="113"/>
      <c r="I20" s="113"/>
      <c r="J20" s="113"/>
      <c r="K20" s="141">
        <f xml:space="preserve"> (K19 + G20 + F20) + ((K19 + G20 + F20) * L20 )</f>
        <v>7957455.1269487403</v>
      </c>
      <c r="L20" s="139">
        <v>0.159</v>
      </c>
      <c r="M20" s="140">
        <v>0</v>
      </c>
      <c r="N20" s="141">
        <f xml:space="preserve"> (N19 + D20 - E20 - M20) + ((N19 + D20 - E20 - M20) * O20)</f>
        <v>6266250</v>
      </c>
      <c r="O20" s="142">
        <v>-0.1</v>
      </c>
      <c r="P20" s="140">
        <f xml:space="preserve"> M20 + N20</f>
        <v>6266250</v>
      </c>
      <c r="Q20" s="138">
        <f xml:space="preserve"> K20 + P20</f>
        <v>14223705.12694874</v>
      </c>
      <c r="T20" s="96"/>
    </row>
    <row r="21" spans="1:20" s="22" customFormat="1" x14ac:dyDescent="0.3">
      <c r="B21" s="238"/>
      <c r="C21" s="127">
        <v>6</v>
      </c>
      <c r="D21" s="167">
        <v>15000000</v>
      </c>
      <c r="E21" s="161">
        <v>0</v>
      </c>
      <c r="F21" s="113">
        <v>750000</v>
      </c>
      <c r="G21" s="150">
        <v>500000</v>
      </c>
      <c r="H21" s="113"/>
      <c r="I21" s="113"/>
      <c r="J21" s="113"/>
      <c r="K21" s="141">
        <f xml:space="preserve"> (K20 + G21 + F21) + ((K20 + G21 + F21) * L21 )</f>
        <v>9373189.319233818</v>
      </c>
      <c r="L21" s="139">
        <v>1.7999999999999999E-2</v>
      </c>
      <c r="M21" s="140">
        <v>50000</v>
      </c>
      <c r="N21" s="141">
        <f xml:space="preserve"> (N20 + D21 - E21 - M21) + ((N20 + D21 - E21 - M21) * O21)</f>
        <v>24610850</v>
      </c>
      <c r="O21" s="142">
        <v>0.16</v>
      </c>
      <c r="P21" s="140">
        <f xml:space="preserve"> M21 + N21</f>
        <v>24660850</v>
      </c>
      <c r="Q21" s="138">
        <f xml:space="preserve"> K21 + P21</f>
        <v>34034039.31923382</v>
      </c>
      <c r="T21" s="96"/>
    </row>
    <row r="22" spans="1:20" s="22" customFormat="1" x14ac:dyDescent="0.3">
      <c r="B22" s="238"/>
      <c r="C22" s="127">
        <v>7</v>
      </c>
      <c r="D22" s="167">
        <v>700000</v>
      </c>
      <c r="E22" s="161">
        <v>0</v>
      </c>
      <c r="F22" s="113">
        <v>300000</v>
      </c>
      <c r="G22" s="150">
        <v>500000</v>
      </c>
      <c r="H22" s="113"/>
      <c r="I22" s="113"/>
      <c r="J22" s="113"/>
      <c r="K22" s="141">
        <f t="shared" ref="K22:K85" si="1" xml:space="preserve"> (K21 + G22 + F22) + ((K21 + G22 + F22) * L22 )</f>
        <v>10356306.726980027</v>
      </c>
      <c r="L22" s="139">
        <v>1.7999999999999999E-2</v>
      </c>
      <c r="M22" s="140">
        <v>100000</v>
      </c>
      <c r="N22" s="141">
        <f xml:space="preserve"> (N21 + D22 - E22 - M22) + ((N21 + D22 - E22 - M22) * O22)</f>
        <v>27227718</v>
      </c>
      <c r="O22" s="142">
        <v>0.08</v>
      </c>
      <c r="P22" s="140">
        <f t="shared" ref="P22:P85" si="2" xml:space="preserve"> M22 + N22</f>
        <v>27327718</v>
      </c>
      <c r="Q22" s="138">
        <f t="shared" ref="Q22:Q85" si="3" xml:space="preserve"> K22 + P22</f>
        <v>37684024.726980031</v>
      </c>
      <c r="T22" s="96"/>
    </row>
    <row r="23" spans="1:20" s="22" customFormat="1" x14ac:dyDescent="0.3">
      <c r="B23" s="238"/>
      <c r="C23" s="127">
        <v>8</v>
      </c>
      <c r="D23" s="167">
        <v>1100000</v>
      </c>
      <c r="E23" s="161">
        <v>17450000</v>
      </c>
      <c r="F23" s="113">
        <v>300000</v>
      </c>
      <c r="G23" s="150">
        <v>100000</v>
      </c>
      <c r="H23" s="113"/>
      <c r="I23" s="113"/>
      <c r="J23" s="113"/>
      <c r="K23" s="141">
        <f t="shared" si="1"/>
        <v>10853113.487522848</v>
      </c>
      <c r="L23" s="139">
        <v>8.9999999999999993E-3</v>
      </c>
      <c r="M23" s="140">
        <v>50000</v>
      </c>
      <c r="N23" s="141">
        <f xml:space="preserve"> (N22 + D23 - E23 - M23) + ((N22 + D23 - E23 - M23) * O23)</f>
        <v>9095283.1199999992</v>
      </c>
      <c r="O23" s="142">
        <v>-0.16</v>
      </c>
      <c r="P23" s="140">
        <f t="shared" si="2"/>
        <v>9145283.1199999992</v>
      </c>
      <c r="Q23" s="138">
        <f t="shared" si="3"/>
        <v>19998396.607522845</v>
      </c>
      <c r="T23" s="96"/>
    </row>
    <row r="24" spans="1:20" s="22" customFormat="1" x14ac:dyDescent="0.3">
      <c r="B24" s="238"/>
      <c r="C24" s="127">
        <v>9</v>
      </c>
      <c r="D24" s="167">
        <v>1100000</v>
      </c>
      <c r="E24" s="161">
        <v>0</v>
      </c>
      <c r="F24" s="113">
        <v>300000</v>
      </c>
      <c r="G24" s="150">
        <v>100000</v>
      </c>
      <c r="H24" s="113"/>
      <c r="I24" s="113"/>
      <c r="J24" s="113"/>
      <c r="K24" s="141">
        <f t="shared" si="1"/>
        <v>11050557.444747437</v>
      </c>
      <c r="L24" s="139">
        <v>-1.7999999999999999E-2</v>
      </c>
      <c r="M24" s="140">
        <v>50000</v>
      </c>
      <c r="N24" s="141">
        <f t="shared" ref="N24:N87" si="4" xml:space="preserve"> (N23 + D24 - E24 - M24) + ((N23 + D24 - E24 - M24) * O24)</f>
        <v>7507509.5088</v>
      </c>
      <c r="O24" s="142">
        <v>-0.26</v>
      </c>
      <c r="P24" s="140">
        <f t="shared" si="2"/>
        <v>7557509.5088</v>
      </c>
      <c r="Q24" s="138">
        <f t="shared" si="3"/>
        <v>18608066.953547437</v>
      </c>
      <c r="T24" s="96"/>
    </row>
    <row r="25" spans="1:20" s="22" customFormat="1" x14ac:dyDescent="0.3">
      <c r="B25" s="238"/>
      <c r="C25" s="127">
        <v>10</v>
      </c>
      <c r="D25" s="167">
        <v>7100000</v>
      </c>
      <c r="E25" s="161">
        <v>0</v>
      </c>
      <c r="F25" s="113">
        <v>300000</v>
      </c>
      <c r="G25" s="150">
        <v>100000</v>
      </c>
      <c r="H25" s="113">
        <v>16000000</v>
      </c>
      <c r="I25" s="113">
        <v>70000000</v>
      </c>
      <c r="J25" s="113">
        <v>54000000</v>
      </c>
      <c r="K25" s="141">
        <f t="shared" si="1"/>
        <v>11656667.478752891</v>
      </c>
      <c r="L25" s="139">
        <v>1.7999999999999999E-2</v>
      </c>
      <c r="M25" s="140">
        <v>50000</v>
      </c>
      <c r="N25" s="141">
        <f t="shared" si="4"/>
        <v>9316806.0856320001</v>
      </c>
      <c r="O25" s="142">
        <v>-0.36</v>
      </c>
      <c r="P25" s="140">
        <f t="shared" si="2"/>
        <v>9366806.0856320001</v>
      </c>
      <c r="Q25" s="138">
        <f t="shared" si="3"/>
        <v>21023473.564384893</v>
      </c>
      <c r="R25" s="113">
        <f xml:space="preserve"> H25 + I25</f>
        <v>86000000</v>
      </c>
      <c r="S25" s="113">
        <f xml:space="preserve"> J25 + Q25</f>
        <v>75023473.564384893</v>
      </c>
      <c r="T25" s="96"/>
    </row>
    <row r="26" spans="1:20" s="23" customFormat="1" ht="17.25" thickBot="1" x14ac:dyDescent="0.35">
      <c r="A26" s="22"/>
      <c r="B26" s="238"/>
      <c r="C26" s="127">
        <v>11</v>
      </c>
      <c r="D26" s="167">
        <v>4000000</v>
      </c>
      <c r="E26" s="161">
        <v>0</v>
      </c>
      <c r="F26" s="113">
        <v>300000</v>
      </c>
      <c r="G26" s="150">
        <v>100000</v>
      </c>
      <c r="H26" s="113">
        <v>10600000</v>
      </c>
      <c r="I26" s="113">
        <v>70000000</v>
      </c>
      <c r="J26" s="113">
        <v>54000000</v>
      </c>
      <c r="K26" s="141">
        <f t="shared" si="1"/>
        <v>11839647.464135339</v>
      </c>
      <c r="L26" s="139">
        <v>-1.7999999999999999E-2</v>
      </c>
      <c r="M26" s="140">
        <v>50000</v>
      </c>
      <c r="N26" s="141">
        <f t="shared" si="4"/>
        <v>8623423.9556608014</v>
      </c>
      <c r="O26" s="142">
        <v>-0.35</v>
      </c>
      <c r="P26" s="140">
        <f t="shared" si="2"/>
        <v>8673423.9556608014</v>
      </c>
      <c r="Q26" s="138">
        <f t="shared" si="3"/>
        <v>20513071.419796139</v>
      </c>
      <c r="R26" s="113">
        <f xml:space="preserve"> H26 + I26</f>
        <v>80600000</v>
      </c>
      <c r="S26" s="113">
        <f xml:space="preserve"> J26 + Q26</f>
        <v>74513071.419796139</v>
      </c>
      <c r="T26" s="97"/>
    </row>
    <row r="27" spans="1:20" s="207" customFormat="1" ht="17.25" thickBot="1" x14ac:dyDescent="0.35">
      <c r="A27" s="22"/>
      <c r="B27" s="238"/>
      <c r="C27" s="127">
        <v>12</v>
      </c>
      <c r="D27" s="167">
        <v>1400000</v>
      </c>
      <c r="E27" s="161">
        <v>0</v>
      </c>
      <c r="F27" s="113">
        <v>0</v>
      </c>
      <c r="G27" s="150">
        <v>100000</v>
      </c>
      <c r="H27" s="113">
        <v>10600000</v>
      </c>
      <c r="I27" s="113">
        <v>70000000</v>
      </c>
      <c r="J27" s="113">
        <v>54000000</v>
      </c>
      <c r="K27" s="141">
        <f t="shared" si="1"/>
        <v>12154561.118489776</v>
      </c>
      <c r="L27" s="139">
        <v>1.7999999999999999E-2</v>
      </c>
      <c r="M27" s="140">
        <v>50000</v>
      </c>
      <c r="N27" s="141">
        <f t="shared" si="4"/>
        <v>8377676.122755073</v>
      </c>
      <c r="O27" s="142">
        <v>-0.16</v>
      </c>
      <c r="P27" s="140">
        <f t="shared" si="2"/>
        <v>8427676.122755073</v>
      </c>
      <c r="Q27" s="138">
        <f t="shared" si="3"/>
        <v>20582237.241244849</v>
      </c>
      <c r="R27" s="113">
        <f t="shared" ref="R27:R90" si="5" xml:space="preserve"> H27 + I27</f>
        <v>80600000</v>
      </c>
      <c r="S27" s="113">
        <f t="shared" ref="S27:S90" si="6" xml:space="preserve"> J27 + Q27</f>
        <v>74582237.241244853</v>
      </c>
      <c r="T27" s="206"/>
    </row>
    <row r="28" spans="1:20" s="26" customFormat="1" x14ac:dyDescent="0.3">
      <c r="A28" s="26">
        <v>3</v>
      </c>
      <c r="B28" s="239">
        <v>2024</v>
      </c>
      <c r="C28" s="27">
        <v>1</v>
      </c>
      <c r="D28" s="163">
        <v>0</v>
      </c>
      <c r="E28" s="163">
        <v>8340000</v>
      </c>
      <c r="F28" s="163">
        <v>300000</v>
      </c>
      <c r="G28" s="148">
        <v>100000</v>
      </c>
      <c r="H28" s="114">
        <v>10600000</v>
      </c>
      <c r="I28" s="114">
        <v>70000000</v>
      </c>
      <c r="J28" s="114">
        <v>54000000</v>
      </c>
      <c r="K28" s="154">
        <f t="shared" si="1"/>
        <v>12680106.729674673</v>
      </c>
      <c r="L28" s="117">
        <v>0.01</v>
      </c>
      <c r="M28" s="39">
        <v>0</v>
      </c>
      <c r="N28" s="132">
        <f t="shared" si="4"/>
        <v>29387.375748956947</v>
      </c>
      <c r="O28" s="142">
        <v>-0.22</v>
      </c>
      <c r="P28" s="39">
        <f t="shared" si="2"/>
        <v>29387.375748956947</v>
      </c>
      <c r="Q28" s="169">
        <f t="shared" si="3"/>
        <v>12709494.105423629</v>
      </c>
      <c r="R28" s="116">
        <f t="shared" si="5"/>
        <v>80600000</v>
      </c>
      <c r="S28" s="116">
        <f t="shared" si="6"/>
        <v>66709494.105423629</v>
      </c>
      <c r="T28" s="101"/>
    </row>
    <row r="29" spans="1:20" s="32" customFormat="1" x14ac:dyDescent="0.3">
      <c r="B29" s="238"/>
      <c r="C29" s="33">
        <v>2</v>
      </c>
      <c r="D29" s="163">
        <v>0</v>
      </c>
      <c r="E29" s="163">
        <v>0</v>
      </c>
      <c r="F29" s="163">
        <v>0</v>
      </c>
      <c r="G29" s="148">
        <v>100000</v>
      </c>
      <c r="H29" s="114">
        <v>10600000</v>
      </c>
      <c r="I29" s="114">
        <v>70000000</v>
      </c>
      <c r="J29" s="114">
        <v>54000000</v>
      </c>
      <c r="K29" s="155">
        <f t="shared" si="1"/>
        <v>13010148.650808817</v>
      </c>
      <c r="L29" s="117">
        <v>1.7999999999999999E-2</v>
      </c>
      <c r="M29" s="39">
        <v>0</v>
      </c>
      <c r="N29" s="132">
        <f t="shared" si="4"/>
        <v>29916.348512438173</v>
      </c>
      <c r="O29" s="25">
        <v>1.7999999999999999E-2</v>
      </c>
      <c r="P29" s="39">
        <f t="shared" si="2"/>
        <v>29916.348512438173</v>
      </c>
      <c r="Q29" s="169">
        <f t="shared" si="3"/>
        <v>13040064.999321256</v>
      </c>
      <c r="R29" s="116">
        <f t="shared" si="5"/>
        <v>80600000</v>
      </c>
      <c r="S29" s="116">
        <f t="shared" si="6"/>
        <v>67040064.999321252</v>
      </c>
      <c r="T29" s="102"/>
    </row>
    <row r="30" spans="1:20" s="18" customFormat="1" x14ac:dyDescent="0.3">
      <c r="B30" s="238"/>
      <c r="C30" s="28">
        <v>3</v>
      </c>
      <c r="D30" s="163">
        <v>0</v>
      </c>
      <c r="E30" s="163">
        <v>0</v>
      </c>
      <c r="F30" s="163">
        <v>0</v>
      </c>
      <c r="G30" s="148">
        <v>100000</v>
      </c>
      <c r="H30" s="114">
        <v>10600000</v>
      </c>
      <c r="I30" s="114">
        <v>70000000</v>
      </c>
      <c r="J30" s="114">
        <v>54000000</v>
      </c>
      <c r="K30" s="155">
        <f t="shared" si="1"/>
        <v>13346131.326523375</v>
      </c>
      <c r="L30" s="117">
        <v>1.7999999999999999E-2</v>
      </c>
      <c r="M30" s="39">
        <v>0</v>
      </c>
      <c r="N30" s="132">
        <f t="shared" si="4"/>
        <v>30454.842785662062</v>
      </c>
      <c r="O30" s="25">
        <v>1.7999999999999999E-2</v>
      </c>
      <c r="P30" s="39">
        <f t="shared" si="2"/>
        <v>30454.842785662062</v>
      </c>
      <c r="Q30" s="169">
        <f t="shared" si="3"/>
        <v>13376586.169309037</v>
      </c>
      <c r="R30" s="116">
        <f t="shared" si="5"/>
        <v>80600000</v>
      </c>
      <c r="S30" s="116">
        <f t="shared" si="6"/>
        <v>67376586.169309035</v>
      </c>
      <c r="T30" s="99"/>
    </row>
    <row r="31" spans="1:20" s="18" customFormat="1" x14ac:dyDescent="0.3">
      <c r="B31" s="238"/>
      <c r="C31" s="28">
        <v>4</v>
      </c>
      <c r="D31" s="163">
        <v>0</v>
      </c>
      <c r="E31" s="163">
        <v>0</v>
      </c>
      <c r="F31" s="163">
        <v>0</v>
      </c>
      <c r="G31" s="148">
        <v>100000</v>
      </c>
      <c r="H31" s="114">
        <v>10600000</v>
      </c>
      <c r="I31" s="114">
        <v>70000000</v>
      </c>
      <c r="J31" s="114">
        <v>54000000</v>
      </c>
      <c r="K31" s="155">
        <f t="shared" si="1"/>
        <v>13688161.690400796</v>
      </c>
      <c r="L31" s="117">
        <v>1.7999999999999999E-2</v>
      </c>
      <c r="M31" s="39">
        <v>0</v>
      </c>
      <c r="N31" s="132">
        <f t="shared" si="4"/>
        <v>31003.029955803981</v>
      </c>
      <c r="O31" s="25">
        <v>1.7999999999999999E-2</v>
      </c>
      <c r="P31" s="39">
        <f t="shared" si="2"/>
        <v>31003.029955803981</v>
      </c>
      <c r="Q31" s="169">
        <f t="shared" si="3"/>
        <v>13719164.7203566</v>
      </c>
      <c r="R31" s="116">
        <f t="shared" si="5"/>
        <v>80600000</v>
      </c>
      <c r="S31" s="116">
        <f t="shared" si="6"/>
        <v>67719164.720356598</v>
      </c>
      <c r="T31" s="99"/>
    </row>
    <row r="32" spans="1:20" s="18" customFormat="1" x14ac:dyDescent="0.3">
      <c r="B32" s="238"/>
      <c r="C32" s="28">
        <v>5</v>
      </c>
      <c r="D32" s="163">
        <v>0</v>
      </c>
      <c r="E32" s="163">
        <v>0</v>
      </c>
      <c r="F32" s="163">
        <v>0</v>
      </c>
      <c r="G32" s="148">
        <v>100000</v>
      </c>
      <c r="H32" s="114">
        <v>10600000</v>
      </c>
      <c r="I32" s="114">
        <v>70000000</v>
      </c>
      <c r="J32" s="114">
        <v>54000000</v>
      </c>
      <c r="K32" s="155">
        <f t="shared" si="1"/>
        <v>14036348.600828011</v>
      </c>
      <c r="L32" s="117">
        <v>1.7999999999999999E-2</v>
      </c>
      <c r="M32" s="39">
        <v>0</v>
      </c>
      <c r="N32" s="132">
        <f t="shared" si="4"/>
        <v>31561.084495008454</v>
      </c>
      <c r="O32" s="25">
        <v>1.7999999999999999E-2</v>
      </c>
      <c r="P32" s="39">
        <f t="shared" si="2"/>
        <v>31561.084495008454</v>
      </c>
      <c r="Q32" s="169">
        <f t="shared" si="3"/>
        <v>14067909.685323019</v>
      </c>
      <c r="R32" s="116">
        <f t="shared" si="5"/>
        <v>80600000</v>
      </c>
      <c r="S32" s="116">
        <f t="shared" si="6"/>
        <v>68067909.685323015</v>
      </c>
      <c r="T32" s="99"/>
    </row>
    <row r="33" spans="1:20" s="18" customFormat="1" x14ac:dyDescent="0.3">
      <c r="B33" s="238"/>
      <c r="C33" s="28">
        <v>6</v>
      </c>
      <c r="D33" s="163">
        <v>0</v>
      </c>
      <c r="E33" s="163">
        <v>0</v>
      </c>
      <c r="F33" s="163">
        <v>300000</v>
      </c>
      <c r="G33" s="148">
        <v>100000</v>
      </c>
      <c r="H33" s="114">
        <v>10600000</v>
      </c>
      <c r="I33" s="114">
        <v>70000000</v>
      </c>
      <c r="J33" s="114">
        <v>54000000</v>
      </c>
      <c r="K33" s="155">
        <f t="shared" si="1"/>
        <v>14696202.875642914</v>
      </c>
      <c r="L33" s="117">
        <v>1.7999999999999999E-2</v>
      </c>
      <c r="M33" s="39">
        <v>0</v>
      </c>
      <c r="N33" s="132">
        <f t="shared" si="4"/>
        <v>32129.184015918607</v>
      </c>
      <c r="O33" s="25">
        <v>1.7999999999999999E-2</v>
      </c>
      <c r="P33" s="39">
        <f t="shared" si="2"/>
        <v>32129.184015918607</v>
      </c>
      <c r="Q33" s="169">
        <f t="shared" si="3"/>
        <v>14728332.059658833</v>
      </c>
      <c r="R33" s="116">
        <f t="shared" si="5"/>
        <v>80600000</v>
      </c>
      <c r="S33" s="116">
        <f t="shared" si="6"/>
        <v>68728332.059658825</v>
      </c>
      <c r="T33" s="99"/>
    </row>
    <row r="34" spans="1:20" s="18" customFormat="1" x14ac:dyDescent="0.3">
      <c r="B34" s="238"/>
      <c r="C34" s="28">
        <v>7</v>
      </c>
      <c r="D34" s="163">
        <v>0</v>
      </c>
      <c r="E34" s="163">
        <v>0</v>
      </c>
      <c r="F34" s="163">
        <v>300000</v>
      </c>
      <c r="G34" s="148">
        <v>100000</v>
      </c>
      <c r="H34" s="114">
        <v>10600000</v>
      </c>
      <c r="I34" s="114">
        <v>70000000</v>
      </c>
      <c r="J34" s="114">
        <v>54000000</v>
      </c>
      <c r="K34" s="155">
        <f t="shared" si="1"/>
        <v>15367934.527404487</v>
      </c>
      <c r="L34" s="117">
        <v>1.7999999999999999E-2</v>
      </c>
      <c r="M34" s="39">
        <v>0</v>
      </c>
      <c r="N34" s="132">
        <f t="shared" si="4"/>
        <v>32707.509328205142</v>
      </c>
      <c r="O34" s="25">
        <v>1.7999999999999999E-2</v>
      </c>
      <c r="P34" s="39">
        <f t="shared" si="2"/>
        <v>32707.509328205142</v>
      </c>
      <c r="Q34" s="169">
        <f t="shared" si="3"/>
        <v>15400642.036732692</v>
      </c>
      <c r="R34" s="116">
        <f t="shared" si="5"/>
        <v>80600000</v>
      </c>
      <c r="S34" s="116">
        <f t="shared" si="6"/>
        <v>69400642.036732689</v>
      </c>
      <c r="T34" s="99"/>
    </row>
    <row r="35" spans="1:20" s="18" customFormat="1" x14ac:dyDescent="0.3">
      <c r="B35" s="238"/>
      <c r="C35" s="28">
        <v>8</v>
      </c>
      <c r="D35" s="163">
        <v>0</v>
      </c>
      <c r="E35" s="163">
        <v>0</v>
      </c>
      <c r="F35" s="163">
        <v>300000</v>
      </c>
      <c r="G35" s="148">
        <v>100000</v>
      </c>
      <c r="H35" s="114">
        <v>10600000</v>
      </c>
      <c r="I35" s="114">
        <v>70000000</v>
      </c>
      <c r="J35" s="114">
        <v>54000000</v>
      </c>
      <c r="K35" s="155">
        <f t="shared" si="1"/>
        <v>16051757.348897768</v>
      </c>
      <c r="L35" s="117">
        <v>1.7999999999999999E-2</v>
      </c>
      <c r="M35" s="39">
        <v>0</v>
      </c>
      <c r="N35" s="132">
        <f t="shared" si="4"/>
        <v>33296.244496112835</v>
      </c>
      <c r="O35" s="25">
        <v>1.7999999999999999E-2</v>
      </c>
      <c r="P35" s="39">
        <f t="shared" si="2"/>
        <v>33296.244496112835</v>
      </c>
      <c r="Q35" s="169">
        <f t="shared" si="3"/>
        <v>16085053.593393881</v>
      </c>
      <c r="R35" s="116">
        <f t="shared" si="5"/>
        <v>80600000</v>
      </c>
      <c r="S35" s="116">
        <f t="shared" si="6"/>
        <v>70085053.593393877</v>
      </c>
      <c r="T35" s="99"/>
    </row>
    <row r="36" spans="1:20" s="18" customFormat="1" x14ac:dyDescent="0.3">
      <c r="B36" s="238"/>
      <c r="C36" s="28">
        <v>9</v>
      </c>
      <c r="D36" s="163">
        <v>0</v>
      </c>
      <c r="E36" s="163">
        <v>0</v>
      </c>
      <c r="F36" s="163">
        <v>300000</v>
      </c>
      <c r="G36" s="148">
        <v>100000</v>
      </c>
      <c r="H36" s="114">
        <v>10600000</v>
      </c>
      <c r="I36" s="114">
        <v>70000000</v>
      </c>
      <c r="J36" s="114">
        <v>54000000</v>
      </c>
      <c r="K36" s="155">
        <f t="shared" si="1"/>
        <v>16747888.981177928</v>
      </c>
      <c r="L36" s="117">
        <v>1.7999999999999999E-2</v>
      </c>
      <c r="M36" s="39">
        <v>0</v>
      </c>
      <c r="N36" s="132">
        <f t="shared" si="4"/>
        <v>33895.576897042869</v>
      </c>
      <c r="O36" s="25">
        <v>1.7999999999999999E-2</v>
      </c>
      <c r="P36" s="39">
        <f t="shared" si="2"/>
        <v>33895.576897042869</v>
      </c>
      <c r="Q36" s="169">
        <f t="shared" si="3"/>
        <v>16781784.55807497</v>
      </c>
      <c r="R36" s="116">
        <f t="shared" si="5"/>
        <v>80600000</v>
      </c>
      <c r="S36" s="116">
        <f t="shared" si="6"/>
        <v>70781784.558074966</v>
      </c>
      <c r="T36" s="99"/>
    </row>
    <row r="37" spans="1:20" s="18" customFormat="1" x14ac:dyDescent="0.3">
      <c r="B37" s="238"/>
      <c r="C37" s="28">
        <v>10</v>
      </c>
      <c r="D37" s="163">
        <v>0</v>
      </c>
      <c r="E37" s="163">
        <v>0</v>
      </c>
      <c r="F37" s="163">
        <v>300000</v>
      </c>
      <c r="G37" s="148">
        <v>100000</v>
      </c>
      <c r="H37" s="114">
        <v>10600000</v>
      </c>
      <c r="I37" s="114">
        <v>70000000</v>
      </c>
      <c r="J37" s="114">
        <v>54000000</v>
      </c>
      <c r="K37" s="155">
        <f t="shared" si="1"/>
        <v>17456550.98283913</v>
      </c>
      <c r="L37" s="117">
        <v>1.7999999999999999E-2</v>
      </c>
      <c r="M37" s="39">
        <v>0</v>
      </c>
      <c r="N37" s="132">
        <f t="shared" si="4"/>
        <v>34505.697281189641</v>
      </c>
      <c r="O37" s="25">
        <v>1.7999999999999999E-2</v>
      </c>
      <c r="P37" s="39">
        <f t="shared" si="2"/>
        <v>34505.697281189641</v>
      </c>
      <c r="Q37" s="169">
        <f t="shared" si="3"/>
        <v>17491056.680120319</v>
      </c>
      <c r="R37" s="116">
        <f t="shared" si="5"/>
        <v>80600000</v>
      </c>
      <c r="S37" s="116">
        <f t="shared" si="6"/>
        <v>71491056.680120319</v>
      </c>
      <c r="T37" s="99"/>
    </row>
    <row r="38" spans="1:20" s="29" customFormat="1" ht="17.25" thickBot="1" x14ac:dyDescent="0.35">
      <c r="B38" s="238"/>
      <c r="C38" s="30">
        <v>11</v>
      </c>
      <c r="D38" s="163">
        <v>0</v>
      </c>
      <c r="E38" s="163">
        <v>0</v>
      </c>
      <c r="F38" s="163">
        <v>300000</v>
      </c>
      <c r="G38" s="148">
        <v>100000</v>
      </c>
      <c r="H38" s="114">
        <v>10600000</v>
      </c>
      <c r="I38" s="114">
        <v>70000000</v>
      </c>
      <c r="J38" s="114">
        <v>54000000</v>
      </c>
      <c r="K38" s="155">
        <f t="shared" si="1"/>
        <v>18177968.900530234</v>
      </c>
      <c r="L38" s="117">
        <v>1.7999999999999999E-2</v>
      </c>
      <c r="M38" s="39">
        <v>0</v>
      </c>
      <c r="N38" s="132">
        <f t="shared" si="4"/>
        <v>35126.799832251054</v>
      </c>
      <c r="O38" s="94">
        <v>1.7999999999999999E-2</v>
      </c>
      <c r="P38" s="39">
        <f t="shared" si="2"/>
        <v>35126.799832251054</v>
      </c>
      <c r="Q38" s="169">
        <f t="shared" si="3"/>
        <v>18213095.700362485</v>
      </c>
      <c r="R38" s="116">
        <f t="shared" si="5"/>
        <v>80600000</v>
      </c>
      <c r="S38" s="116">
        <f t="shared" si="6"/>
        <v>72213095.700362489</v>
      </c>
      <c r="T38" s="100"/>
    </row>
    <row r="39" spans="1:20" s="178" customFormat="1" ht="17.25" thickBot="1" x14ac:dyDescent="0.35">
      <c r="A39" s="179"/>
      <c r="B39" s="238"/>
      <c r="C39" s="180">
        <v>12</v>
      </c>
      <c r="D39" s="171">
        <v>0</v>
      </c>
      <c r="E39" s="171">
        <v>0</v>
      </c>
      <c r="F39" s="163">
        <v>300000</v>
      </c>
      <c r="G39" s="173">
        <v>100000</v>
      </c>
      <c r="H39" s="114">
        <v>10600000</v>
      </c>
      <c r="I39" s="172">
        <v>70000000</v>
      </c>
      <c r="J39" s="172">
        <v>54000000</v>
      </c>
      <c r="K39" s="181">
        <f t="shared" si="1"/>
        <v>18912372.340739779</v>
      </c>
      <c r="L39" s="182">
        <v>1.7999999999999999E-2</v>
      </c>
      <c r="M39" s="39">
        <v>0</v>
      </c>
      <c r="N39" s="174">
        <f t="shared" si="4"/>
        <v>35759.082229231572</v>
      </c>
      <c r="O39" s="183">
        <v>1.7999999999999999E-2</v>
      </c>
      <c r="P39" s="175">
        <f t="shared" si="2"/>
        <v>35759.082229231572</v>
      </c>
      <c r="Q39" s="176">
        <f t="shared" si="3"/>
        <v>18948131.42296901</v>
      </c>
      <c r="R39" s="172">
        <f t="shared" si="5"/>
        <v>80600000</v>
      </c>
      <c r="S39" s="172">
        <f t="shared" si="6"/>
        <v>72948131.422969013</v>
      </c>
      <c r="T39" s="177"/>
    </row>
    <row r="40" spans="1:20" s="26" customFormat="1" x14ac:dyDescent="0.3">
      <c r="A40" s="26">
        <v>4</v>
      </c>
      <c r="B40" s="238">
        <v>2025</v>
      </c>
      <c r="C40" s="27">
        <v>1</v>
      </c>
      <c r="D40" s="170">
        <v>1100000</v>
      </c>
      <c r="E40" s="163">
        <v>0</v>
      </c>
      <c r="F40" s="114">
        <v>300000</v>
      </c>
      <c r="G40" s="148">
        <v>100000</v>
      </c>
      <c r="H40" s="114">
        <v>10600000</v>
      </c>
      <c r="I40" s="114">
        <v>70000000</v>
      </c>
      <c r="J40" s="114">
        <v>54000000</v>
      </c>
      <c r="K40" s="155">
        <f t="shared" si="1"/>
        <v>19659995.042873096</v>
      </c>
      <c r="L40" s="117">
        <v>1.7999999999999999E-2</v>
      </c>
      <c r="M40" s="39">
        <v>0</v>
      </c>
      <c r="N40" s="132">
        <f t="shared" si="4"/>
        <v>1140302.1185581484</v>
      </c>
      <c r="O40" s="93">
        <v>4.0000000000000001E-3</v>
      </c>
      <c r="P40" s="39">
        <f t="shared" si="2"/>
        <v>1140302.1185581484</v>
      </c>
      <c r="Q40" s="169">
        <f t="shared" si="3"/>
        <v>20800297.161431246</v>
      </c>
      <c r="R40" s="116">
        <f t="shared" si="5"/>
        <v>80600000</v>
      </c>
      <c r="S40" s="116">
        <f t="shared" si="6"/>
        <v>74800297.161431253</v>
      </c>
      <c r="T40" s="101"/>
    </row>
    <row r="41" spans="1:20" s="18" customFormat="1" x14ac:dyDescent="0.3">
      <c r="B41" s="238"/>
      <c r="C41" s="28">
        <v>2</v>
      </c>
      <c r="D41" s="170">
        <v>1100000</v>
      </c>
      <c r="E41" s="163">
        <v>0</v>
      </c>
      <c r="F41" s="114">
        <v>300000</v>
      </c>
      <c r="G41" s="148">
        <v>100000</v>
      </c>
      <c r="H41" s="114">
        <v>10600000</v>
      </c>
      <c r="I41" s="114">
        <v>70000000</v>
      </c>
      <c r="J41" s="114">
        <v>54000000</v>
      </c>
      <c r="K41" s="155">
        <f t="shared" si="1"/>
        <v>20421074.953644812</v>
      </c>
      <c r="L41" s="117">
        <v>1.7999999999999999E-2</v>
      </c>
      <c r="M41" s="39">
        <v>0</v>
      </c>
      <c r="N41" s="132">
        <f t="shared" si="4"/>
        <v>2280627.5566921951</v>
      </c>
      <c r="O41" s="25">
        <v>1.7999999999999999E-2</v>
      </c>
      <c r="P41" s="39">
        <f t="shared" si="2"/>
        <v>2280627.5566921951</v>
      </c>
      <c r="Q41" s="169">
        <f t="shared" si="3"/>
        <v>22701702.510337006</v>
      </c>
      <c r="R41" s="116">
        <f t="shared" si="5"/>
        <v>80600000</v>
      </c>
      <c r="S41" s="116">
        <f t="shared" si="6"/>
        <v>76701702.51033701</v>
      </c>
      <c r="T41" s="99"/>
    </row>
    <row r="42" spans="1:20" s="18" customFormat="1" x14ac:dyDescent="0.3">
      <c r="B42" s="238"/>
      <c r="C42" s="28">
        <v>3</v>
      </c>
      <c r="D42" s="170">
        <v>1100000</v>
      </c>
      <c r="E42" s="163">
        <v>0</v>
      </c>
      <c r="F42" s="114">
        <v>300000</v>
      </c>
      <c r="G42" s="148">
        <v>100000</v>
      </c>
      <c r="H42" s="114">
        <v>10600000</v>
      </c>
      <c r="I42" s="114">
        <v>70000000</v>
      </c>
      <c r="J42" s="114">
        <v>54000000</v>
      </c>
      <c r="K42" s="155">
        <f t="shared" si="1"/>
        <v>21195854.302810419</v>
      </c>
      <c r="L42" s="117">
        <v>1.7999999999999999E-2</v>
      </c>
      <c r="M42" s="39">
        <v>0</v>
      </c>
      <c r="N42" s="132">
        <f t="shared" si="4"/>
        <v>3441478.8527126545</v>
      </c>
      <c r="O42" s="25">
        <v>1.7999999999999999E-2</v>
      </c>
      <c r="P42" s="39">
        <f t="shared" si="2"/>
        <v>3441478.8527126545</v>
      </c>
      <c r="Q42" s="169">
        <f t="shared" si="3"/>
        <v>24637333.155523073</v>
      </c>
      <c r="R42" s="116">
        <f t="shared" si="5"/>
        <v>80600000</v>
      </c>
      <c r="S42" s="116">
        <f t="shared" si="6"/>
        <v>78637333.155523077</v>
      </c>
      <c r="T42" s="99"/>
    </row>
    <row r="43" spans="1:20" s="18" customFormat="1" x14ac:dyDescent="0.3">
      <c r="B43" s="238"/>
      <c r="C43" s="28">
        <v>4</v>
      </c>
      <c r="D43" s="170">
        <v>1100000</v>
      </c>
      <c r="E43" s="163">
        <v>0</v>
      </c>
      <c r="F43" s="114">
        <v>300000</v>
      </c>
      <c r="G43" s="148">
        <v>100000</v>
      </c>
      <c r="H43" s="114">
        <v>10600000</v>
      </c>
      <c r="I43" s="114">
        <v>70000000</v>
      </c>
      <c r="J43" s="114">
        <v>54000000</v>
      </c>
      <c r="K43" s="155">
        <f t="shared" si="1"/>
        <v>21984579.680261008</v>
      </c>
      <c r="L43" s="117">
        <v>1.7999999999999999E-2</v>
      </c>
      <c r="M43" s="39">
        <v>0</v>
      </c>
      <c r="N43" s="132">
        <f t="shared" si="4"/>
        <v>4623225.4720614823</v>
      </c>
      <c r="O43" s="25">
        <v>1.7999999999999999E-2</v>
      </c>
      <c r="P43" s="39">
        <f t="shared" si="2"/>
        <v>4623225.4720614823</v>
      </c>
      <c r="Q43" s="169">
        <f t="shared" si="3"/>
        <v>26607805.15232249</v>
      </c>
      <c r="R43" s="116">
        <f t="shared" si="5"/>
        <v>80600000</v>
      </c>
      <c r="S43" s="116">
        <f t="shared" si="6"/>
        <v>80607805.152322486</v>
      </c>
      <c r="T43" s="99"/>
    </row>
    <row r="44" spans="1:20" s="18" customFormat="1" x14ac:dyDescent="0.3">
      <c r="B44" s="238"/>
      <c r="C44" s="28">
        <v>5</v>
      </c>
      <c r="D44" s="170">
        <v>1100000</v>
      </c>
      <c r="E44" s="163">
        <v>0</v>
      </c>
      <c r="F44" s="114">
        <v>300000</v>
      </c>
      <c r="G44" s="148">
        <v>100000</v>
      </c>
      <c r="H44" s="114">
        <v>10600000</v>
      </c>
      <c r="I44" s="114">
        <v>70000000</v>
      </c>
      <c r="J44" s="114">
        <v>54000000</v>
      </c>
      <c r="K44" s="155">
        <f t="shared" si="1"/>
        <v>22787502.114505708</v>
      </c>
      <c r="L44" s="117">
        <v>1.7999999999999999E-2</v>
      </c>
      <c r="M44" s="39">
        <v>0</v>
      </c>
      <c r="N44" s="132">
        <f t="shared" si="4"/>
        <v>5826243.5305585889</v>
      </c>
      <c r="O44" s="25">
        <v>1.7999999999999999E-2</v>
      </c>
      <c r="P44" s="39">
        <f t="shared" si="2"/>
        <v>5826243.5305585889</v>
      </c>
      <c r="Q44" s="169">
        <f t="shared" si="3"/>
        <v>28613745.645064298</v>
      </c>
      <c r="R44" s="116">
        <f t="shared" si="5"/>
        <v>80600000</v>
      </c>
      <c r="S44" s="116">
        <f t="shared" si="6"/>
        <v>82613745.645064294</v>
      </c>
      <c r="T44" s="99"/>
    </row>
    <row r="45" spans="1:20" s="18" customFormat="1" x14ac:dyDescent="0.3">
      <c r="B45" s="238"/>
      <c r="C45" s="28">
        <v>6</v>
      </c>
      <c r="D45" s="170">
        <v>1100000</v>
      </c>
      <c r="E45" s="163">
        <v>0</v>
      </c>
      <c r="F45" s="114">
        <v>300000</v>
      </c>
      <c r="G45" s="148">
        <v>100000</v>
      </c>
      <c r="H45" s="114">
        <v>10600000</v>
      </c>
      <c r="I45" s="114">
        <v>70000000</v>
      </c>
      <c r="J45" s="114">
        <v>54000000</v>
      </c>
      <c r="K45" s="155">
        <f t="shared" si="1"/>
        <v>23604877.152566809</v>
      </c>
      <c r="L45" s="117">
        <v>1.7999999999999999E-2</v>
      </c>
      <c r="M45" s="39">
        <v>0</v>
      </c>
      <c r="N45" s="132">
        <f t="shared" si="4"/>
        <v>7050915.9141086433</v>
      </c>
      <c r="O45" s="25">
        <v>1.7999999999999999E-2</v>
      </c>
      <c r="P45" s="39">
        <f t="shared" si="2"/>
        <v>7050915.9141086433</v>
      </c>
      <c r="Q45" s="169">
        <f t="shared" si="3"/>
        <v>30655793.066675454</v>
      </c>
      <c r="R45" s="116">
        <f t="shared" si="5"/>
        <v>80600000</v>
      </c>
      <c r="S45" s="116">
        <f t="shared" si="6"/>
        <v>84655793.066675454</v>
      </c>
      <c r="T45" s="99"/>
    </row>
    <row r="46" spans="1:20" s="18" customFormat="1" x14ac:dyDescent="0.3">
      <c r="B46" s="238"/>
      <c r="C46" s="28">
        <v>7</v>
      </c>
      <c r="D46" s="170">
        <v>1100000</v>
      </c>
      <c r="E46" s="163">
        <v>0</v>
      </c>
      <c r="F46" s="114">
        <v>300000</v>
      </c>
      <c r="G46" s="148">
        <v>100000</v>
      </c>
      <c r="H46" s="114">
        <v>10600000</v>
      </c>
      <c r="I46" s="114">
        <v>70000000</v>
      </c>
      <c r="J46" s="114">
        <v>54000000</v>
      </c>
      <c r="K46" s="155">
        <f t="shared" si="1"/>
        <v>24436964.941313013</v>
      </c>
      <c r="L46" s="117">
        <v>1.7999999999999999E-2</v>
      </c>
      <c r="M46" s="39">
        <v>0</v>
      </c>
      <c r="N46" s="132">
        <f t="shared" si="4"/>
        <v>8297632.4005625993</v>
      </c>
      <c r="O46" s="25">
        <v>1.7999999999999999E-2</v>
      </c>
      <c r="P46" s="39">
        <f t="shared" si="2"/>
        <v>8297632.4005625993</v>
      </c>
      <c r="Q46" s="169">
        <f t="shared" si="3"/>
        <v>32734597.341875613</v>
      </c>
      <c r="R46" s="116">
        <f t="shared" si="5"/>
        <v>80600000</v>
      </c>
      <c r="S46" s="116">
        <f t="shared" si="6"/>
        <v>86734597.341875613</v>
      </c>
      <c r="T46" s="99"/>
    </row>
    <row r="47" spans="1:20" s="18" customFormat="1" x14ac:dyDescent="0.3">
      <c r="B47" s="238"/>
      <c r="C47" s="28">
        <v>8</v>
      </c>
      <c r="D47" s="170">
        <v>1100000</v>
      </c>
      <c r="E47" s="163">
        <v>0</v>
      </c>
      <c r="F47" s="114">
        <v>300000</v>
      </c>
      <c r="G47" s="148">
        <v>100000</v>
      </c>
      <c r="H47" s="114">
        <v>10600000</v>
      </c>
      <c r="I47" s="114">
        <v>70000000</v>
      </c>
      <c r="J47" s="114">
        <v>54000000</v>
      </c>
      <c r="K47" s="155">
        <f t="shared" si="1"/>
        <v>25284030.310256649</v>
      </c>
      <c r="L47" s="117">
        <v>1.7999999999999999E-2</v>
      </c>
      <c r="M47" s="39">
        <v>0</v>
      </c>
      <c r="N47" s="132">
        <f t="shared" si="4"/>
        <v>9566789.7837727256</v>
      </c>
      <c r="O47" s="25">
        <v>1.7999999999999999E-2</v>
      </c>
      <c r="P47" s="39">
        <f t="shared" si="2"/>
        <v>9566789.7837727256</v>
      </c>
      <c r="Q47" s="169">
        <f t="shared" si="3"/>
        <v>34850820.094029374</v>
      </c>
      <c r="R47" s="116">
        <f t="shared" si="5"/>
        <v>80600000</v>
      </c>
      <c r="S47" s="116">
        <f t="shared" si="6"/>
        <v>88850820.094029367</v>
      </c>
      <c r="T47" s="99"/>
    </row>
    <row r="48" spans="1:20" s="89" customFormat="1" x14ac:dyDescent="0.3">
      <c r="B48" s="238"/>
      <c r="C48" s="119">
        <v>9</v>
      </c>
      <c r="D48" s="170">
        <v>1100000</v>
      </c>
      <c r="E48" s="163">
        <v>0</v>
      </c>
      <c r="F48" s="114">
        <v>300000</v>
      </c>
      <c r="G48" s="148">
        <v>100000</v>
      </c>
      <c r="H48" s="114">
        <v>10600000</v>
      </c>
      <c r="I48" s="114">
        <v>70000000</v>
      </c>
      <c r="J48" s="114">
        <v>54000000</v>
      </c>
      <c r="K48" s="155">
        <f t="shared" si="1"/>
        <v>26146342.855841268</v>
      </c>
      <c r="L48" s="88">
        <v>1.7999999999999999E-2</v>
      </c>
      <c r="M48" s="39">
        <v>0</v>
      </c>
      <c r="N48" s="132">
        <f t="shared" si="4"/>
        <v>10858791.999880634</v>
      </c>
      <c r="O48" s="120">
        <v>1.7999999999999999E-2</v>
      </c>
      <c r="P48" s="39">
        <f t="shared" si="2"/>
        <v>10858791.999880634</v>
      </c>
      <c r="Q48" s="169">
        <f t="shared" si="3"/>
        <v>37005134.855721906</v>
      </c>
      <c r="R48" s="116">
        <f t="shared" si="5"/>
        <v>80600000</v>
      </c>
      <c r="S48" s="116">
        <f t="shared" si="6"/>
        <v>91005134.855721906</v>
      </c>
      <c r="T48" s="121"/>
    </row>
    <row r="49" spans="1:20" s="18" customFormat="1" x14ac:dyDescent="0.3">
      <c r="B49" s="238"/>
      <c r="C49" s="28">
        <v>10</v>
      </c>
      <c r="D49" s="170">
        <v>1100000</v>
      </c>
      <c r="E49" s="163">
        <v>0</v>
      </c>
      <c r="F49" s="114">
        <v>300000</v>
      </c>
      <c r="G49" s="148">
        <v>100000</v>
      </c>
      <c r="H49" s="114">
        <v>10600000</v>
      </c>
      <c r="I49" s="114">
        <v>70000000</v>
      </c>
      <c r="J49" s="114">
        <v>54000000</v>
      </c>
      <c r="K49" s="155">
        <f t="shared" si="1"/>
        <v>27024177.027246412</v>
      </c>
      <c r="L49" s="117">
        <v>1.7999999999999999E-2</v>
      </c>
      <c r="M49" s="39">
        <v>0</v>
      </c>
      <c r="N49" s="132">
        <f t="shared" si="4"/>
        <v>12174050.255878486</v>
      </c>
      <c r="O49" s="25">
        <v>1.7999999999999999E-2</v>
      </c>
      <c r="P49" s="39">
        <f t="shared" si="2"/>
        <v>12174050.255878486</v>
      </c>
      <c r="Q49" s="169">
        <f t="shared" si="3"/>
        <v>39198227.283124894</v>
      </c>
      <c r="R49" s="116">
        <f t="shared" si="5"/>
        <v>80600000</v>
      </c>
      <c r="S49" s="116">
        <f t="shared" si="6"/>
        <v>93198227.283124894</v>
      </c>
      <c r="T49" s="99"/>
    </row>
    <row r="50" spans="1:20" s="29" customFormat="1" ht="17.25" thickBot="1" x14ac:dyDescent="0.35">
      <c r="B50" s="238"/>
      <c r="C50" s="30">
        <v>11</v>
      </c>
      <c r="D50" s="170">
        <v>1100000</v>
      </c>
      <c r="E50" s="163">
        <v>0</v>
      </c>
      <c r="F50" s="114">
        <v>300000</v>
      </c>
      <c r="G50" s="148">
        <v>100000</v>
      </c>
      <c r="H50" s="114">
        <v>10600000</v>
      </c>
      <c r="I50" s="114">
        <v>70000000</v>
      </c>
      <c r="J50" s="114">
        <v>54000000</v>
      </c>
      <c r="K50" s="155">
        <f t="shared" si="1"/>
        <v>27917812.213736847</v>
      </c>
      <c r="L50" s="117">
        <v>1.7999999999999999E-2</v>
      </c>
      <c r="M50" s="39">
        <v>0</v>
      </c>
      <c r="N50" s="132">
        <f t="shared" si="4"/>
        <v>13512983.160484299</v>
      </c>
      <c r="O50" s="94">
        <v>1.7999999999999999E-2</v>
      </c>
      <c r="P50" s="39">
        <f t="shared" si="2"/>
        <v>13512983.160484299</v>
      </c>
      <c r="Q50" s="169">
        <f t="shared" si="3"/>
        <v>41430795.374221146</v>
      </c>
      <c r="R50" s="116">
        <f t="shared" si="5"/>
        <v>80600000</v>
      </c>
      <c r="S50" s="116">
        <f t="shared" si="6"/>
        <v>95430795.374221146</v>
      </c>
      <c r="T50" s="100"/>
    </row>
    <row r="51" spans="1:20" s="108" customFormat="1" ht="17.25" thickBot="1" x14ac:dyDescent="0.35">
      <c r="A51" s="103"/>
      <c r="B51" s="238"/>
      <c r="C51" s="104">
        <v>12</v>
      </c>
      <c r="D51" s="170">
        <v>1100000</v>
      </c>
      <c r="E51" s="164">
        <v>0</v>
      </c>
      <c r="F51" s="114">
        <v>300000</v>
      </c>
      <c r="G51" s="148">
        <v>100000</v>
      </c>
      <c r="H51" s="114">
        <v>10600000</v>
      </c>
      <c r="I51" s="114">
        <v>70000000</v>
      </c>
      <c r="J51" s="114">
        <v>54000000</v>
      </c>
      <c r="K51" s="156">
        <f t="shared" si="1"/>
        <v>28827532.833584111</v>
      </c>
      <c r="L51" s="105">
        <v>1.7999999999999999E-2</v>
      </c>
      <c r="M51" s="39">
        <v>0</v>
      </c>
      <c r="N51" s="132">
        <f t="shared" si="4"/>
        <v>14876016.857373016</v>
      </c>
      <c r="O51" s="106">
        <v>1.7999999999999999E-2</v>
      </c>
      <c r="P51" s="39">
        <f t="shared" si="2"/>
        <v>14876016.857373016</v>
      </c>
      <c r="Q51" s="169">
        <f t="shared" si="3"/>
        <v>43703549.690957129</v>
      </c>
      <c r="R51" s="116">
        <f t="shared" si="5"/>
        <v>80600000</v>
      </c>
      <c r="S51" s="116">
        <f t="shared" si="6"/>
        <v>97703549.690957129</v>
      </c>
      <c r="T51" s="107"/>
    </row>
    <row r="52" spans="1:20" s="26" customFormat="1" x14ac:dyDescent="0.3">
      <c r="A52" s="26">
        <v>4</v>
      </c>
      <c r="B52" s="238">
        <v>2026</v>
      </c>
      <c r="C52" s="27">
        <v>1</v>
      </c>
      <c r="D52" s="170">
        <v>1100000</v>
      </c>
      <c r="E52" s="163">
        <v>0</v>
      </c>
      <c r="F52" s="114">
        <v>300000</v>
      </c>
      <c r="G52" s="148">
        <v>100000</v>
      </c>
      <c r="H52" s="114">
        <v>10600000</v>
      </c>
      <c r="I52" s="114">
        <v>70000000</v>
      </c>
      <c r="J52" s="114">
        <v>54000000</v>
      </c>
      <c r="K52" s="155">
        <f t="shared" si="1"/>
        <v>29753628.424588624</v>
      </c>
      <c r="L52" s="117">
        <v>1.7999999999999999E-2</v>
      </c>
      <c r="M52" s="39">
        <v>0</v>
      </c>
      <c r="N52" s="132">
        <f t="shared" si="4"/>
        <v>16039920.924802508</v>
      </c>
      <c r="O52" s="93">
        <v>4.0000000000000001E-3</v>
      </c>
      <c r="P52" s="39">
        <f t="shared" si="2"/>
        <v>16039920.924802508</v>
      </c>
      <c r="Q52" s="169">
        <f t="shared" si="3"/>
        <v>45793549.349391133</v>
      </c>
      <c r="R52" s="116">
        <f t="shared" si="5"/>
        <v>80600000</v>
      </c>
      <c r="S52" s="116">
        <f t="shared" si="6"/>
        <v>99793549.349391133</v>
      </c>
      <c r="T52" s="101"/>
    </row>
    <row r="53" spans="1:20" s="32" customFormat="1" x14ac:dyDescent="0.3">
      <c r="B53" s="238"/>
      <c r="C53" s="33">
        <v>2</v>
      </c>
      <c r="D53" s="170">
        <v>1100000</v>
      </c>
      <c r="E53" s="163">
        <v>0</v>
      </c>
      <c r="F53" s="114">
        <v>300000</v>
      </c>
      <c r="G53" s="148">
        <v>100000</v>
      </c>
      <c r="H53" s="114">
        <v>10600000</v>
      </c>
      <c r="I53" s="114">
        <v>70000000</v>
      </c>
      <c r="J53" s="114">
        <v>54000000</v>
      </c>
      <c r="K53" s="155">
        <f t="shared" si="1"/>
        <v>30696393.736231219</v>
      </c>
      <c r="L53" s="117">
        <v>1.7999999999999999E-2</v>
      </c>
      <c r="M53" s="39">
        <v>0</v>
      </c>
      <c r="N53" s="132">
        <f t="shared" si="4"/>
        <v>17448439.501448952</v>
      </c>
      <c r="O53" s="25">
        <v>1.7999999999999999E-2</v>
      </c>
      <c r="P53" s="39">
        <f t="shared" si="2"/>
        <v>17448439.501448952</v>
      </c>
      <c r="Q53" s="169">
        <f t="shared" si="3"/>
        <v>48144833.237680167</v>
      </c>
      <c r="R53" s="116">
        <f t="shared" si="5"/>
        <v>80600000</v>
      </c>
      <c r="S53" s="116">
        <f t="shared" si="6"/>
        <v>102144833.23768017</v>
      </c>
      <c r="T53" s="102"/>
    </row>
    <row r="54" spans="1:20" s="18" customFormat="1" x14ac:dyDescent="0.3">
      <c r="B54" s="238"/>
      <c r="C54" s="28">
        <v>3</v>
      </c>
      <c r="D54" s="170">
        <v>1100000</v>
      </c>
      <c r="E54" s="163">
        <v>0</v>
      </c>
      <c r="F54" s="114">
        <v>300000</v>
      </c>
      <c r="G54" s="148">
        <v>100000</v>
      </c>
      <c r="H54" s="114">
        <v>10600000</v>
      </c>
      <c r="I54" s="114">
        <v>70000000</v>
      </c>
      <c r="J54" s="114">
        <v>54000000</v>
      </c>
      <c r="K54" s="155">
        <f t="shared" si="1"/>
        <v>31656128.823483381</v>
      </c>
      <c r="L54" s="117">
        <v>1.7999999999999999E-2</v>
      </c>
      <c r="M54" s="39">
        <v>0</v>
      </c>
      <c r="N54" s="132">
        <f t="shared" si="4"/>
        <v>18882311.412475035</v>
      </c>
      <c r="O54" s="25">
        <v>1.7999999999999999E-2</v>
      </c>
      <c r="P54" s="39">
        <f t="shared" si="2"/>
        <v>18882311.412475035</v>
      </c>
      <c r="Q54" s="169">
        <f t="shared" si="3"/>
        <v>50538440.235958412</v>
      </c>
      <c r="R54" s="116">
        <f t="shared" si="5"/>
        <v>80600000</v>
      </c>
      <c r="S54" s="116">
        <f t="shared" si="6"/>
        <v>104538440.23595841</v>
      </c>
      <c r="T54" s="99"/>
    </row>
    <row r="55" spans="1:20" s="18" customFormat="1" x14ac:dyDescent="0.3">
      <c r="B55" s="238"/>
      <c r="C55" s="28">
        <v>4</v>
      </c>
      <c r="D55" s="170">
        <v>1100000</v>
      </c>
      <c r="E55" s="163">
        <v>0</v>
      </c>
      <c r="F55" s="114">
        <v>300000</v>
      </c>
      <c r="G55" s="148">
        <v>100000</v>
      </c>
      <c r="H55" s="114">
        <v>10600000</v>
      </c>
      <c r="I55" s="114">
        <v>70000000</v>
      </c>
      <c r="J55" s="114">
        <v>54000000</v>
      </c>
      <c r="K55" s="155">
        <f t="shared" si="1"/>
        <v>32633139.142306082</v>
      </c>
      <c r="L55" s="117">
        <v>1.7999999999999999E-2</v>
      </c>
      <c r="M55" s="39">
        <v>0</v>
      </c>
      <c r="N55" s="132">
        <f t="shared" si="4"/>
        <v>20341993.017899584</v>
      </c>
      <c r="O55" s="25">
        <v>1.7999999999999999E-2</v>
      </c>
      <c r="P55" s="39">
        <f t="shared" si="2"/>
        <v>20341993.017899584</v>
      </c>
      <c r="Q55" s="169">
        <f t="shared" si="3"/>
        <v>52975132.160205662</v>
      </c>
      <c r="R55" s="116">
        <f t="shared" si="5"/>
        <v>80600000</v>
      </c>
      <c r="S55" s="116">
        <f t="shared" si="6"/>
        <v>106975132.16020566</v>
      </c>
      <c r="T55" s="99"/>
    </row>
    <row r="56" spans="1:20" s="18" customFormat="1" x14ac:dyDescent="0.3">
      <c r="B56" s="238"/>
      <c r="C56" s="28">
        <v>5</v>
      </c>
      <c r="D56" s="170">
        <v>1100000</v>
      </c>
      <c r="E56" s="163">
        <v>0</v>
      </c>
      <c r="F56" s="114">
        <v>300000</v>
      </c>
      <c r="G56" s="148">
        <v>100000</v>
      </c>
      <c r="H56" s="114">
        <v>10600000</v>
      </c>
      <c r="I56" s="114">
        <v>70000000</v>
      </c>
      <c r="J56" s="114">
        <v>54000000</v>
      </c>
      <c r="K56" s="155">
        <f t="shared" si="1"/>
        <v>33627735.646867588</v>
      </c>
      <c r="L56" s="117">
        <v>1.7999999999999999E-2</v>
      </c>
      <c r="M56" s="39">
        <v>0</v>
      </c>
      <c r="N56" s="132">
        <f t="shared" si="4"/>
        <v>21827948.892221775</v>
      </c>
      <c r="O56" s="25">
        <v>1.7999999999999999E-2</v>
      </c>
      <c r="P56" s="39">
        <f t="shared" si="2"/>
        <v>21827948.892221775</v>
      </c>
      <c r="Q56" s="169">
        <f t="shared" si="3"/>
        <v>55455684.539089367</v>
      </c>
      <c r="R56" s="116">
        <f t="shared" si="5"/>
        <v>80600000</v>
      </c>
      <c r="S56" s="116">
        <f t="shared" si="6"/>
        <v>109455684.53908937</v>
      </c>
      <c r="T56" s="99"/>
    </row>
    <row r="57" spans="1:20" s="18" customFormat="1" x14ac:dyDescent="0.3">
      <c r="B57" s="238"/>
      <c r="C57" s="28">
        <v>6</v>
      </c>
      <c r="D57" s="170">
        <v>1100000</v>
      </c>
      <c r="E57" s="163">
        <v>0</v>
      </c>
      <c r="F57" s="114">
        <v>300000</v>
      </c>
      <c r="G57" s="148">
        <v>100000</v>
      </c>
      <c r="H57" s="114">
        <v>10600000</v>
      </c>
      <c r="I57" s="114">
        <v>70000000</v>
      </c>
      <c r="J57" s="114">
        <v>54000000</v>
      </c>
      <c r="K57" s="155">
        <f t="shared" si="1"/>
        <v>34640234.888511203</v>
      </c>
      <c r="L57" s="117">
        <v>1.7999999999999999E-2</v>
      </c>
      <c r="M57" s="39">
        <v>0</v>
      </c>
      <c r="N57" s="132">
        <f t="shared" si="4"/>
        <v>23340651.972281765</v>
      </c>
      <c r="O57" s="25">
        <v>1.7999999999999999E-2</v>
      </c>
      <c r="P57" s="39">
        <f t="shared" si="2"/>
        <v>23340651.972281765</v>
      </c>
      <c r="Q57" s="169">
        <f t="shared" si="3"/>
        <v>57980886.860792965</v>
      </c>
      <c r="R57" s="116">
        <f t="shared" si="5"/>
        <v>80600000</v>
      </c>
      <c r="S57" s="116">
        <f t="shared" si="6"/>
        <v>111980886.86079296</v>
      </c>
      <c r="T57" s="99"/>
    </row>
    <row r="58" spans="1:20" s="18" customFormat="1" x14ac:dyDescent="0.3">
      <c r="B58" s="238"/>
      <c r="C58" s="28">
        <v>7</v>
      </c>
      <c r="D58" s="170">
        <v>1100000</v>
      </c>
      <c r="E58" s="163">
        <v>0</v>
      </c>
      <c r="F58" s="114">
        <v>300000</v>
      </c>
      <c r="G58" s="148">
        <v>100000</v>
      </c>
      <c r="H58" s="114">
        <v>10600000</v>
      </c>
      <c r="I58" s="114">
        <v>70000000</v>
      </c>
      <c r="J58" s="114">
        <v>54000000</v>
      </c>
      <c r="K58" s="155">
        <f t="shared" si="1"/>
        <v>35670959.116504408</v>
      </c>
      <c r="L58" s="117">
        <v>1.7999999999999999E-2</v>
      </c>
      <c r="M58" s="39">
        <v>0</v>
      </c>
      <c r="N58" s="132">
        <f t="shared" si="4"/>
        <v>24880583.707782838</v>
      </c>
      <c r="O58" s="25">
        <v>1.7999999999999999E-2</v>
      </c>
      <c r="P58" s="39">
        <f t="shared" si="2"/>
        <v>24880583.707782838</v>
      </c>
      <c r="Q58" s="169">
        <f t="shared" si="3"/>
        <v>60551542.824287251</v>
      </c>
      <c r="R58" s="116">
        <f t="shared" si="5"/>
        <v>80600000</v>
      </c>
      <c r="S58" s="116">
        <f t="shared" si="6"/>
        <v>114551542.82428725</v>
      </c>
      <c r="T58" s="99"/>
    </row>
    <row r="59" spans="1:20" s="18" customFormat="1" x14ac:dyDescent="0.3">
      <c r="B59" s="238"/>
      <c r="C59" s="28">
        <v>8</v>
      </c>
      <c r="D59" s="170">
        <v>1100000</v>
      </c>
      <c r="E59" s="163">
        <v>0</v>
      </c>
      <c r="F59" s="114">
        <v>300000</v>
      </c>
      <c r="G59" s="148">
        <v>100000</v>
      </c>
      <c r="H59" s="114">
        <v>10600000</v>
      </c>
      <c r="I59" s="114">
        <v>70000000</v>
      </c>
      <c r="J59" s="114">
        <v>54000000</v>
      </c>
      <c r="K59" s="155">
        <f t="shared" si="1"/>
        <v>36720236.380601488</v>
      </c>
      <c r="L59" s="117">
        <v>1.7999999999999999E-2</v>
      </c>
      <c r="M59" s="39">
        <v>0</v>
      </c>
      <c r="N59" s="132">
        <f t="shared" si="4"/>
        <v>26448234.214522928</v>
      </c>
      <c r="O59" s="25">
        <v>1.7999999999999999E-2</v>
      </c>
      <c r="P59" s="39">
        <f t="shared" si="2"/>
        <v>26448234.214522928</v>
      </c>
      <c r="Q59" s="169">
        <f t="shared" si="3"/>
        <v>63168470.595124416</v>
      </c>
      <c r="R59" s="116">
        <f t="shared" si="5"/>
        <v>80600000</v>
      </c>
      <c r="S59" s="116">
        <f t="shared" si="6"/>
        <v>117168470.59512442</v>
      </c>
      <c r="T59" s="99"/>
    </row>
    <row r="60" spans="1:20" s="18" customFormat="1" x14ac:dyDescent="0.3">
      <c r="B60" s="238"/>
      <c r="C60" s="28">
        <v>9</v>
      </c>
      <c r="D60" s="170">
        <v>1100000</v>
      </c>
      <c r="E60" s="163">
        <v>0</v>
      </c>
      <c r="F60" s="114">
        <v>300000</v>
      </c>
      <c r="G60" s="148">
        <v>100000</v>
      </c>
      <c r="H60" s="114">
        <v>10600000</v>
      </c>
      <c r="I60" s="114">
        <v>70000000</v>
      </c>
      <c r="J60" s="114">
        <v>54000000</v>
      </c>
      <c r="K60" s="155">
        <f t="shared" si="1"/>
        <v>37788400.635452315</v>
      </c>
      <c r="L60" s="117">
        <v>1.7999999999999999E-2</v>
      </c>
      <c r="M60" s="39">
        <v>0</v>
      </c>
      <c r="N60" s="132">
        <f t="shared" si="4"/>
        <v>28044102.430384342</v>
      </c>
      <c r="O60" s="25">
        <v>1.7999999999999999E-2</v>
      </c>
      <c r="P60" s="39">
        <f t="shared" si="2"/>
        <v>28044102.430384342</v>
      </c>
      <c r="Q60" s="169">
        <f t="shared" si="3"/>
        <v>65832503.065836653</v>
      </c>
      <c r="R60" s="116">
        <f t="shared" si="5"/>
        <v>80600000</v>
      </c>
      <c r="S60" s="116">
        <f t="shared" si="6"/>
        <v>119832503.06583665</v>
      </c>
      <c r="T60" s="99"/>
    </row>
    <row r="61" spans="1:20" s="18" customFormat="1" x14ac:dyDescent="0.3">
      <c r="B61" s="238"/>
      <c r="C61" s="28">
        <v>10</v>
      </c>
      <c r="D61" s="170">
        <v>1100000</v>
      </c>
      <c r="E61" s="163">
        <v>0</v>
      </c>
      <c r="F61" s="114">
        <v>300000</v>
      </c>
      <c r="G61" s="148">
        <v>100000</v>
      </c>
      <c r="H61" s="114">
        <v>10600000</v>
      </c>
      <c r="I61" s="114">
        <v>70000000</v>
      </c>
      <c r="J61" s="114">
        <v>54000000</v>
      </c>
      <c r="K61" s="155">
        <f t="shared" si="1"/>
        <v>38875791.846890457</v>
      </c>
      <c r="L61" s="117">
        <v>1.7999999999999999E-2</v>
      </c>
      <c r="M61" s="39">
        <v>0</v>
      </c>
      <c r="N61" s="132">
        <f t="shared" si="4"/>
        <v>29668696.274131261</v>
      </c>
      <c r="O61" s="25">
        <v>1.7999999999999999E-2</v>
      </c>
      <c r="P61" s="39">
        <f t="shared" si="2"/>
        <v>29668696.274131261</v>
      </c>
      <c r="Q61" s="169">
        <f t="shared" si="3"/>
        <v>68544488.121021718</v>
      </c>
      <c r="R61" s="116">
        <f t="shared" si="5"/>
        <v>80600000</v>
      </c>
      <c r="S61" s="116">
        <f t="shared" si="6"/>
        <v>122544488.12102172</v>
      </c>
      <c r="T61" s="99"/>
    </row>
    <row r="62" spans="1:20" s="29" customFormat="1" ht="17.25" thickBot="1" x14ac:dyDescent="0.35">
      <c r="B62" s="238"/>
      <c r="C62" s="30">
        <v>11</v>
      </c>
      <c r="D62" s="170">
        <v>1100000</v>
      </c>
      <c r="E62" s="163">
        <v>0</v>
      </c>
      <c r="F62" s="114">
        <v>300000</v>
      </c>
      <c r="G62" s="148">
        <v>100000</v>
      </c>
      <c r="H62" s="114">
        <v>10600000</v>
      </c>
      <c r="I62" s="114">
        <v>70000000</v>
      </c>
      <c r="J62" s="114">
        <v>54000000</v>
      </c>
      <c r="K62" s="155">
        <f t="shared" si="1"/>
        <v>39982756.100134484</v>
      </c>
      <c r="L62" s="117">
        <v>1.7999999999999999E-2</v>
      </c>
      <c r="M62" s="39">
        <v>0</v>
      </c>
      <c r="N62" s="132">
        <f t="shared" si="4"/>
        <v>31322532.807065625</v>
      </c>
      <c r="O62" s="94">
        <v>1.7999999999999999E-2</v>
      </c>
      <c r="P62" s="39">
        <f t="shared" si="2"/>
        <v>31322532.807065625</v>
      </c>
      <c r="Q62" s="169">
        <f t="shared" si="3"/>
        <v>71305288.907200113</v>
      </c>
      <c r="R62" s="116">
        <f t="shared" si="5"/>
        <v>80600000</v>
      </c>
      <c r="S62" s="116">
        <f t="shared" si="6"/>
        <v>125305288.90720011</v>
      </c>
      <c r="T62" s="100"/>
    </row>
    <row r="63" spans="1:20" s="108" customFormat="1" ht="17.25" thickBot="1" x14ac:dyDescent="0.35">
      <c r="A63" s="103"/>
      <c r="B63" s="238"/>
      <c r="C63" s="104">
        <v>12</v>
      </c>
      <c r="D63" s="170">
        <v>1100000</v>
      </c>
      <c r="E63" s="164">
        <v>0</v>
      </c>
      <c r="F63" s="114">
        <v>300000</v>
      </c>
      <c r="G63" s="148">
        <v>100000</v>
      </c>
      <c r="H63" s="114">
        <v>10600000</v>
      </c>
      <c r="I63" s="114">
        <v>70000000</v>
      </c>
      <c r="J63" s="114">
        <v>54000000</v>
      </c>
      <c r="K63" s="156">
        <f t="shared" si="1"/>
        <v>41109645.709936902</v>
      </c>
      <c r="L63" s="105">
        <v>1.7999999999999999E-2</v>
      </c>
      <c r="M63" s="39">
        <v>0</v>
      </c>
      <c r="N63" s="132">
        <f t="shared" si="4"/>
        <v>33006138.397592805</v>
      </c>
      <c r="O63" s="106">
        <v>1.7999999999999999E-2</v>
      </c>
      <c r="P63" s="39">
        <f t="shared" si="2"/>
        <v>33006138.397592805</v>
      </c>
      <c r="Q63" s="169">
        <f t="shared" si="3"/>
        <v>74115784.1075297</v>
      </c>
      <c r="R63" s="116">
        <f t="shared" si="5"/>
        <v>80600000</v>
      </c>
      <c r="S63" s="116">
        <f t="shared" si="6"/>
        <v>128115784.1075297</v>
      </c>
      <c r="T63" s="107"/>
    </row>
    <row r="64" spans="1:20" s="26" customFormat="1" x14ac:dyDescent="0.3">
      <c r="A64" s="26">
        <v>6</v>
      </c>
      <c r="B64" s="238">
        <v>2027</v>
      </c>
      <c r="C64" s="27">
        <v>1</v>
      </c>
      <c r="D64" s="170">
        <v>1100000</v>
      </c>
      <c r="E64" s="163">
        <v>0</v>
      </c>
      <c r="F64" s="114">
        <v>300000</v>
      </c>
      <c r="G64" s="148">
        <v>100000</v>
      </c>
      <c r="H64" s="114">
        <v>10600000</v>
      </c>
      <c r="I64" s="114">
        <v>70000000</v>
      </c>
      <c r="J64" s="114">
        <v>54000000</v>
      </c>
      <c r="K64" s="155">
        <f t="shared" si="1"/>
        <v>42256819.332715765</v>
      </c>
      <c r="L64" s="117">
        <v>1.7999999999999999E-2</v>
      </c>
      <c r="M64" s="39">
        <v>0</v>
      </c>
      <c r="N64" s="132">
        <f t="shared" si="4"/>
        <v>34242562.951183178</v>
      </c>
      <c r="O64" s="93">
        <v>4.0000000000000001E-3</v>
      </c>
      <c r="P64" s="39">
        <f t="shared" si="2"/>
        <v>34242562.951183178</v>
      </c>
      <c r="Q64" s="169">
        <f t="shared" si="3"/>
        <v>76499382.28389895</v>
      </c>
      <c r="R64" s="116">
        <f t="shared" si="5"/>
        <v>80600000</v>
      </c>
      <c r="S64" s="116">
        <f t="shared" si="6"/>
        <v>130499382.28389895</v>
      </c>
      <c r="T64" s="101"/>
    </row>
    <row r="65" spans="1:20" s="18" customFormat="1" x14ac:dyDescent="0.3">
      <c r="B65" s="238"/>
      <c r="C65" s="28">
        <v>2</v>
      </c>
      <c r="D65" s="170">
        <v>1100000</v>
      </c>
      <c r="E65" s="163">
        <v>0</v>
      </c>
      <c r="F65" s="114">
        <v>300000</v>
      </c>
      <c r="G65" s="148">
        <v>100000</v>
      </c>
      <c r="H65" s="114">
        <v>10600000</v>
      </c>
      <c r="I65" s="114">
        <v>70000000</v>
      </c>
      <c r="J65" s="114">
        <v>54000000</v>
      </c>
      <c r="K65" s="155">
        <f t="shared" si="1"/>
        <v>43424642.080704652</v>
      </c>
      <c r="L65" s="117">
        <v>1.7999999999999999E-2</v>
      </c>
      <c r="M65" s="39">
        <v>0</v>
      </c>
      <c r="N65" s="132">
        <f t="shared" si="4"/>
        <v>35978729.084304474</v>
      </c>
      <c r="O65" s="25">
        <v>1.7999999999999999E-2</v>
      </c>
      <c r="P65" s="39">
        <f t="shared" si="2"/>
        <v>35978729.084304474</v>
      </c>
      <c r="Q65" s="169">
        <f t="shared" si="3"/>
        <v>79403371.165009126</v>
      </c>
      <c r="R65" s="116">
        <f t="shared" si="5"/>
        <v>80600000</v>
      </c>
      <c r="S65" s="116">
        <f t="shared" si="6"/>
        <v>133403371.16500913</v>
      </c>
      <c r="T65" s="99"/>
    </row>
    <row r="66" spans="1:20" s="18" customFormat="1" x14ac:dyDescent="0.3">
      <c r="B66" s="238"/>
      <c r="C66" s="28">
        <v>3</v>
      </c>
      <c r="D66" s="170">
        <v>1100000</v>
      </c>
      <c r="E66" s="163">
        <v>0</v>
      </c>
      <c r="F66" s="114">
        <v>300000</v>
      </c>
      <c r="G66" s="148">
        <v>100000</v>
      </c>
      <c r="H66" s="114">
        <v>10600000</v>
      </c>
      <c r="I66" s="114">
        <v>70000000</v>
      </c>
      <c r="J66" s="114">
        <v>54000000</v>
      </c>
      <c r="K66" s="155">
        <f t="shared" si="1"/>
        <v>44613485.638157338</v>
      </c>
      <c r="L66" s="117">
        <v>1.7999999999999999E-2</v>
      </c>
      <c r="M66" s="39">
        <v>0</v>
      </c>
      <c r="N66" s="132">
        <f t="shared" si="4"/>
        <v>37746146.207821958</v>
      </c>
      <c r="O66" s="25">
        <v>1.7999999999999999E-2</v>
      </c>
      <c r="P66" s="39">
        <f t="shared" si="2"/>
        <v>37746146.207821958</v>
      </c>
      <c r="Q66" s="169">
        <f t="shared" si="3"/>
        <v>82359631.845979303</v>
      </c>
      <c r="R66" s="116">
        <f t="shared" si="5"/>
        <v>80600000</v>
      </c>
      <c r="S66" s="116">
        <f t="shared" si="6"/>
        <v>136359631.8459793</v>
      </c>
      <c r="T66" s="99"/>
    </row>
    <row r="67" spans="1:20" s="18" customFormat="1" x14ac:dyDescent="0.3">
      <c r="B67" s="238"/>
      <c r="C67" s="28">
        <v>4</v>
      </c>
      <c r="D67" s="170">
        <v>1100000</v>
      </c>
      <c r="E67" s="163">
        <v>0</v>
      </c>
      <c r="F67" s="114">
        <v>300000</v>
      </c>
      <c r="G67" s="148">
        <v>100000</v>
      </c>
      <c r="H67" s="114">
        <v>10600000</v>
      </c>
      <c r="I67" s="114">
        <v>70000000</v>
      </c>
      <c r="J67" s="114">
        <v>54000000</v>
      </c>
      <c r="K67" s="155">
        <f t="shared" si="1"/>
        <v>45823728.37964417</v>
      </c>
      <c r="L67" s="117">
        <v>1.7999999999999999E-2</v>
      </c>
      <c r="M67" s="39">
        <v>0</v>
      </c>
      <c r="N67" s="132">
        <f t="shared" si="4"/>
        <v>39545376.839562751</v>
      </c>
      <c r="O67" s="25">
        <v>1.7999999999999999E-2</v>
      </c>
      <c r="P67" s="39">
        <f t="shared" si="2"/>
        <v>39545376.839562751</v>
      </c>
      <c r="Q67" s="169">
        <f t="shared" si="3"/>
        <v>85369105.219206929</v>
      </c>
      <c r="R67" s="116">
        <f t="shared" si="5"/>
        <v>80600000</v>
      </c>
      <c r="S67" s="116">
        <f t="shared" si="6"/>
        <v>139369105.21920693</v>
      </c>
      <c r="T67" s="99"/>
    </row>
    <row r="68" spans="1:20" s="18" customFormat="1" x14ac:dyDescent="0.3">
      <c r="B68" s="238"/>
      <c r="C68" s="28">
        <v>5</v>
      </c>
      <c r="D68" s="170">
        <v>1100000</v>
      </c>
      <c r="E68" s="163">
        <v>0</v>
      </c>
      <c r="F68" s="114">
        <v>300000</v>
      </c>
      <c r="G68" s="148">
        <v>100000</v>
      </c>
      <c r="H68" s="114">
        <v>10600000</v>
      </c>
      <c r="I68" s="114">
        <v>70000000</v>
      </c>
      <c r="J68" s="114">
        <v>54000000</v>
      </c>
      <c r="K68" s="155">
        <f t="shared" si="1"/>
        <v>47055755.490477763</v>
      </c>
      <c r="L68" s="117">
        <v>1.7999999999999999E-2</v>
      </c>
      <c r="M68" s="39">
        <v>0</v>
      </c>
      <c r="N68" s="132">
        <f t="shared" si="4"/>
        <v>41376993.622674882</v>
      </c>
      <c r="O68" s="25">
        <v>1.7999999999999999E-2</v>
      </c>
      <c r="P68" s="39">
        <f t="shared" si="2"/>
        <v>41376993.622674882</v>
      </c>
      <c r="Q68" s="169">
        <f t="shared" si="3"/>
        <v>88432749.113152653</v>
      </c>
      <c r="R68" s="116">
        <f t="shared" si="5"/>
        <v>80600000</v>
      </c>
      <c r="S68" s="116">
        <f t="shared" si="6"/>
        <v>142432749.11315265</v>
      </c>
      <c r="T68" s="99"/>
    </row>
    <row r="69" spans="1:20" s="18" customFormat="1" x14ac:dyDescent="0.3">
      <c r="B69" s="238"/>
      <c r="C69" s="28">
        <v>6</v>
      </c>
      <c r="D69" s="170">
        <v>1100000</v>
      </c>
      <c r="E69" s="163">
        <v>0</v>
      </c>
      <c r="F69" s="114">
        <v>300000</v>
      </c>
      <c r="G69" s="148">
        <v>100000</v>
      </c>
      <c r="H69" s="114">
        <v>10600000</v>
      </c>
      <c r="I69" s="114">
        <v>70000000</v>
      </c>
      <c r="J69" s="114">
        <v>54000000</v>
      </c>
      <c r="K69" s="155">
        <f t="shared" si="1"/>
        <v>48309959.089306362</v>
      </c>
      <c r="L69" s="117">
        <v>1.7999999999999999E-2</v>
      </c>
      <c r="M69" s="39">
        <v>0</v>
      </c>
      <c r="N69" s="132">
        <f t="shared" si="4"/>
        <v>43241579.507883027</v>
      </c>
      <c r="O69" s="25">
        <v>1.7999999999999999E-2</v>
      </c>
      <c r="P69" s="39">
        <f t="shared" si="2"/>
        <v>43241579.507883027</v>
      </c>
      <c r="Q69" s="169">
        <f t="shared" si="3"/>
        <v>91551538.597189397</v>
      </c>
      <c r="R69" s="116">
        <f t="shared" si="5"/>
        <v>80600000</v>
      </c>
      <c r="S69" s="116">
        <f t="shared" si="6"/>
        <v>145551538.5971894</v>
      </c>
      <c r="T69" s="99"/>
    </row>
    <row r="70" spans="1:20" s="18" customFormat="1" x14ac:dyDescent="0.3">
      <c r="B70" s="238"/>
      <c r="C70" s="28">
        <v>7</v>
      </c>
      <c r="D70" s="170">
        <v>1100000</v>
      </c>
      <c r="E70" s="163">
        <v>0</v>
      </c>
      <c r="F70" s="114">
        <v>300000</v>
      </c>
      <c r="G70" s="148">
        <v>100000</v>
      </c>
      <c r="H70" s="114">
        <v>10600000</v>
      </c>
      <c r="I70" s="114">
        <v>70000000</v>
      </c>
      <c r="J70" s="114">
        <v>54000000</v>
      </c>
      <c r="K70" s="155">
        <f t="shared" si="1"/>
        <v>49586738.352913879</v>
      </c>
      <c r="L70" s="117">
        <v>1.7999999999999999E-2</v>
      </c>
      <c r="M70" s="39">
        <v>0</v>
      </c>
      <c r="N70" s="132">
        <f t="shared" si="4"/>
        <v>45139727.939024925</v>
      </c>
      <c r="O70" s="25">
        <v>1.7999999999999999E-2</v>
      </c>
      <c r="P70" s="39">
        <f t="shared" si="2"/>
        <v>45139727.939024925</v>
      </c>
      <c r="Q70" s="169">
        <f t="shared" si="3"/>
        <v>94726466.291938812</v>
      </c>
      <c r="R70" s="116">
        <f t="shared" si="5"/>
        <v>80600000</v>
      </c>
      <c r="S70" s="116">
        <f t="shared" si="6"/>
        <v>148726466.29193881</v>
      </c>
      <c r="T70" s="99"/>
    </row>
    <row r="71" spans="1:20" s="18" customFormat="1" x14ac:dyDescent="0.3">
      <c r="B71" s="238"/>
      <c r="C71" s="28">
        <v>8</v>
      </c>
      <c r="D71" s="170">
        <v>1100000</v>
      </c>
      <c r="E71" s="163">
        <v>0</v>
      </c>
      <c r="F71" s="114">
        <v>300000</v>
      </c>
      <c r="G71" s="148">
        <v>100000</v>
      </c>
      <c r="H71" s="114">
        <v>10600000</v>
      </c>
      <c r="I71" s="114">
        <v>70000000</v>
      </c>
      <c r="J71" s="114">
        <v>54000000</v>
      </c>
      <c r="K71" s="155">
        <f t="shared" si="1"/>
        <v>50886499.643266328</v>
      </c>
      <c r="L71" s="117">
        <v>1.7999999999999999E-2</v>
      </c>
      <c r="M71" s="39">
        <v>0</v>
      </c>
      <c r="N71" s="132">
        <f t="shared" si="4"/>
        <v>47072043.041927375</v>
      </c>
      <c r="O71" s="25">
        <v>1.7999999999999999E-2</v>
      </c>
      <c r="P71" s="39">
        <f t="shared" si="2"/>
        <v>47072043.041927375</v>
      </c>
      <c r="Q71" s="169">
        <f t="shared" si="3"/>
        <v>97958542.685193703</v>
      </c>
      <c r="R71" s="116">
        <f t="shared" si="5"/>
        <v>80600000</v>
      </c>
      <c r="S71" s="116">
        <f t="shared" si="6"/>
        <v>151958542.68519372</v>
      </c>
      <c r="T71" s="99"/>
    </row>
    <row r="72" spans="1:20" s="18" customFormat="1" x14ac:dyDescent="0.3">
      <c r="B72" s="238"/>
      <c r="C72" s="28">
        <v>9</v>
      </c>
      <c r="D72" s="170">
        <v>1100000</v>
      </c>
      <c r="E72" s="163">
        <v>0</v>
      </c>
      <c r="F72" s="114">
        <v>300000</v>
      </c>
      <c r="G72" s="148">
        <v>100000</v>
      </c>
      <c r="H72" s="114">
        <v>10600000</v>
      </c>
      <c r="I72" s="114">
        <v>70000000</v>
      </c>
      <c r="J72" s="114">
        <v>54000000</v>
      </c>
      <c r="K72" s="155">
        <f t="shared" si="1"/>
        <v>52209656.636845119</v>
      </c>
      <c r="L72" s="117">
        <v>1.7999999999999999E-2</v>
      </c>
      <c r="M72" s="39">
        <v>0</v>
      </c>
      <c r="N72" s="132">
        <f t="shared" si="4"/>
        <v>49039139.81668207</v>
      </c>
      <c r="O72" s="25">
        <v>1.7999999999999999E-2</v>
      </c>
      <c r="P72" s="39">
        <f t="shared" si="2"/>
        <v>49039139.81668207</v>
      </c>
      <c r="Q72" s="169">
        <f t="shared" si="3"/>
        <v>101248796.45352718</v>
      </c>
      <c r="R72" s="116">
        <f t="shared" si="5"/>
        <v>80600000</v>
      </c>
      <c r="S72" s="116">
        <f t="shared" si="6"/>
        <v>155248796.45352718</v>
      </c>
      <c r="T72" s="99"/>
    </row>
    <row r="73" spans="1:20" s="212" customFormat="1" x14ac:dyDescent="0.3">
      <c r="B73" s="238"/>
      <c r="C73" s="213">
        <v>10</v>
      </c>
      <c r="D73" s="214">
        <v>1100000</v>
      </c>
      <c r="E73" s="215">
        <v>0</v>
      </c>
      <c r="F73" s="216">
        <v>300000</v>
      </c>
      <c r="G73" s="217">
        <v>100000</v>
      </c>
      <c r="H73" s="216">
        <v>10600000</v>
      </c>
      <c r="I73" s="216">
        <v>70000000</v>
      </c>
      <c r="J73" s="216">
        <v>54000000</v>
      </c>
      <c r="K73" s="218">
        <f t="shared" si="1"/>
        <v>53556630.456308335</v>
      </c>
      <c r="L73" s="219">
        <v>1.7999999999999999E-2</v>
      </c>
      <c r="M73" s="220">
        <v>0</v>
      </c>
      <c r="N73" s="221">
        <f t="shared" si="4"/>
        <v>51041644.333382346</v>
      </c>
      <c r="O73" s="222">
        <v>1.7999999999999999E-2</v>
      </c>
      <c r="P73" s="220">
        <f t="shared" si="2"/>
        <v>51041644.333382346</v>
      </c>
      <c r="Q73" s="223">
        <f t="shared" si="3"/>
        <v>104598274.78969067</v>
      </c>
      <c r="R73" s="216">
        <f t="shared" si="5"/>
        <v>80600000</v>
      </c>
      <c r="S73" s="216">
        <f t="shared" si="6"/>
        <v>158598274.78969067</v>
      </c>
      <c r="T73" s="224"/>
    </row>
    <row r="74" spans="1:20" s="29" customFormat="1" ht="17.25" thickBot="1" x14ac:dyDescent="0.35">
      <c r="B74" s="238"/>
      <c r="C74" s="30">
        <v>11</v>
      </c>
      <c r="D74" s="170">
        <v>1100000</v>
      </c>
      <c r="E74" s="163">
        <v>0</v>
      </c>
      <c r="F74" s="114">
        <v>300000</v>
      </c>
      <c r="G74" s="148">
        <v>100000</v>
      </c>
      <c r="H74" s="114">
        <v>10600000</v>
      </c>
      <c r="I74" s="114">
        <v>70000000</v>
      </c>
      <c r="J74" s="114">
        <v>54000000</v>
      </c>
      <c r="K74" s="155">
        <f t="shared" si="1"/>
        <v>54927849.804521888</v>
      </c>
      <c r="L74" s="117">
        <v>1.7999999999999999E-2</v>
      </c>
      <c r="M74" s="39">
        <v>0</v>
      </c>
      <c r="N74" s="132">
        <f t="shared" si="4"/>
        <v>53080193.93138323</v>
      </c>
      <c r="O74" s="94">
        <v>1.7999999999999999E-2</v>
      </c>
      <c r="P74" s="39">
        <f t="shared" si="2"/>
        <v>53080193.93138323</v>
      </c>
      <c r="Q74" s="169">
        <f t="shared" si="3"/>
        <v>108008043.73590511</v>
      </c>
      <c r="R74" s="116">
        <f t="shared" si="5"/>
        <v>80600000</v>
      </c>
      <c r="S74" s="116">
        <f t="shared" si="6"/>
        <v>162008043.73590511</v>
      </c>
      <c r="T74" s="100"/>
    </row>
    <row r="75" spans="1:20" s="108" customFormat="1" ht="17.25" thickBot="1" x14ac:dyDescent="0.35">
      <c r="A75" s="103"/>
      <c r="B75" s="238"/>
      <c r="C75" s="104">
        <v>12</v>
      </c>
      <c r="D75" s="170">
        <v>1100000</v>
      </c>
      <c r="E75" s="164">
        <v>0</v>
      </c>
      <c r="F75" s="114">
        <v>300000</v>
      </c>
      <c r="G75" s="148">
        <v>100000</v>
      </c>
      <c r="H75" s="114">
        <v>10600000</v>
      </c>
      <c r="I75" s="114">
        <v>70000000</v>
      </c>
      <c r="J75" s="114">
        <v>54000000</v>
      </c>
      <c r="K75" s="156">
        <f t="shared" si="1"/>
        <v>56323751.101003282</v>
      </c>
      <c r="L75" s="105">
        <v>1.7999999999999999E-2</v>
      </c>
      <c r="M75" s="39">
        <v>0</v>
      </c>
      <c r="N75" s="132">
        <f t="shared" si="4"/>
        <v>55155437.422148131</v>
      </c>
      <c r="O75" s="106">
        <v>1.7999999999999999E-2</v>
      </c>
      <c r="P75" s="39">
        <f t="shared" si="2"/>
        <v>55155437.422148131</v>
      </c>
      <c r="Q75" s="169">
        <f t="shared" si="3"/>
        <v>111479188.52315141</v>
      </c>
      <c r="R75" s="116">
        <f t="shared" si="5"/>
        <v>80600000</v>
      </c>
      <c r="S75" s="116">
        <f t="shared" si="6"/>
        <v>165479188.5231514</v>
      </c>
      <c r="T75" s="107"/>
    </row>
    <row r="76" spans="1:20" s="26" customFormat="1" x14ac:dyDescent="0.3">
      <c r="A76" s="26">
        <v>7</v>
      </c>
      <c r="B76" s="238">
        <v>2028</v>
      </c>
      <c r="C76" s="27">
        <v>1</v>
      </c>
      <c r="D76" s="170">
        <v>1100000</v>
      </c>
      <c r="E76" s="163">
        <v>0</v>
      </c>
      <c r="F76" s="114">
        <v>300000</v>
      </c>
      <c r="G76" s="148">
        <v>100000</v>
      </c>
      <c r="H76" s="114">
        <v>10600000</v>
      </c>
      <c r="I76" s="114">
        <v>70000000</v>
      </c>
      <c r="J76" s="114">
        <v>54000000</v>
      </c>
      <c r="K76" s="155">
        <f t="shared" si="1"/>
        <v>57744778.620821342</v>
      </c>
      <c r="L76" s="117">
        <v>1.7999999999999999E-2</v>
      </c>
      <c r="M76" s="39">
        <v>0</v>
      </c>
      <c r="N76" s="132">
        <f t="shared" si="4"/>
        <v>56480459.171836726</v>
      </c>
      <c r="O76" s="93">
        <v>4.0000000000000001E-3</v>
      </c>
      <c r="P76" s="39">
        <f t="shared" si="2"/>
        <v>56480459.171836726</v>
      </c>
      <c r="Q76" s="169">
        <f t="shared" si="3"/>
        <v>114225237.79265806</v>
      </c>
      <c r="R76" s="116">
        <f t="shared" si="5"/>
        <v>80600000</v>
      </c>
      <c r="S76" s="116">
        <f t="shared" si="6"/>
        <v>168225237.79265806</v>
      </c>
      <c r="T76" s="101"/>
    </row>
    <row r="77" spans="1:20" s="18" customFormat="1" x14ac:dyDescent="0.3">
      <c r="B77" s="238"/>
      <c r="C77" s="28">
        <v>2</v>
      </c>
      <c r="D77" s="170">
        <v>1100000</v>
      </c>
      <c r="E77" s="163">
        <v>0</v>
      </c>
      <c r="F77" s="114">
        <v>300000</v>
      </c>
      <c r="G77" s="148">
        <v>100000</v>
      </c>
      <c r="H77" s="114">
        <v>10600000</v>
      </c>
      <c r="I77" s="114">
        <v>70000000</v>
      </c>
      <c r="J77" s="114">
        <v>54000000</v>
      </c>
      <c r="K77" s="155">
        <f t="shared" si="1"/>
        <v>59191384.635996126</v>
      </c>
      <c r="L77" s="117">
        <v>1.7999999999999999E-2</v>
      </c>
      <c r="M77" s="39">
        <v>0</v>
      </c>
      <c r="N77" s="132">
        <f t="shared" si="4"/>
        <v>58616907.436929785</v>
      </c>
      <c r="O77" s="25">
        <v>1.7999999999999999E-2</v>
      </c>
      <c r="P77" s="39">
        <f t="shared" si="2"/>
        <v>58616907.436929785</v>
      </c>
      <c r="Q77" s="169">
        <f t="shared" si="3"/>
        <v>117808292.07292591</v>
      </c>
      <c r="R77" s="116">
        <f t="shared" si="5"/>
        <v>80600000</v>
      </c>
      <c r="S77" s="116">
        <f t="shared" si="6"/>
        <v>171808292.07292593</v>
      </c>
      <c r="T77" s="99"/>
    </row>
    <row r="78" spans="1:20" s="18" customFormat="1" x14ac:dyDescent="0.3">
      <c r="B78" s="238"/>
      <c r="C78" s="28">
        <v>3</v>
      </c>
      <c r="D78" s="170">
        <v>1100000</v>
      </c>
      <c r="E78" s="163">
        <v>0</v>
      </c>
      <c r="F78" s="114">
        <v>300000</v>
      </c>
      <c r="G78" s="148">
        <v>100000</v>
      </c>
      <c r="H78" s="114">
        <v>10600000</v>
      </c>
      <c r="I78" s="114">
        <v>70000000</v>
      </c>
      <c r="J78" s="114">
        <v>54000000</v>
      </c>
      <c r="K78" s="155">
        <f t="shared" si="1"/>
        <v>60664029.559444055</v>
      </c>
      <c r="L78" s="117">
        <v>1.7999999999999999E-2</v>
      </c>
      <c r="M78" s="39">
        <v>0</v>
      </c>
      <c r="N78" s="132">
        <f t="shared" si="4"/>
        <v>60791811.770794518</v>
      </c>
      <c r="O78" s="25">
        <v>1.7999999999999999E-2</v>
      </c>
      <c r="P78" s="39">
        <f t="shared" si="2"/>
        <v>60791811.770794518</v>
      </c>
      <c r="Q78" s="169">
        <f t="shared" si="3"/>
        <v>121455841.33023858</v>
      </c>
      <c r="R78" s="116">
        <f t="shared" si="5"/>
        <v>80600000</v>
      </c>
      <c r="S78" s="116">
        <f t="shared" si="6"/>
        <v>175455841.33023858</v>
      </c>
      <c r="T78" s="99"/>
    </row>
    <row r="79" spans="1:20" s="18" customFormat="1" x14ac:dyDescent="0.3">
      <c r="B79" s="238"/>
      <c r="C79" s="28">
        <v>4</v>
      </c>
      <c r="D79" s="170">
        <v>1100000</v>
      </c>
      <c r="E79" s="163">
        <v>0</v>
      </c>
      <c r="F79" s="114">
        <v>300000</v>
      </c>
      <c r="G79" s="148">
        <v>100000</v>
      </c>
      <c r="H79" s="114">
        <v>10600000</v>
      </c>
      <c r="I79" s="114">
        <v>70000000</v>
      </c>
      <c r="J79" s="114">
        <v>54000000</v>
      </c>
      <c r="K79" s="155">
        <f t="shared" si="1"/>
        <v>62163182.091514051</v>
      </c>
      <c r="L79" s="117">
        <v>1.7999999999999999E-2</v>
      </c>
      <c r="M79" s="39">
        <v>0</v>
      </c>
      <c r="N79" s="132">
        <f t="shared" si="4"/>
        <v>63005864.382668823</v>
      </c>
      <c r="O79" s="25">
        <v>1.7999999999999999E-2</v>
      </c>
      <c r="P79" s="39">
        <f t="shared" si="2"/>
        <v>63005864.382668823</v>
      </c>
      <c r="Q79" s="169">
        <f t="shared" si="3"/>
        <v>125169046.47418287</v>
      </c>
      <c r="R79" s="116">
        <f t="shared" si="5"/>
        <v>80600000</v>
      </c>
      <c r="S79" s="116">
        <f t="shared" si="6"/>
        <v>179169046.47418287</v>
      </c>
      <c r="T79" s="99"/>
    </row>
    <row r="80" spans="1:20" s="18" customFormat="1" x14ac:dyDescent="0.3">
      <c r="B80" s="238"/>
      <c r="C80" s="28">
        <v>5</v>
      </c>
      <c r="D80" s="170">
        <v>1100000</v>
      </c>
      <c r="E80" s="163">
        <v>0</v>
      </c>
      <c r="F80" s="114">
        <v>300000</v>
      </c>
      <c r="G80" s="148">
        <v>100000</v>
      </c>
      <c r="H80" s="114">
        <v>10600000</v>
      </c>
      <c r="I80" s="114">
        <v>70000000</v>
      </c>
      <c r="J80" s="114">
        <v>54000000</v>
      </c>
      <c r="K80" s="155">
        <f t="shared" si="1"/>
        <v>63689319.3691613</v>
      </c>
      <c r="L80" s="117">
        <v>1.7999999999999999E-2</v>
      </c>
      <c r="M80" s="39">
        <v>0</v>
      </c>
      <c r="N80" s="132">
        <f t="shared" si="4"/>
        <v>65259769.941556863</v>
      </c>
      <c r="O80" s="25">
        <v>1.7999999999999999E-2</v>
      </c>
      <c r="P80" s="39">
        <f t="shared" si="2"/>
        <v>65259769.941556863</v>
      </c>
      <c r="Q80" s="169">
        <f t="shared" si="3"/>
        <v>128949089.31071816</v>
      </c>
      <c r="R80" s="116">
        <f t="shared" si="5"/>
        <v>80600000</v>
      </c>
      <c r="S80" s="116">
        <f t="shared" si="6"/>
        <v>182949089.31071818</v>
      </c>
      <c r="T80" s="99"/>
    </row>
    <row r="81" spans="1:20" s="18" customFormat="1" x14ac:dyDescent="0.3">
      <c r="B81" s="238"/>
      <c r="C81" s="28">
        <v>6</v>
      </c>
      <c r="D81" s="170">
        <v>1100000</v>
      </c>
      <c r="E81" s="163">
        <v>0</v>
      </c>
      <c r="F81" s="114">
        <v>300000</v>
      </c>
      <c r="G81" s="148">
        <v>100000</v>
      </c>
      <c r="H81" s="114">
        <v>10600000</v>
      </c>
      <c r="I81" s="114">
        <v>70000000</v>
      </c>
      <c r="J81" s="114">
        <v>54000000</v>
      </c>
      <c r="K81" s="155">
        <f t="shared" si="1"/>
        <v>65242927.117806204</v>
      </c>
      <c r="L81" s="117">
        <v>1.7999999999999999E-2</v>
      </c>
      <c r="M81" s="39">
        <v>0</v>
      </c>
      <c r="N81" s="132">
        <f t="shared" si="4"/>
        <v>67554245.800504893</v>
      </c>
      <c r="O81" s="25">
        <v>1.7999999999999999E-2</v>
      </c>
      <c r="P81" s="39">
        <f t="shared" si="2"/>
        <v>67554245.800504893</v>
      </c>
      <c r="Q81" s="169">
        <f t="shared" si="3"/>
        <v>132797172.91831109</v>
      </c>
      <c r="R81" s="116">
        <f t="shared" si="5"/>
        <v>80600000</v>
      </c>
      <c r="S81" s="116">
        <f t="shared" si="6"/>
        <v>186797172.91831109</v>
      </c>
      <c r="T81" s="99"/>
    </row>
    <row r="82" spans="1:20" s="18" customFormat="1" x14ac:dyDescent="0.3">
      <c r="B82" s="238"/>
      <c r="C82" s="28">
        <v>7</v>
      </c>
      <c r="D82" s="170">
        <v>1100000</v>
      </c>
      <c r="E82" s="163">
        <v>0</v>
      </c>
      <c r="F82" s="114">
        <v>300000</v>
      </c>
      <c r="G82" s="148">
        <v>100000</v>
      </c>
      <c r="H82" s="114">
        <v>10600000</v>
      </c>
      <c r="I82" s="114">
        <v>70000000</v>
      </c>
      <c r="J82" s="114">
        <v>54000000</v>
      </c>
      <c r="K82" s="155">
        <f t="shared" si="1"/>
        <v>66824499.805926718</v>
      </c>
      <c r="L82" s="117">
        <v>1.7999999999999999E-2</v>
      </c>
      <c r="M82" s="39">
        <v>0</v>
      </c>
      <c r="N82" s="132">
        <f t="shared" si="4"/>
        <v>69890022.224913985</v>
      </c>
      <c r="O82" s="25">
        <v>1.7999999999999999E-2</v>
      </c>
      <c r="P82" s="39">
        <f t="shared" si="2"/>
        <v>69890022.224913985</v>
      </c>
      <c r="Q82" s="169">
        <f t="shared" si="3"/>
        <v>136714522.03084069</v>
      </c>
      <c r="R82" s="116">
        <f t="shared" si="5"/>
        <v>80600000</v>
      </c>
      <c r="S82" s="116">
        <f t="shared" si="6"/>
        <v>190714522.03084069</v>
      </c>
      <c r="T82" s="99"/>
    </row>
    <row r="83" spans="1:20" s="18" customFormat="1" x14ac:dyDescent="0.3">
      <c r="B83" s="238"/>
      <c r="C83" s="28">
        <v>8</v>
      </c>
      <c r="D83" s="170">
        <v>1100000</v>
      </c>
      <c r="E83" s="163">
        <v>0</v>
      </c>
      <c r="F83" s="114">
        <v>300000</v>
      </c>
      <c r="G83" s="148">
        <v>100000</v>
      </c>
      <c r="H83" s="114">
        <v>10600000</v>
      </c>
      <c r="I83" s="114">
        <v>70000000</v>
      </c>
      <c r="J83" s="114">
        <v>54000000</v>
      </c>
      <c r="K83" s="155">
        <f t="shared" si="1"/>
        <v>68434540.802433386</v>
      </c>
      <c r="L83" s="117">
        <v>1.7999999999999999E-2</v>
      </c>
      <c r="M83" s="39">
        <v>0</v>
      </c>
      <c r="N83" s="132">
        <f t="shared" si="4"/>
        <v>72267842.624962434</v>
      </c>
      <c r="O83" s="25">
        <v>1.7999999999999999E-2</v>
      </c>
      <c r="P83" s="39">
        <f t="shared" si="2"/>
        <v>72267842.624962434</v>
      </c>
      <c r="Q83" s="169">
        <f t="shared" si="3"/>
        <v>140702383.42739582</v>
      </c>
      <c r="R83" s="116">
        <f t="shared" si="5"/>
        <v>80600000</v>
      </c>
      <c r="S83" s="116">
        <f t="shared" si="6"/>
        <v>194702383.42739582</v>
      </c>
      <c r="T83" s="99"/>
    </row>
    <row r="84" spans="1:20" s="18" customFormat="1" x14ac:dyDescent="0.3">
      <c r="B84" s="238"/>
      <c r="C84" s="28">
        <v>9</v>
      </c>
      <c r="D84" s="170">
        <v>1100000</v>
      </c>
      <c r="E84" s="163">
        <v>0</v>
      </c>
      <c r="F84" s="114">
        <v>300000</v>
      </c>
      <c r="G84" s="148">
        <v>100000</v>
      </c>
      <c r="H84" s="114">
        <v>10600000</v>
      </c>
      <c r="I84" s="114">
        <v>70000000</v>
      </c>
      <c r="J84" s="114">
        <v>54000000</v>
      </c>
      <c r="K84" s="155">
        <f t="shared" si="1"/>
        <v>70073562.536877185</v>
      </c>
      <c r="L84" s="117">
        <v>1.7999999999999999E-2</v>
      </c>
      <c r="M84" s="39">
        <v>0</v>
      </c>
      <c r="N84" s="132">
        <f t="shared" si="4"/>
        <v>74688463.792211756</v>
      </c>
      <c r="O84" s="25">
        <v>1.7999999999999999E-2</v>
      </c>
      <c r="P84" s="39">
        <f t="shared" si="2"/>
        <v>74688463.792211756</v>
      </c>
      <c r="Q84" s="169">
        <f t="shared" si="3"/>
        <v>144762026.32908893</v>
      </c>
      <c r="R84" s="116">
        <f t="shared" si="5"/>
        <v>80600000</v>
      </c>
      <c r="S84" s="116">
        <f t="shared" si="6"/>
        <v>198762026.32908893</v>
      </c>
      <c r="T84" s="99"/>
    </row>
    <row r="85" spans="1:20" s="18" customFormat="1" x14ac:dyDescent="0.3">
      <c r="B85" s="238"/>
      <c r="C85" s="28">
        <v>10</v>
      </c>
      <c r="D85" s="170">
        <v>1100000</v>
      </c>
      <c r="E85" s="163">
        <v>0</v>
      </c>
      <c r="F85" s="114">
        <v>300000</v>
      </c>
      <c r="G85" s="148">
        <v>100000</v>
      </c>
      <c r="H85" s="114">
        <v>10600000</v>
      </c>
      <c r="I85" s="114">
        <v>70000000</v>
      </c>
      <c r="J85" s="114">
        <v>54000000</v>
      </c>
      <c r="K85" s="155">
        <f t="shared" si="1"/>
        <v>71742086.662540972</v>
      </c>
      <c r="L85" s="117">
        <v>1.7999999999999999E-2</v>
      </c>
      <c r="M85" s="39">
        <v>0</v>
      </c>
      <c r="N85" s="132">
        <f t="shared" si="4"/>
        <v>77152656.140471563</v>
      </c>
      <c r="O85" s="25">
        <v>1.7999999999999999E-2</v>
      </c>
      <c r="P85" s="39">
        <f t="shared" si="2"/>
        <v>77152656.140471563</v>
      </c>
      <c r="Q85" s="169">
        <f t="shared" si="3"/>
        <v>148894742.80301255</v>
      </c>
      <c r="R85" s="116">
        <f t="shared" si="5"/>
        <v>80600000</v>
      </c>
      <c r="S85" s="116">
        <f t="shared" si="6"/>
        <v>202894742.80301255</v>
      </c>
      <c r="T85" s="99"/>
    </row>
    <row r="86" spans="1:20" s="18" customFormat="1" ht="17.25" thickBot="1" x14ac:dyDescent="0.35">
      <c r="B86" s="238"/>
      <c r="C86" s="30">
        <v>11</v>
      </c>
      <c r="D86" s="170">
        <v>1100000</v>
      </c>
      <c r="E86" s="163">
        <v>0</v>
      </c>
      <c r="F86" s="114">
        <v>300000</v>
      </c>
      <c r="G86" s="148">
        <v>100000</v>
      </c>
      <c r="H86" s="114">
        <v>10600000</v>
      </c>
      <c r="I86" s="114">
        <v>70000000</v>
      </c>
      <c r="J86" s="114">
        <v>54000000</v>
      </c>
      <c r="K86" s="155">
        <f t="shared" ref="K86:K149" si="7" xml:space="preserve"> (K85 + G86 + F86) + ((K85 + G86 + F86) * L86 )</f>
        <v>73440644.222466707</v>
      </c>
      <c r="L86" s="117">
        <v>1.7999999999999999E-2</v>
      </c>
      <c r="M86" s="39">
        <v>0</v>
      </c>
      <c r="N86" s="132">
        <f t="shared" si="4"/>
        <v>79661203.95100005</v>
      </c>
      <c r="O86" s="94">
        <v>1.7999999999999999E-2</v>
      </c>
      <c r="P86" s="39">
        <f t="shared" ref="P86:P149" si="8" xml:space="preserve"> M86 + N86</f>
        <v>79661203.95100005</v>
      </c>
      <c r="Q86" s="169">
        <f t="shared" ref="Q86:Q149" si="9" xml:space="preserve"> K86 + P86</f>
        <v>153101848.17346674</v>
      </c>
      <c r="R86" s="116">
        <f t="shared" si="5"/>
        <v>80600000</v>
      </c>
      <c r="S86" s="116">
        <f t="shared" si="6"/>
        <v>207101848.17346674</v>
      </c>
      <c r="T86" s="99"/>
    </row>
    <row r="87" spans="1:20" s="109" customFormat="1" ht="17.25" thickBot="1" x14ac:dyDescent="0.35">
      <c r="B87" s="238"/>
      <c r="C87" s="104">
        <v>12</v>
      </c>
      <c r="D87" s="170">
        <v>1100000</v>
      </c>
      <c r="E87" s="164">
        <v>0</v>
      </c>
      <c r="F87" s="114">
        <v>300000</v>
      </c>
      <c r="G87" s="148">
        <v>100000</v>
      </c>
      <c r="H87" s="114">
        <v>10600000</v>
      </c>
      <c r="I87" s="114">
        <v>70000000</v>
      </c>
      <c r="J87" s="114">
        <v>54000000</v>
      </c>
      <c r="K87" s="156">
        <f t="shared" si="7"/>
        <v>75169775.818471104</v>
      </c>
      <c r="L87" s="105">
        <v>1.7999999999999999E-2</v>
      </c>
      <c r="M87" s="39">
        <v>0</v>
      </c>
      <c r="N87" s="132">
        <f t="shared" si="4"/>
        <v>82214905.622118056</v>
      </c>
      <c r="O87" s="106">
        <v>1.7999999999999999E-2</v>
      </c>
      <c r="P87" s="39">
        <f t="shared" si="8"/>
        <v>82214905.622118056</v>
      </c>
      <c r="Q87" s="169">
        <f t="shared" si="9"/>
        <v>157384681.44058916</v>
      </c>
      <c r="R87" s="116">
        <f t="shared" si="5"/>
        <v>80600000</v>
      </c>
      <c r="S87" s="116">
        <f t="shared" si="6"/>
        <v>211384681.44058916</v>
      </c>
      <c r="T87" s="122"/>
    </row>
    <row r="88" spans="1:20" s="18" customFormat="1" x14ac:dyDescent="0.3">
      <c r="A88" s="18">
        <v>8</v>
      </c>
      <c r="B88" s="238">
        <v>2029</v>
      </c>
      <c r="C88" s="27">
        <v>1</v>
      </c>
      <c r="D88" s="170">
        <v>1100000</v>
      </c>
      <c r="E88" s="163">
        <v>0</v>
      </c>
      <c r="F88" s="114">
        <v>300000</v>
      </c>
      <c r="G88" s="148">
        <v>100000</v>
      </c>
      <c r="H88" s="114">
        <v>10600000</v>
      </c>
      <c r="I88" s="114">
        <v>70000000</v>
      </c>
      <c r="J88" s="114">
        <v>54000000</v>
      </c>
      <c r="K88" s="155">
        <f t="shared" si="7"/>
        <v>76930031.783203587</v>
      </c>
      <c r="L88" s="117">
        <v>1.7999999999999999E-2</v>
      </c>
      <c r="M88" s="39">
        <v>0</v>
      </c>
      <c r="N88" s="132">
        <f t="shared" ref="N88:N151" si="10" xml:space="preserve"> (N87 + D88 - E88 - M88) + ((N87 + D88 - E88 - M88) * O88)</f>
        <v>83648165.244606525</v>
      </c>
      <c r="O88" s="93">
        <v>4.0000000000000001E-3</v>
      </c>
      <c r="P88" s="39">
        <f t="shared" si="8"/>
        <v>83648165.244606525</v>
      </c>
      <c r="Q88" s="169">
        <f t="shared" si="9"/>
        <v>160578197.0278101</v>
      </c>
      <c r="R88" s="116">
        <f t="shared" si="5"/>
        <v>80600000</v>
      </c>
      <c r="S88" s="116">
        <f t="shared" si="6"/>
        <v>214578197.0278101</v>
      </c>
      <c r="T88" s="99"/>
    </row>
    <row r="89" spans="1:20" s="18" customFormat="1" x14ac:dyDescent="0.3">
      <c r="B89" s="238"/>
      <c r="C89" s="28">
        <v>2</v>
      </c>
      <c r="D89" s="170">
        <v>1100000</v>
      </c>
      <c r="E89" s="163">
        <v>0</v>
      </c>
      <c r="F89" s="114">
        <v>300000</v>
      </c>
      <c r="G89" s="148">
        <v>100000</v>
      </c>
      <c r="H89" s="114">
        <v>10600000</v>
      </c>
      <c r="I89" s="114">
        <v>70000000</v>
      </c>
      <c r="J89" s="114">
        <v>54000000</v>
      </c>
      <c r="K89" s="155">
        <f t="shared" si="7"/>
        <v>78721972.355301246</v>
      </c>
      <c r="L89" s="117">
        <v>1.7999999999999999E-2</v>
      </c>
      <c r="M89" s="39">
        <v>0</v>
      </c>
      <c r="N89" s="132">
        <f t="shared" si="10"/>
        <v>86273632.219009444</v>
      </c>
      <c r="O89" s="25">
        <v>1.7999999999999999E-2</v>
      </c>
      <c r="P89" s="39">
        <f t="shared" si="8"/>
        <v>86273632.219009444</v>
      </c>
      <c r="Q89" s="169">
        <f t="shared" si="9"/>
        <v>164995604.57431069</v>
      </c>
      <c r="R89" s="116">
        <f t="shared" si="5"/>
        <v>80600000</v>
      </c>
      <c r="S89" s="116">
        <f t="shared" si="6"/>
        <v>218995604.57431069</v>
      </c>
      <c r="T89" s="99"/>
    </row>
    <row r="90" spans="1:20" s="18" customFormat="1" x14ac:dyDescent="0.3">
      <c r="B90" s="238"/>
      <c r="C90" s="28">
        <v>3</v>
      </c>
      <c r="D90" s="170">
        <v>1100000</v>
      </c>
      <c r="E90" s="163">
        <v>0</v>
      </c>
      <c r="F90" s="114">
        <v>300000</v>
      </c>
      <c r="G90" s="148">
        <v>100000</v>
      </c>
      <c r="H90" s="114">
        <v>10600000</v>
      </c>
      <c r="I90" s="114">
        <v>70000000</v>
      </c>
      <c r="J90" s="114">
        <v>54000000</v>
      </c>
      <c r="K90" s="155">
        <f t="shared" si="7"/>
        <v>80546167.857696667</v>
      </c>
      <c r="L90" s="117">
        <v>1.7999999999999999E-2</v>
      </c>
      <c r="M90" s="39">
        <v>0</v>
      </c>
      <c r="N90" s="132">
        <f t="shared" si="10"/>
        <v>88946357.598951608</v>
      </c>
      <c r="O90" s="25">
        <v>1.7999999999999999E-2</v>
      </c>
      <c r="P90" s="39">
        <f t="shared" si="8"/>
        <v>88946357.598951608</v>
      </c>
      <c r="Q90" s="169">
        <f t="shared" si="9"/>
        <v>169492525.45664829</v>
      </c>
      <c r="R90" s="116">
        <f t="shared" si="5"/>
        <v>80600000</v>
      </c>
      <c r="S90" s="116">
        <f t="shared" si="6"/>
        <v>223492525.45664829</v>
      </c>
      <c r="T90" s="99"/>
    </row>
    <row r="91" spans="1:20" s="18" customFormat="1" x14ac:dyDescent="0.3">
      <c r="B91" s="238"/>
      <c r="C91" s="28">
        <v>4</v>
      </c>
      <c r="D91" s="170">
        <v>1100000</v>
      </c>
      <c r="E91" s="163">
        <v>0</v>
      </c>
      <c r="F91" s="114">
        <v>300000</v>
      </c>
      <c r="G91" s="148">
        <v>100000</v>
      </c>
      <c r="H91" s="114">
        <v>10600000</v>
      </c>
      <c r="I91" s="114">
        <v>70000000</v>
      </c>
      <c r="J91" s="114">
        <v>54000000</v>
      </c>
      <c r="K91" s="155">
        <f t="shared" si="7"/>
        <v>82403198.879135206</v>
      </c>
      <c r="L91" s="117">
        <v>1.7999999999999999E-2</v>
      </c>
      <c r="M91" s="39">
        <v>0</v>
      </c>
      <c r="N91" s="132">
        <f t="shared" si="10"/>
        <v>91667192.035732731</v>
      </c>
      <c r="O91" s="25">
        <v>1.7999999999999999E-2</v>
      </c>
      <c r="P91" s="39">
        <f t="shared" si="8"/>
        <v>91667192.035732731</v>
      </c>
      <c r="Q91" s="169">
        <f t="shared" si="9"/>
        <v>174070390.91486794</v>
      </c>
      <c r="R91" s="116">
        <f t="shared" ref="R91:R154" si="11" xml:space="preserve"> H91 + I91</f>
        <v>80600000</v>
      </c>
      <c r="S91" s="116">
        <f t="shared" ref="S91:S154" si="12" xml:space="preserve"> J91 + Q91</f>
        <v>228070390.91486794</v>
      </c>
      <c r="T91" s="99"/>
    </row>
    <row r="92" spans="1:20" s="18" customFormat="1" x14ac:dyDescent="0.3">
      <c r="B92" s="238"/>
      <c r="C92" s="28">
        <v>5</v>
      </c>
      <c r="D92" s="170">
        <v>1100000</v>
      </c>
      <c r="E92" s="163">
        <v>0</v>
      </c>
      <c r="F92" s="114">
        <v>300000</v>
      </c>
      <c r="G92" s="148">
        <v>100000</v>
      </c>
      <c r="H92" s="114">
        <v>10600000</v>
      </c>
      <c r="I92" s="114">
        <v>70000000</v>
      </c>
      <c r="J92" s="114">
        <v>54000000</v>
      </c>
      <c r="K92" s="155">
        <f t="shared" si="7"/>
        <v>84293656.458959639</v>
      </c>
      <c r="L92" s="117">
        <v>1.7999999999999999E-2</v>
      </c>
      <c r="M92" s="39">
        <v>0</v>
      </c>
      <c r="N92" s="132">
        <f t="shared" si="10"/>
        <v>94437001.492375925</v>
      </c>
      <c r="O92" s="25">
        <v>1.7999999999999999E-2</v>
      </c>
      <c r="P92" s="39">
        <f t="shared" si="8"/>
        <v>94437001.492375925</v>
      </c>
      <c r="Q92" s="169">
        <f t="shared" si="9"/>
        <v>178730657.95133555</v>
      </c>
      <c r="R92" s="116">
        <f t="shared" si="11"/>
        <v>80600000</v>
      </c>
      <c r="S92" s="116">
        <f t="shared" si="12"/>
        <v>232730657.95133555</v>
      </c>
      <c r="T92" s="99"/>
    </row>
    <row r="93" spans="1:20" s="18" customFormat="1" x14ac:dyDescent="0.3">
      <c r="B93" s="238"/>
      <c r="C93" s="28">
        <v>6</v>
      </c>
      <c r="D93" s="170">
        <v>1100000</v>
      </c>
      <c r="E93" s="163">
        <v>0</v>
      </c>
      <c r="F93" s="114">
        <v>300000</v>
      </c>
      <c r="G93" s="148">
        <v>100000</v>
      </c>
      <c r="H93" s="114">
        <v>10600000</v>
      </c>
      <c r="I93" s="114">
        <v>70000000</v>
      </c>
      <c r="J93" s="114">
        <v>54000000</v>
      </c>
      <c r="K93" s="155">
        <f t="shared" si="7"/>
        <v>86218142.275220916</v>
      </c>
      <c r="L93" s="117">
        <v>1.7999999999999999E-2</v>
      </c>
      <c r="M93" s="39">
        <v>0</v>
      </c>
      <c r="N93" s="132">
        <f t="shared" si="10"/>
        <v>97256667.519238696</v>
      </c>
      <c r="O93" s="25">
        <v>1.7999999999999999E-2</v>
      </c>
      <c r="P93" s="39">
        <f t="shared" si="8"/>
        <v>97256667.519238696</v>
      </c>
      <c r="Q93" s="169">
        <f t="shared" si="9"/>
        <v>183474809.79445961</v>
      </c>
      <c r="R93" s="116">
        <f t="shared" si="11"/>
        <v>80600000</v>
      </c>
      <c r="S93" s="116">
        <f t="shared" si="12"/>
        <v>237474809.79445961</v>
      </c>
      <c r="T93" s="99"/>
    </row>
    <row r="94" spans="1:20" s="18" customFormat="1" x14ac:dyDescent="0.3">
      <c r="B94" s="238"/>
      <c r="C94" s="28">
        <v>7</v>
      </c>
      <c r="D94" s="170">
        <v>1100000</v>
      </c>
      <c r="E94" s="163">
        <v>0</v>
      </c>
      <c r="F94" s="114">
        <v>300000</v>
      </c>
      <c r="G94" s="148">
        <v>100000</v>
      </c>
      <c r="H94" s="114">
        <v>10600000</v>
      </c>
      <c r="I94" s="114">
        <v>70000000</v>
      </c>
      <c r="J94" s="114">
        <v>54000000</v>
      </c>
      <c r="K94" s="155">
        <f t="shared" si="7"/>
        <v>88177268.83617489</v>
      </c>
      <c r="L94" s="117">
        <v>1.7999999999999999E-2</v>
      </c>
      <c r="M94" s="39">
        <v>0</v>
      </c>
      <c r="N94" s="132">
        <f t="shared" si="10"/>
        <v>100127087.534585</v>
      </c>
      <c r="O94" s="25">
        <v>1.7999999999999999E-2</v>
      </c>
      <c r="P94" s="39">
        <f t="shared" si="8"/>
        <v>100127087.534585</v>
      </c>
      <c r="Q94" s="169">
        <f t="shared" si="9"/>
        <v>188304356.3707599</v>
      </c>
      <c r="R94" s="116">
        <f t="shared" si="11"/>
        <v>80600000</v>
      </c>
      <c r="S94" s="116">
        <f t="shared" si="12"/>
        <v>242304356.3707599</v>
      </c>
      <c r="T94" s="99"/>
    </row>
    <row r="95" spans="1:20" s="18" customFormat="1" x14ac:dyDescent="0.3">
      <c r="B95" s="238"/>
      <c r="C95" s="28">
        <v>8</v>
      </c>
      <c r="D95" s="170">
        <v>1100000</v>
      </c>
      <c r="E95" s="163">
        <v>0</v>
      </c>
      <c r="F95" s="114">
        <v>300000</v>
      </c>
      <c r="G95" s="148">
        <v>100000</v>
      </c>
      <c r="H95" s="114">
        <v>10600000</v>
      </c>
      <c r="I95" s="114">
        <v>70000000</v>
      </c>
      <c r="J95" s="114">
        <v>54000000</v>
      </c>
      <c r="K95" s="155">
        <f t="shared" si="7"/>
        <v>90171659.675226033</v>
      </c>
      <c r="L95" s="117">
        <v>1.7999999999999999E-2</v>
      </c>
      <c r="M95" s="39">
        <v>0</v>
      </c>
      <c r="N95" s="132">
        <f t="shared" si="10"/>
        <v>103049175.11020753</v>
      </c>
      <c r="O95" s="25">
        <v>1.7999999999999999E-2</v>
      </c>
      <c r="P95" s="39">
        <f t="shared" si="8"/>
        <v>103049175.11020753</v>
      </c>
      <c r="Q95" s="169">
        <f t="shared" si="9"/>
        <v>193220834.78543356</v>
      </c>
      <c r="R95" s="116">
        <f t="shared" si="11"/>
        <v>80600000</v>
      </c>
      <c r="S95" s="116">
        <f t="shared" si="12"/>
        <v>247220834.78543356</v>
      </c>
      <c r="T95" s="99"/>
    </row>
    <row r="96" spans="1:20" s="18" customFormat="1" x14ac:dyDescent="0.3">
      <c r="B96" s="238"/>
      <c r="C96" s="28">
        <v>9</v>
      </c>
      <c r="D96" s="170">
        <v>1100000</v>
      </c>
      <c r="E96" s="163">
        <v>0</v>
      </c>
      <c r="F96" s="114">
        <v>300000</v>
      </c>
      <c r="G96" s="148">
        <v>100000</v>
      </c>
      <c r="H96" s="114">
        <v>10600000</v>
      </c>
      <c r="I96" s="114">
        <v>70000000</v>
      </c>
      <c r="J96" s="114">
        <v>54000000</v>
      </c>
      <c r="K96" s="155">
        <f t="shared" si="7"/>
        <v>92201949.549380094</v>
      </c>
      <c r="L96" s="117">
        <v>1.7999999999999999E-2</v>
      </c>
      <c r="M96" s="39">
        <v>0</v>
      </c>
      <c r="N96" s="132">
        <f t="shared" si="10"/>
        <v>106023860.26219127</v>
      </c>
      <c r="O96" s="25">
        <v>1.7999999999999999E-2</v>
      </c>
      <c r="P96" s="39">
        <f t="shared" si="8"/>
        <v>106023860.26219127</v>
      </c>
      <c r="Q96" s="169">
        <f t="shared" si="9"/>
        <v>198225809.81157136</v>
      </c>
      <c r="R96" s="116">
        <f t="shared" si="11"/>
        <v>80600000</v>
      </c>
      <c r="S96" s="116">
        <f t="shared" si="12"/>
        <v>252225809.81157136</v>
      </c>
      <c r="T96" s="99"/>
    </row>
    <row r="97" spans="1:20" s="18" customFormat="1" x14ac:dyDescent="0.3">
      <c r="B97" s="238"/>
      <c r="C97" s="28">
        <v>10</v>
      </c>
      <c r="D97" s="170">
        <v>1100000</v>
      </c>
      <c r="E97" s="163">
        <v>0</v>
      </c>
      <c r="F97" s="114">
        <v>300000</v>
      </c>
      <c r="G97" s="148">
        <v>100000</v>
      </c>
      <c r="H97" s="114">
        <v>10600000</v>
      </c>
      <c r="I97" s="114">
        <v>70000000</v>
      </c>
      <c r="J97" s="114">
        <v>54000000</v>
      </c>
      <c r="K97" s="155">
        <f t="shared" si="7"/>
        <v>94268784.641268939</v>
      </c>
      <c r="L97" s="117">
        <v>1.7999999999999999E-2</v>
      </c>
      <c r="M97" s="39">
        <v>0</v>
      </c>
      <c r="N97" s="132">
        <f t="shared" si="10"/>
        <v>109052089.74691071</v>
      </c>
      <c r="O97" s="25">
        <v>1.7999999999999999E-2</v>
      </c>
      <c r="P97" s="39">
        <f t="shared" si="8"/>
        <v>109052089.74691071</v>
      </c>
      <c r="Q97" s="169">
        <f t="shared" si="9"/>
        <v>203320874.38817966</v>
      </c>
      <c r="R97" s="116">
        <f t="shared" si="11"/>
        <v>80600000</v>
      </c>
      <c r="S97" s="116">
        <f t="shared" si="12"/>
        <v>257320874.38817966</v>
      </c>
      <c r="T97" s="99"/>
    </row>
    <row r="98" spans="1:20" s="18" customFormat="1" ht="17.25" thickBot="1" x14ac:dyDescent="0.35">
      <c r="B98" s="238"/>
      <c r="C98" s="30">
        <v>11</v>
      </c>
      <c r="D98" s="170">
        <v>1100000</v>
      </c>
      <c r="E98" s="163">
        <v>0</v>
      </c>
      <c r="F98" s="114">
        <v>300000</v>
      </c>
      <c r="G98" s="148">
        <v>100000</v>
      </c>
      <c r="H98" s="114">
        <v>10600000</v>
      </c>
      <c r="I98" s="114">
        <v>70000000</v>
      </c>
      <c r="J98" s="114">
        <v>54000000</v>
      </c>
      <c r="K98" s="155">
        <f t="shared" si="7"/>
        <v>96372822.764811784</v>
      </c>
      <c r="L98" s="117">
        <v>1.7999999999999999E-2</v>
      </c>
      <c r="M98" s="39">
        <v>0</v>
      </c>
      <c r="N98" s="132">
        <f t="shared" si="10"/>
        <v>112134827.3623551</v>
      </c>
      <c r="O98" s="94">
        <v>1.7999999999999999E-2</v>
      </c>
      <c r="P98" s="39">
        <f t="shared" si="8"/>
        <v>112134827.3623551</v>
      </c>
      <c r="Q98" s="169">
        <f t="shared" si="9"/>
        <v>208507650.12716687</v>
      </c>
      <c r="R98" s="116">
        <f t="shared" si="11"/>
        <v>80600000</v>
      </c>
      <c r="S98" s="116">
        <f t="shared" si="12"/>
        <v>262507650.12716687</v>
      </c>
      <c r="T98" s="99"/>
    </row>
    <row r="99" spans="1:20" s="109" customFormat="1" ht="17.25" thickBot="1" x14ac:dyDescent="0.35">
      <c r="B99" s="238"/>
      <c r="C99" s="104">
        <v>12</v>
      </c>
      <c r="D99" s="170">
        <v>1100000</v>
      </c>
      <c r="E99" s="164">
        <v>0</v>
      </c>
      <c r="F99" s="114">
        <v>300000</v>
      </c>
      <c r="G99" s="148">
        <v>100000</v>
      </c>
      <c r="H99" s="114">
        <v>10600000</v>
      </c>
      <c r="I99" s="114">
        <v>70000000</v>
      </c>
      <c r="J99" s="114">
        <v>54000000</v>
      </c>
      <c r="K99" s="156">
        <f t="shared" si="7"/>
        <v>98514733.57457839</v>
      </c>
      <c r="L99" s="105">
        <v>1.7999999999999999E-2</v>
      </c>
      <c r="M99" s="39">
        <v>0</v>
      </c>
      <c r="N99" s="132">
        <f t="shared" si="10"/>
        <v>115273054.25487749</v>
      </c>
      <c r="O99" s="106">
        <v>1.7999999999999999E-2</v>
      </c>
      <c r="P99" s="39">
        <f t="shared" si="8"/>
        <v>115273054.25487749</v>
      </c>
      <c r="Q99" s="169">
        <f t="shared" si="9"/>
        <v>213787787.82945588</v>
      </c>
      <c r="R99" s="116">
        <f t="shared" si="11"/>
        <v>80600000</v>
      </c>
      <c r="S99" s="116">
        <f t="shared" si="12"/>
        <v>267787787.82945588</v>
      </c>
      <c r="T99" s="122"/>
    </row>
    <row r="100" spans="1:20" s="18" customFormat="1" x14ac:dyDescent="0.3">
      <c r="A100" s="18">
        <v>9</v>
      </c>
      <c r="B100" s="238">
        <v>2030</v>
      </c>
      <c r="C100" s="27">
        <v>1</v>
      </c>
      <c r="D100" s="170">
        <v>1100000</v>
      </c>
      <c r="E100" s="163">
        <v>0</v>
      </c>
      <c r="F100" s="114">
        <v>300000</v>
      </c>
      <c r="G100" s="148">
        <v>100000</v>
      </c>
      <c r="H100" s="114">
        <v>10600000</v>
      </c>
      <c r="I100" s="114">
        <v>70000000</v>
      </c>
      <c r="J100" s="114">
        <v>54000000</v>
      </c>
      <c r="K100" s="155">
        <f t="shared" si="7"/>
        <v>100695198.7789208</v>
      </c>
      <c r="L100" s="117">
        <v>1.7999999999999999E-2</v>
      </c>
      <c r="M100" s="39">
        <v>0</v>
      </c>
      <c r="N100" s="132">
        <f t="shared" si="10"/>
        <v>116838546.47189701</v>
      </c>
      <c r="O100" s="93">
        <v>4.0000000000000001E-3</v>
      </c>
      <c r="P100" s="39">
        <f t="shared" si="8"/>
        <v>116838546.47189701</v>
      </c>
      <c r="Q100" s="169">
        <f t="shared" si="9"/>
        <v>217533745.25081781</v>
      </c>
      <c r="R100" s="116">
        <f t="shared" si="11"/>
        <v>80600000</v>
      </c>
      <c r="S100" s="116">
        <f t="shared" si="12"/>
        <v>271533745.25081778</v>
      </c>
      <c r="T100" s="99"/>
    </row>
    <row r="101" spans="1:20" s="18" customFormat="1" x14ac:dyDescent="0.3">
      <c r="B101" s="238"/>
      <c r="C101" s="28">
        <v>2</v>
      </c>
      <c r="D101" s="170">
        <v>1100000</v>
      </c>
      <c r="E101" s="163">
        <v>0</v>
      </c>
      <c r="F101" s="114">
        <v>300000</v>
      </c>
      <c r="G101" s="148">
        <v>100000</v>
      </c>
      <c r="H101" s="114">
        <v>10600000</v>
      </c>
      <c r="I101" s="114">
        <v>70000000</v>
      </c>
      <c r="J101" s="114">
        <v>54000000</v>
      </c>
      <c r="K101" s="155">
        <f t="shared" si="7"/>
        <v>102914912.35694137</v>
      </c>
      <c r="L101" s="117">
        <v>1.7999999999999999E-2</v>
      </c>
      <c r="M101" s="39">
        <v>0</v>
      </c>
      <c r="N101" s="132">
        <f t="shared" si="10"/>
        <v>120061440.30839115</v>
      </c>
      <c r="O101" s="25">
        <v>1.7999999999999999E-2</v>
      </c>
      <c r="P101" s="39">
        <f t="shared" si="8"/>
        <v>120061440.30839115</v>
      </c>
      <c r="Q101" s="169">
        <f t="shared" si="9"/>
        <v>222976352.66533253</v>
      </c>
      <c r="R101" s="116">
        <f t="shared" si="11"/>
        <v>80600000</v>
      </c>
      <c r="S101" s="116">
        <f t="shared" si="12"/>
        <v>276976352.66533256</v>
      </c>
      <c r="T101" s="99"/>
    </row>
    <row r="102" spans="1:20" s="18" customFormat="1" x14ac:dyDescent="0.3">
      <c r="B102" s="238"/>
      <c r="C102" s="28">
        <v>3</v>
      </c>
      <c r="D102" s="170">
        <v>1100000</v>
      </c>
      <c r="E102" s="163">
        <v>0</v>
      </c>
      <c r="F102" s="114">
        <v>300000</v>
      </c>
      <c r="G102" s="148">
        <v>100000</v>
      </c>
      <c r="H102" s="114">
        <v>10600000</v>
      </c>
      <c r="I102" s="114">
        <v>70000000</v>
      </c>
      <c r="J102" s="114">
        <v>54000000</v>
      </c>
      <c r="K102" s="155">
        <f t="shared" si="7"/>
        <v>105174580.77936631</v>
      </c>
      <c r="L102" s="117">
        <v>1.7999999999999999E-2</v>
      </c>
      <c r="M102" s="39">
        <v>0</v>
      </c>
      <c r="N102" s="132">
        <f t="shared" si="10"/>
        <v>123342346.2339422</v>
      </c>
      <c r="O102" s="25">
        <v>1.7999999999999999E-2</v>
      </c>
      <c r="P102" s="39">
        <f t="shared" si="8"/>
        <v>123342346.2339422</v>
      </c>
      <c r="Q102" s="169">
        <f t="shared" si="9"/>
        <v>228516927.01330853</v>
      </c>
      <c r="R102" s="116">
        <f t="shared" si="11"/>
        <v>80600000</v>
      </c>
      <c r="S102" s="116">
        <f t="shared" si="12"/>
        <v>282516927.01330853</v>
      </c>
      <c r="T102" s="99"/>
    </row>
    <row r="103" spans="1:20" s="18" customFormat="1" x14ac:dyDescent="0.3">
      <c r="B103" s="238"/>
      <c r="C103" s="28">
        <v>4</v>
      </c>
      <c r="D103" s="170">
        <v>1100000</v>
      </c>
      <c r="E103" s="163">
        <v>0</v>
      </c>
      <c r="F103" s="114">
        <v>300000</v>
      </c>
      <c r="G103" s="148">
        <v>100000</v>
      </c>
      <c r="H103" s="114">
        <v>10600000</v>
      </c>
      <c r="I103" s="114">
        <v>70000000</v>
      </c>
      <c r="J103" s="114">
        <v>54000000</v>
      </c>
      <c r="K103" s="155">
        <f t="shared" si="7"/>
        <v>107474923.23339491</v>
      </c>
      <c r="L103" s="117">
        <v>1.7999999999999999E-2</v>
      </c>
      <c r="M103" s="39">
        <v>0</v>
      </c>
      <c r="N103" s="132">
        <f t="shared" si="10"/>
        <v>126682308.46615316</v>
      </c>
      <c r="O103" s="25">
        <v>1.7999999999999999E-2</v>
      </c>
      <c r="P103" s="39">
        <f t="shared" si="8"/>
        <v>126682308.46615316</v>
      </c>
      <c r="Q103" s="169">
        <f t="shared" si="9"/>
        <v>234157231.69954807</v>
      </c>
      <c r="R103" s="116">
        <f t="shared" si="11"/>
        <v>80600000</v>
      </c>
      <c r="S103" s="116">
        <f t="shared" si="12"/>
        <v>288157231.69954807</v>
      </c>
      <c r="T103" s="99"/>
    </row>
    <row r="104" spans="1:20" s="18" customFormat="1" x14ac:dyDescent="0.3">
      <c r="B104" s="238"/>
      <c r="C104" s="28">
        <v>5</v>
      </c>
      <c r="D104" s="170">
        <v>1100000</v>
      </c>
      <c r="E104" s="163">
        <v>0</v>
      </c>
      <c r="F104" s="114">
        <v>300000</v>
      </c>
      <c r="G104" s="148">
        <v>100000</v>
      </c>
      <c r="H104" s="114">
        <v>10600000</v>
      </c>
      <c r="I104" s="114">
        <v>70000000</v>
      </c>
      <c r="J104" s="114">
        <v>54000000</v>
      </c>
      <c r="K104" s="155">
        <f t="shared" si="7"/>
        <v>109816671.85159601</v>
      </c>
      <c r="L104" s="117">
        <v>1.7999999999999999E-2</v>
      </c>
      <c r="M104" s="39">
        <v>0</v>
      </c>
      <c r="N104" s="132">
        <f t="shared" si="10"/>
        <v>130082390.01854391</v>
      </c>
      <c r="O104" s="25">
        <v>1.7999999999999999E-2</v>
      </c>
      <c r="P104" s="39">
        <f t="shared" si="8"/>
        <v>130082390.01854391</v>
      </c>
      <c r="Q104" s="169">
        <f t="shared" si="9"/>
        <v>239899061.87013993</v>
      </c>
      <c r="R104" s="116">
        <f t="shared" si="11"/>
        <v>80600000</v>
      </c>
      <c r="S104" s="116">
        <f t="shared" si="12"/>
        <v>293899061.87013996</v>
      </c>
      <c r="T104" s="99"/>
    </row>
    <row r="105" spans="1:20" s="18" customFormat="1" x14ac:dyDescent="0.3">
      <c r="B105" s="238"/>
      <c r="C105" s="28">
        <v>6</v>
      </c>
      <c r="D105" s="170">
        <v>1100000</v>
      </c>
      <c r="E105" s="163">
        <v>0</v>
      </c>
      <c r="F105" s="114">
        <v>300000</v>
      </c>
      <c r="G105" s="148">
        <v>100000</v>
      </c>
      <c r="H105" s="114">
        <v>10600000</v>
      </c>
      <c r="I105" s="114">
        <v>70000000</v>
      </c>
      <c r="J105" s="114">
        <v>54000000</v>
      </c>
      <c r="K105" s="155">
        <f t="shared" si="7"/>
        <v>112200571.94492474</v>
      </c>
      <c r="L105" s="117">
        <v>1.7999999999999999E-2</v>
      </c>
      <c r="M105" s="39">
        <v>0</v>
      </c>
      <c r="N105" s="132">
        <f t="shared" si="10"/>
        <v>133543673.03887771</v>
      </c>
      <c r="O105" s="25">
        <v>1.7999999999999999E-2</v>
      </c>
      <c r="P105" s="39">
        <f t="shared" si="8"/>
        <v>133543673.03887771</v>
      </c>
      <c r="Q105" s="169">
        <f t="shared" si="9"/>
        <v>245744244.98380244</v>
      </c>
      <c r="R105" s="116">
        <f t="shared" si="11"/>
        <v>80600000</v>
      </c>
      <c r="S105" s="116">
        <f t="shared" si="12"/>
        <v>299744244.98380244</v>
      </c>
      <c r="T105" s="99"/>
    </row>
    <row r="106" spans="1:20" s="18" customFormat="1" x14ac:dyDescent="0.3">
      <c r="B106" s="238"/>
      <c r="C106" s="28">
        <v>7</v>
      </c>
      <c r="D106" s="170">
        <v>1100000</v>
      </c>
      <c r="E106" s="163">
        <v>0</v>
      </c>
      <c r="F106" s="114">
        <v>300000</v>
      </c>
      <c r="G106" s="148">
        <v>100000</v>
      </c>
      <c r="H106" s="114">
        <v>10600000</v>
      </c>
      <c r="I106" s="114">
        <v>70000000</v>
      </c>
      <c r="J106" s="114">
        <v>54000000</v>
      </c>
      <c r="K106" s="155">
        <f t="shared" si="7"/>
        <v>114627382.23993339</v>
      </c>
      <c r="L106" s="117">
        <v>1.7999999999999999E-2</v>
      </c>
      <c r="M106" s="39">
        <v>0</v>
      </c>
      <c r="N106" s="132">
        <f t="shared" si="10"/>
        <v>137067259.15357754</v>
      </c>
      <c r="O106" s="25">
        <v>1.7999999999999999E-2</v>
      </c>
      <c r="P106" s="39">
        <f t="shared" si="8"/>
        <v>137067259.15357754</v>
      </c>
      <c r="Q106" s="169">
        <f t="shared" si="9"/>
        <v>251694641.39351094</v>
      </c>
      <c r="R106" s="116">
        <f t="shared" si="11"/>
        <v>80600000</v>
      </c>
      <c r="S106" s="116">
        <f t="shared" si="12"/>
        <v>305694641.39351094</v>
      </c>
      <c r="T106" s="99"/>
    </row>
    <row r="107" spans="1:20" s="18" customFormat="1" x14ac:dyDescent="0.3">
      <c r="B107" s="238"/>
      <c r="C107" s="28">
        <v>8</v>
      </c>
      <c r="D107" s="170">
        <v>1100000</v>
      </c>
      <c r="E107" s="163">
        <v>0</v>
      </c>
      <c r="F107" s="114">
        <v>300000</v>
      </c>
      <c r="G107" s="148">
        <v>100000</v>
      </c>
      <c r="H107" s="114">
        <v>10600000</v>
      </c>
      <c r="I107" s="114">
        <v>70000000</v>
      </c>
      <c r="J107" s="114">
        <v>54000000</v>
      </c>
      <c r="K107" s="155">
        <f t="shared" si="7"/>
        <v>117097875.12025219</v>
      </c>
      <c r="L107" s="117">
        <v>1.7999999999999999E-2</v>
      </c>
      <c r="M107" s="39">
        <v>0</v>
      </c>
      <c r="N107" s="132">
        <f t="shared" si="10"/>
        <v>140654269.81834194</v>
      </c>
      <c r="O107" s="25">
        <v>1.7999999999999999E-2</v>
      </c>
      <c r="P107" s="39">
        <f t="shared" si="8"/>
        <v>140654269.81834194</v>
      </c>
      <c r="Q107" s="169">
        <f t="shared" si="9"/>
        <v>257752144.93859413</v>
      </c>
      <c r="R107" s="116">
        <f t="shared" si="11"/>
        <v>80600000</v>
      </c>
      <c r="S107" s="116">
        <f t="shared" si="12"/>
        <v>311752144.9385941</v>
      </c>
      <c r="T107" s="99"/>
    </row>
    <row r="108" spans="1:20" s="18" customFormat="1" x14ac:dyDescent="0.3">
      <c r="B108" s="238"/>
      <c r="C108" s="28">
        <v>9</v>
      </c>
      <c r="D108" s="170">
        <v>1100000</v>
      </c>
      <c r="E108" s="163">
        <v>0</v>
      </c>
      <c r="F108" s="114">
        <v>300000</v>
      </c>
      <c r="G108" s="148">
        <v>100000</v>
      </c>
      <c r="H108" s="114">
        <v>10600000</v>
      </c>
      <c r="I108" s="114">
        <v>70000000</v>
      </c>
      <c r="J108" s="114">
        <v>54000000</v>
      </c>
      <c r="K108" s="155">
        <f t="shared" si="7"/>
        <v>119612836.87241673</v>
      </c>
      <c r="L108" s="117">
        <v>1.7999999999999999E-2</v>
      </c>
      <c r="M108" s="39">
        <v>0</v>
      </c>
      <c r="N108" s="132">
        <f t="shared" si="10"/>
        <v>144305846.6750721</v>
      </c>
      <c r="O108" s="25">
        <v>1.7999999999999999E-2</v>
      </c>
      <c r="P108" s="39">
        <f t="shared" si="8"/>
        <v>144305846.6750721</v>
      </c>
      <c r="Q108" s="169">
        <f t="shared" si="9"/>
        <v>263918683.54748884</v>
      </c>
      <c r="R108" s="116">
        <f t="shared" si="11"/>
        <v>80600000</v>
      </c>
      <c r="S108" s="116">
        <f t="shared" si="12"/>
        <v>317918683.54748881</v>
      </c>
      <c r="T108" s="99"/>
    </row>
    <row r="109" spans="1:20" s="18" customFormat="1" x14ac:dyDescent="0.3">
      <c r="B109" s="238"/>
      <c r="C109" s="28">
        <v>10</v>
      </c>
      <c r="D109" s="170">
        <v>1100000</v>
      </c>
      <c r="E109" s="163">
        <v>0</v>
      </c>
      <c r="F109" s="114">
        <v>300000</v>
      </c>
      <c r="G109" s="148">
        <v>100000</v>
      </c>
      <c r="H109" s="114">
        <v>10600000</v>
      </c>
      <c r="I109" s="114">
        <v>70000000</v>
      </c>
      <c r="J109" s="114">
        <v>54000000</v>
      </c>
      <c r="K109" s="155">
        <f t="shared" si="7"/>
        <v>122173067.93612024</v>
      </c>
      <c r="L109" s="117">
        <v>1.7999999999999999E-2</v>
      </c>
      <c r="M109" s="39">
        <v>0</v>
      </c>
      <c r="N109" s="132">
        <f t="shared" si="10"/>
        <v>148023151.91522339</v>
      </c>
      <c r="O109" s="25">
        <v>1.7999999999999999E-2</v>
      </c>
      <c r="P109" s="39">
        <f t="shared" si="8"/>
        <v>148023151.91522339</v>
      </c>
      <c r="Q109" s="169">
        <f t="shared" si="9"/>
        <v>270196219.85134363</v>
      </c>
      <c r="R109" s="116">
        <f t="shared" si="11"/>
        <v>80600000</v>
      </c>
      <c r="S109" s="116">
        <f t="shared" si="12"/>
        <v>324196219.85134363</v>
      </c>
      <c r="T109" s="99"/>
    </row>
    <row r="110" spans="1:20" s="18" customFormat="1" ht="17.25" thickBot="1" x14ac:dyDescent="0.35">
      <c r="B110" s="238"/>
      <c r="C110" s="30">
        <v>11</v>
      </c>
      <c r="D110" s="170">
        <v>1100000</v>
      </c>
      <c r="E110" s="163">
        <v>0</v>
      </c>
      <c r="F110" s="114">
        <v>300000</v>
      </c>
      <c r="G110" s="148">
        <v>100000</v>
      </c>
      <c r="H110" s="114">
        <v>10600000</v>
      </c>
      <c r="I110" s="114">
        <v>70000000</v>
      </c>
      <c r="J110" s="114">
        <v>54000000</v>
      </c>
      <c r="K110" s="155">
        <f t="shared" si="7"/>
        <v>124779383.1589704</v>
      </c>
      <c r="L110" s="117">
        <v>1.7999999999999999E-2</v>
      </c>
      <c r="M110" s="39">
        <v>0</v>
      </c>
      <c r="N110" s="132">
        <f t="shared" si="10"/>
        <v>151807368.64969742</v>
      </c>
      <c r="O110" s="94">
        <v>1.7999999999999999E-2</v>
      </c>
      <c r="P110" s="39">
        <f t="shared" si="8"/>
        <v>151807368.64969742</v>
      </c>
      <c r="Q110" s="169">
        <f t="shared" si="9"/>
        <v>276586751.80866784</v>
      </c>
      <c r="R110" s="116">
        <f t="shared" si="11"/>
        <v>80600000</v>
      </c>
      <c r="S110" s="116">
        <f t="shared" si="12"/>
        <v>330586751.80866784</v>
      </c>
      <c r="T110" s="99"/>
    </row>
    <row r="111" spans="1:20" s="109" customFormat="1" ht="17.25" thickBot="1" x14ac:dyDescent="0.35">
      <c r="B111" s="238"/>
      <c r="C111" s="104">
        <v>12</v>
      </c>
      <c r="D111" s="170">
        <v>1100000</v>
      </c>
      <c r="E111" s="164">
        <v>0</v>
      </c>
      <c r="F111" s="114">
        <v>300000</v>
      </c>
      <c r="G111" s="148">
        <v>100000</v>
      </c>
      <c r="H111" s="114">
        <v>10600000</v>
      </c>
      <c r="I111" s="114">
        <v>70000000</v>
      </c>
      <c r="J111" s="114">
        <v>54000000</v>
      </c>
      <c r="K111" s="156">
        <f t="shared" si="7"/>
        <v>127432612.05583186</v>
      </c>
      <c r="L111" s="105">
        <v>1.7999999999999999E-2</v>
      </c>
      <c r="M111" s="39">
        <v>0</v>
      </c>
      <c r="N111" s="132">
        <f t="shared" si="10"/>
        <v>155659701.28539199</v>
      </c>
      <c r="O111" s="106">
        <v>1.7999999999999999E-2</v>
      </c>
      <c r="P111" s="39">
        <f t="shared" si="8"/>
        <v>155659701.28539199</v>
      </c>
      <c r="Q111" s="169">
        <f t="shared" si="9"/>
        <v>283092313.34122384</v>
      </c>
      <c r="R111" s="116">
        <f t="shared" si="11"/>
        <v>80600000</v>
      </c>
      <c r="S111" s="116">
        <f t="shared" si="12"/>
        <v>337092313.34122384</v>
      </c>
      <c r="T111" s="122"/>
    </row>
    <row r="112" spans="1:20" s="18" customFormat="1" x14ac:dyDescent="0.3">
      <c r="A112" s="18">
        <v>10</v>
      </c>
      <c r="B112" s="238">
        <v>2031</v>
      </c>
      <c r="C112" s="27">
        <v>1</v>
      </c>
      <c r="D112" s="170">
        <v>1100000</v>
      </c>
      <c r="E112" s="163">
        <v>0</v>
      </c>
      <c r="F112" s="114">
        <v>300000</v>
      </c>
      <c r="G112" s="148">
        <v>100000</v>
      </c>
      <c r="H112" s="114">
        <v>10600000</v>
      </c>
      <c r="I112" s="114">
        <v>70000000</v>
      </c>
      <c r="J112" s="114">
        <v>54000000</v>
      </c>
      <c r="K112" s="155">
        <f t="shared" si="7"/>
        <v>130133599.07283683</v>
      </c>
      <c r="L112" s="117">
        <v>1.7999999999999999E-2</v>
      </c>
      <c r="M112" s="39">
        <v>0</v>
      </c>
      <c r="N112" s="132">
        <f t="shared" si="10"/>
        <v>157386740.09053355</v>
      </c>
      <c r="O112" s="93">
        <v>4.0000000000000001E-3</v>
      </c>
      <c r="P112" s="39">
        <f t="shared" si="8"/>
        <v>157386740.09053355</v>
      </c>
      <c r="Q112" s="169">
        <f t="shared" si="9"/>
        <v>287520339.16337037</v>
      </c>
      <c r="R112" s="116">
        <f t="shared" si="11"/>
        <v>80600000</v>
      </c>
      <c r="S112" s="116">
        <f t="shared" si="12"/>
        <v>341520339.16337037</v>
      </c>
      <c r="T112" s="99"/>
    </row>
    <row r="113" spans="1:20" s="18" customFormat="1" x14ac:dyDescent="0.3">
      <c r="B113" s="238"/>
      <c r="C113" s="28">
        <v>2</v>
      </c>
      <c r="D113" s="170">
        <v>1100000</v>
      </c>
      <c r="E113" s="163">
        <v>0</v>
      </c>
      <c r="F113" s="114">
        <v>300000</v>
      </c>
      <c r="G113" s="148">
        <v>100000</v>
      </c>
      <c r="H113" s="114">
        <v>10600000</v>
      </c>
      <c r="I113" s="114">
        <v>70000000</v>
      </c>
      <c r="J113" s="114">
        <v>54000000</v>
      </c>
      <c r="K113" s="155">
        <f t="shared" si="7"/>
        <v>132883203.8561479</v>
      </c>
      <c r="L113" s="117">
        <v>1.7999999999999999E-2</v>
      </c>
      <c r="M113" s="39">
        <v>0</v>
      </c>
      <c r="N113" s="132">
        <f t="shared" si="10"/>
        <v>161339501.41216317</v>
      </c>
      <c r="O113" s="25">
        <v>1.7999999999999999E-2</v>
      </c>
      <c r="P113" s="39">
        <f t="shared" si="8"/>
        <v>161339501.41216317</v>
      </c>
      <c r="Q113" s="169">
        <f t="shared" si="9"/>
        <v>294222705.26831108</v>
      </c>
      <c r="R113" s="116">
        <f t="shared" si="11"/>
        <v>80600000</v>
      </c>
      <c r="S113" s="116">
        <f t="shared" si="12"/>
        <v>348222705.26831108</v>
      </c>
      <c r="T113" s="99"/>
    </row>
    <row r="114" spans="1:20" s="18" customFormat="1" x14ac:dyDescent="0.3">
      <c r="B114" s="238"/>
      <c r="C114" s="28">
        <v>3</v>
      </c>
      <c r="D114" s="170">
        <v>1100000</v>
      </c>
      <c r="E114" s="163">
        <v>0</v>
      </c>
      <c r="F114" s="114">
        <v>300000</v>
      </c>
      <c r="G114" s="148">
        <v>100000</v>
      </c>
      <c r="H114" s="114">
        <v>10600000</v>
      </c>
      <c r="I114" s="114">
        <v>70000000</v>
      </c>
      <c r="J114" s="114">
        <v>54000000</v>
      </c>
      <c r="K114" s="155">
        <f t="shared" si="7"/>
        <v>135682301.52555856</v>
      </c>
      <c r="L114" s="117">
        <v>1.7999999999999999E-2</v>
      </c>
      <c r="M114" s="39">
        <v>0</v>
      </c>
      <c r="N114" s="132">
        <f t="shared" si="10"/>
        <v>165363412.43758211</v>
      </c>
      <c r="O114" s="25">
        <v>1.7999999999999999E-2</v>
      </c>
      <c r="P114" s="39">
        <f t="shared" si="8"/>
        <v>165363412.43758211</v>
      </c>
      <c r="Q114" s="169">
        <f t="shared" si="9"/>
        <v>301045713.96314067</v>
      </c>
      <c r="R114" s="116">
        <f t="shared" si="11"/>
        <v>80600000</v>
      </c>
      <c r="S114" s="116">
        <f t="shared" si="12"/>
        <v>355045713.96314067</v>
      </c>
      <c r="T114" s="99"/>
    </row>
    <row r="115" spans="1:20" s="18" customFormat="1" x14ac:dyDescent="0.3">
      <c r="B115" s="238"/>
      <c r="C115" s="28">
        <v>4</v>
      </c>
      <c r="D115" s="170">
        <v>1100000</v>
      </c>
      <c r="E115" s="163">
        <v>0</v>
      </c>
      <c r="F115" s="114">
        <v>300000</v>
      </c>
      <c r="G115" s="148">
        <v>100000</v>
      </c>
      <c r="H115" s="114">
        <v>10600000</v>
      </c>
      <c r="I115" s="114">
        <v>70000000</v>
      </c>
      <c r="J115" s="114">
        <v>54000000</v>
      </c>
      <c r="K115" s="155">
        <f t="shared" si="7"/>
        <v>138531782.95301861</v>
      </c>
      <c r="L115" s="117">
        <v>1.7999999999999999E-2</v>
      </c>
      <c r="M115" s="39">
        <v>0</v>
      </c>
      <c r="N115" s="132">
        <f t="shared" si="10"/>
        <v>169459753.86145857</v>
      </c>
      <c r="O115" s="25">
        <v>1.7999999999999999E-2</v>
      </c>
      <c r="P115" s="39">
        <f t="shared" si="8"/>
        <v>169459753.86145857</v>
      </c>
      <c r="Q115" s="169">
        <f t="shared" si="9"/>
        <v>307991536.81447721</v>
      </c>
      <c r="R115" s="116">
        <f t="shared" si="11"/>
        <v>80600000</v>
      </c>
      <c r="S115" s="116">
        <f t="shared" si="12"/>
        <v>361991536.81447721</v>
      </c>
      <c r="T115" s="99"/>
    </row>
    <row r="116" spans="1:20" s="18" customFormat="1" x14ac:dyDescent="0.3">
      <c r="B116" s="238"/>
      <c r="C116" s="28">
        <v>5</v>
      </c>
      <c r="D116" s="170">
        <v>1100000</v>
      </c>
      <c r="E116" s="163">
        <v>0</v>
      </c>
      <c r="F116" s="114">
        <v>300000</v>
      </c>
      <c r="G116" s="148">
        <v>100000</v>
      </c>
      <c r="H116" s="114">
        <v>10600000</v>
      </c>
      <c r="I116" s="114">
        <v>70000000</v>
      </c>
      <c r="J116" s="114">
        <v>54000000</v>
      </c>
      <c r="K116" s="155">
        <f t="shared" si="7"/>
        <v>141432555.04617295</v>
      </c>
      <c r="L116" s="117">
        <v>1.7999999999999999E-2</v>
      </c>
      <c r="M116" s="39">
        <v>0</v>
      </c>
      <c r="N116" s="132">
        <f t="shared" si="10"/>
        <v>173629829.43096483</v>
      </c>
      <c r="O116" s="25">
        <v>1.7999999999999999E-2</v>
      </c>
      <c r="P116" s="39">
        <f t="shared" si="8"/>
        <v>173629829.43096483</v>
      </c>
      <c r="Q116" s="169">
        <f t="shared" si="9"/>
        <v>315062384.4771378</v>
      </c>
      <c r="R116" s="116">
        <f t="shared" si="11"/>
        <v>80600000</v>
      </c>
      <c r="S116" s="116">
        <f t="shared" si="12"/>
        <v>369062384.4771378</v>
      </c>
      <c r="T116" s="99"/>
    </row>
    <row r="117" spans="1:20" s="18" customFormat="1" x14ac:dyDescent="0.3">
      <c r="B117" s="238"/>
      <c r="C117" s="28">
        <v>6</v>
      </c>
      <c r="D117" s="170">
        <v>1100000</v>
      </c>
      <c r="E117" s="163">
        <v>0</v>
      </c>
      <c r="F117" s="114">
        <v>300000</v>
      </c>
      <c r="G117" s="148">
        <v>100000</v>
      </c>
      <c r="H117" s="114">
        <v>10600000</v>
      </c>
      <c r="I117" s="114">
        <v>70000000</v>
      </c>
      <c r="J117" s="114">
        <v>54000000</v>
      </c>
      <c r="K117" s="155">
        <f t="shared" si="7"/>
        <v>144385541.03700405</v>
      </c>
      <c r="L117" s="117">
        <v>1.7999999999999999E-2</v>
      </c>
      <c r="M117" s="39">
        <v>0</v>
      </c>
      <c r="N117" s="132">
        <f t="shared" si="10"/>
        <v>177874966.36072218</v>
      </c>
      <c r="O117" s="25">
        <v>1.7999999999999999E-2</v>
      </c>
      <c r="P117" s="39">
        <f t="shared" si="8"/>
        <v>177874966.36072218</v>
      </c>
      <c r="Q117" s="169">
        <f t="shared" si="9"/>
        <v>322260507.39772624</v>
      </c>
      <c r="R117" s="116">
        <f t="shared" si="11"/>
        <v>80600000</v>
      </c>
      <c r="S117" s="116">
        <f t="shared" si="12"/>
        <v>376260507.39772624</v>
      </c>
      <c r="T117" s="99"/>
    </row>
    <row r="118" spans="1:20" s="18" customFormat="1" x14ac:dyDescent="0.3">
      <c r="B118" s="238"/>
      <c r="C118" s="28">
        <v>7</v>
      </c>
      <c r="D118" s="170">
        <v>1100000</v>
      </c>
      <c r="E118" s="163">
        <v>0</v>
      </c>
      <c r="F118" s="114">
        <v>300000</v>
      </c>
      <c r="G118" s="148">
        <v>100000</v>
      </c>
      <c r="H118" s="114">
        <v>10600000</v>
      </c>
      <c r="I118" s="114">
        <v>70000000</v>
      </c>
      <c r="J118" s="114">
        <v>54000000</v>
      </c>
      <c r="K118" s="155">
        <f t="shared" si="7"/>
        <v>147391680.77567014</v>
      </c>
      <c r="L118" s="117">
        <v>1.7999999999999999E-2</v>
      </c>
      <c r="M118" s="39">
        <v>0</v>
      </c>
      <c r="N118" s="132">
        <f t="shared" si="10"/>
        <v>182196515.7552152</v>
      </c>
      <c r="O118" s="25">
        <v>1.7999999999999999E-2</v>
      </c>
      <c r="P118" s="39">
        <f t="shared" si="8"/>
        <v>182196515.7552152</v>
      </c>
      <c r="Q118" s="169">
        <f t="shared" si="9"/>
        <v>329588196.53088534</v>
      </c>
      <c r="R118" s="116">
        <f t="shared" si="11"/>
        <v>80600000</v>
      </c>
      <c r="S118" s="116">
        <f t="shared" si="12"/>
        <v>383588196.53088534</v>
      </c>
      <c r="T118" s="99"/>
    </row>
    <row r="119" spans="1:20" s="18" customFormat="1" x14ac:dyDescent="0.3">
      <c r="B119" s="238"/>
      <c r="C119" s="28">
        <v>8</v>
      </c>
      <c r="D119" s="170">
        <v>1100000</v>
      </c>
      <c r="E119" s="163">
        <v>0</v>
      </c>
      <c r="F119" s="114">
        <v>300000</v>
      </c>
      <c r="G119" s="148">
        <v>100000</v>
      </c>
      <c r="H119" s="114">
        <v>10600000</v>
      </c>
      <c r="I119" s="114">
        <v>70000000</v>
      </c>
      <c r="J119" s="114">
        <v>54000000</v>
      </c>
      <c r="K119" s="155">
        <f t="shared" si="7"/>
        <v>150451931.02963221</v>
      </c>
      <c r="L119" s="117">
        <v>1.7999999999999999E-2</v>
      </c>
      <c r="M119" s="39">
        <v>0</v>
      </c>
      <c r="N119" s="132">
        <f t="shared" si="10"/>
        <v>186595853.03880906</v>
      </c>
      <c r="O119" s="25">
        <v>1.7999999999999999E-2</v>
      </c>
      <c r="P119" s="39">
        <f t="shared" si="8"/>
        <v>186595853.03880906</v>
      </c>
      <c r="Q119" s="169">
        <f t="shared" si="9"/>
        <v>337047784.06844127</v>
      </c>
      <c r="R119" s="116">
        <f t="shared" si="11"/>
        <v>80600000</v>
      </c>
      <c r="S119" s="116">
        <f t="shared" si="12"/>
        <v>391047784.06844127</v>
      </c>
      <c r="T119" s="99"/>
    </row>
    <row r="120" spans="1:20" s="18" customFormat="1" x14ac:dyDescent="0.3">
      <c r="B120" s="238"/>
      <c r="C120" s="28">
        <v>9</v>
      </c>
      <c r="D120" s="170">
        <v>1100000</v>
      </c>
      <c r="E120" s="163">
        <v>0</v>
      </c>
      <c r="F120" s="114">
        <v>300000</v>
      </c>
      <c r="G120" s="148">
        <v>100000</v>
      </c>
      <c r="H120" s="114">
        <v>10600000</v>
      </c>
      <c r="I120" s="114">
        <v>70000000</v>
      </c>
      <c r="J120" s="114">
        <v>54000000</v>
      </c>
      <c r="K120" s="155">
        <f t="shared" si="7"/>
        <v>153567265.7881656</v>
      </c>
      <c r="L120" s="117">
        <v>1.7999999999999999E-2</v>
      </c>
      <c r="M120" s="39">
        <v>0</v>
      </c>
      <c r="N120" s="132">
        <f t="shared" si="10"/>
        <v>191074378.39350763</v>
      </c>
      <c r="O120" s="25">
        <v>1.7999999999999999E-2</v>
      </c>
      <c r="P120" s="39">
        <f t="shared" si="8"/>
        <v>191074378.39350763</v>
      </c>
      <c r="Q120" s="169">
        <f t="shared" si="9"/>
        <v>344641644.18167323</v>
      </c>
      <c r="R120" s="116">
        <f t="shared" si="11"/>
        <v>80600000</v>
      </c>
      <c r="S120" s="116">
        <f t="shared" si="12"/>
        <v>398641644.18167323</v>
      </c>
      <c r="T120" s="99"/>
    </row>
    <row r="121" spans="1:20" s="18" customFormat="1" x14ac:dyDescent="0.3">
      <c r="B121" s="238"/>
      <c r="C121" s="28">
        <v>10</v>
      </c>
      <c r="D121" s="170">
        <v>1100000</v>
      </c>
      <c r="E121" s="163">
        <v>0</v>
      </c>
      <c r="F121" s="114">
        <v>300000</v>
      </c>
      <c r="G121" s="148">
        <v>100000</v>
      </c>
      <c r="H121" s="114">
        <v>10600000</v>
      </c>
      <c r="I121" s="114">
        <v>70000000</v>
      </c>
      <c r="J121" s="114">
        <v>54000000</v>
      </c>
      <c r="K121" s="155">
        <f t="shared" si="7"/>
        <v>156738676.57235259</v>
      </c>
      <c r="L121" s="117">
        <v>1.7999999999999999E-2</v>
      </c>
      <c r="M121" s="39">
        <v>0</v>
      </c>
      <c r="N121" s="132">
        <f t="shared" si="10"/>
        <v>195633517.20459077</v>
      </c>
      <c r="O121" s="25">
        <v>1.7999999999999999E-2</v>
      </c>
      <c r="P121" s="39">
        <f t="shared" si="8"/>
        <v>195633517.20459077</v>
      </c>
      <c r="Q121" s="169">
        <f t="shared" si="9"/>
        <v>352372193.77694333</v>
      </c>
      <c r="R121" s="116">
        <f t="shared" si="11"/>
        <v>80600000</v>
      </c>
      <c r="S121" s="116">
        <f t="shared" si="12"/>
        <v>406372193.77694333</v>
      </c>
      <c r="T121" s="99"/>
    </row>
    <row r="122" spans="1:20" s="18" customFormat="1" ht="17.25" thickBot="1" x14ac:dyDescent="0.35">
      <c r="B122" s="238"/>
      <c r="C122" s="30">
        <v>11</v>
      </c>
      <c r="D122" s="170">
        <v>1100000</v>
      </c>
      <c r="E122" s="163">
        <v>0</v>
      </c>
      <c r="F122" s="114">
        <v>300000</v>
      </c>
      <c r="G122" s="148">
        <v>100000</v>
      </c>
      <c r="H122" s="114">
        <v>10600000</v>
      </c>
      <c r="I122" s="114">
        <v>70000000</v>
      </c>
      <c r="J122" s="114">
        <v>54000000</v>
      </c>
      <c r="K122" s="155">
        <f t="shared" si="7"/>
        <v>159967172.75065494</v>
      </c>
      <c r="L122" s="117">
        <v>1.7999999999999999E-2</v>
      </c>
      <c r="M122" s="39">
        <v>0</v>
      </c>
      <c r="N122" s="132">
        <f t="shared" si="10"/>
        <v>200274720.51427341</v>
      </c>
      <c r="O122" s="94">
        <v>1.7999999999999999E-2</v>
      </c>
      <c r="P122" s="39">
        <f t="shared" si="8"/>
        <v>200274720.51427341</v>
      </c>
      <c r="Q122" s="169">
        <f t="shared" si="9"/>
        <v>360241893.26492834</v>
      </c>
      <c r="R122" s="116">
        <f t="shared" si="11"/>
        <v>80600000</v>
      </c>
      <c r="S122" s="116">
        <f t="shared" si="12"/>
        <v>414241893.26492834</v>
      </c>
      <c r="T122" s="99"/>
    </row>
    <row r="123" spans="1:20" s="109" customFormat="1" ht="17.25" thickBot="1" x14ac:dyDescent="0.35">
      <c r="B123" s="238"/>
      <c r="C123" s="104">
        <v>12</v>
      </c>
      <c r="D123" s="170">
        <v>1100000</v>
      </c>
      <c r="E123" s="164">
        <v>0</v>
      </c>
      <c r="F123" s="114">
        <v>300000</v>
      </c>
      <c r="G123" s="148">
        <v>100000</v>
      </c>
      <c r="H123" s="114">
        <v>10600000</v>
      </c>
      <c r="I123" s="114">
        <v>70000000</v>
      </c>
      <c r="J123" s="114">
        <v>54000000</v>
      </c>
      <c r="K123" s="156">
        <f t="shared" si="7"/>
        <v>163253781.86016673</v>
      </c>
      <c r="L123" s="105">
        <v>1.7999999999999999E-2</v>
      </c>
      <c r="M123" s="39">
        <v>0</v>
      </c>
      <c r="N123" s="132">
        <f t="shared" si="10"/>
        <v>204999465.48353031</v>
      </c>
      <c r="O123" s="106">
        <v>1.7999999999999999E-2</v>
      </c>
      <c r="P123" s="39">
        <f t="shared" si="8"/>
        <v>204999465.48353031</v>
      </c>
      <c r="Q123" s="169">
        <f t="shared" si="9"/>
        <v>368253247.34369707</v>
      </c>
      <c r="R123" s="116">
        <f t="shared" si="11"/>
        <v>80600000</v>
      </c>
      <c r="S123" s="116">
        <f t="shared" si="12"/>
        <v>422253247.34369707</v>
      </c>
      <c r="T123" s="122"/>
    </row>
    <row r="124" spans="1:20" s="18" customFormat="1" x14ac:dyDescent="0.3">
      <c r="A124" s="18">
        <v>11</v>
      </c>
      <c r="B124" s="238">
        <v>2032</v>
      </c>
      <c r="C124" s="27">
        <v>1</v>
      </c>
      <c r="D124" s="170">
        <v>1100000</v>
      </c>
      <c r="E124" s="163">
        <v>0</v>
      </c>
      <c r="F124" s="114">
        <v>300000</v>
      </c>
      <c r="G124" s="148">
        <v>100000</v>
      </c>
      <c r="H124" s="114">
        <v>10600000</v>
      </c>
      <c r="I124" s="114">
        <v>70000000</v>
      </c>
      <c r="J124" s="114">
        <v>54000000</v>
      </c>
      <c r="K124" s="155">
        <f t="shared" si="7"/>
        <v>166599549.93364972</v>
      </c>
      <c r="L124" s="117">
        <v>1.7999999999999999E-2</v>
      </c>
      <c r="M124" s="39">
        <v>0</v>
      </c>
      <c r="N124" s="132">
        <f t="shared" si="10"/>
        <v>206923863.34546444</v>
      </c>
      <c r="O124" s="93">
        <v>4.0000000000000001E-3</v>
      </c>
      <c r="P124" s="39">
        <f t="shared" si="8"/>
        <v>206923863.34546444</v>
      </c>
      <c r="Q124" s="169">
        <f t="shared" si="9"/>
        <v>373523413.27911413</v>
      </c>
      <c r="R124" s="116">
        <f t="shared" si="11"/>
        <v>80600000</v>
      </c>
      <c r="S124" s="116">
        <f t="shared" si="12"/>
        <v>427523413.27911413</v>
      </c>
      <c r="T124" s="99"/>
    </row>
    <row r="125" spans="1:20" s="18" customFormat="1" x14ac:dyDescent="0.3">
      <c r="B125" s="238"/>
      <c r="C125" s="28">
        <v>2</v>
      </c>
      <c r="D125" s="170">
        <v>1100000</v>
      </c>
      <c r="E125" s="163">
        <v>0</v>
      </c>
      <c r="F125" s="114">
        <v>300000</v>
      </c>
      <c r="G125" s="148">
        <v>100000</v>
      </c>
      <c r="H125" s="114">
        <v>10600000</v>
      </c>
      <c r="I125" s="114">
        <v>70000000</v>
      </c>
      <c r="J125" s="114">
        <v>54000000</v>
      </c>
      <c r="K125" s="155">
        <f t="shared" si="7"/>
        <v>170005541.83245543</v>
      </c>
      <c r="L125" s="117">
        <v>1.7999999999999999E-2</v>
      </c>
      <c r="M125" s="39">
        <v>0</v>
      </c>
      <c r="N125" s="132">
        <f t="shared" si="10"/>
        <v>211768292.88568279</v>
      </c>
      <c r="O125" s="25">
        <v>1.7999999999999999E-2</v>
      </c>
      <c r="P125" s="39">
        <f t="shared" si="8"/>
        <v>211768292.88568279</v>
      </c>
      <c r="Q125" s="169">
        <f t="shared" si="9"/>
        <v>381773834.71813822</v>
      </c>
      <c r="R125" s="116">
        <f t="shared" si="11"/>
        <v>80600000</v>
      </c>
      <c r="S125" s="116">
        <f t="shared" si="12"/>
        <v>435773834.71813822</v>
      </c>
      <c r="T125" s="99"/>
    </row>
    <row r="126" spans="1:20" s="18" customFormat="1" x14ac:dyDescent="0.3">
      <c r="B126" s="238"/>
      <c r="C126" s="28">
        <v>3</v>
      </c>
      <c r="D126" s="170">
        <v>1100000</v>
      </c>
      <c r="E126" s="163">
        <v>0</v>
      </c>
      <c r="F126" s="114">
        <v>300000</v>
      </c>
      <c r="G126" s="148">
        <v>100000</v>
      </c>
      <c r="H126" s="114">
        <v>10600000</v>
      </c>
      <c r="I126" s="114">
        <v>70000000</v>
      </c>
      <c r="J126" s="114">
        <v>54000000</v>
      </c>
      <c r="K126" s="155">
        <f t="shared" si="7"/>
        <v>173472841.58543962</v>
      </c>
      <c r="L126" s="117">
        <v>1.7999999999999999E-2</v>
      </c>
      <c r="M126" s="39">
        <v>0</v>
      </c>
      <c r="N126" s="132">
        <f t="shared" si="10"/>
        <v>216699922.15762508</v>
      </c>
      <c r="O126" s="25">
        <v>1.7999999999999999E-2</v>
      </c>
      <c r="P126" s="39">
        <f t="shared" si="8"/>
        <v>216699922.15762508</v>
      </c>
      <c r="Q126" s="169">
        <f t="shared" si="9"/>
        <v>390172763.7430647</v>
      </c>
      <c r="R126" s="116">
        <f t="shared" si="11"/>
        <v>80600000</v>
      </c>
      <c r="S126" s="116">
        <f t="shared" si="12"/>
        <v>444172763.7430647</v>
      </c>
      <c r="T126" s="99"/>
    </row>
    <row r="127" spans="1:20" s="18" customFormat="1" x14ac:dyDescent="0.3">
      <c r="B127" s="238"/>
      <c r="C127" s="28">
        <v>4</v>
      </c>
      <c r="D127" s="170">
        <v>1100000</v>
      </c>
      <c r="E127" s="163">
        <v>0</v>
      </c>
      <c r="F127" s="114">
        <v>300000</v>
      </c>
      <c r="G127" s="148">
        <v>100000</v>
      </c>
      <c r="H127" s="114">
        <v>10600000</v>
      </c>
      <c r="I127" s="114">
        <v>70000000</v>
      </c>
      <c r="J127" s="114">
        <v>54000000</v>
      </c>
      <c r="K127" s="155">
        <f t="shared" si="7"/>
        <v>177002552.73397753</v>
      </c>
      <c r="L127" s="117">
        <v>1.7999999999999999E-2</v>
      </c>
      <c r="M127" s="39">
        <v>0</v>
      </c>
      <c r="N127" s="132">
        <f t="shared" si="10"/>
        <v>221720320.75646234</v>
      </c>
      <c r="O127" s="25">
        <v>1.7999999999999999E-2</v>
      </c>
      <c r="P127" s="39">
        <f t="shared" si="8"/>
        <v>221720320.75646234</v>
      </c>
      <c r="Q127" s="169">
        <f t="shared" si="9"/>
        <v>398722873.49043989</v>
      </c>
      <c r="R127" s="116">
        <f t="shared" si="11"/>
        <v>80600000</v>
      </c>
      <c r="S127" s="116">
        <f t="shared" si="12"/>
        <v>452722873.49043989</v>
      </c>
      <c r="T127" s="99"/>
    </row>
    <row r="128" spans="1:20" s="18" customFormat="1" x14ac:dyDescent="0.3">
      <c r="B128" s="238"/>
      <c r="C128" s="28">
        <v>5</v>
      </c>
      <c r="D128" s="170">
        <v>1100000</v>
      </c>
      <c r="E128" s="163">
        <v>0</v>
      </c>
      <c r="F128" s="114">
        <v>300000</v>
      </c>
      <c r="G128" s="148">
        <v>100000</v>
      </c>
      <c r="H128" s="114">
        <v>10600000</v>
      </c>
      <c r="I128" s="114">
        <v>70000000</v>
      </c>
      <c r="J128" s="114">
        <v>54000000</v>
      </c>
      <c r="K128" s="155">
        <f t="shared" si="7"/>
        <v>180595798.68318912</v>
      </c>
      <c r="L128" s="117">
        <v>1.7999999999999999E-2</v>
      </c>
      <c r="M128" s="39">
        <v>0</v>
      </c>
      <c r="N128" s="132">
        <f t="shared" si="10"/>
        <v>226831086.53007865</v>
      </c>
      <c r="O128" s="25">
        <v>1.7999999999999999E-2</v>
      </c>
      <c r="P128" s="39">
        <f t="shared" si="8"/>
        <v>226831086.53007865</v>
      </c>
      <c r="Q128" s="169">
        <f t="shared" si="9"/>
        <v>407426885.2132678</v>
      </c>
      <c r="R128" s="116">
        <f t="shared" si="11"/>
        <v>80600000</v>
      </c>
      <c r="S128" s="116">
        <f t="shared" si="12"/>
        <v>461426885.2132678</v>
      </c>
      <c r="T128" s="99"/>
    </row>
    <row r="129" spans="1:20" s="18" customFormat="1" x14ac:dyDescent="0.3">
      <c r="B129" s="238"/>
      <c r="C129" s="28">
        <v>6</v>
      </c>
      <c r="D129" s="170">
        <v>1100000</v>
      </c>
      <c r="E129" s="163">
        <v>0</v>
      </c>
      <c r="F129" s="114">
        <v>300000</v>
      </c>
      <c r="G129" s="148">
        <v>100000</v>
      </c>
      <c r="H129" s="114">
        <v>10600000</v>
      </c>
      <c r="I129" s="114">
        <v>70000000</v>
      </c>
      <c r="J129" s="114">
        <v>54000000</v>
      </c>
      <c r="K129" s="155">
        <f t="shared" si="7"/>
        <v>184253723.05948654</v>
      </c>
      <c r="L129" s="117">
        <v>1.7999999999999999E-2</v>
      </c>
      <c r="M129" s="39">
        <v>0</v>
      </c>
      <c r="N129" s="132">
        <f t="shared" si="10"/>
        <v>232033846.08762008</v>
      </c>
      <c r="O129" s="25">
        <v>1.7999999999999999E-2</v>
      </c>
      <c r="P129" s="39">
        <f t="shared" si="8"/>
        <v>232033846.08762008</v>
      </c>
      <c r="Q129" s="169">
        <f t="shared" si="9"/>
        <v>416287569.14710665</v>
      </c>
      <c r="R129" s="116">
        <f t="shared" si="11"/>
        <v>80600000</v>
      </c>
      <c r="S129" s="116">
        <f t="shared" si="12"/>
        <v>470287569.14710665</v>
      </c>
      <c r="T129" s="99"/>
    </row>
    <row r="130" spans="1:20" s="18" customFormat="1" x14ac:dyDescent="0.3">
      <c r="B130" s="238"/>
      <c r="C130" s="28">
        <v>7</v>
      </c>
      <c r="D130" s="170">
        <v>1100000</v>
      </c>
      <c r="E130" s="163">
        <v>0</v>
      </c>
      <c r="F130" s="114">
        <v>300000</v>
      </c>
      <c r="G130" s="148">
        <v>100000</v>
      </c>
      <c r="H130" s="114">
        <v>10600000</v>
      </c>
      <c r="I130" s="114">
        <v>70000000</v>
      </c>
      <c r="J130" s="114">
        <v>54000000</v>
      </c>
      <c r="K130" s="155">
        <f t="shared" si="7"/>
        <v>187977490.0745573</v>
      </c>
      <c r="L130" s="117">
        <v>1.7999999999999999E-2</v>
      </c>
      <c r="M130" s="39">
        <v>0</v>
      </c>
      <c r="N130" s="132">
        <f t="shared" si="10"/>
        <v>237330255.31719723</v>
      </c>
      <c r="O130" s="25">
        <v>1.7999999999999999E-2</v>
      </c>
      <c r="P130" s="39">
        <f t="shared" si="8"/>
        <v>237330255.31719723</v>
      </c>
      <c r="Q130" s="169">
        <f t="shared" si="9"/>
        <v>425307745.39175451</v>
      </c>
      <c r="R130" s="116">
        <f t="shared" si="11"/>
        <v>80600000</v>
      </c>
      <c r="S130" s="116">
        <f t="shared" si="12"/>
        <v>479307745.39175451</v>
      </c>
      <c r="T130" s="99"/>
    </row>
    <row r="131" spans="1:20" s="18" customFormat="1" x14ac:dyDescent="0.3">
      <c r="B131" s="238"/>
      <c r="C131" s="28">
        <v>8</v>
      </c>
      <c r="D131" s="170">
        <v>1100000</v>
      </c>
      <c r="E131" s="163">
        <v>0</v>
      </c>
      <c r="F131" s="114">
        <v>300000</v>
      </c>
      <c r="G131" s="148">
        <v>100000</v>
      </c>
      <c r="H131" s="114">
        <v>10600000</v>
      </c>
      <c r="I131" s="114">
        <v>70000000</v>
      </c>
      <c r="J131" s="114">
        <v>54000000</v>
      </c>
      <c r="K131" s="155">
        <f t="shared" si="7"/>
        <v>191768284.89589933</v>
      </c>
      <c r="L131" s="117">
        <v>1.7999999999999999E-2</v>
      </c>
      <c r="M131" s="39">
        <v>0</v>
      </c>
      <c r="N131" s="132">
        <f t="shared" si="10"/>
        <v>242721999.9129068</v>
      </c>
      <c r="O131" s="25">
        <v>1.7999999999999999E-2</v>
      </c>
      <c r="P131" s="39">
        <f t="shared" si="8"/>
        <v>242721999.9129068</v>
      </c>
      <c r="Q131" s="169">
        <f t="shared" si="9"/>
        <v>434490284.80880612</v>
      </c>
      <c r="R131" s="116">
        <f t="shared" si="11"/>
        <v>80600000</v>
      </c>
      <c r="S131" s="116">
        <f t="shared" si="12"/>
        <v>488490284.80880612</v>
      </c>
      <c r="T131" s="99"/>
    </row>
    <row r="132" spans="1:20" s="18" customFormat="1" x14ac:dyDescent="0.3">
      <c r="B132" s="238"/>
      <c r="C132" s="28">
        <v>9</v>
      </c>
      <c r="D132" s="170">
        <v>1100000</v>
      </c>
      <c r="E132" s="163">
        <v>0</v>
      </c>
      <c r="F132" s="114">
        <v>300000</v>
      </c>
      <c r="G132" s="148">
        <v>100000</v>
      </c>
      <c r="H132" s="114">
        <v>10600000</v>
      </c>
      <c r="I132" s="114">
        <v>70000000</v>
      </c>
      <c r="J132" s="114">
        <v>54000000</v>
      </c>
      <c r="K132" s="155">
        <f t="shared" si="7"/>
        <v>195627314.0240255</v>
      </c>
      <c r="L132" s="117">
        <v>1.7999999999999999E-2</v>
      </c>
      <c r="M132" s="39">
        <v>0</v>
      </c>
      <c r="N132" s="132">
        <f t="shared" si="10"/>
        <v>248210795.9113391</v>
      </c>
      <c r="O132" s="25">
        <v>1.7999999999999999E-2</v>
      </c>
      <c r="P132" s="39">
        <f t="shared" si="8"/>
        <v>248210795.9113391</v>
      </c>
      <c r="Q132" s="169">
        <f t="shared" si="9"/>
        <v>443838109.9353646</v>
      </c>
      <c r="R132" s="116">
        <f t="shared" si="11"/>
        <v>80600000</v>
      </c>
      <c r="S132" s="116">
        <f t="shared" si="12"/>
        <v>497838109.9353646</v>
      </c>
      <c r="T132" s="99"/>
    </row>
    <row r="133" spans="1:20" s="18" customFormat="1" x14ac:dyDescent="0.3">
      <c r="B133" s="238"/>
      <c r="C133" s="28">
        <v>10</v>
      </c>
      <c r="D133" s="170">
        <v>1100000</v>
      </c>
      <c r="E133" s="163">
        <v>0</v>
      </c>
      <c r="F133" s="114">
        <v>300000</v>
      </c>
      <c r="G133" s="148">
        <v>100000</v>
      </c>
      <c r="H133" s="114">
        <v>10600000</v>
      </c>
      <c r="I133" s="114">
        <v>70000000</v>
      </c>
      <c r="J133" s="114">
        <v>54000000</v>
      </c>
      <c r="K133" s="155">
        <f t="shared" si="7"/>
        <v>199555805.67645797</v>
      </c>
      <c r="L133" s="117">
        <v>1.7999999999999999E-2</v>
      </c>
      <c r="M133" s="39">
        <v>0</v>
      </c>
      <c r="N133" s="132">
        <f t="shared" si="10"/>
        <v>253798390.2377432</v>
      </c>
      <c r="O133" s="25">
        <v>1.7999999999999999E-2</v>
      </c>
      <c r="P133" s="39">
        <f t="shared" si="8"/>
        <v>253798390.2377432</v>
      </c>
      <c r="Q133" s="169">
        <f t="shared" si="9"/>
        <v>453354195.91420114</v>
      </c>
      <c r="R133" s="116">
        <f t="shared" si="11"/>
        <v>80600000</v>
      </c>
      <c r="S133" s="116">
        <f t="shared" si="12"/>
        <v>507354195.91420114</v>
      </c>
      <c r="T133" s="99"/>
    </row>
    <row r="134" spans="1:20" s="18" customFormat="1" ht="18" customHeight="1" thickBot="1" x14ac:dyDescent="0.35">
      <c r="B134" s="238"/>
      <c r="C134" s="30">
        <v>11</v>
      </c>
      <c r="D134" s="170">
        <v>1100000</v>
      </c>
      <c r="E134" s="163">
        <v>0</v>
      </c>
      <c r="F134" s="114">
        <v>300000</v>
      </c>
      <c r="G134" s="148">
        <v>100000</v>
      </c>
      <c r="H134" s="114">
        <v>10600000</v>
      </c>
      <c r="I134" s="114">
        <v>70000000</v>
      </c>
      <c r="J134" s="114">
        <v>54000000</v>
      </c>
      <c r="K134" s="155">
        <f t="shared" si="7"/>
        <v>203555010.17863423</v>
      </c>
      <c r="L134" s="117">
        <v>1.7999999999999999E-2</v>
      </c>
      <c r="M134" s="39">
        <v>0</v>
      </c>
      <c r="N134" s="132">
        <f t="shared" si="10"/>
        <v>259486561.26202258</v>
      </c>
      <c r="O134" s="94">
        <v>1.7999999999999999E-2</v>
      </c>
      <c r="P134" s="39">
        <f t="shared" si="8"/>
        <v>259486561.26202258</v>
      </c>
      <c r="Q134" s="169">
        <f t="shared" si="9"/>
        <v>463041571.44065678</v>
      </c>
      <c r="R134" s="116">
        <f t="shared" si="11"/>
        <v>80600000</v>
      </c>
      <c r="S134" s="116">
        <f t="shared" si="12"/>
        <v>517041571.44065678</v>
      </c>
      <c r="T134" s="99"/>
    </row>
    <row r="135" spans="1:20" s="109" customFormat="1" ht="17.25" thickBot="1" x14ac:dyDescent="0.35">
      <c r="B135" s="238"/>
      <c r="C135" s="104">
        <v>12</v>
      </c>
      <c r="D135" s="170">
        <v>1100000</v>
      </c>
      <c r="E135" s="164">
        <v>0</v>
      </c>
      <c r="F135" s="114">
        <v>300000</v>
      </c>
      <c r="G135" s="148">
        <v>100000</v>
      </c>
      <c r="H135" s="114">
        <v>10600000</v>
      </c>
      <c r="I135" s="114">
        <v>70000000</v>
      </c>
      <c r="J135" s="114">
        <v>54000000</v>
      </c>
      <c r="K135" s="156">
        <f t="shared" si="7"/>
        <v>207626200.36184964</v>
      </c>
      <c r="L135" s="105">
        <v>1.7999999999999999E-2</v>
      </c>
      <c r="M135" s="39">
        <v>0</v>
      </c>
      <c r="N135" s="132">
        <f t="shared" si="10"/>
        <v>265277119.364739</v>
      </c>
      <c r="O135" s="106">
        <v>1.7999999999999999E-2</v>
      </c>
      <c r="P135" s="39">
        <f t="shared" si="8"/>
        <v>265277119.364739</v>
      </c>
      <c r="Q135" s="169">
        <f t="shared" si="9"/>
        <v>472903319.72658861</v>
      </c>
      <c r="R135" s="116">
        <f t="shared" si="11"/>
        <v>80600000</v>
      </c>
      <c r="S135" s="116">
        <f t="shared" si="12"/>
        <v>526903319.72658861</v>
      </c>
      <c r="T135" s="122"/>
    </row>
    <row r="136" spans="1:20" s="37" customFormat="1" x14ac:dyDescent="0.3">
      <c r="A136" s="32">
        <v>12</v>
      </c>
      <c r="B136" s="238">
        <v>2033</v>
      </c>
      <c r="C136" s="36">
        <v>1</v>
      </c>
      <c r="D136" s="170">
        <v>1100000</v>
      </c>
      <c r="E136" s="163">
        <v>0</v>
      </c>
      <c r="F136" s="114">
        <v>300000</v>
      </c>
      <c r="G136" s="148">
        <v>100000</v>
      </c>
      <c r="H136" s="114">
        <v>10600000</v>
      </c>
      <c r="I136" s="114">
        <v>70000000</v>
      </c>
      <c r="J136" s="114">
        <v>54000000</v>
      </c>
      <c r="K136" s="155">
        <f t="shared" si="7"/>
        <v>211770671.96836293</v>
      </c>
      <c r="L136" s="117">
        <v>1.7999999999999999E-2</v>
      </c>
      <c r="M136" s="39">
        <v>0</v>
      </c>
      <c r="N136" s="132">
        <f t="shared" si="10"/>
        <v>267442627.84219795</v>
      </c>
      <c r="O136" s="93">
        <v>4.0000000000000001E-3</v>
      </c>
      <c r="P136" s="39">
        <f t="shared" si="8"/>
        <v>267442627.84219795</v>
      </c>
      <c r="Q136" s="169">
        <f t="shared" si="9"/>
        <v>479213299.81056088</v>
      </c>
      <c r="R136" s="116">
        <f t="shared" si="11"/>
        <v>80600000</v>
      </c>
      <c r="S136" s="116">
        <f t="shared" si="12"/>
        <v>533213299.81056088</v>
      </c>
    </row>
    <row r="137" spans="1:20" x14ac:dyDescent="0.3">
      <c r="A137" s="18"/>
      <c r="B137" s="238"/>
      <c r="C137" s="28">
        <v>2</v>
      </c>
      <c r="D137" s="170">
        <v>1100000</v>
      </c>
      <c r="E137" s="163">
        <v>0</v>
      </c>
      <c r="F137" s="114">
        <v>300000</v>
      </c>
      <c r="G137" s="148">
        <v>100000</v>
      </c>
      <c r="H137" s="114">
        <v>10600000</v>
      </c>
      <c r="I137" s="114">
        <v>70000000</v>
      </c>
      <c r="J137" s="114">
        <v>54000000</v>
      </c>
      <c r="K137" s="155">
        <f t="shared" si="7"/>
        <v>215989744.06379345</v>
      </c>
      <c r="L137" s="117">
        <v>1.7999999999999999E-2</v>
      </c>
      <c r="M137" s="39">
        <v>0</v>
      </c>
      <c r="N137" s="132">
        <f t="shared" si="10"/>
        <v>273376395.14335752</v>
      </c>
      <c r="O137" s="25">
        <v>1.7999999999999999E-2</v>
      </c>
      <c r="P137" s="39">
        <f t="shared" si="8"/>
        <v>273376395.14335752</v>
      </c>
      <c r="Q137" s="169">
        <f t="shared" si="9"/>
        <v>489366139.20715094</v>
      </c>
      <c r="R137" s="116">
        <f t="shared" si="11"/>
        <v>80600000</v>
      </c>
      <c r="S137" s="116">
        <f t="shared" si="12"/>
        <v>543366139.20715094</v>
      </c>
    </row>
    <row r="138" spans="1:20" x14ac:dyDescent="0.3">
      <c r="A138" s="18"/>
      <c r="B138" s="238"/>
      <c r="C138" s="28">
        <v>3</v>
      </c>
      <c r="D138" s="170">
        <v>1100000</v>
      </c>
      <c r="E138" s="163">
        <v>0</v>
      </c>
      <c r="F138" s="114">
        <v>300000</v>
      </c>
      <c r="G138" s="148">
        <v>100000</v>
      </c>
      <c r="H138" s="114">
        <v>10600000</v>
      </c>
      <c r="I138" s="114">
        <v>70000000</v>
      </c>
      <c r="J138" s="114">
        <v>54000000</v>
      </c>
      <c r="K138" s="155">
        <f t="shared" si="7"/>
        <v>220284759.45694172</v>
      </c>
      <c r="L138" s="117">
        <v>1.7999999999999999E-2</v>
      </c>
      <c r="M138" s="39">
        <v>0</v>
      </c>
      <c r="N138" s="132">
        <f t="shared" si="10"/>
        <v>279416970.25593793</v>
      </c>
      <c r="O138" s="25">
        <v>1.7999999999999999E-2</v>
      </c>
      <c r="P138" s="39">
        <f t="shared" si="8"/>
        <v>279416970.25593793</v>
      </c>
      <c r="Q138" s="169">
        <f t="shared" si="9"/>
        <v>499701729.71287966</v>
      </c>
      <c r="R138" s="116">
        <f t="shared" si="11"/>
        <v>80600000</v>
      </c>
      <c r="S138" s="116">
        <f t="shared" si="12"/>
        <v>553701729.71287966</v>
      </c>
    </row>
    <row r="139" spans="1:20" x14ac:dyDescent="0.3">
      <c r="A139" s="18"/>
      <c r="B139" s="238"/>
      <c r="C139" s="28">
        <v>4</v>
      </c>
      <c r="D139" s="170">
        <v>1100000</v>
      </c>
      <c r="E139" s="163">
        <v>0</v>
      </c>
      <c r="F139" s="114">
        <v>300000</v>
      </c>
      <c r="G139" s="148">
        <v>100000</v>
      </c>
      <c r="H139" s="114">
        <v>10600000</v>
      </c>
      <c r="I139" s="114">
        <v>70000000</v>
      </c>
      <c r="J139" s="114">
        <v>54000000</v>
      </c>
      <c r="K139" s="155">
        <f t="shared" si="7"/>
        <v>224657085.12716669</v>
      </c>
      <c r="L139" s="117">
        <v>1.7999999999999999E-2</v>
      </c>
      <c r="M139" s="39">
        <v>0</v>
      </c>
      <c r="N139" s="132">
        <f t="shared" si="10"/>
        <v>285566275.72054482</v>
      </c>
      <c r="O139" s="25">
        <v>1.7999999999999999E-2</v>
      </c>
      <c r="P139" s="39">
        <f t="shared" si="8"/>
        <v>285566275.72054482</v>
      </c>
      <c r="Q139" s="169">
        <f t="shared" si="9"/>
        <v>510223360.8477115</v>
      </c>
      <c r="R139" s="116">
        <f t="shared" si="11"/>
        <v>80600000</v>
      </c>
      <c r="S139" s="116">
        <f t="shared" si="12"/>
        <v>564223360.84771156</v>
      </c>
    </row>
    <row r="140" spans="1:20" x14ac:dyDescent="0.3">
      <c r="A140" s="18"/>
      <c r="B140" s="238"/>
      <c r="C140" s="28">
        <v>5</v>
      </c>
      <c r="D140" s="170">
        <v>1100000</v>
      </c>
      <c r="E140" s="163">
        <v>0</v>
      </c>
      <c r="F140" s="114">
        <v>300000</v>
      </c>
      <c r="G140" s="148">
        <v>100000</v>
      </c>
      <c r="H140" s="114">
        <v>10600000</v>
      </c>
      <c r="I140" s="114">
        <v>70000000</v>
      </c>
      <c r="J140" s="114">
        <v>54000000</v>
      </c>
      <c r="K140" s="155">
        <f t="shared" si="7"/>
        <v>229108112.65945569</v>
      </c>
      <c r="L140" s="117">
        <v>1.7999999999999999E-2</v>
      </c>
      <c r="M140" s="39">
        <v>0</v>
      </c>
      <c r="N140" s="132">
        <f t="shared" si="10"/>
        <v>291826268.6835146</v>
      </c>
      <c r="O140" s="25">
        <v>1.7999999999999999E-2</v>
      </c>
      <c r="P140" s="39">
        <f t="shared" si="8"/>
        <v>291826268.6835146</v>
      </c>
      <c r="Q140" s="169">
        <f t="shared" si="9"/>
        <v>520934381.34297025</v>
      </c>
      <c r="R140" s="116">
        <f t="shared" si="11"/>
        <v>80600000</v>
      </c>
      <c r="S140" s="116">
        <f t="shared" si="12"/>
        <v>574934381.34297025</v>
      </c>
    </row>
    <row r="141" spans="1:20" x14ac:dyDescent="0.3">
      <c r="A141" s="18"/>
      <c r="B141" s="238"/>
      <c r="C141" s="28">
        <v>6</v>
      </c>
      <c r="D141" s="170">
        <v>1100000</v>
      </c>
      <c r="E141" s="163">
        <v>0</v>
      </c>
      <c r="F141" s="114">
        <v>300000</v>
      </c>
      <c r="G141" s="148">
        <v>100000</v>
      </c>
      <c r="H141" s="114">
        <v>10600000</v>
      </c>
      <c r="I141" s="114">
        <v>70000000</v>
      </c>
      <c r="J141" s="114">
        <v>54000000</v>
      </c>
      <c r="K141" s="155">
        <f t="shared" si="7"/>
        <v>233639258.68732589</v>
      </c>
      <c r="L141" s="117">
        <v>1.7999999999999999E-2</v>
      </c>
      <c r="M141" s="39">
        <v>0</v>
      </c>
      <c r="N141" s="132">
        <f t="shared" si="10"/>
        <v>298198941.51981783</v>
      </c>
      <c r="O141" s="25">
        <v>1.7999999999999999E-2</v>
      </c>
      <c r="P141" s="39">
        <f t="shared" si="8"/>
        <v>298198941.51981783</v>
      </c>
      <c r="Q141" s="169">
        <f t="shared" si="9"/>
        <v>531838200.20714372</v>
      </c>
      <c r="R141" s="116">
        <f t="shared" si="11"/>
        <v>80600000</v>
      </c>
      <c r="S141" s="116">
        <f t="shared" si="12"/>
        <v>585838200.20714378</v>
      </c>
    </row>
    <row r="142" spans="1:20" x14ac:dyDescent="0.3">
      <c r="A142" s="18"/>
      <c r="B142" s="238"/>
      <c r="C142" s="28">
        <v>7</v>
      </c>
      <c r="D142" s="170">
        <v>1100000</v>
      </c>
      <c r="E142" s="163">
        <v>0</v>
      </c>
      <c r="F142" s="114">
        <v>300000</v>
      </c>
      <c r="G142" s="148">
        <v>100000</v>
      </c>
      <c r="H142" s="114">
        <v>10600000</v>
      </c>
      <c r="I142" s="114">
        <v>70000000</v>
      </c>
      <c r="J142" s="114">
        <v>54000000</v>
      </c>
      <c r="K142" s="155">
        <f t="shared" si="7"/>
        <v>238251965.34369776</v>
      </c>
      <c r="L142" s="117">
        <v>1.7999999999999999E-2</v>
      </c>
      <c r="M142" s="39">
        <v>0</v>
      </c>
      <c r="N142" s="132">
        <f t="shared" si="10"/>
        <v>304686322.46717453</v>
      </c>
      <c r="O142" s="25">
        <v>1.7999999999999999E-2</v>
      </c>
      <c r="P142" s="39">
        <f t="shared" si="8"/>
        <v>304686322.46717453</v>
      </c>
      <c r="Q142" s="169">
        <f t="shared" si="9"/>
        <v>542938287.81087232</v>
      </c>
      <c r="R142" s="116">
        <f t="shared" si="11"/>
        <v>80600000</v>
      </c>
      <c r="S142" s="116">
        <f t="shared" si="12"/>
        <v>596938287.81087232</v>
      </c>
    </row>
    <row r="143" spans="1:20" x14ac:dyDescent="0.3">
      <c r="A143" s="18"/>
      <c r="B143" s="238"/>
      <c r="C143" s="28">
        <v>8</v>
      </c>
      <c r="D143" s="170">
        <v>1100000</v>
      </c>
      <c r="E143" s="163">
        <v>0</v>
      </c>
      <c r="F143" s="114">
        <v>300000</v>
      </c>
      <c r="G143" s="148">
        <v>100000</v>
      </c>
      <c r="H143" s="114">
        <v>10600000</v>
      </c>
      <c r="I143" s="114">
        <v>70000000</v>
      </c>
      <c r="J143" s="114">
        <v>54000000</v>
      </c>
      <c r="K143" s="155">
        <f t="shared" si="7"/>
        <v>242947700.71988431</v>
      </c>
      <c r="L143" s="117">
        <v>1.7999999999999999E-2</v>
      </c>
      <c r="M143" s="39">
        <v>0</v>
      </c>
      <c r="N143" s="132">
        <f t="shared" si="10"/>
        <v>311290476.27158368</v>
      </c>
      <c r="O143" s="25">
        <v>1.7999999999999999E-2</v>
      </c>
      <c r="P143" s="39">
        <f t="shared" si="8"/>
        <v>311290476.27158368</v>
      </c>
      <c r="Q143" s="169">
        <f t="shared" si="9"/>
        <v>554238176.99146795</v>
      </c>
      <c r="R143" s="116">
        <f t="shared" si="11"/>
        <v>80600000</v>
      </c>
      <c r="S143" s="116">
        <f t="shared" si="12"/>
        <v>608238176.99146795</v>
      </c>
    </row>
    <row r="144" spans="1:20" x14ac:dyDescent="0.3">
      <c r="A144" s="18"/>
      <c r="B144" s="238"/>
      <c r="C144" s="28">
        <v>9</v>
      </c>
      <c r="D144" s="170">
        <v>1100000</v>
      </c>
      <c r="E144" s="163">
        <v>0</v>
      </c>
      <c r="F144" s="114">
        <v>300000</v>
      </c>
      <c r="G144" s="148">
        <v>100000</v>
      </c>
      <c r="H144" s="114">
        <v>10600000</v>
      </c>
      <c r="I144" s="114">
        <v>70000000</v>
      </c>
      <c r="J144" s="114">
        <v>54000000</v>
      </c>
      <c r="K144" s="155">
        <f t="shared" si="7"/>
        <v>247727959.33284223</v>
      </c>
      <c r="L144" s="117">
        <v>1.7999999999999999E-2</v>
      </c>
      <c r="M144" s="39">
        <v>0</v>
      </c>
      <c r="N144" s="132">
        <f t="shared" si="10"/>
        <v>318013504.84447217</v>
      </c>
      <c r="O144" s="25">
        <v>1.7999999999999999E-2</v>
      </c>
      <c r="P144" s="39">
        <f t="shared" si="8"/>
        <v>318013504.84447217</v>
      </c>
      <c r="Q144" s="169">
        <f t="shared" si="9"/>
        <v>565741464.1773144</v>
      </c>
      <c r="R144" s="116">
        <f t="shared" si="11"/>
        <v>80600000</v>
      </c>
      <c r="S144" s="116">
        <f t="shared" si="12"/>
        <v>619741464.1773144</v>
      </c>
    </row>
    <row r="145" spans="1:19" x14ac:dyDescent="0.3">
      <c r="A145" s="18"/>
      <c r="B145" s="238"/>
      <c r="C145" s="28">
        <v>10</v>
      </c>
      <c r="D145" s="170">
        <v>1100000</v>
      </c>
      <c r="E145" s="163">
        <v>0</v>
      </c>
      <c r="F145" s="114">
        <v>300000</v>
      </c>
      <c r="G145" s="148">
        <v>100000</v>
      </c>
      <c r="H145" s="114">
        <v>10600000</v>
      </c>
      <c r="I145" s="114">
        <v>70000000</v>
      </c>
      <c r="J145" s="114">
        <v>54000000</v>
      </c>
      <c r="K145" s="155">
        <f t="shared" si="7"/>
        <v>252594262.60083339</v>
      </c>
      <c r="L145" s="117">
        <v>1.7999999999999999E-2</v>
      </c>
      <c r="M145" s="39">
        <v>0</v>
      </c>
      <c r="N145" s="132">
        <f t="shared" si="10"/>
        <v>324857547.93167269</v>
      </c>
      <c r="O145" s="25">
        <v>1.7999999999999999E-2</v>
      </c>
      <c r="P145" s="39">
        <f t="shared" si="8"/>
        <v>324857547.93167269</v>
      </c>
      <c r="Q145" s="169">
        <f t="shared" si="9"/>
        <v>577451810.53250611</v>
      </c>
      <c r="R145" s="116">
        <f t="shared" si="11"/>
        <v>80600000</v>
      </c>
      <c r="S145" s="116">
        <f t="shared" si="12"/>
        <v>631451810.53250611</v>
      </c>
    </row>
    <row r="146" spans="1:19" ht="17.25" thickBot="1" x14ac:dyDescent="0.35">
      <c r="A146" s="18"/>
      <c r="B146" s="238"/>
      <c r="C146" s="30">
        <v>11</v>
      </c>
      <c r="D146" s="170">
        <v>1100000</v>
      </c>
      <c r="E146" s="163">
        <v>0</v>
      </c>
      <c r="F146" s="114">
        <v>300000</v>
      </c>
      <c r="G146" s="148">
        <v>100000</v>
      </c>
      <c r="H146" s="114">
        <v>10600000</v>
      </c>
      <c r="I146" s="114">
        <v>70000000</v>
      </c>
      <c r="J146" s="114">
        <v>54000000</v>
      </c>
      <c r="K146" s="155">
        <f t="shared" si="7"/>
        <v>257548159.3276484</v>
      </c>
      <c r="L146" s="117">
        <v>1.7999999999999999E-2</v>
      </c>
      <c r="M146" s="39">
        <v>0</v>
      </c>
      <c r="N146" s="132">
        <f t="shared" si="10"/>
        <v>331824783.79444277</v>
      </c>
      <c r="O146" s="94">
        <v>1.7999999999999999E-2</v>
      </c>
      <c r="P146" s="39">
        <f t="shared" si="8"/>
        <v>331824783.79444277</v>
      </c>
      <c r="Q146" s="169">
        <f t="shared" si="9"/>
        <v>589372943.12209117</v>
      </c>
      <c r="R146" s="116">
        <f t="shared" si="11"/>
        <v>80600000</v>
      </c>
      <c r="S146" s="116">
        <f t="shared" si="12"/>
        <v>643372943.12209117</v>
      </c>
    </row>
    <row r="147" spans="1:19" s="123" customFormat="1" ht="17.25" thickBot="1" x14ac:dyDescent="0.35">
      <c r="A147" s="109"/>
      <c r="B147" s="238"/>
      <c r="C147" s="104">
        <v>12</v>
      </c>
      <c r="D147" s="170">
        <v>1100000</v>
      </c>
      <c r="E147" s="164">
        <v>0</v>
      </c>
      <c r="F147" s="114">
        <v>300000</v>
      </c>
      <c r="G147" s="148">
        <v>100000</v>
      </c>
      <c r="H147" s="114">
        <v>10600000</v>
      </c>
      <c r="I147" s="114">
        <v>70000000</v>
      </c>
      <c r="J147" s="114">
        <v>54000000</v>
      </c>
      <c r="K147" s="156">
        <f t="shared" si="7"/>
        <v>262591226.19554606</v>
      </c>
      <c r="L147" s="105">
        <v>1.7999999999999999E-2</v>
      </c>
      <c r="M147" s="39">
        <v>0</v>
      </c>
      <c r="N147" s="132">
        <f t="shared" si="10"/>
        <v>338917429.90274274</v>
      </c>
      <c r="O147" s="106">
        <v>1.7999999999999999E-2</v>
      </c>
      <c r="P147" s="39">
        <f t="shared" si="8"/>
        <v>338917429.90274274</v>
      </c>
      <c r="Q147" s="169">
        <f t="shared" si="9"/>
        <v>601508656.09828877</v>
      </c>
      <c r="R147" s="116">
        <f t="shared" si="11"/>
        <v>80600000</v>
      </c>
      <c r="S147" s="116">
        <f t="shared" si="12"/>
        <v>655508656.09828877</v>
      </c>
    </row>
    <row r="148" spans="1:19" x14ac:dyDescent="0.3">
      <c r="A148" s="18">
        <v>13</v>
      </c>
      <c r="B148" s="238">
        <v>2034</v>
      </c>
      <c r="C148" s="27">
        <v>1</v>
      </c>
      <c r="D148" s="170">
        <v>1100000</v>
      </c>
      <c r="E148" s="163">
        <v>0</v>
      </c>
      <c r="F148" s="114">
        <v>0</v>
      </c>
      <c r="G148" s="148">
        <v>0</v>
      </c>
      <c r="H148" s="114">
        <v>10600000</v>
      </c>
      <c r="I148" s="114">
        <v>70000000</v>
      </c>
      <c r="J148" s="114">
        <v>54000000</v>
      </c>
      <c r="K148" s="155">
        <f t="shared" si="7"/>
        <v>267317868.26706588</v>
      </c>
      <c r="L148" s="117">
        <v>1.7999999999999999E-2</v>
      </c>
      <c r="M148" s="39">
        <v>0</v>
      </c>
      <c r="N148" s="132">
        <f t="shared" si="10"/>
        <v>341377499.62235373</v>
      </c>
      <c r="O148" s="93">
        <v>4.0000000000000001E-3</v>
      </c>
      <c r="P148" s="39">
        <f t="shared" si="8"/>
        <v>341377499.62235373</v>
      </c>
      <c r="Q148" s="169">
        <f t="shared" si="9"/>
        <v>608695367.88941956</v>
      </c>
      <c r="R148" s="116">
        <f t="shared" si="11"/>
        <v>80600000</v>
      </c>
      <c r="S148" s="116">
        <f t="shared" si="12"/>
        <v>662695367.88941956</v>
      </c>
    </row>
    <row r="149" spans="1:19" x14ac:dyDescent="0.3">
      <c r="A149" s="18"/>
      <c r="B149" s="238"/>
      <c r="C149" s="28">
        <v>2</v>
      </c>
      <c r="D149" s="170">
        <v>1100000</v>
      </c>
      <c r="E149" s="163">
        <v>0</v>
      </c>
      <c r="F149" s="114">
        <v>0</v>
      </c>
      <c r="G149" s="148">
        <v>0</v>
      </c>
      <c r="H149" s="114">
        <v>10600000</v>
      </c>
      <c r="I149" s="114">
        <v>70000000</v>
      </c>
      <c r="J149" s="114">
        <v>54000000</v>
      </c>
      <c r="K149" s="155">
        <f t="shared" si="7"/>
        <v>272129589.89587307</v>
      </c>
      <c r="L149" s="117">
        <v>1.7999999999999999E-2</v>
      </c>
      <c r="M149" s="39">
        <v>0</v>
      </c>
      <c r="N149" s="132">
        <f t="shared" si="10"/>
        <v>348642094.61555612</v>
      </c>
      <c r="O149" s="25">
        <v>1.7999999999999999E-2</v>
      </c>
      <c r="P149" s="39">
        <f t="shared" si="8"/>
        <v>348642094.61555612</v>
      </c>
      <c r="Q149" s="169">
        <f t="shared" si="9"/>
        <v>620771684.51142919</v>
      </c>
      <c r="R149" s="116">
        <f t="shared" si="11"/>
        <v>80600000</v>
      </c>
      <c r="S149" s="116">
        <f t="shared" si="12"/>
        <v>674771684.51142919</v>
      </c>
    </row>
    <row r="150" spans="1:19" x14ac:dyDescent="0.3">
      <c r="A150" s="18"/>
      <c r="B150" s="238"/>
      <c r="C150" s="28">
        <v>3</v>
      </c>
      <c r="D150" s="170">
        <v>1100000</v>
      </c>
      <c r="E150" s="163">
        <v>0</v>
      </c>
      <c r="F150" s="114">
        <v>0</v>
      </c>
      <c r="G150" s="148">
        <v>0</v>
      </c>
      <c r="H150" s="114">
        <v>10600000</v>
      </c>
      <c r="I150" s="114">
        <v>70000000</v>
      </c>
      <c r="J150" s="114">
        <v>54000000</v>
      </c>
      <c r="K150" s="155">
        <f t="shared" ref="K150:K213" si="13" xml:space="preserve"> (K149 + G150 + F150) + ((K149 + G150 + F150) * L150 )</f>
        <v>277027922.51399881</v>
      </c>
      <c r="L150" s="117">
        <v>1.7999999999999999E-2</v>
      </c>
      <c r="M150" s="39">
        <v>0</v>
      </c>
      <c r="N150" s="132">
        <f t="shared" si="10"/>
        <v>356037452.31863612</v>
      </c>
      <c r="O150" s="25">
        <v>1.7999999999999999E-2</v>
      </c>
      <c r="P150" s="39">
        <f t="shared" ref="P150:P213" si="14" xml:space="preserve"> M150 + N150</f>
        <v>356037452.31863612</v>
      </c>
      <c r="Q150" s="169">
        <f t="shared" ref="Q150:Q213" si="15" xml:space="preserve"> K150 + P150</f>
        <v>633065374.83263493</v>
      </c>
      <c r="R150" s="116">
        <f t="shared" si="11"/>
        <v>80600000</v>
      </c>
      <c r="S150" s="116">
        <f t="shared" si="12"/>
        <v>687065374.83263493</v>
      </c>
    </row>
    <row r="151" spans="1:19" x14ac:dyDescent="0.3">
      <c r="A151" s="18"/>
      <c r="B151" s="238"/>
      <c r="C151" s="28">
        <v>4</v>
      </c>
      <c r="D151" s="170">
        <v>1100000</v>
      </c>
      <c r="E151" s="163">
        <v>0</v>
      </c>
      <c r="F151" s="114">
        <v>0</v>
      </c>
      <c r="G151" s="148">
        <v>0</v>
      </c>
      <c r="H151" s="114">
        <v>10600000</v>
      </c>
      <c r="I151" s="114">
        <v>70000000</v>
      </c>
      <c r="J151" s="114">
        <v>54000000</v>
      </c>
      <c r="K151" s="155">
        <f t="shared" si="13"/>
        <v>282014425.11925077</v>
      </c>
      <c r="L151" s="117">
        <v>1.7999999999999999E-2</v>
      </c>
      <c r="M151" s="39">
        <v>0</v>
      </c>
      <c r="N151" s="132">
        <f t="shared" si="10"/>
        <v>363565926.46037155</v>
      </c>
      <c r="O151" s="25">
        <v>1.7999999999999999E-2</v>
      </c>
      <c r="P151" s="39">
        <f t="shared" si="14"/>
        <v>363565926.46037155</v>
      </c>
      <c r="Q151" s="169">
        <f t="shared" si="15"/>
        <v>645580351.57962227</v>
      </c>
      <c r="R151" s="116">
        <f t="shared" si="11"/>
        <v>80600000</v>
      </c>
      <c r="S151" s="116">
        <f t="shared" si="12"/>
        <v>699580351.57962227</v>
      </c>
    </row>
    <row r="152" spans="1:19" x14ac:dyDescent="0.3">
      <c r="A152" s="18"/>
      <c r="B152" s="238"/>
      <c r="C152" s="28">
        <v>5</v>
      </c>
      <c r="D152" s="170">
        <v>1100000</v>
      </c>
      <c r="E152" s="163">
        <v>0</v>
      </c>
      <c r="F152" s="114">
        <v>0</v>
      </c>
      <c r="G152" s="148">
        <v>0</v>
      </c>
      <c r="H152" s="114">
        <v>10600000</v>
      </c>
      <c r="I152" s="114">
        <v>70000000</v>
      </c>
      <c r="J152" s="114">
        <v>54000000</v>
      </c>
      <c r="K152" s="155">
        <f t="shared" si="13"/>
        <v>287090684.77139729</v>
      </c>
      <c r="L152" s="117">
        <v>1.7999999999999999E-2</v>
      </c>
      <c r="M152" s="39">
        <v>0</v>
      </c>
      <c r="N152" s="132">
        <f t="shared" ref="N152:N215" si="16" xml:space="preserve"> (N151 + D152 - E152 - M152) + ((N151 + D152 - E152 - M152) * O152)</f>
        <v>371229913.13665825</v>
      </c>
      <c r="O152" s="25">
        <v>1.7999999999999999E-2</v>
      </c>
      <c r="P152" s="39">
        <f t="shared" si="14"/>
        <v>371229913.13665825</v>
      </c>
      <c r="Q152" s="169">
        <f t="shared" si="15"/>
        <v>658320597.90805554</v>
      </c>
      <c r="R152" s="116">
        <f t="shared" si="11"/>
        <v>80600000</v>
      </c>
      <c r="S152" s="116">
        <f t="shared" si="12"/>
        <v>712320597.90805554</v>
      </c>
    </row>
    <row r="153" spans="1:19" x14ac:dyDescent="0.3">
      <c r="A153" s="18"/>
      <c r="B153" s="238"/>
      <c r="C153" s="28">
        <v>6</v>
      </c>
      <c r="D153" s="170">
        <v>1100000</v>
      </c>
      <c r="E153" s="163">
        <v>0</v>
      </c>
      <c r="F153" s="114">
        <v>0</v>
      </c>
      <c r="G153" s="148">
        <v>0</v>
      </c>
      <c r="H153" s="114">
        <v>10600000</v>
      </c>
      <c r="I153" s="114">
        <v>70000000</v>
      </c>
      <c r="J153" s="114">
        <v>54000000</v>
      </c>
      <c r="K153" s="155">
        <f t="shared" si="13"/>
        <v>292258317.09728247</v>
      </c>
      <c r="L153" s="117">
        <v>1.7999999999999999E-2</v>
      </c>
      <c r="M153" s="39">
        <v>0</v>
      </c>
      <c r="N153" s="132">
        <f t="shared" si="16"/>
        <v>379031851.57311809</v>
      </c>
      <c r="O153" s="25">
        <v>1.7999999999999999E-2</v>
      </c>
      <c r="P153" s="39">
        <f t="shared" si="14"/>
        <v>379031851.57311809</v>
      </c>
      <c r="Q153" s="169">
        <f t="shared" si="15"/>
        <v>671290168.67040062</v>
      </c>
      <c r="R153" s="116">
        <f t="shared" si="11"/>
        <v>80600000</v>
      </c>
      <c r="S153" s="116">
        <f t="shared" si="12"/>
        <v>725290168.67040062</v>
      </c>
    </row>
    <row r="154" spans="1:19" x14ac:dyDescent="0.3">
      <c r="A154" s="18"/>
      <c r="B154" s="238"/>
      <c r="C154" s="28">
        <v>7</v>
      </c>
      <c r="D154" s="170">
        <v>1100000</v>
      </c>
      <c r="E154" s="163">
        <v>0</v>
      </c>
      <c r="F154" s="114">
        <v>0</v>
      </c>
      <c r="G154" s="148">
        <v>0</v>
      </c>
      <c r="H154" s="114">
        <v>10600000</v>
      </c>
      <c r="I154" s="114">
        <v>70000000</v>
      </c>
      <c r="J154" s="114">
        <v>54000000</v>
      </c>
      <c r="K154" s="155">
        <f t="shared" si="13"/>
        <v>297518966.80503356</v>
      </c>
      <c r="L154" s="117">
        <v>1.7999999999999999E-2</v>
      </c>
      <c r="M154" s="39">
        <v>0</v>
      </c>
      <c r="N154" s="132">
        <f t="shared" si="16"/>
        <v>386974224.90143424</v>
      </c>
      <c r="O154" s="25">
        <v>1.7999999999999999E-2</v>
      </c>
      <c r="P154" s="39">
        <f t="shared" si="14"/>
        <v>386974224.90143424</v>
      </c>
      <c r="Q154" s="169">
        <f t="shared" si="15"/>
        <v>684493191.70646787</v>
      </c>
      <c r="R154" s="116">
        <f t="shared" si="11"/>
        <v>80600000</v>
      </c>
      <c r="S154" s="116">
        <f t="shared" si="12"/>
        <v>738493191.70646787</v>
      </c>
    </row>
    <row r="155" spans="1:19" x14ac:dyDescent="0.3">
      <c r="A155" s="18"/>
      <c r="B155" s="238"/>
      <c r="C155" s="28">
        <v>8</v>
      </c>
      <c r="D155" s="170">
        <v>1100000</v>
      </c>
      <c r="E155" s="163">
        <v>0</v>
      </c>
      <c r="F155" s="114">
        <v>0</v>
      </c>
      <c r="G155" s="148">
        <v>0</v>
      </c>
      <c r="H155" s="114">
        <v>10600000</v>
      </c>
      <c r="I155" s="114">
        <v>70000000</v>
      </c>
      <c r="J155" s="114">
        <v>54000000</v>
      </c>
      <c r="K155" s="155">
        <f t="shared" si="13"/>
        <v>302874308.20752418</v>
      </c>
      <c r="L155" s="117">
        <v>1.7999999999999999E-2</v>
      </c>
      <c r="M155" s="39">
        <v>0</v>
      </c>
      <c r="N155" s="132">
        <f t="shared" si="16"/>
        <v>395059560.94966006</v>
      </c>
      <c r="O155" s="25">
        <v>1.7999999999999999E-2</v>
      </c>
      <c r="P155" s="39">
        <f t="shared" si="14"/>
        <v>395059560.94966006</v>
      </c>
      <c r="Q155" s="169">
        <f t="shared" si="15"/>
        <v>697933869.15718424</v>
      </c>
      <c r="R155" s="116">
        <f t="shared" ref="R155:R218" si="17" xml:space="preserve"> H155 + I155</f>
        <v>80600000</v>
      </c>
      <c r="S155" s="116">
        <f t="shared" ref="S155:S218" si="18" xml:space="preserve"> J155 + Q155</f>
        <v>751933869.15718424</v>
      </c>
    </row>
    <row r="156" spans="1:19" x14ac:dyDescent="0.3">
      <c r="A156" s="18"/>
      <c r="B156" s="238"/>
      <c r="C156" s="28">
        <v>9</v>
      </c>
      <c r="D156" s="170">
        <v>1100000</v>
      </c>
      <c r="E156" s="163">
        <v>0</v>
      </c>
      <c r="F156" s="114">
        <v>0</v>
      </c>
      <c r="G156" s="148">
        <v>0</v>
      </c>
      <c r="H156" s="114">
        <v>10600000</v>
      </c>
      <c r="I156" s="114">
        <v>70000000</v>
      </c>
      <c r="J156" s="114">
        <v>54000000</v>
      </c>
      <c r="K156" s="155">
        <f t="shared" si="13"/>
        <v>308326045.75525963</v>
      </c>
      <c r="L156" s="117">
        <v>1.7999999999999999E-2</v>
      </c>
      <c r="M156" s="39">
        <v>0</v>
      </c>
      <c r="N156" s="132">
        <f t="shared" si="16"/>
        <v>403290433.04675394</v>
      </c>
      <c r="O156" s="25">
        <v>1.7999999999999999E-2</v>
      </c>
      <c r="P156" s="39">
        <f t="shared" si="14"/>
        <v>403290433.04675394</v>
      </c>
      <c r="Q156" s="169">
        <f t="shared" si="15"/>
        <v>711616478.80201364</v>
      </c>
      <c r="R156" s="116">
        <f t="shared" si="17"/>
        <v>80600000</v>
      </c>
      <c r="S156" s="116">
        <f t="shared" si="18"/>
        <v>765616478.80201364</v>
      </c>
    </row>
    <row r="157" spans="1:19" x14ac:dyDescent="0.3">
      <c r="A157" s="18"/>
      <c r="B157" s="238"/>
      <c r="C157" s="28">
        <v>10</v>
      </c>
      <c r="D157" s="170">
        <v>1100000</v>
      </c>
      <c r="E157" s="163">
        <v>0</v>
      </c>
      <c r="F157" s="114">
        <v>0</v>
      </c>
      <c r="G157" s="148">
        <v>0</v>
      </c>
      <c r="H157" s="114">
        <v>10600000</v>
      </c>
      <c r="I157" s="114">
        <v>70000000</v>
      </c>
      <c r="J157" s="114">
        <v>54000000</v>
      </c>
      <c r="K157" s="155">
        <f t="shared" si="13"/>
        <v>313875914.57885432</v>
      </c>
      <c r="L157" s="117">
        <v>1.7999999999999999E-2</v>
      </c>
      <c r="M157" s="39">
        <v>0</v>
      </c>
      <c r="N157" s="132">
        <f t="shared" si="16"/>
        <v>411669460.84159553</v>
      </c>
      <c r="O157" s="25">
        <v>1.7999999999999999E-2</v>
      </c>
      <c r="P157" s="39">
        <f t="shared" si="14"/>
        <v>411669460.84159553</v>
      </c>
      <c r="Q157" s="169">
        <f t="shared" si="15"/>
        <v>725545375.42044985</v>
      </c>
      <c r="R157" s="116">
        <f t="shared" si="17"/>
        <v>80600000</v>
      </c>
      <c r="S157" s="116">
        <f t="shared" si="18"/>
        <v>779545375.42044985</v>
      </c>
    </row>
    <row r="158" spans="1:19" ht="17.25" thickBot="1" x14ac:dyDescent="0.35">
      <c r="A158" s="18"/>
      <c r="B158" s="238"/>
      <c r="C158" s="30">
        <v>11</v>
      </c>
      <c r="D158" s="170">
        <v>1100000</v>
      </c>
      <c r="E158" s="163">
        <v>0</v>
      </c>
      <c r="F158" s="114">
        <v>0</v>
      </c>
      <c r="G158" s="148">
        <v>0</v>
      </c>
      <c r="H158" s="114">
        <v>10600000</v>
      </c>
      <c r="I158" s="114">
        <v>70000000</v>
      </c>
      <c r="J158" s="114">
        <v>54000000</v>
      </c>
      <c r="K158" s="155">
        <f t="shared" si="13"/>
        <v>319525681.04127371</v>
      </c>
      <c r="L158" s="117">
        <v>1.7999999999999999E-2</v>
      </c>
      <c r="M158" s="39">
        <v>0</v>
      </c>
      <c r="N158" s="132">
        <f t="shared" si="16"/>
        <v>420199311.13674426</v>
      </c>
      <c r="O158" s="94">
        <v>1.7999999999999999E-2</v>
      </c>
      <c r="P158" s="39">
        <f t="shared" si="14"/>
        <v>420199311.13674426</v>
      </c>
      <c r="Q158" s="169">
        <f t="shared" si="15"/>
        <v>739724992.17801797</v>
      </c>
      <c r="R158" s="116">
        <f t="shared" si="17"/>
        <v>80600000</v>
      </c>
      <c r="S158" s="116">
        <f t="shared" si="18"/>
        <v>793724992.17801797</v>
      </c>
    </row>
    <row r="159" spans="1:19" ht="17.25" thickBot="1" x14ac:dyDescent="0.35">
      <c r="A159" s="18"/>
      <c r="B159" s="238"/>
      <c r="C159" s="20">
        <v>12</v>
      </c>
      <c r="D159" s="170">
        <v>1100000</v>
      </c>
      <c r="E159" s="163">
        <v>0</v>
      </c>
      <c r="F159" s="114">
        <v>0</v>
      </c>
      <c r="G159" s="148">
        <v>0</v>
      </c>
      <c r="H159" s="114">
        <v>10600000</v>
      </c>
      <c r="I159" s="114">
        <v>70000000</v>
      </c>
      <c r="J159" s="114">
        <v>54000000</v>
      </c>
      <c r="K159" s="155">
        <f t="shared" si="13"/>
        <v>325277143.30001664</v>
      </c>
      <c r="L159" s="117">
        <v>1.7999999999999999E-2</v>
      </c>
      <c r="M159" s="39">
        <v>0</v>
      </c>
      <c r="N159" s="132">
        <f t="shared" si="16"/>
        <v>428882698.73720568</v>
      </c>
      <c r="O159" s="95">
        <v>1.7999999999999999E-2</v>
      </c>
      <c r="P159" s="39">
        <f t="shared" si="14"/>
        <v>428882698.73720568</v>
      </c>
      <c r="Q159" s="169">
        <f t="shared" si="15"/>
        <v>754159842.03722239</v>
      </c>
      <c r="R159" s="116">
        <f t="shared" si="17"/>
        <v>80600000</v>
      </c>
      <c r="S159" s="116">
        <f t="shared" si="18"/>
        <v>808159842.03722239</v>
      </c>
    </row>
    <row r="160" spans="1:19" x14ac:dyDescent="0.3">
      <c r="A160" s="18">
        <v>14</v>
      </c>
      <c r="B160" s="238">
        <v>2035</v>
      </c>
      <c r="C160" s="27">
        <v>1</v>
      </c>
      <c r="D160" s="170">
        <v>1100000</v>
      </c>
      <c r="E160" s="163">
        <v>0</v>
      </c>
      <c r="F160" s="114">
        <v>0</v>
      </c>
      <c r="G160" s="148">
        <v>0</v>
      </c>
      <c r="H160" s="114">
        <v>10600000</v>
      </c>
      <c r="I160" s="114">
        <v>70000000</v>
      </c>
      <c r="J160" s="114">
        <v>54000000</v>
      </c>
      <c r="K160" s="155">
        <f t="shared" si="13"/>
        <v>331132131.87941694</v>
      </c>
      <c r="L160" s="117">
        <v>1.7999999999999999E-2</v>
      </c>
      <c r="M160" s="39">
        <v>0</v>
      </c>
      <c r="N160" s="132">
        <f t="shared" si="16"/>
        <v>431702629.5321545</v>
      </c>
      <c r="O160" s="93">
        <v>4.0000000000000001E-3</v>
      </c>
      <c r="P160" s="39">
        <f t="shared" si="14"/>
        <v>431702629.5321545</v>
      </c>
      <c r="Q160" s="169">
        <f t="shared" si="15"/>
        <v>762834761.4115715</v>
      </c>
      <c r="R160" s="116">
        <f t="shared" si="17"/>
        <v>80600000</v>
      </c>
      <c r="S160" s="116">
        <f t="shared" si="18"/>
        <v>816834761.4115715</v>
      </c>
    </row>
    <row r="161" spans="1:19" x14ac:dyDescent="0.3">
      <c r="A161" s="18"/>
      <c r="B161" s="238"/>
      <c r="C161" s="28">
        <v>2</v>
      </c>
      <c r="D161" s="170">
        <v>1100000</v>
      </c>
      <c r="E161" s="163">
        <v>0</v>
      </c>
      <c r="F161" s="114">
        <v>0</v>
      </c>
      <c r="G161" s="148">
        <v>0</v>
      </c>
      <c r="H161" s="114">
        <v>10600000</v>
      </c>
      <c r="I161" s="114">
        <v>70000000</v>
      </c>
      <c r="J161" s="114">
        <v>54000000</v>
      </c>
      <c r="K161" s="155">
        <f t="shared" si="13"/>
        <v>337092510.25324643</v>
      </c>
      <c r="L161" s="117">
        <v>1.7999999999999999E-2</v>
      </c>
      <c r="M161" s="39">
        <v>0</v>
      </c>
      <c r="N161" s="132">
        <f t="shared" si="16"/>
        <v>440593076.86373329</v>
      </c>
      <c r="O161" s="25">
        <v>1.7999999999999999E-2</v>
      </c>
      <c r="P161" s="39">
        <f t="shared" si="14"/>
        <v>440593076.86373329</v>
      </c>
      <c r="Q161" s="169">
        <f t="shared" si="15"/>
        <v>777685587.11697972</v>
      </c>
      <c r="R161" s="116">
        <f t="shared" si="17"/>
        <v>80600000</v>
      </c>
      <c r="S161" s="116">
        <f t="shared" si="18"/>
        <v>831685587.11697972</v>
      </c>
    </row>
    <row r="162" spans="1:19" x14ac:dyDescent="0.3">
      <c r="A162" s="18"/>
      <c r="B162" s="238"/>
      <c r="C162" s="28">
        <v>3</v>
      </c>
      <c r="D162" s="170">
        <v>1100000</v>
      </c>
      <c r="E162" s="163">
        <v>0</v>
      </c>
      <c r="F162" s="114">
        <v>0</v>
      </c>
      <c r="G162" s="148">
        <v>0</v>
      </c>
      <c r="H162" s="114">
        <v>10600000</v>
      </c>
      <c r="I162" s="114">
        <v>70000000</v>
      </c>
      <c r="J162" s="114">
        <v>54000000</v>
      </c>
      <c r="K162" s="155">
        <f t="shared" si="13"/>
        <v>343160175.43780488</v>
      </c>
      <c r="L162" s="117">
        <v>1.7999999999999999E-2</v>
      </c>
      <c r="M162" s="39">
        <v>0</v>
      </c>
      <c r="N162" s="132">
        <f t="shared" si="16"/>
        <v>449643552.24728048</v>
      </c>
      <c r="O162" s="25">
        <v>1.7999999999999999E-2</v>
      </c>
      <c r="P162" s="39">
        <f t="shared" si="14"/>
        <v>449643552.24728048</v>
      </c>
      <c r="Q162" s="169">
        <f t="shared" si="15"/>
        <v>792803727.6850853</v>
      </c>
      <c r="R162" s="116">
        <f t="shared" si="17"/>
        <v>80600000</v>
      </c>
      <c r="S162" s="116">
        <f t="shared" si="18"/>
        <v>846803727.6850853</v>
      </c>
    </row>
    <row r="163" spans="1:19" x14ac:dyDescent="0.3">
      <c r="A163" s="18"/>
      <c r="B163" s="238"/>
      <c r="C163" s="28">
        <v>4</v>
      </c>
      <c r="D163" s="170">
        <v>1100000</v>
      </c>
      <c r="E163" s="163">
        <v>0</v>
      </c>
      <c r="F163" s="114">
        <v>0</v>
      </c>
      <c r="G163" s="148">
        <v>0</v>
      </c>
      <c r="H163" s="114">
        <v>10600000</v>
      </c>
      <c r="I163" s="114">
        <v>70000000</v>
      </c>
      <c r="J163" s="114">
        <v>54000000</v>
      </c>
      <c r="K163" s="155">
        <f t="shared" si="13"/>
        <v>349337058.59568536</v>
      </c>
      <c r="L163" s="117">
        <v>1.7999999999999999E-2</v>
      </c>
      <c r="M163" s="39">
        <v>0</v>
      </c>
      <c r="N163" s="132">
        <f t="shared" si="16"/>
        <v>458856936.1877315</v>
      </c>
      <c r="O163" s="25">
        <v>1.7999999999999999E-2</v>
      </c>
      <c r="P163" s="39">
        <f t="shared" si="14"/>
        <v>458856936.1877315</v>
      </c>
      <c r="Q163" s="169">
        <f t="shared" si="15"/>
        <v>808193994.78341687</v>
      </c>
      <c r="R163" s="116">
        <f t="shared" si="17"/>
        <v>80600000</v>
      </c>
      <c r="S163" s="116">
        <f t="shared" si="18"/>
        <v>862193994.78341687</v>
      </c>
    </row>
    <row r="164" spans="1:19" x14ac:dyDescent="0.3">
      <c r="A164" s="18"/>
      <c r="B164" s="238"/>
      <c r="C164" s="28">
        <v>5</v>
      </c>
      <c r="D164" s="170">
        <v>1100000</v>
      </c>
      <c r="E164" s="163">
        <v>0</v>
      </c>
      <c r="F164" s="114">
        <v>0</v>
      </c>
      <c r="G164" s="148">
        <v>0</v>
      </c>
      <c r="H164" s="114">
        <v>10600000</v>
      </c>
      <c r="I164" s="114">
        <v>70000000</v>
      </c>
      <c r="J164" s="114">
        <v>54000000</v>
      </c>
      <c r="K164" s="155">
        <f t="shared" si="13"/>
        <v>355625125.65040767</v>
      </c>
      <c r="L164" s="117">
        <v>1.7999999999999999E-2</v>
      </c>
      <c r="M164" s="39">
        <v>0</v>
      </c>
      <c r="N164" s="132">
        <f t="shared" si="16"/>
        <v>468236161.03911066</v>
      </c>
      <c r="O164" s="25">
        <v>1.7999999999999999E-2</v>
      </c>
      <c r="P164" s="39">
        <f t="shared" si="14"/>
        <v>468236161.03911066</v>
      </c>
      <c r="Q164" s="169">
        <f t="shared" si="15"/>
        <v>823861286.68951833</v>
      </c>
      <c r="R164" s="116">
        <f t="shared" si="17"/>
        <v>80600000</v>
      </c>
      <c r="S164" s="116">
        <f t="shared" si="18"/>
        <v>877861286.68951833</v>
      </c>
    </row>
    <row r="165" spans="1:19" x14ac:dyDescent="0.3">
      <c r="A165" s="18"/>
      <c r="B165" s="238"/>
      <c r="C165" s="28">
        <v>6</v>
      </c>
      <c r="D165" s="170">
        <v>1100000</v>
      </c>
      <c r="E165" s="163">
        <v>0</v>
      </c>
      <c r="F165" s="114">
        <v>0</v>
      </c>
      <c r="G165" s="148">
        <v>0</v>
      </c>
      <c r="H165" s="114">
        <v>10600000</v>
      </c>
      <c r="I165" s="114">
        <v>70000000</v>
      </c>
      <c r="J165" s="114">
        <v>54000000</v>
      </c>
      <c r="K165" s="155">
        <f t="shared" si="13"/>
        <v>362026377.91211504</v>
      </c>
      <c r="L165" s="117">
        <v>1.7999999999999999E-2</v>
      </c>
      <c r="M165" s="39">
        <v>0</v>
      </c>
      <c r="N165" s="132">
        <f t="shared" si="16"/>
        <v>477784211.93781465</v>
      </c>
      <c r="O165" s="25">
        <v>1.7999999999999999E-2</v>
      </c>
      <c r="P165" s="39">
        <f t="shared" si="14"/>
        <v>477784211.93781465</v>
      </c>
      <c r="Q165" s="169">
        <f t="shared" si="15"/>
        <v>839810589.84992969</v>
      </c>
      <c r="R165" s="116">
        <f t="shared" si="17"/>
        <v>80600000</v>
      </c>
      <c r="S165" s="116">
        <f t="shared" si="18"/>
        <v>893810589.84992969</v>
      </c>
    </row>
    <row r="166" spans="1:19" x14ac:dyDescent="0.3">
      <c r="A166" s="18"/>
      <c r="B166" s="238"/>
      <c r="C166" s="28">
        <v>7</v>
      </c>
      <c r="D166" s="170">
        <v>1100000</v>
      </c>
      <c r="E166" s="163">
        <v>0</v>
      </c>
      <c r="F166" s="114">
        <v>0</v>
      </c>
      <c r="G166" s="148">
        <v>0</v>
      </c>
      <c r="H166" s="114">
        <v>10600000</v>
      </c>
      <c r="I166" s="114">
        <v>70000000</v>
      </c>
      <c r="J166" s="114">
        <v>54000000</v>
      </c>
      <c r="K166" s="155">
        <f t="shared" si="13"/>
        <v>368542852.71453309</v>
      </c>
      <c r="L166" s="117">
        <v>1.7999999999999999E-2</v>
      </c>
      <c r="M166" s="39">
        <v>0</v>
      </c>
      <c r="N166" s="132">
        <f t="shared" si="16"/>
        <v>487504127.75269532</v>
      </c>
      <c r="O166" s="25">
        <v>1.7999999999999999E-2</v>
      </c>
      <c r="P166" s="39">
        <f t="shared" si="14"/>
        <v>487504127.75269532</v>
      </c>
      <c r="Q166" s="169">
        <f t="shared" si="15"/>
        <v>856046980.46722841</v>
      </c>
      <c r="R166" s="116">
        <f t="shared" si="17"/>
        <v>80600000</v>
      </c>
      <c r="S166" s="116">
        <f t="shared" si="18"/>
        <v>910046980.46722841</v>
      </c>
    </row>
    <row r="167" spans="1:19" x14ac:dyDescent="0.3">
      <c r="A167" s="18"/>
      <c r="B167" s="238"/>
      <c r="C167" s="28">
        <v>8</v>
      </c>
      <c r="D167" s="170">
        <v>1100000</v>
      </c>
      <c r="E167" s="163">
        <v>0</v>
      </c>
      <c r="F167" s="114">
        <v>0</v>
      </c>
      <c r="G167" s="148">
        <v>0</v>
      </c>
      <c r="H167" s="114">
        <v>10600000</v>
      </c>
      <c r="I167" s="114">
        <v>70000000</v>
      </c>
      <c r="J167" s="114">
        <v>54000000</v>
      </c>
      <c r="K167" s="155">
        <f t="shared" si="13"/>
        <v>375176624.06339467</v>
      </c>
      <c r="L167" s="117">
        <v>1.7999999999999999E-2</v>
      </c>
      <c r="M167" s="39">
        <v>0</v>
      </c>
      <c r="N167" s="132">
        <f t="shared" si="16"/>
        <v>497399002.05224383</v>
      </c>
      <c r="O167" s="25">
        <v>1.7999999999999999E-2</v>
      </c>
      <c r="P167" s="39">
        <f t="shared" si="14"/>
        <v>497399002.05224383</v>
      </c>
      <c r="Q167" s="169">
        <f t="shared" si="15"/>
        <v>872575626.11563849</v>
      </c>
      <c r="R167" s="116">
        <f t="shared" si="17"/>
        <v>80600000</v>
      </c>
      <c r="S167" s="116">
        <f t="shared" si="18"/>
        <v>926575626.11563849</v>
      </c>
    </row>
    <row r="168" spans="1:19" x14ac:dyDescent="0.3">
      <c r="A168" s="18"/>
      <c r="B168" s="238"/>
      <c r="C168" s="28">
        <v>9</v>
      </c>
      <c r="D168" s="170">
        <v>1100000</v>
      </c>
      <c r="E168" s="163">
        <v>0</v>
      </c>
      <c r="F168" s="114">
        <v>0</v>
      </c>
      <c r="G168" s="148">
        <v>0</v>
      </c>
      <c r="H168" s="114">
        <v>10600000</v>
      </c>
      <c r="I168" s="114">
        <v>70000000</v>
      </c>
      <c r="J168" s="114">
        <v>54000000</v>
      </c>
      <c r="K168" s="155">
        <f t="shared" si="13"/>
        <v>381929803.29653579</v>
      </c>
      <c r="L168" s="117">
        <v>1.7999999999999999E-2</v>
      </c>
      <c r="M168" s="39">
        <v>0</v>
      </c>
      <c r="N168" s="132">
        <f t="shared" si="16"/>
        <v>507471984.08918422</v>
      </c>
      <c r="O168" s="25">
        <v>1.7999999999999999E-2</v>
      </c>
      <c r="P168" s="39">
        <f t="shared" si="14"/>
        <v>507471984.08918422</v>
      </c>
      <c r="Q168" s="169">
        <f t="shared" si="15"/>
        <v>889401787.38572001</v>
      </c>
      <c r="R168" s="116">
        <f t="shared" si="17"/>
        <v>80600000</v>
      </c>
      <c r="S168" s="116">
        <f t="shared" si="18"/>
        <v>943401787.38572001</v>
      </c>
    </row>
    <row r="169" spans="1:19" x14ac:dyDescent="0.3">
      <c r="A169" s="18"/>
      <c r="B169" s="238"/>
      <c r="C169" s="28">
        <v>10</v>
      </c>
      <c r="D169" s="170">
        <v>1100000</v>
      </c>
      <c r="E169" s="163">
        <v>0</v>
      </c>
      <c r="F169" s="114">
        <v>0</v>
      </c>
      <c r="G169" s="148">
        <v>0</v>
      </c>
      <c r="H169" s="114">
        <v>10600000</v>
      </c>
      <c r="I169" s="114">
        <v>70000000</v>
      </c>
      <c r="J169" s="114">
        <v>54000000</v>
      </c>
      <c r="K169" s="155">
        <f t="shared" si="13"/>
        <v>388804539.75587344</v>
      </c>
      <c r="L169" s="117">
        <v>1.7999999999999999E-2</v>
      </c>
      <c r="M169" s="39">
        <v>0</v>
      </c>
      <c r="N169" s="132">
        <f t="shared" si="16"/>
        <v>517726279.80278957</v>
      </c>
      <c r="O169" s="25">
        <v>1.7999999999999999E-2</v>
      </c>
      <c r="P169" s="39">
        <f t="shared" si="14"/>
        <v>517726279.80278957</v>
      </c>
      <c r="Q169" s="169">
        <f t="shared" si="15"/>
        <v>906530819.55866301</v>
      </c>
      <c r="R169" s="116">
        <f t="shared" si="17"/>
        <v>80600000</v>
      </c>
      <c r="S169" s="116">
        <f t="shared" si="18"/>
        <v>960530819.55866301</v>
      </c>
    </row>
    <row r="170" spans="1:19" ht="17.25" thickBot="1" x14ac:dyDescent="0.35">
      <c r="A170" s="18"/>
      <c r="B170" s="238"/>
      <c r="C170" s="30">
        <v>11</v>
      </c>
      <c r="D170" s="170">
        <v>1100000</v>
      </c>
      <c r="E170" s="163">
        <v>0</v>
      </c>
      <c r="F170" s="114">
        <v>0</v>
      </c>
      <c r="G170" s="148">
        <v>0</v>
      </c>
      <c r="H170" s="114">
        <v>10600000</v>
      </c>
      <c r="I170" s="114">
        <v>70000000</v>
      </c>
      <c r="J170" s="114">
        <v>54000000</v>
      </c>
      <c r="K170" s="155">
        <f t="shared" si="13"/>
        <v>395803021.47147918</v>
      </c>
      <c r="L170" s="117">
        <v>1.7999999999999999E-2</v>
      </c>
      <c r="M170" s="39">
        <v>0</v>
      </c>
      <c r="N170" s="132">
        <f t="shared" si="16"/>
        <v>528165152.83923978</v>
      </c>
      <c r="O170" s="94">
        <v>1.7999999999999999E-2</v>
      </c>
      <c r="P170" s="39">
        <f t="shared" si="14"/>
        <v>528165152.83923978</v>
      </c>
      <c r="Q170" s="169">
        <f t="shared" si="15"/>
        <v>923968174.31071901</v>
      </c>
      <c r="R170" s="116">
        <f t="shared" si="17"/>
        <v>80600000</v>
      </c>
      <c r="S170" s="116">
        <f t="shared" si="18"/>
        <v>977968174.31071901</v>
      </c>
    </row>
    <row r="171" spans="1:19" ht="17.25" thickBot="1" x14ac:dyDescent="0.35">
      <c r="A171" s="18"/>
      <c r="B171" s="238"/>
      <c r="C171" s="20">
        <v>12</v>
      </c>
      <c r="D171" s="170">
        <v>1100000</v>
      </c>
      <c r="E171" s="163">
        <v>0</v>
      </c>
      <c r="F171" s="114">
        <v>0</v>
      </c>
      <c r="G171" s="148">
        <v>0</v>
      </c>
      <c r="H171" s="114">
        <v>10600000</v>
      </c>
      <c r="I171" s="114">
        <v>70000000</v>
      </c>
      <c r="J171" s="114">
        <v>54000000</v>
      </c>
      <c r="K171" s="155">
        <f t="shared" si="13"/>
        <v>402927475.85796583</v>
      </c>
      <c r="L171" s="117">
        <v>1.7999999999999999E-2</v>
      </c>
      <c r="M171" s="39">
        <v>0</v>
      </c>
      <c r="N171" s="132">
        <f t="shared" si="16"/>
        <v>538791925.5903461</v>
      </c>
      <c r="O171" s="95">
        <v>1.7999999999999999E-2</v>
      </c>
      <c r="P171" s="39">
        <f t="shared" si="14"/>
        <v>538791925.5903461</v>
      </c>
      <c r="Q171" s="169">
        <f t="shared" si="15"/>
        <v>941719401.44831192</v>
      </c>
      <c r="R171" s="116">
        <f t="shared" si="17"/>
        <v>80600000</v>
      </c>
      <c r="S171" s="116">
        <f t="shared" si="18"/>
        <v>995719401.44831192</v>
      </c>
    </row>
    <row r="172" spans="1:19" x14ac:dyDescent="0.3">
      <c r="A172" s="18">
        <v>15</v>
      </c>
      <c r="B172" s="238">
        <v>2036</v>
      </c>
      <c r="C172" s="27">
        <v>1</v>
      </c>
      <c r="D172" s="170">
        <v>1100000</v>
      </c>
      <c r="E172" s="163">
        <v>0</v>
      </c>
      <c r="F172" s="114">
        <v>0</v>
      </c>
      <c r="G172" s="148">
        <v>0</v>
      </c>
      <c r="H172" s="114">
        <v>10600000</v>
      </c>
      <c r="I172" s="114">
        <v>70000000</v>
      </c>
      <c r="J172" s="114">
        <v>54000000</v>
      </c>
      <c r="K172" s="155">
        <f t="shared" si="13"/>
        <v>410180170.42340922</v>
      </c>
      <c r="L172" s="117">
        <v>1.7999999999999999E-2</v>
      </c>
      <c r="M172" s="39">
        <v>0</v>
      </c>
      <c r="N172" s="132">
        <f t="shared" si="16"/>
        <v>542051493.29270744</v>
      </c>
      <c r="O172" s="93">
        <v>4.0000000000000001E-3</v>
      </c>
      <c r="P172" s="39">
        <f t="shared" si="14"/>
        <v>542051493.29270744</v>
      </c>
      <c r="Q172" s="169">
        <f t="shared" si="15"/>
        <v>952231663.71611667</v>
      </c>
      <c r="R172" s="116">
        <f t="shared" si="17"/>
        <v>80600000</v>
      </c>
      <c r="S172" s="116">
        <f t="shared" si="18"/>
        <v>1006231663.7161167</v>
      </c>
    </row>
    <row r="173" spans="1:19" x14ac:dyDescent="0.3">
      <c r="A173" s="18"/>
      <c r="B173" s="238"/>
      <c r="C173" s="28">
        <v>2</v>
      </c>
      <c r="D173" s="170">
        <v>1100000</v>
      </c>
      <c r="E173" s="163">
        <v>0</v>
      </c>
      <c r="F173" s="114">
        <v>0</v>
      </c>
      <c r="G173" s="148">
        <v>0</v>
      </c>
      <c r="H173" s="114">
        <v>10600000</v>
      </c>
      <c r="I173" s="114">
        <v>70000000</v>
      </c>
      <c r="J173" s="114">
        <v>54000000</v>
      </c>
      <c r="K173" s="155">
        <f t="shared" si="13"/>
        <v>417563413.49103057</v>
      </c>
      <c r="L173" s="117">
        <v>1.7999999999999999E-2</v>
      </c>
      <c r="M173" s="39">
        <v>0</v>
      </c>
      <c r="N173" s="132">
        <f t="shared" si="16"/>
        <v>552928220.17197621</v>
      </c>
      <c r="O173" s="25">
        <v>1.7999999999999999E-2</v>
      </c>
      <c r="P173" s="39">
        <f t="shared" si="14"/>
        <v>552928220.17197621</v>
      </c>
      <c r="Q173" s="169">
        <f t="shared" si="15"/>
        <v>970491633.66300678</v>
      </c>
      <c r="R173" s="116">
        <f t="shared" si="17"/>
        <v>80600000</v>
      </c>
      <c r="S173" s="116">
        <f t="shared" si="18"/>
        <v>1024491633.6630068</v>
      </c>
    </row>
    <row r="174" spans="1:19" x14ac:dyDescent="0.3">
      <c r="A174" s="18"/>
      <c r="B174" s="238"/>
      <c r="C174" s="28">
        <v>3</v>
      </c>
      <c r="D174" s="170">
        <v>1100000</v>
      </c>
      <c r="E174" s="163">
        <v>0</v>
      </c>
      <c r="F174" s="114">
        <v>0</v>
      </c>
      <c r="G174" s="148">
        <v>0</v>
      </c>
      <c r="H174" s="114">
        <v>10600000</v>
      </c>
      <c r="I174" s="114">
        <v>70000000</v>
      </c>
      <c r="J174" s="114">
        <v>54000000</v>
      </c>
      <c r="K174" s="155">
        <f t="shared" si="13"/>
        <v>425079554.93386912</v>
      </c>
      <c r="L174" s="117">
        <v>1.7999999999999999E-2</v>
      </c>
      <c r="M174" s="39">
        <v>0</v>
      </c>
      <c r="N174" s="132">
        <f t="shared" si="16"/>
        <v>564000728.13507175</v>
      </c>
      <c r="O174" s="25">
        <v>1.7999999999999999E-2</v>
      </c>
      <c r="P174" s="39">
        <f t="shared" si="14"/>
        <v>564000728.13507175</v>
      </c>
      <c r="Q174" s="169">
        <f t="shared" si="15"/>
        <v>989080283.06894088</v>
      </c>
      <c r="R174" s="116">
        <f t="shared" si="17"/>
        <v>80600000</v>
      </c>
      <c r="S174" s="116">
        <f t="shared" si="18"/>
        <v>1043080283.0689409</v>
      </c>
    </row>
    <row r="175" spans="1:19" x14ac:dyDescent="0.3">
      <c r="A175" s="18"/>
      <c r="B175" s="238"/>
      <c r="C175" s="28">
        <v>4</v>
      </c>
      <c r="D175" s="170">
        <v>1100000</v>
      </c>
      <c r="E175" s="163">
        <v>0</v>
      </c>
      <c r="F175" s="114">
        <v>0</v>
      </c>
      <c r="G175" s="148">
        <v>0</v>
      </c>
      <c r="H175" s="114">
        <v>10600000</v>
      </c>
      <c r="I175" s="114">
        <v>70000000</v>
      </c>
      <c r="J175" s="114">
        <v>54000000</v>
      </c>
      <c r="K175" s="155">
        <f t="shared" si="13"/>
        <v>432730986.92267877</v>
      </c>
      <c r="L175" s="117">
        <v>1.7999999999999999E-2</v>
      </c>
      <c r="M175" s="39">
        <v>0</v>
      </c>
      <c r="N175" s="132">
        <f t="shared" si="16"/>
        <v>575272541.241503</v>
      </c>
      <c r="O175" s="25">
        <v>1.7999999999999999E-2</v>
      </c>
      <c r="P175" s="39">
        <f t="shared" si="14"/>
        <v>575272541.241503</v>
      </c>
      <c r="Q175" s="169">
        <f t="shared" si="15"/>
        <v>1008003528.1641817</v>
      </c>
      <c r="R175" s="116">
        <f t="shared" si="17"/>
        <v>80600000</v>
      </c>
      <c r="S175" s="116">
        <f t="shared" si="18"/>
        <v>1062003528.1641817</v>
      </c>
    </row>
    <row r="176" spans="1:19" x14ac:dyDescent="0.3">
      <c r="A176" s="18"/>
      <c r="B176" s="238"/>
      <c r="C176" s="28">
        <v>5</v>
      </c>
      <c r="D176" s="170">
        <v>1100000</v>
      </c>
      <c r="E176" s="163">
        <v>0</v>
      </c>
      <c r="F176" s="114">
        <v>0</v>
      </c>
      <c r="G176" s="148">
        <v>0</v>
      </c>
      <c r="H176" s="114">
        <v>10600000</v>
      </c>
      <c r="I176" s="114">
        <v>70000000</v>
      </c>
      <c r="J176" s="114">
        <v>54000000</v>
      </c>
      <c r="K176" s="155">
        <f t="shared" si="13"/>
        <v>440520144.68728697</v>
      </c>
      <c r="L176" s="117">
        <v>1.7999999999999999E-2</v>
      </c>
      <c r="M176" s="39">
        <v>0</v>
      </c>
      <c r="N176" s="132">
        <f t="shared" si="16"/>
        <v>586747246.98385</v>
      </c>
      <c r="O176" s="25">
        <v>1.7999999999999999E-2</v>
      </c>
      <c r="P176" s="39">
        <f t="shared" si="14"/>
        <v>586747246.98385</v>
      </c>
      <c r="Q176" s="169">
        <f t="shared" si="15"/>
        <v>1027267391.671137</v>
      </c>
      <c r="R176" s="116">
        <f t="shared" si="17"/>
        <v>80600000</v>
      </c>
      <c r="S176" s="116">
        <f t="shared" si="18"/>
        <v>1081267391.6711369</v>
      </c>
    </row>
    <row r="177" spans="1:19" x14ac:dyDescent="0.3">
      <c r="A177" s="18"/>
      <c r="B177" s="238"/>
      <c r="C177" s="28">
        <v>6</v>
      </c>
      <c r="D177" s="170">
        <v>1100000</v>
      </c>
      <c r="E177" s="163">
        <v>0</v>
      </c>
      <c r="F177" s="114">
        <v>0</v>
      </c>
      <c r="G177" s="148">
        <v>0</v>
      </c>
      <c r="H177" s="114">
        <v>10600000</v>
      </c>
      <c r="I177" s="114">
        <v>70000000</v>
      </c>
      <c r="J177" s="114">
        <v>54000000</v>
      </c>
      <c r="K177" s="155">
        <f t="shared" si="13"/>
        <v>448449507.29165816</v>
      </c>
      <c r="L177" s="117">
        <v>1.7999999999999999E-2</v>
      </c>
      <c r="M177" s="39">
        <v>0</v>
      </c>
      <c r="N177" s="132">
        <f t="shared" si="16"/>
        <v>598428497.42955935</v>
      </c>
      <c r="O177" s="25">
        <v>1.7999999999999999E-2</v>
      </c>
      <c r="P177" s="39">
        <f t="shared" si="14"/>
        <v>598428497.42955935</v>
      </c>
      <c r="Q177" s="169">
        <f t="shared" si="15"/>
        <v>1046878004.7212175</v>
      </c>
      <c r="R177" s="116">
        <f t="shared" si="17"/>
        <v>80600000</v>
      </c>
      <c r="S177" s="116">
        <f t="shared" si="18"/>
        <v>1100878004.7212176</v>
      </c>
    </row>
    <row r="178" spans="1:19" x14ac:dyDescent="0.3">
      <c r="A178" s="18"/>
      <c r="B178" s="238"/>
      <c r="C178" s="28">
        <v>7</v>
      </c>
      <c r="D178" s="170">
        <v>1100000</v>
      </c>
      <c r="E178" s="163">
        <v>0</v>
      </c>
      <c r="F178" s="114">
        <v>0</v>
      </c>
      <c r="G178" s="148">
        <v>0</v>
      </c>
      <c r="H178" s="114">
        <v>10600000</v>
      </c>
      <c r="I178" s="114">
        <v>70000000</v>
      </c>
      <c r="J178" s="114">
        <v>54000000</v>
      </c>
      <c r="K178" s="155">
        <f t="shared" si="13"/>
        <v>456521598.42290801</v>
      </c>
      <c r="L178" s="117">
        <v>1.7999999999999999E-2</v>
      </c>
      <c r="M178" s="39">
        <v>0</v>
      </c>
      <c r="N178" s="132">
        <f t="shared" si="16"/>
        <v>610320010.38329136</v>
      </c>
      <c r="O178" s="25">
        <v>1.7999999999999999E-2</v>
      </c>
      <c r="P178" s="39">
        <f t="shared" si="14"/>
        <v>610320010.38329136</v>
      </c>
      <c r="Q178" s="169">
        <f t="shared" si="15"/>
        <v>1066841608.8061993</v>
      </c>
      <c r="R178" s="116">
        <f t="shared" si="17"/>
        <v>80600000</v>
      </c>
      <c r="S178" s="116">
        <f t="shared" si="18"/>
        <v>1120841608.8061993</v>
      </c>
    </row>
    <row r="179" spans="1:19" x14ac:dyDescent="0.3">
      <c r="A179" s="18"/>
      <c r="B179" s="238"/>
      <c r="C179" s="28">
        <v>8</v>
      </c>
      <c r="D179" s="170">
        <v>1100000</v>
      </c>
      <c r="E179" s="163">
        <v>0</v>
      </c>
      <c r="F179" s="114">
        <v>0</v>
      </c>
      <c r="G179" s="148">
        <v>0</v>
      </c>
      <c r="H179" s="114">
        <v>10600000</v>
      </c>
      <c r="I179" s="114">
        <v>70000000</v>
      </c>
      <c r="J179" s="114">
        <v>54000000</v>
      </c>
      <c r="K179" s="155">
        <f t="shared" si="13"/>
        <v>464738987.19452035</v>
      </c>
      <c r="L179" s="117">
        <v>1.7999999999999999E-2</v>
      </c>
      <c r="M179" s="39">
        <v>0</v>
      </c>
      <c r="N179" s="132">
        <f t="shared" si="16"/>
        <v>622425570.57019055</v>
      </c>
      <c r="O179" s="25">
        <v>1.7999999999999999E-2</v>
      </c>
      <c r="P179" s="39">
        <f t="shared" si="14"/>
        <v>622425570.57019055</v>
      </c>
      <c r="Q179" s="169">
        <f t="shared" si="15"/>
        <v>1087164557.7647109</v>
      </c>
      <c r="R179" s="116">
        <f t="shared" si="17"/>
        <v>80600000</v>
      </c>
      <c r="S179" s="116">
        <f t="shared" si="18"/>
        <v>1141164557.7647109</v>
      </c>
    </row>
    <row r="180" spans="1:19" x14ac:dyDescent="0.3">
      <c r="A180" s="18"/>
      <c r="B180" s="238"/>
      <c r="C180" s="28">
        <v>9</v>
      </c>
      <c r="D180" s="170">
        <v>1100000</v>
      </c>
      <c r="E180" s="163">
        <v>0</v>
      </c>
      <c r="F180" s="114">
        <v>0</v>
      </c>
      <c r="G180" s="148">
        <v>0</v>
      </c>
      <c r="H180" s="114">
        <v>10600000</v>
      </c>
      <c r="I180" s="114">
        <v>70000000</v>
      </c>
      <c r="J180" s="114">
        <v>54000000</v>
      </c>
      <c r="K180" s="155">
        <f t="shared" si="13"/>
        <v>473104288.96402174</v>
      </c>
      <c r="L180" s="117">
        <v>1.7999999999999999E-2</v>
      </c>
      <c r="M180" s="39">
        <v>0</v>
      </c>
      <c r="N180" s="132">
        <f t="shared" si="16"/>
        <v>634749030.84045398</v>
      </c>
      <c r="O180" s="25">
        <v>1.7999999999999999E-2</v>
      </c>
      <c r="P180" s="39">
        <f t="shared" si="14"/>
        <v>634749030.84045398</v>
      </c>
      <c r="Q180" s="169">
        <f t="shared" si="15"/>
        <v>1107853319.8044758</v>
      </c>
      <c r="R180" s="116">
        <f t="shared" si="17"/>
        <v>80600000</v>
      </c>
      <c r="S180" s="116">
        <f t="shared" si="18"/>
        <v>1161853319.8044758</v>
      </c>
    </row>
    <row r="181" spans="1:19" x14ac:dyDescent="0.3">
      <c r="A181" s="18"/>
      <c r="B181" s="238"/>
      <c r="C181" s="28">
        <v>10</v>
      </c>
      <c r="D181" s="170">
        <v>1100000</v>
      </c>
      <c r="E181" s="163">
        <v>0</v>
      </c>
      <c r="F181" s="114">
        <v>0</v>
      </c>
      <c r="G181" s="148">
        <v>0</v>
      </c>
      <c r="H181" s="114">
        <v>10600000</v>
      </c>
      <c r="I181" s="114">
        <v>70000000</v>
      </c>
      <c r="J181" s="114">
        <v>54000000</v>
      </c>
      <c r="K181" s="155">
        <f t="shared" si="13"/>
        <v>481620166.16537416</v>
      </c>
      <c r="L181" s="117">
        <v>1.7999999999999999E-2</v>
      </c>
      <c r="M181" s="39">
        <v>0</v>
      </c>
      <c r="N181" s="132">
        <f t="shared" si="16"/>
        <v>647294313.3955822</v>
      </c>
      <c r="O181" s="25">
        <v>1.7999999999999999E-2</v>
      </c>
      <c r="P181" s="39">
        <f t="shared" si="14"/>
        <v>647294313.3955822</v>
      </c>
      <c r="Q181" s="169">
        <f t="shared" si="15"/>
        <v>1128914479.5609565</v>
      </c>
      <c r="R181" s="116">
        <f t="shared" si="17"/>
        <v>80600000</v>
      </c>
      <c r="S181" s="116">
        <f t="shared" si="18"/>
        <v>1182914479.5609565</v>
      </c>
    </row>
    <row r="182" spans="1:19" ht="17.25" thickBot="1" x14ac:dyDescent="0.35">
      <c r="A182" s="18"/>
      <c r="B182" s="238"/>
      <c r="C182" s="30">
        <v>11</v>
      </c>
      <c r="D182" s="170">
        <v>1100000</v>
      </c>
      <c r="E182" s="163">
        <v>0</v>
      </c>
      <c r="F182" s="114">
        <v>0</v>
      </c>
      <c r="G182" s="148">
        <v>0</v>
      </c>
      <c r="H182" s="114">
        <v>10600000</v>
      </c>
      <c r="I182" s="114">
        <v>70000000</v>
      </c>
      <c r="J182" s="114">
        <v>54000000</v>
      </c>
      <c r="K182" s="155">
        <f t="shared" si="13"/>
        <v>490289329.15635091</v>
      </c>
      <c r="L182" s="117">
        <v>1.7999999999999999E-2</v>
      </c>
      <c r="M182" s="39">
        <v>0</v>
      </c>
      <c r="N182" s="132">
        <f t="shared" si="16"/>
        <v>660065411.03670263</v>
      </c>
      <c r="O182" s="94">
        <v>1.7999999999999999E-2</v>
      </c>
      <c r="P182" s="39">
        <f t="shared" si="14"/>
        <v>660065411.03670263</v>
      </c>
      <c r="Q182" s="169">
        <f t="shared" si="15"/>
        <v>1150354740.1930535</v>
      </c>
      <c r="R182" s="116">
        <f t="shared" si="17"/>
        <v>80600000</v>
      </c>
      <c r="S182" s="116">
        <f t="shared" si="18"/>
        <v>1204354740.1930535</v>
      </c>
    </row>
    <row r="183" spans="1:19" ht="17.25" thickBot="1" x14ac:dyDescent="0.35">
      <c r="A183" s="18"/>
      <c r="B183" s="238"/>
      <c r="C183" s="20">
        <v>12</v>
      </c>
      <c r="D183" s="170">
        <v>1100000</v>
      </c>
      <c r="E183" s="163">
        <v>0</v>
      </c>
      <c r="F183" s="114">
        <v>0</v>
      </c>
      <c r="G183" s="148">
        <v>0</v>
      </c>
      <c r="H183" s="114">
        <v>10600000</v>
      </c>
      <c r="I183" s="114">
        <v>70000000</v>
      </c>
      <c r="J183" s="114">
        <v>54000000</v>
      </c>
      <c r="K183" s="155">
        <f t="shared" si="13"/>
        <v>499114537.08116525</v>
      </c>
      <c r="L183" s="117">
        <v>1.7999999999999999E-2</v>
      </c>
      <c r="M183" s="39">
        <v>0</v>
      </c>
      <c r="N183" s="132">
        <f t="shared" si="16"/>
        <v>673066388.43536329</v>
      </c>
      <c r="O183" s="95">
        <v>1.7999999999999999E-2</v>
      </c>
      <c r="P183" s="39">
        <f t="shared" si="14"/>
        <v>673066388.43536329</v>
      </c>
      <c r="Q183" s="169">
        <f t="shared" si="15"/>
        <v>1172180925.5165286</v>
      </c>
      <c r="R183" s="116">
        <f t="shared" si="17"/>
        <v>80600000</v>
      </c>
      <c r="S183" s="116">
        <f t="shared" si="18"/>
        <v>1226180925.5165286</v>
      </c>
    </row>
    <row r="184" spans="1:19" x14ac:dyDescent="0.3">
      <c r="A184" s="18">
        <v>16</v>
      </c>
      <c r="B184" s="238">
        <v>2037</v>
      </c>
      <c r="C184" s="27">
        <v>1</v>
      </c>
      <c r="D184" s="170">
        <v>1100000</v>
      </c>
      <c r="E184" s="163">
        <v>0</v>
      </c>
      <c r="F184" s="114">
        <v>0</v>
      </c>
      <c r="G184" s="148">
        <v>0</v>
      </c>
      <c r="H184" s="114">
        <v>10600000</v>
      </c>
      <c r="I184" s="114">
        <v>70000000</v>
      </c>
      <c r="J184" s="114">
        <v>54000000</v>
      </c>
      <c r="K184" s="155">
        <f t="shared" si="13"/>
        <v>508098598.74862623</v>
      </c>
      <c r="L184" s="117">
        <v>1.7999999999999999E-2</v>
      </c>
      <c r="M184" s="39">
        <v>0</v>
      </c>
      <c r="N184" s="132">
        <f t="shared" si="16"/>
        <v>676863053.98910475</v>
      </c>
      <c r="O184" s="93">
        <v>4.0000000000000001E-3</v>
      </c>
      <c r="P184" s="39">
        <f t="shared" si="14"/>
        <v>676863053.98910475</v>
      </c>
      <c r="Q184" s="169">
        <f t="shared" si="15"/>
        <v>1184961652.737731</v>
      </c>
      <c r="R184" s="116">
        <f t="shared" si="17"/>
        <v>80600000</v>
      </c>
      <c r="S184" s="116">
        <f t="shared" si="18"/>
        <v>1238961652.737731</v>
      </c>
    </row>
    <row r="185" spans="1:19" x14ac:dyDescent="0.3">
      <c r="A185" s="18"/>
      <c r="B185" s="238"/>
      <c r="C185" s="28">
        <v>2</v>
      </c>
      <c r="D185" s="170">
        <v>1100000</v>
      </c>
      <c r="E185" s="163">
        <v>0</v>
      </c>
      <c r="F185" s="114">
        <v>0</v>
      </c>
      <c r="G185" s="148">
        <v>0</v>
      </c>
      <c r="H185" s="114">
        <v>10600000</v>
      </c>
      <c r="I185" s="114">
        <v>70000000</v>
      </c>
      <c r="J185" s="114">
        <v>54000000</v>
      </c>
      <c r="K185" s="155">
        <f t="shared" si="13"/>
        <v>517244373.52610153</v>
      </c>
      <c r="L185" s="117">
        <v>1.7999999999999999E-2</v>
      </c>
      <c r="M185" s="39">
        <v>0</v>
      </c>
      <c r="N185" s="132">
        <f t="shared" si="16"/>
        <v>690166388.96090865</v>
      </c>
      <c r="O185" s="25">
        <v>1.7999999999999999E-2</v>
      </c>
      <c r="P185" s="39">
        <f t="shared" si="14"/>
        <v>690166388.96090865</v>
      </c>
      <c r="Q185" s="169">
        <f t="shared" si="15"/>
        <v>1207410762.4870102</v>
      </c>
      <c r="R185" s="116">
        <f t="shared" si="17"/>
        <v>80600000</v>
      </c>
      <c r="S185" s="116">
        <f t="shared" si="18"/>
        <v>1261410762.4870102</v>
      </c>
    </row>
    <row r="186" spans="1:19" x14ac:dyDescent="0.3">
      <c r="A186" s="18"/>
      <c r="B186" s="238"/>
      <c r="C186" s="28">
        <v>3</v>
      </c>
      <c r="D186" s="170">
        <v>1100000</v>
      </c>
      <c r="E186" s="163">
        <v>0</v>
      </c>
      <c r="F186" s="114">
        <v>0</v>
      </c>
      <c r="G186" s="148">
        <v>0</v>
      </c>
      <c r="H186" s="114">
        <v>10600000</v>
      </c>
      <c r="I186" s="114">
        <v>70000000</v>
      </c>
      <c r="J186" s="114">
        <v>54000000</v>
      </c>
      <c r="K186" s="155">
        <f t="shared" si="13"/>
        <v>526554772.24957138</v>
      </c>
      <c r="L186" s="117">
        <v>1.7999999999999999E-2</v>
      </c>
      <c r="M186" s="39">
        <v>0</v>
      </c>
      <c r="N186" s="132">
        <f t="shared" si="16"/>
        <v>703709183.96220505</v>
      </c>
      <c r="O186" s="25">
        <v>1.7999999999999999E-2</v>
      </c>
      <c r="P186" s="39">
        <f t="shared" si="14"/>
        <v>703709183.96220505</v>
      </c>
      <c r="Q186" s="169">
        <f t="shared" si="15"/>
        <v>1230263956.2117765</v>
      </c>
      <c r="R186" s="116">
        <f t="shared" si="17"/>
        <v>80600000</v>
      </c>
      <c r="S186" s="116">
        <f t="shared" si="18"/>
        <v>1284263956.2117765</v>
      </c>
    </row>
    <row r="187" spans="1:19" x14ac:dyDescent="0.3">
      <c r="A187" s="18"/>
      <c r="B187" s="238"/>
      <c r="C187" s="28">
        <v>4</v>
      </c>
      <c r="D187" s="170">
        <v>1100000</v>
      </c>
      <c r="E187" s="163">
        <v>0</v>
      </c>
      <c r="F187" s="114">
        <v>0</v>
      </c>
      <c r="G187" s="148">
        <v>0</v>
      </c>
      <c r="H187" s="114">
        <v>10600000</v>
      </c>
      <c r="I187" s="114">
        <v>70000000</v>
      </c>
      <c r="J187" s="114">
        <v>54000000</v>
      </c>
      <c r="K187" s="155">
        <f t="shared" si="13"/>
        <v>536032758.15006369</v>
      </c>
      <c r="L187" s="117">
        <v>1.7999999999999999E-2</v>
      </c>
      <c r="M187" s="39">
        <v>0</v>
      </c>
      <c r="N187" s="132">
        <f t="shared" si="16"/>
        <v>717495749.27352476</v>
      </c>
      <c r="O187" s="25">
        <v>1.7999999999999999E-2</v>
      </c>
      <c r="P187" s="39">
        <f t="shared" si="14"/>
        <v>717495749.27352476</v>
      </c>
      <c r="Q187" s="169">
        <f t="shared" si="15"/>
        <v>1253528507.4235885</v>
      </c>
      <c r="R187" s="116">
        <f t="shared" si="17"/>
        <v>80600000</v>
      </c>
      <c r="S187" s="116">
        <f t="shared" si="18"/>
        <v>1307528507.4235885</v>
      </c>
    </row>
    <row r="188" spans="1:19" x14ac:dyDescent="0.3">
      <c r="A188" s="18"/>
      <c r="B188" s="238"/>
      <c r="C188" s="28">
        <v>5</v>
      </c>
      <c r="D188" s="170">
        <v>1100000</v>
      </c>
      <c r="E188" s="163">
        <v>0</v>
      </c>
      <c r="F188" s="114">
        <v>0</v>
      </c>
      <c r="G188" s="148">
        <v>0</v>
      </c>
      <c r="H188" s="114">
        <v>10600000</v>
      </c>
      <c r="I188" s="114">
        <v>70000000</v>
      </c>
      <c r="J188" s="114">
        <v>54000000</v>
      </c>
      <c r="K188" s="155">
        <f t="shared" si="13"/>
        <v>545681347.79676485</v>
      </c>
      <c r="L188" s="117">
        <v>1.7999999999999999E-2</v>
      </c>
      <c r="M188" s="39">
        <v>0</v>
      </c>
      <c r="N188" s="132">
        <f t="shared" si="16"/>
        <v>731530472.76044822</v>
      </c>
      <c r="O188" s="25">
        <v>1.7999999999999999E-2</v>
      </c>
      <c r="P188" s="39">
        <f t="shared" si="14"/>
        <v>731530472.76044822</v>
      </c>
      <c r="Q188" s="169">
        <f t="shared" si="15"/>
        <v>1277211820.5572131</v>
      </c>
      <c r="R188" s="116">
        <f t="shared" si="17"/>
        <v>80600000</v>
      </c>
      <c r="S188" s="116">
        <f t="shared" si="18"/>
        <v>1331211820.5572131</v>
      </c>
    </row>
    <row r="189" spans="1:19" x14ac:dyDescent="0.3">
      <c r="A189" s="18"/>
      <c r="B189" s="238"/>
      <c r="C189" s="28">
        <v>6</v>
      </c>
      <c r="D189" s="170">
        <v>1100000</v>
      </c>
      <c r="E189" s="163">
        <v>0</v>
      </c>
      <c r="F189" s="114">
        <v>0</v>
      </c>
      <c r="G189" s="148">
        <v>0</v>
      </c>
      <c r="H189" s="114">
        <v>10600000</v>
      </c>
      <c r="I189" s="114">
        <v>70000000</v>
      </c>
      <c r="J189" s="114">
        <v>54000000</v>
      </c>
      <c r="K189" s="155">
        <f t="shared" si="13"/>
        <v>555503612.05710661</v>
      </c>
      <c r="L189" s="117">
        <v>1.7999999999999999E-2</v>
      </c>
      <c r="M189" s="39">
        <v>0</v>
      </c>
      <c r="N189" s="132">
        <f t="shared" si="16"/>
        <v>745817821.27013624</v>
      </c>
      <c r="O189" s="25">
        <v>1.7999999999999999E-2</v>
      </c>
      <c r="P189" s="39">
        <f t="shared" si="14"/>
        <v>745817821.27013624</v>
      </c>
      <c r="Q189" s="169">
        <f t="shared" si="15"/>
        <v>1301321433.3272429</v>
      </c>
      <c r="R189" s="116">
        <f t="shared" si="17"/>
        <v>80600000</v>
      </c>
      <c r="S189" s="116">
        <f t="shared" si="18"/>
        <v>1355321433.3272429</v>
      </c>
    </row>
    <row r="190" spans="1:19" x14ac:dyDescent="0.3">
      <c r="A190" s="18"/>
      <c r="B190" s="238"/>
      <c r="C190" s="28">
        <v>7</v>
      </c>
      <c r="D190" s="170">
        <v>1100000</v>
      </c>
      <c r="E190" s="163">
        <v>0</v>
      </c>
      <c r="F190" s="114">
        <v>0</v>
      </c>
      <c r="G190" s="148">
        <v>0</v>
      </c>
      <c r="H190" s="114">
        <v>10600000</v>
      </c>
      <c r="I190" s="114">
        <v>70000000</v>
      </c>
      <c r="J190" s="114">
        <v>54000000</v>
      </c>
      <c r="K190" s="155">
        <f t="shared" si="13"/>
        <v>565502677.07413459</v>
      </c>
      <c r="L190" s="117">
        <v>1.7999999999999999E-2</v>
      </c>
      <c r="M190" s="39">
        <v>0</v>
      </c>
      <c r="N190" s="132">
        <f t="shared" si="16"/>
        <v>760362342.05299866</v>
      </c>
      <c r="O190" s="25">
        <v>1.7999999999999999E-2</v>
      </c>
      <c r="P190" s="39">
        <f t="shared" si="14"/>
        <v>760362342.05299866</v>
      </c>
      <c r="Q190" s="169">
        <f t="shared" si="15"/>
        <v>1325865019.1271334</v>
      </c>
      <c r="R190" s="116">
        <f t="shared" si="17"/>
        <v>80600000</v>
      </c>
      <c r="S190" s="116">
        <f t="shared" si="18"/>
        <v>1379865019.1271334</v>
      </c>
    </row>
    <row r="191" spans="1:19" x14ac:dyDescent="0.3">
      <c r="A191" s="18"/>
      <c r="B191" s="238"/>
      <c r="C191" s="28">
        <v>8</v>
      </c>
      <c r="D191" s="170">
        <v>1100000</v>
      </c>
      <c r="E191" s="163">
        <v>0</v>
      </c>
      <c r="F191" s="114">
        <v>0</v>
      </c>
      <c r="G191" s="148">
        <v>0</v>
      </c>
      <c r="H191" s="114">
        <v>10600000</v>
      </c>
      <c r="I191" s="114">
        <v>70000000</v>
      </c>
      <c r="J191" s="114">
        <v>54000000</v>
      </c>
      <c r="K191" s="155">
        <f t="shared" si="13"/>
        <v>575681725.26146901</v>
      </c>
      <c r="L191" s="117">
        <v>1.7999999999999999E-2</v>
      </c>
      <c r="M191" s="39">
        <v>0</v>
      </c>
      <c r="N191" s="132">
        <f t="shared" si="16"/>
        <v>775168664.20995259</v>
      </c>
      <c r="O191" s="25">
        <v>1.7999999999999999E-2</v>
      </c>
      <c r="P191" s="39">
        <f t="shared" si="14"/>
        <v>775168664.20995259</v>
      </c>
      <c r="Q191" s="169">
        <f t="shared" si="15"/>
        <v>1350850389.4714217</v>
      </c>
      <c r="R191" s="116">
        <f t="shared" si="17"/>
        <v>80600000</v>
      </c>
      <c r="S191" s="116">
        <f t="shared" si="18"/>
        <v>1404850389.4714217</v>
      </c>
    </row>
    <row r="192" spans="1:19" x14ac:dyDescent="0.3">
      <c r="A192" s="18"/>
      <c r="B192" s="238"/>
      <c r="C192" s="28">
        <v>9</v>
      </c>
      <c r="D192" s="170">
        <v>1100000</v>
      </c>
      <c r="E192" s="163">
        <v>0</v>
      </c>
      <c r="F192" s="114">
        <v>0</v>
      </c>
      <c r="G192" s="148">
        <v>0</v>
      </c>
      <c r="H192" s="114">
        <v>10600000</v>
      </c>
      <c r="I192" s="114">
        <v>70000000</v>
      </c>
      <c r="J192" s="114">
        <v>54000000</v>
      </c>
      <c r="K192" s="155">
        <f t="shared" si="13"/>
        <v>586043996.31617546</v>
      </c>
      <c r="L192" s="117">
        <v>1.7999999999999999E-2</v>
      </c>
      <c r="M192" s="39">
        <v>0</v>
      </c>
      <c r="N192" s="132">
        <f t="shared" si="16"/>
        <v>790241500.16573179</v>
      </c>
      <c r="O192" s="25">
        <v>1.7999999999999999E-2</v>
      </c>
      <c r="P192" s="39">
        <f t="shared" si="14"/>
        <v>790241500.16573179</v>
      </c>
      <c r="Q192" s="169">
        <f t="shared" si="15"/>
        <v>1376285496.4819074</v>
      </c>
      <c r="R192" s="116">
        <f t="shared" si="17"/>
        <v>80600000</v>
      </c>
      <c r="S192" s="116">
        <f t="shared" si="18"/>
        <v>1430285496.4819074</v>
      </c>
    </row>
    <row r="193" spans="1:19" x14ac:dyDescent="0.3">
      <c r="A193" s="18"/>
      <c r="B193" s="238"/>
      <c r="C193" s="28">
        <v>10</v>
      </c>
      <c r="D193" s="170">
        <v>1100000</v>
      </c>
      <c r="E193" s="163">
        <v>0</v>
      </c>
      <c r="F193" s="114">
        <v>0</v>
      </c>
      <c r="G193" s="148">
        <v>0</v>
      </c>
      <c r="H193" s="114">
        <v>10600000</v>
      </c>
      <c r="I193" s="114">
        <v>70000000</v>
      </c>
      <c r="J193" s="114">
        <v>54000000</v>
      </c>
      <c r="K193" s="155">
        <f t="shared" si="13"/>
        <v>596592788.2498666</v>
      </c>
      <c r="L193" s="117">
        <v>1.7999999999999999E-2</v>
      </c>
      <c r="M193" s="39">
        <v>0</v>
      </c>
      <c r="N193" s="132">
        <f t="shared" si="16"/>
        <v>805585647.168715</v>
      </c>
      <c r="O193" s="25">
        <v>1.7999999999999999E-2</v>
      </c>
      <c r="P193" s="39">
        <f t="shared" si="14"/>
        <v>805585647.168715</v>
      </c>
      <c r="Q193" s="169">
        <f t="shared" si="15"/>
        <v>1402178435.4185815</v>
      </c>
      <c r="R193" s="116">
        <f t="shared" si="17"/>
        <v>80600000</v>
      </c>
      <c r="S193" s="116">
        <f t="shared" si="18"/>
        <v>1456178435.4185815</v>
      </c>
    </row>
    <row r="194" spans="1:19" ht="17.25" thickBot="1" x14ac:dyDescent="0.35">
      <c r="A194" s="29"/>
      <c r="B194" s="238"/>
      <c r="C194" s="30">
        <v>11</v>
      </c>
      <c r="D194" s="170">
        <v>1100000</v>
      </c>
      <c r="E194" s="163">
        <v>0</v>
      </c>
      <c r="F194" s="114">
        <v>0</v>
      </c>
      <c r="G194" s="148">
        <v>0</v>
      </c>
      <c r="H194" s="114">
        <v>10600000</v>
      </c>
      <c r="I194" s="114">
        <v>70000000</v>
      </c>
      <c r="J194" s="114">
        <v>54000000</v>
      </c>
      <c r="K194" s="155">
        <f t="shared" si="13"/>
        <v>607331458.43836415</v>
      </c>
      <c r="L194" s="117">
        <v>1.7999999999999999E-2</v>
      </c>
      <c r="M194" s="39">
        <v>0</v>
      </c>
      <c r="N194" s="132">
        <f t="shared" si="16"/>
        <v>821205988.81775188</v>
      </c>
      <c r="O194" s="94">
        <v>1.7999999999999999E-2</v>
      </c>
      <c r="P194" s="39">
        <f t="shared" si="14"/>
        <v>821205988.81775188</v>
      </c>
      <c r="Q194" s="169">
        <f t="shared" si="15"/>
        <v>1428537447.2561159</v>
      </c>
      <c r="R194" s="116">
        <f t="shared" si="17"/>
        <v>80600000</v>
      </c>
      <c r="S194" s="116">
        <f t="shared" si="18"/>
        <v>1482537447.2561159</v>
      </c>
    </row>
    <row r="195" spans="1:19" s="34" customFormat="1" ht="17.25" thickBot="1" x14ac:dyDescent="0.35">
      <c r="A195" s="31"/>
      <c r="B195" s="238"/>
      <c r="C195" s="20">
        <v>12</v>
      </c>
      <c r="D195" s="170">
        <v>1100000</v>
      </c>
      <c r="E195" s="163">
        <v>0</v>
      </c>
      <c r="F195" s="114">
        <v>0</v>
      </c>
      <c r="G195" s="148">
        <v>0</v>
      </c>
      <c r="H195" s="114">
        <v>10600000</v>
      </c>
      <c r="I195" s="114">
        <v>70000000</v>
      </c>
      <c r="J195" s="114">
        <v>54000000</v>
      </c>
      <c r="K195" s="155">
        <f t="shared" si="13"/>
        <v>618263424.69025469</v>
      </c>
      <c r="L195" s="117">
        <v>1.7999999999999999E-2</v>
      </c>
      <c r="M195" s="39">
        <v>0</v>
      </c>
      <c r="N195" s="132">
        <f t="shared" si="16"/>
        <v>837107496.61647141</v>
      </c>
      <c r="O195" s="95">
        <v>1.7999999999999999E-2</v>
      </c>
      <c r="P195" s="39">
        <f t="shared" si="14"/>
        <v>837107496.61647141</v>
      </c>
      <c r="Q195" s="169">
        <f t="shared" si="15"/>
        <v>1455370921.306726</v>
      </c>
      <c r="R195" s="116">
        <f t="shared" si="17"/>
        <v>80600000</v>
      </c>
      <c r="S195" s="116">
        <f t="shared" si="18"/>
        <v>1509370921.306726</v>
      </c>
    </row>
    <row r="196" spans="1:19" s="48" customFormat="1" x14ac:dyDescent="0.3">
      <c r="A196" s="46" t="s">
        <v>88</v>
      </c>
      <c r="B196" s="236">
        <v>2038</v>
      </c>
      <c r="C196" s="47">
        <v>1</v>
      </c>
      <c r="D196" s="170">
        <v>1100000</v>
      </c>
      <c r="E196" s="163">
        <v>0</v>
      </c>
      <c r="F196" s="114">
        <v>0</v>
      </c>
      <c r="G196" s="148">
        <v>0</v>
      </c>
      <c r="H196" s="114">
        <v>10600000</v>
      </c>
      <c r="I196" s="114">
        <v>70000000</v>
      </c>
      <c r="J196" s="114">
        <v>54000000</v>
      </c>
      <c r="K196" s="155">
        <f t="shared" si="13"/>
        <v>629392166.33467925</v>
      </c>
      <c r="L196" s="117">
        <v>1.7999999999999999E-2</v>
      </c>
      <c r="M196" s="39">
        <v>0</v>
      </c>
      <c r="N196" s="132">
        <f t="shared" si="16"/>
        <v>841560326.60293734</v>
      </c>
      <c r="O196" s="93">
        <v>4.0000000000000001E-3</v>
      </c>
      <c r="P196" s="39">
        <f t="shared" si="14"/>
        <v>841560326.60293734</v>
      </c>
      <c r="Q196" s="169">
        <f t="shared" si="15"/>
        <v>1470952492.9376166</v>
      </c>
      <c r="R196" s="116">
        <f t="shared" si="17"/>
        <v>80600000</v>
      </c>
      <c r="S196" s="116">
        <f t="shared" si="18"/>
        <v>1524952492.9376166</v>
      </c>
    </row>
    <row r="197" spans="1:19" s="48" customFormat="1" x14ac:dyDescent="0.3">
      <c r="A197" s="49"/>
      <c r="B197" s="236"/>
      <c r="C197" s="50">
        <v>2</v>
      </c>
      <c r="D197" s="170">
        <v>1100000</v>
      </c>
      <c r="E197" s="163">
        <v>0</v>
      </c>
      <c r="F197" s="114">
        <v>0</v>
      </c>
      <c r="G197" s="148">
        <v>0</v>
      </c>
      <c r="H197" s="114">
        <v>10600000</v>
      </c>
      <c r="I197" s="114">
        <v>70000000</v>
      </c>
      <c r="J197" s="114">
        <v>54000000</v>
      </c>
      <c r="K197" s="155">
        <f t="shared" si="13"/>
        <v>640721225.32870352</v>
      </c>
      <c r="L197" s="117">
        <v>1.7999999999999999E-2</v>
      </c>
      <c r="M197" s="39">
        <v>0</v>
      </c>
      <c r="N197" s="132">
        <f t="shared" si="16"/>
        <v>857828212.48179018</v>
      </c>
      <c r="O197" s="25">
        <v>1.7999999999999999E-2</v>
      </c>
      <c r="P197" s="39">
        <f t="shared" si="14"/>
        <v>857828212.48179018</v>
      </c>
      <c r="Q197" s="169">
        <f t="shared" si="15"/>
        <v>1498549437.8104937</v>
      </c>
      <c r="R197" s="116">
        <f t="shared" si="17"/>
        <v>80600000</v>
      </c>
      <c r="S197" s="116">
        <f t="shared" si="18"/>
        <v>1552549437.8104937</v>
      </c>
    </row>
    <row r="198" spans="1:19" s="48" customFormat="1" x14ac:dyDescent="0.3">
      <c r="A198" s="49"/>
      <c r="B198" s="236"/>
      <c r="C198" s="50">
        <v>3</v>
      </c>
      <c r="D198" s="170">
        <v>1100000</v>
      </c>
      <c r="E198" s="163">
        <v>0</v>
      </c>
      <c r="F198" s="114">
        <v>0</v>
      </c>
      <c r="G198" s="148">
        <v>0</v>
      </c>
      <c r="H198" s="114">
        <v>10600000</v>
      </c>
      <c r="I198" s="114">
        <v>70000000</v>
      </c>
      <c r="J198" s="114">
        <v>54000000</v>
      </c>
      <c r="K198" s="155">
        <f t="shared" si="13"/>
        <v>652254207.38462019</v>
      </c>
      <c r="L198" s="117">
        <v>1.7999999999999999E-2</v>
      </c>
      <c r="M198" s="39">
        <v>0</v>
      </c>
      <c r="N198" s="132">
        <f t="shared" si="16"/>
        <v>874388920.30646241</v>
      </c>
      <c r="O198" s="25">
        <v>1.7999999999999999E-2</v>
      </c>
      <c r="P198" s="39">
        <f t="shared" si="14"/>
        <v>874388920.30646241</v>
      </c>
      <c r="Q198" s="169">
        <f t="shared" si="15"/>
        <v>1526643127.6910825</v>
      </c>
      <c r="R198" s="116">
        <f t="shared" si="17"/>
        <v>80600000</v>
      </c>
      <c r="S198" s="116">
        <f t="shared" si="18"/>
        <v>1580643127.6910825</v>
      </c>
    </row>
    <row r="199" spans="1:19" s="48" customFormat="1" x14ac:dyDescent="0.3">
      <c r="A199" s="49"/>
      <c r="B199" s="236"/>
      <c r="C199" s="50">
        <v>4</v>
      </c>
      <c r="D199" s="170">
        <v>1100000</v>
      </c>
      <c r="E199" s="163">
        <v>0</v>
      </c>
      <c r="F199" s="114">
        <v>0</v>
      </c>
      <c r="G199" s="148">
        <v>0</v>
      </c>
      <c r="H199" s="114">
        <v>10600000</v>
      </c>
      <c r="I199" s="114">
        <v>70000000</v>
      </c>
      <c r="J199" s="114">
        <v>54000000</v>
      </c>
      <c r="K199" s="155">
        <f t="shared" si="13"/>
        <v>663994783.11754334</v>
      </c>
      <c r="L199" s="117">
        <v>1.7999999999999999E-2</v>
      </c>
      <c r="M199" s="39">
        <v>0</v>
      </c>
      <c r="N199" s="132">
        <f t="shared" si="16"/>
        <v>891247720.87197876</v>
      </c>
      <c r="O199" s="25">
        <v>1.7999999999999999E-2</v>
      </c>
      <c r="P199" s="39">
        <f t="shared" si="14"/>
        <v>891247720.87197876</v>
      </c>
      <c r="Q199" s="169">
        <f t="shared" si="15"/>
        <v>1555242503.989522</v>
      </c>
      <c r="R199" s="116">
        <f t="shared" si="17"/>
        <v>80600000</v>
      </c>
      <c r="S199" s="116">
        <f t="shared" si="18"/>
        <v>1609242503.989522</v>
      </c>
    </row>
    <row r="200" spans="1:19" s="48" customFormat="1" x14ac:dyDescent="0.3">
      <c r="A200" s="49"/>
      <c r="B200" s="236"/>
      <c r="C200" s="50">
        <v>5</v>
      </c>
      <c r="D200" s="170">
        <v>1100000</v>
      </c>
      <c r="E200" s="163">
        <v>0</v>
      </c>
      <c r="F200" s="114">
        <v>0</v>
      </c>
      <c r="G200" s="148">
        <v>0</v>
      </c>
      <c r="H200" s="114">
        <v>10600000</v>
      </c>
      <c r="I200" s="114">
        <v>70000000</v>
      </c>
      <c r="J200" s="114">
        <v>54000000</v>
      </c>
      <c r="K200" s="155">
        <f t="shared" si="13"/>
        <v>675946689.21365917</v>
      </c>
      <c r="L200" s="117">
        <v>1.7999999999999999E-2</v>
      </c>
      <c r="M200" s="39">
        <v>0</v>
      </c>
      <c r="N200" s="132">
        <f t="shared" si="16"/>
        <v>908409979.84767437</v>
      </c>
      <c r="O200" s="25">
        <v>1.7999999999999999E-2</v>
      </c>
      <c r="P200" s="39">
        <f t="shared" si="14"/>
        <v>908409979.84767437</v>
      </c>
      <c r="Q200" s="169">
        <f t="shared" si="15"/>
        <v>1584356669.0613337</v>
      </c>
      <c r="R200" s="116">
        <f t="shared" si="17"/>
        <v>80600000</v>
      </c>
      <c r="S200" s="116">
        <f t="shared" si="18"/>
        <v>1638356669.0613337</v>
      </c>
    </row>
    <row r="201" spans="1:19" s="48" customFormat="1" x14ac:dyDescent="0.3">
      <c r="A201" s="49"/>
      <c r="B201" s="236"/>
      <c r="C201" s="50">
        <v>6</v>
      </c>
      <c r="D201" s="170">
        <v>1100000</v>
      </c>
      <c r="E201" s="163">
        <v>0</v>
      </c>
      <c r="F201" s="114">
        <v>0</v>
      </c>
      <c r="G201" s="148">
        <v>0</v>
      </c>
      <c r="H201" s="114">
        <v>10600000</v>
      </c>
      <c r="I201" s="114">
        <v>70000000</v>
      </c>
      <c r="J201" s="114">
        <v>54000000</v>
      </c>
      <c r="K201" s="155">
        <f t="shared" si="13"/>
        <v>688113729.61950505</v>
      </c>
      <c r="L201" s="117">
        <v>1.7999999999999999E-2</v>
      </c>
      <c r="M201" s="39">
        <v>0</v>
      </c>
      <c r="N201" s="132">
        <f t="shared" si="16"/>
        <v>925881159.48493254</v>
      </c>
      <c r="O201" s="25">
        <v>1.7999999999999999E-2</v>
      </c>
      <c r="P201" s="39">
        <f t="shared" si="14"/>
        <v>925881159.48493254</v>
      </c>
      <c r="Q201" s="169">
        <f t="shared" si="15"/>
        <v>1613994889.1044376</v>
      </c>
      <c r="R201" s="116">
        <f t="shared" si="17"/>
        <v>80600000</v>
      </c>
      <c r="S201" s="116">
        <f t="shared" si="18"/>
        <v>1667994889.1044376</v>
      </c>
    </row>
    <row r="202" spans="1:19" s="48" customFormat="1" x14ac:dyDescent="0.3">
      <c r="A202" s="49"/>
      <c r="B202" s="236"/>
      <c r="C202" s="50">
        <v>7</v>
      </c>
      <c r="D202" s="170">
        <v>1100000</v>
      </c>
      <c r="E202" s="163">
        <v>0</v>
      </c>
      <c r="F202" s="114">
        <v>0</v>
      </c>
      <c r="G202" s="148">
        <v>0</v>
      </c>
      <c r="H202" s="114">
        <v>10600000</v>
      </c>
      <c r="I202" s="114">
        <v>70000000</v>
      </c>
      <c r="J202" s="114">
        <v>54000000</v>
      </c>
      <c r="K202" s="155">
        <f t="shared" si="13"/>
        <v>700499776.7526561</v>
      </c>
      <c r="L202" s="117">
        <v>1.7999999999999999E-2</v>
      </c>
      <c r="M202" s="39">
        <v>0</v>
      </c>
      <c r="N202" s="132">
        <f t="shared" si="16"/>
        <v>943666820.35566127</v>
      </c>
      <c r="O202" s="25">
        <v>1.7999999999999999E-2</v>
      </c>
      <c r="P202" s="39">
        <f t="shared" si="14"/>
        <v>943666820.35566127</v>
      </c>
      <c r="Q202" s="169">
        <f t="shared" si="15"/>
        <v>1644166597.1083174</v>
      </c>
      <c r="R202" s="116">
        <f t="shared" si="17"/>
        <v>80600000</v>
      </c>
      <c r="S202" s="116">
        <f t="shared" si="18"/>
        <v>1698166597.1083174</v>
      </c>
    </row>
    <row r="203" spans="1:19" s="48" customFormat="1" x14ac:dyDescent="0.3">
      <c r="A203" s="49"/>
      <c r="B203" s="236"/>
      <c r="C203" s="50">
        <v>8</v>
      </c>
      <c r="D203" s="170">
        <v>1100000</v>
      </c>
      <c r="E203" s="163">
        <v>0</v>
      </c>
      <c r="F203" s="114">
        <v>0</v>
      </c>
      <c r="G203" s="148">
        <v>0</v>
      </c>
      <c r="H203" s="114">
        <v>10600000</v>
      </c>
      <c r="I203" s="114">
        <v>70000000</v>
      </c>
      <c r="J203" s="114">
        <v>54000000</v>
      </c>
      <c r="K203" s="155">
        <f t="shared" si="13"/>
        <v>713108772.73420393</v>
      </c>
      <c r="L203" s="117">
        <v>1.7999999999999999E-2</v>
      </c>
      <c r="M203" s="39">
        <v>0</v>
      </c>
      <c r="N203" s="132">
        <f t="shared" si="16"/>
        <v>961772623.12206316</v>
      </c>
      <c r="O203" s="25">
        <v>1.7999999999999999E-2</v>
      </c>
      <c r="P203" s="39">
        <f t="shared" si="14"/>
        <v>961772623.12206316</v>
      </c>
      <c r="Q203" s="169">
        <f t="shared" si="15"/>
        <v>1674881395.856267</v>
      </c>
      <c r="R203" s="116">
        <f t="shared" si="17"/>
        <v>80600000</v>
      </c>
      <c r="S203" s="116">
        <f t="shared" si="18"/>
        <v>1728881395.856267</v>
      </c>
    </row>
    <row r="204" spans="1:19" s="48" customFormat="1" x14ac:dyDescent="0.3">
      <c r="A204" s="49"/>
      <c r="B204" s="236"/>
      <c r="C204" s="50">
        <v>9</v>
      </c>
      <c r="D204" s="170">
        <v>1100000</v>
      </c>
      <c r="E204" s="163">
        <v>0</v>
      </c>
      <c r="F204" s="114">
        <v>0</v>
      </c>
      <c r="G204" s="148">
        <v>0</v>
      </c>
      <c r="H204" s="114">
        <v>10600000</v>
      </c>
      <c r="I204" s="114">
        <v>70000000</v>
      </c>
      <c r="J204" s="114">
        <v>54000000</v>
      </c>
      <c r="K204" s="155">
        <f t="shared" si="13"/>
        <v>725944730.64341962</v>
      </c>
      <c r="L204" s="117">
        <v>1.7999999999999999E-2</v>
      </c>
      <c r="M204" s="39">
        <v>0</v>
      </c>
      <c r="N204" s="132">
        <f t="shared" si="16"/>
        <v>980204330.33826029</v>
      </c>
      <c r="O204" s="25">
        <v>1.7999999999999999E-2</v>
      </c>
      <c r="P204" s="39">
        <f t="shared" si="14"/>
        <v>980204330.33826029</v>
      </c>
      <c r="Q204" s="169">
        <f t="shared" si="15"/>
        <v>1706149060.9816799</v>
      </c>
      <c r="R204" s="116">
        <f t="shared" si="17"/>
        <v>80600000</v>
      </c>
      <c r="S204" s="116">
        <f t="shared" si="18"/>
        <v>1760149060.9816799</v>
      </c>
    </row>
    <row r="205" spans="1:19" s="48" customFormat="1" x14ac:dyDescent="0.3">
      <c r="A205" s="49"/>
      <c r="B205" s="236"/>
      <c r="C205" s="50">
        <v>10</v>
      </c>
      <c r="D205" s="170">
        <v>1100000</v>
      </c>
      <c r="E205" s="163">
        <v>0</v>
      </c>
      <c r="F205" s="114">
        <v>0</v>
      </c>
      <c r="G205" s="148">
        <v>0</v>
      </c>
      <c r="H205" s="114">
        <v>10600000</v>
      </c>
      <c r="I205" s="114">
        <v>70000000</v>
      </c>
      <c r="J205" s="114">
        <v>54000000</v>
      </c>
      <c r="K205" s="155">
        <f t="shared" si="13"/>
        <v>739011735.79500115</v>
      </c>
      <c r="L205" s="117">
        <v>1.7999999999999999E-2</v>
      </c>
      <c r="M205" s="39">
        <v>0</v>
      </c>
      <c r="N205" s="132">
        <f t="shared" si="16"/>
        <v>998967808.28434896</v>
      </c>
      <c r="O205" s="25">
        <v>1.7999999999999999E-2</v>
      </c>
      <c r="P205" s="39">
        <f t="shared" si="14"/>
        <v>998967808.28434896</v>
      </c>
      <c r="Q205" s="169">
        <f t="shared" si="15"/>
        <v>1737979544.07935</v>
      </c>
      <c r="R205" s="116">
        <f t="shared" si="17"/>
        <v>80600000</v>
      </c>
      <c r="S205" s="116">
        <f t="shared" si="18"/>
        <v>1791979544.07935</v>
      </c>
    </row>
    <row r="206" spans="1:19" s="48" customFormat="1" ht="17.25" thickBot="1" x14ac:dyDescent="0.35">
      <c r="A206" s="51"/>
      <c r="B206" s="236"/>
      <c r="C206" s="52">
        <v>11</v>
      </c>
      <c r="D206" s="170">
        <v>1100000</v>
      </c>
      <c r="E206" s="163">
        <v>0</v>
      </c>
      <c r="F206" s="114">
        <v>0</v>
      </c>
      <c r="G206" s="148">
        <v>0</v>
      </c>
      <c r="H206" s="114">
        <v>10600000</v>
      </c>
      <c r="I206" s="114">
        <v>70000000</v>
      </c>
      <c r="J206" s="114">
        <v>54000000</v>
      </c>
      <c r="K206" s="155">
        <f t="shared" si="13"/>
        <v>752313947.03931117</v>
      </c>
      <c r="L206" s="117">
        <v>1.7999999999999999E-2</v>
      </c>
      <c r="M206" s="39">
        <v>0</v>
      </c>
      <c r="N206" s="132">
        <f t="shared" si="16"/>
        <v>1018069028.8334672</v>
      </c>
      <c r="O206" s="94">
        <v>1.7999999999999999E-2</v>
      </c>
      <c r="P206" s="39">
        <f t="shared" si="14"/>
        <v>1018069028.8334672</v>
      </c>
      <c r="Q206" s="169">
        <f t="shared" si="15"/>
        <v>1770382975.8727784</v>
      </c>
      <c r="R206" s="116">
        <f t="shared" si="17"/>
        <v>80600000</v>
      </c>
      <c r="S206" s="116">
        <f t="shared" si="18"/>
        <v>1824382975.8727784</v>
      </c>
    </row>
    <row r="207" spans="1:19" s="55" customFormat="1" ht="17.25" thickBot="1" x14ac:dyDescent="0.35">
      <c r="A207" s="53"/>
      <c r="B207" s="236"/>
      <c r="C207" s="54">
        <v>12</v>
      </c>
      <c r="D207" s="170">
        <v>1100000</v>
      </c>
      <c r="E207" s="163">
        <v>0</v>
      </c>
      <c r="F207" s="114">
        <v>0</v>
      </c>
      <c r="G207" s="148">
        <v>0</v>
      </c>
      <c r="H207" s="114">
        <v>10600000</v>
      </c>
      <c r="I207" s="114">
        <v>70000000</v>
      </c>
      <c r="J207" s="114">
        <v>54000000</v>
      </c>
      <c r="K207" s="155">
        <f t="shared" si="13"/>
        <v>765855598.0860188</v>
      </c>
      <c r="L207" s="117">
        <v>1.7999999999999999E-2</v>
      </c>
      <c r="M207" s="39">
        <v>0</v>
      </c>
      <c r="N207" s="132">
        <f t="shared" si="16"/>
        <v>1037514071.3524697</v>
      </c>
      <c r="O207" s="95">
        <v>1.7999999999999999E-2</v>
      </c>
      <c r="P207" s="39">
        <f t="shared" si="14"/>
        <v>1037514071.3524697</v>
      </c>
      <c r="Q207" s="169">
        <f t="shared" si="15"/>
        <v>1803369669.4384885</v>
      </c>
      <c r="R207" s="116">
        <f t="shared" si="17"/>
        <v>80600000</v>
      </c>
      <c r="S207" s="116">
        <f t="shared" si="18"/>
        <v>1857369669.4384885</v>
      </c>
    </row>
    <row r="208" spans="1:19" s="48" customFormat="1" x14ac:dyDescent="0.3">
      <c r="A208" s="46">
        <v>18</v>
      </c>
      <c r="B208" s="236">
        <v>2039</v>
      </c>
      <c r="C208" s="47">
        <v>1</v>
      </c>
      <c r="D208" s="170">
        <v>1100000</v>
      </c>
      <c r="E208" s="163">
        <v>0</v>
      </c>
      <c r="F208" s="114">
        <v>0</v>
      </c>
      <c r="G208" s="148">
        <v>0</v>
      </c>
      <c r="H208" s="114">
        <v>10600000</v>
      </c>
      <c r="I208" s="114">
        <v>70000000</v>
      </c>
      <c r="J208" s="114">
        <v>54000000</v>
      </c>
      <c r="K208" s="155">
        <f t="shared" si="13"/>
        <v>779640998.85156715</v>
      </c>
      <c r="L208" s="117">
        <v>1.7999999999999999E-2</v>
      </c>
      <c r="M208" s="39">
        <v>0</v>
      </c>
      <c r="N208" s="132">
        <f t="shared" si="16"/>
        <v>1042768527.6378796</v>
      </c>
      <c r="O208" s="93">
        <v>4.0000000000000001E-3</v>
      </c>
      <c r="P208" s="39">
        <f t="shared" si="14"/>
        <v>1042768527.6378796</v>
      </c>
      <c r="Q208" s="169">
        <f t="shared" si="15"/>
        <v>1822409526.4894466</v>
      </c>
      <c r="R208" s="116">
        <f t="shared" si="17"/>
        <v>80600000</v>
      </c>
      <c r="S208" s="116">
        <f t="shared" si="18"/>
        <v>1876409526.4894466</v>
      </c>
    </row>
    <row r="209" spans="1:19" s="48" customFormat="1" x14ac:dyDescent="0.3">
      <c r="A209" s="49"/>
      <c r="B209" s="236"/>
      <c r="C209" s="50">
        <v>2</v>
      </c>
      <c r="D209" s="170">
        <v>1100000</v>
      </c>
      <c r="E209" s="163">
        <v>0</v>
      </c>
      <c r="F209" s="114">
        <v>0</v>
      </c>
      <c r="G209" s="148">
        <v>0</v>
      </c>
      <c r="H209" s="114">
        <v>10600000</v>
      </c>
      <c r="I209" s="114">
        <v>70000000</v>
      </c>
      <c r="J209" s="114">
        <v>54000000</v>
      </c>
      <c r="K209" s="155">
        <f t="shared" si="13"/>
        <v>793674536.8308953</v>
      </c>
      <c r="L209" s="117">
        <v>1.7999999999999999E-2</v>
      </c>
      <c r="M209" s="39">
        <v>0</v>
      </c>
      <c r="N209" s="132">
        <f t="shared" si="16"/>
        <v>1062658161.1353614</v>
      </c>
      <c r="O209" s="25">
        <v>1.7999999999999999E-2</v>
      </c>
      <c r="P209" s="39">
        <f t="shared" si="14"/>
        <v>1062658161.1353614</v>
      </c>
      <c r="Q209" s="169">
        <f t="shared" si="15"/>
        <v>1856332697.9662566</v>
      </c>
      <c r="R209" s="116">
        <f t="shared" si="17"/>
        <v>80600000</v>
      </c>
      <c r="S209" s="116">
        <f t="shared" si="18"/>
        <v>1910332697.9662566</v>
      </c>
    </row>
    <row r="210" spans="1:19" s="48" customFormat="1" x14ac:dyDescent="0.3">
      <c r="A210" s="49"/>
      <c r="B210" s="236"/>
      <c r="C210" s="50">
        <v>3</v>
      </c>
      <c r="D210" s="170">
        <v>1100000</v>
      </c>
      <c r="E210" s="163">
        <v>0</v>
      </c>
      <c r="F210" s="114">
        <v>0</v>
      </c>
      <c r="G210" s="148">
        <v>0</v>
      </c>
      <c r="H210" s="114">
        <v>10600000</v>
      </c>
      <c r="I210" s="114">
        <v>70000000</v>
      </c>
      <c r="J210" s="114">
        <v>54000000</v>
      </c>
      <c r="K210" s="155">
        <f t="shared" si="13"/>
        <v>807960678.49385142</v>
      </c>
      <c r="L210" s="117">
        <v>1.7999999999999999E-2</v>
      </c>
      <c r="M210" s="39">
        <v>0</v>
      </c>
      <c r="N210" s="132">
        <f t="shared" si="16"/>
        <v>1082905808.0357978</v>
      </c>
      <c r="O210" s="25">
        <v>1.7999999999999999E-2</v>
      </c>
      <c r="P210" s="39">
        <f t="shared" si="14"/>
        <v>1082905808.0357978</v>
      </c>
      <c r="Q210" s="169">
        <f t="shared" si="15"/>
        <v>1890866486.5296493</v>
      </c>
      <c r="R210" s="116">
        <f t="shared" si="17"/>
        <v>80600000</v>
      </c>
      <c r="S210" s="116">
        <f t="shared" si="18"/>
        <v>1944866486.5296493</v>
      </c>
    </row>
    <row r="211" spans="1:19" s="48" customFormat="1" x14ac:dyDescent="0.3">
      <c r="A211" s="49"/>
      <c r="B211" s="236"/>
      <c r="C211" s="50">
        <v>4</v>
      </c>
      <c r="D211" s="170">
        <v>1100000</v>
      </c>
      <c r="E211" s="163">
        <v>0</v>
      </c>
      <c r="F211" s="114">
        <v>0</v>
      </c>
      <c r="G211" s="148">
        <v>0</v>
      </c>
      <c r="H211" s="114">
        <v>10600000</v>
      </c>
      <c r="I211" s="114">
        <v>70000000</v>
      </c>
      <c r="J211" s="114">
        <v>54000000</v>
      </c>
      <c r="K211" s="155">
        <f t="shared" si="13"/>
        <v>822503970.70674074</v>
      </c>
      <c r="L211" s="117">
        <v>1.7999999999999999E-2</v>
      </c>
      <c r="M211" s="39">
        <v>0</v>
      </c>
      <c r="N211" s="132">
        <f t="shared" si="16"/>
        <v>1103517912.5804422</v>
      </c>
      <c r="O211" s="25">
        <v>1.7999999999999999E-2</v>
      </c>
      <c r="P211" s="39">
        <f t="shared" si="14"/>
        <v>1103517912.5804422</v>
      </c>
      <c r="Q211" s="169">
        <f t="shared" si="15"/>
        <v>1926021883.2871828</v>
      </c>
      <c r="R211" s="116">
        <f t="shared" si="17"/>
        <v>80600000</v>
      </c>
      <c r="S211" s="116">
        <f t="shared" si="18"/>
        <v>1980021883.2871828</v>
      </c>
    </row>
    <row r="212" spans="1:19" s="48" customFormat="1" x14ac:dyDescent="0.3">
      <c r="A212" s="49"/>
      <c r="B212" s="236"/>
      <c r="C212" s="50">
        <v>5</v>
      </c>
      <c r="D212" s="170">
        <v>1100000</v>
      </c>
      <c r="E212" s="163">
        <v>0</v>
      </c>
      <c r="F212" s="114">
        <v>0</v>
      </c>
      <c r="G212" s="148">
        <v>0</v>
      </c>
      <c r="H212" s="114">
        <v>10600000</v>
      </c>
      <c r="I212" s="114">
        <v>70000000</v>
      </c>
      <c r="J212" s="114">
        <v>54000000</v>
      </c>
      <c r="K212" s="155">
        <f t="shared" si="13"/>
        <v>837309042.17946208</v>
      </c>
      <c r="L212" s="117">
        <v>1.7999999999999999E-2</v>
      </c>
      <c r="M212" s="39">
        <v>0</v>
      </c>
      <c r="N212" s="132">
        <f t="shared" si="16"/>
        <v>1124501035.0068901</v>
      </c>
      <c r="O212" s="25">
        <v>1.7999999999999999E-2</v>
      </c>
      <c r="P212" s="39">
        <f t="shared" si="14"/>
        <v>1124501035.0068901</v>
      </c>
      <c r="Q212" s="169">
        <f t="shared" si="15"/>
        <v>1961810077.1863523</v>
      </c>
      <c r="R212" s="116">
        <f t="shared" si="17"/>
        <v>80600000</v>
      </c>
      <c r="S212" s="116">
        <f t="shared" si="18"/>
        <v>2015810077.1863523</v>
      </c>
    </row>
    <row r="213" spans="1:19" s="48" customFormat="1" x14ac:dyDescent="0.3">
      <c r="A213" s="49"/>
      <c r="B213" s="236"/>
      <c r="C213" s="50">
        <v>6</v>
      </c>
      <c r="D213" s="170">
        <v>1100000</v>
      </c>
      <c r="E213" s="163">
        <v>0</v>
      </c>
      <c r="F213" s="114">
        <v>0</v>
      </c>
      <c r="G213" s="148">
        <v>0</v>
      </c>
      <c r="H213" s="114">
        <v>10600000</v>
      </c>
      <c r="I213" s="114">
        <v>70000000</v>
      </c>
      <c r="J213" s="114">
        <v>54000000</v>
      </c>
      <c r="K213" s="155">
        <f t="shared" si="13"/>
        <v>852380604.93869233</v>
      </c>
      <c r="L213" s="117">
        <v>1.7999999999999999E-2</v>
      </c>
      <c r="M213" s="39">
        <v>0</v>
      </c>
      <c r="N213" s="132">
        <f t="shared" si="16"/>
        <v>1145861853.6370142</v>
      </c>
      <c r="O213" s="25">
        <v>1.7999999999999999E-2</v>
      </c>
      <c r="P213" s="39">
        <f t="shared" si="14"/>
        <v>1145861853.6370142</v>
      </c>
      <c r="Q213" s="169">
        <f t="shared" si="15"/>
        <v>1998242458.5757065</v>
      </c>
      <c r="R213" s="116">
        <f t="shared" si="17"/>
        <v>80600000</v>
      </c>
      <c r="S213" s="116">
        <f t="shared" si="18"/>
        <v>2052242458.5757065</v>
      </c>
    </row>
    <row r="214" spans="1:19" s="48" customFormat="1" x14ac:dyDescent="0.3">
      <c r="A214" s="49"/>
      <c r="B214" s="236"/>
      <c r="C214" s="50">
        <v>7</v>
      </c>
      <c r="D214" s="170">
        <v>1100000</v>
      </c>
      <c r="E214" s="163">
        <v>0</v>
      </c>
      <c r="F214" s="114">
        <v>0</v>
      </c>
      <c r="G214" s="148">
        <v>0</v>
      </c>
      <c r="H214" s="114">
        <v>10600000</v>
      </c>
      <c r="I214" s="114">
        <v>70000000</v>
      </c>
      <c r="J214" s="114">
        <v>54000000</v>
      </c>
      <c r="K214" s="155">
        <f t="shared" ref="K214:K255" si="19" xml:space="preserve"> (K213 + G214 + F214) + ((K213 + G214 + F214) * L214 )</f>
        <v>867723455.8275888</v>
      </c>
      <c r="L214" s="117">
        <v>1.7999999999999999E-2</v>
      </c>
      <c r="M214" s="39">
        <v>0</v>
      </c>
      <c r="N214" s="132">
        <f t="shared" si="16"/>
        <v>1167607167.0024805</v>
      </c>
      <c r="O214" s="25">
        <v>1.7999999999999999E-2</v>
      </c>
      <c r="P214" s="39">
        <f t="shared" ref="P214:P255" si="20" xml:space="preserve"> M214 + N214</f>
        <v>1167607167.0024805</v>
      </c>
      <c r="Q214" s="169">
        <f t="shared" ref="Q214:Q255" si="21" xml:space="preserve"> K214 + P214</f>
        <v>2035330622.8300693</v>
      </c>
      <c r="R214" s="116">
        <f t="shared" si="17"/>
        <v>80600000</v>
      </c>
      <c r="S214" s="116">
        <f t="shared" si="18"/>
        <v>2089330622.8300693</v>
      </c>
    </row>
    <row r="215" spans="1:19" s="48" customFormat="1" x14ac:dyDescent="0.3">
      <c r="A215" s="49"/>
      <c r="B215" s="236"/>
      <c r="C215" s="50">
        <v>8</v>
      </c>
      <c r="D215" s="170">
        <v>1100000</v>
      </c>
      <c r="E215" s="163">
        <v>0</v>
      </c>
      <c r="F215" s="114">
        <v>0</v>
      </c>
      <c r="G215" s="148">
        <v>0</v>
      </c>
      <c r="H215" s="114">
        <v>10600000</v>
      </c>
      <c r="I215" s="114">
        <v>70000000</v>
      </c>
      <c r="J215" s="114">
        <v>54000000</v>
      </c>
      <c r="K215" s="155">
        <f t="shared" si="19"/>
        <v>883342478.03248537</v>
      </c>
      <c r="L215" s="117">
        <v>1.7999999999999999E-2</v>
      </c>
      <c r="M215" s="39">
        <v>0</v>
      </c>
      <c r="N215" s="132">
        <f t="shared" si="16"/>
        <v>1189743896.0085251</v>
      </c>
      <c r="O215" s="25">
        <v>1.7999999999999999E-2</v>
      </c>
      <c r="P215" s="39">
        <f t="shared" si="20"/>
        <v>1189743896.0085251</v>
      </c>
      <c r="Q215" s="169">
        <f t="shared" si="21"/>
        <v>2073086374.0410104</v>
      </c>
      <c r="R215" s="116">
        <f t="shared" si="17"/>
        <v>80600000</v>
      </c>
      <c r="S215" s="116">
        <f t="shared" si="18"/>
        <v>2127086374.0410104</v>
      </c>
    </row>
    <row r="216" spans="1:19" s="48" customFormat="1" x14ac:dyDescent="0.3">
      <c r="A216" s="49"/>
      <c r="B216" s="236"/>
      <c r="C216" s="50">
        <v>9</v>
      </c>
      <c r="D216" s="170">
        <v>1100000</v>
      </c>
      <c r="E216" s="163">
        <v>0</v>
      </c>
      <c r="F216" s="114">
        <v>0</v>
      </c>
      <c r="G216" s="148">
        <v>0</v>
      </c>
      <c r="H216" s="114">
        <v>10600000</v>
      </c>
      <c r="I216" s="114">
        <v>70000000</v>
      </c>
      <c r="J216" s="114">
        <v>54000000</v>
      </c>
      <c r="K216" s="155">
        <f t="shared" si="19"/>
        <v>899242642.63707006</v>
      </c>
      <c r="L216" s="117">
        <v>1.7999999999999999E-2</v>
      </c>
      <c r="M216" s="39">
        <v>0</v>
      </c>
      <c r="N216" s="132">
        <f t="shared" ref="N216:N255" si="22" xml:space="preserve"> (N215 + D216 - E216 - M216) + ((N215 + D216 - E216 - M216) * O216)</f>
        <v>1212279086.1366787</v>
      </c>
      <c r="O216" s="25">
        <v>1.7999999999999999E-2</v>
      </c>
      <c r="P216" s="39">
        <f t="shared" si="20"/>
        <v>1212279086.1366787</v>
      </c>
      <c r="Q216" s="169">
        <f t="shared" si="21"/>
        <v>2111521728.7737489</v>
      </c>
      <c r="R216" s="116">
        <f t="shared" si="17"/>
        <v>80600000</v>
      </c>
      <c r="S216" s="116">
        <f t="shared" si="18"/>
        <v>2165521728.7737489</v>
      </c>
    </row>
    <row r="217" spans="1:19" s="48" customFormat="1" x14ac:dyDescent="0.3">
      <c r="A217" s="49"/>
      <c r="B217" s="236"/>
      <c r="C217" s="50">
        <v>10</v>
      </c>
      <c r="D217" s="170">
        <v>1100000</v>
      </c>
      <c r="E217" s="163">
        <v>0</v>
      </c>
      <c r="F217" s="114">
        <v>0</v>
      </c>
      <c r="G217" s="148">
        <v>0</v>
      </c>
      <c r="H217" s="114">
        <v>10600000</v>
      </c>
      <c r="I217" s="114">
        <v>70000000</v>
      </c>
      <c r="J217" s="114">
        <v>54000000</v>
      </c>
      <c r="K217" s="155">
        <f t="shared" si="19"/>
        <v>915429010.20453727</v>
      </c>
      <c r="L217" s="117">
        <v>1.7999999999999999E-2</v>
      </c>
      <c r="M217" s="39">
        <v>0</v>
      </c>
      <c r="N217" s="132">
        <f t="shared" si="22"/>
        <v>1235219909.6871388</v>
      </c>
      <c r="O217" s="25">
        <v>1.7999999999999999E-2</v>
      </c>
      <c r="P217" s="39">
        <f t="shared" si="20"/>
        <v>1235219909.6871388</v>
      </c>
      <c r="Q217" s="169">
        <f t="shared" si="21"/>
        <v>2150648919.8916759</v>
      </c>
      <c r="R217" s="116">
        <f t="shared" si="17"/>
        <v>80600000</v>
      </c>
      <c r="S217" s="116">
        <f t="shared" si="18"/>
        <v>2204648919.8916759</v>
      </c>
    </row>
    <row r="218" spans="1:19" s="48" customFormat="1" ht="17.25" thickBot="1" x14ac:dyDescent="0.35">
      <c r="A218" s="51"/>
      <c r="B218" s="236"/>
      <c r="C218" s="52">
        <v>11</v>
      </c>
      <c r="D218" s="170">
        <v>1100000</v>
      </c>
      <c r="E218" s="163">
        <v>0</v>
      </c>
      <c r="F218" s="114">
        <v>0</v>
      </c>
      <c r="G218" s="148">
        <v>0</v>
      </c>
      <c r="H218" s="114">
        <v>10600000</v>
      </c>
      <c r="I218" s="114">
        <v>70000000</v>
      </c>
      <c r="J218" s="114">
        <v>54000000</v>
      </c>
      <c r="K218" s="155">
        <f t="shared" si="19"/>
        <v>931906732.388219</v>
      </c>
      <c r="L218" s="117">
        <v>1.7999999999999999E-2</v>
      </c>
      <c r="M218" s="39">
        <v>0</v>
      </c>
      <c r="N218" s="132">
        <f t="shared" si="22"/>
        <v>1258573668.0615072</v>
      </c>
      <c r="O218" s="94">
        <v>1.7999999999999999E-2</v>
      </c>
      <c r="P218" s="39">
        <f t="shared" si="20"/>
        <v>1258573668.0615072</v>
      </c>
      <c r="Q218" s="169">
        <f t="shared" si="21"/>
        <v>2190480400.4497261</v>
      </c>
      <c r="R218" s="116">
        <f t="shared" si="17"/>
        <v>80600000</v>
      </c>
      <c r="S218" s="116">
        <f t="shared" si="18"/>
        <v>2244480400.4497261</v>
      </c>
    </row>
    <row r="219" spans="1:19" s="48" customFormat="1" ht="17.25" thickBot="1" x14ac:dyDescent="0.35">
      <c r="A219" s="53"/>
      <c r="B219" s="236"/>
      <c r="C219" s="54">
        <v>12</v>
      </c>
      <c r="D219" s="170">
        <v>1100000</v>
      </c>
      <c r="E219" s="163">
        <v>0</v>
      </c>
      <c r="F219" s="114">
        <v>0</v>
      </c>
      <c r="G219" s="148">
        <v>0</v>
      </c>
      <c r="H219" s="114">
        <v>10600000</v>
      </c>
      <c r="I219" s="114">
        <v>70000000</v>
      </c>
      <c r="J219" s="114">
        <v>54000000</v>
      </c>
      <c r="K219" s="155">
        <f t="shared" si="19"/>
        <v>948681053.57120693</v>
      </c>
      <c r="L219" s="117">
        <v>1.7999999999999999E-2</v>
      </c>
      <c r="M219" s="39">
        <v>0</v>
      </c>
      <c r="N219" s="132">
        <f t="shared" si="22"/>
        <v>1282347794.0866144</v>
      </c>
      <c r="O219" s="95">
        <v>1.7999999999999999E-2</v>
      </c>
      <c r="P219" s="39">
        <f t="shared" si="20"/>
        <v>1282347794.0866144</v>
      </c>
      <c r="Q219" s="169">
        <f t="shared" si="21"/>
        <v>2231028847.6578212</v>
      </c>
      <c r="R219" s="116">
        <f t="shared" ref="R219:R255" si="23" xml:space="preserve"> H219 + I219</f>
        <v>80600000</v>
      </c>
      <c r="S219" s="116">
        <f t="shared" ref="S219:S255" si="24" xml:space="preserve"> J219 + Q219</f>
        <v>2285028847.6578212</v>
      </c>
    </row>
    <row r="220" spans="1:19" s="48" customFormat="1" x14ac:dyDescent="0.3">
      <c r="A220" s="46">
        <v>19</v>
      </c>
      <c r="B220" s="236">
        <v>2040</v>
      </c>
      <c r="C220" s="47">
        <v>1</v>
      </c>
      <c r="D220" s="170">
        <v>1100000</v>
      </c>
      <c r="E220" s="163">
        <v>0</v>
      </c>
      <c r="F220" s="114">
        <v>0</v>
      </c>
      <c r="G220" s="148">
        <v>0</v>
      </c>
      <c r="H220" s="114">
        <v>10600000</v>
      </c>
      <c r="I220" s="114">
        <v>70000000</v>
      </c>
      <c r="J220" s="114">
        <v>54000000</v>
      </c>
      <c r="K220" s="155">
        <f t="shared" si="19"/>
        <v>965757312.53548861</v>
      </c>
      <c r="L220" s="117">
        <v>1.7999999999999999E-2</v>
      </c>
      <c r="M220" s="39">
        <v>0</v>
      </c>
      <c r="N220" s="132">
        <f t="shared" si="22"/>
        <v>1288581585.2629609</v>
      </c>
      <c r="O220" s="93">
        <v>4.0000000000000001E-3</v>
      </c>
      <c r="P220" s="39">
        <f t="shared" si="20"/>
        <v>1288581585.2629609</v>
      </c>
      <c r="Q220" s="169">
        <f t="shared" si="21"/>
        <v>2254338897.7984495</v>
      </c>
      <c r="R220" s="116">
        <f t="shared" si="23"/>
        <v>80600000</v>
      </c>
      <c r="S220" s="116">
        <f t="shared" si="24"/>
        <v>2308338897.7984495</v>
      </c>
    </row>
    <row r="221" spans="1:19" s="48" customFormat="1" x14ac:dyDescent="0.3">
      <c r="A221" s="49"/>
      <c r="B221" s="236"/>
      <c r="C221" s="50">
        <v>2</v>
      </c>
      <c r="D221" s="170">
        <v>1100000</v>
      </c>
      <c r="E221" s="163">
        <v>0</v>
      </c>
      <c r="F221" s="114">
        <v>0</v>
      </c>
      <c r="G221" s="148">
        <v>0</v>
      </c>
      <c r="H221" s="114">
        <v>10600000</v>
      </c>
      <c r="I221" s="114">
        <v>70000000</v>
      </c>
      <c r="J221" s="114">
        <v>54000000</v>
      </c>
      <c r="K221" s="155">
        <f t="shared" si="19"/>
        <v>983140944.16112745</v>
      </c>
      <c r="L221" s="117">
        <v>1.7999999999999999E-2</v>
      </c>
      <c r="M221" s="39">
        <v>0</v>
      </c>
      <c r="N221" s="132">
        <f t="shared" si="22"/>
        <v>1312895853.7976942</v>
      </c>
      <c r="O221" s="25">
        <v>1.7999999999999999E-2</v>
      </c>
      <c r="P221" s="39">
        <f t="shared" si="20"/>
        <v>1312895853.7976942</v>
      </c>
      <c r="Q221" s="169">
        <f t="shared" si="21"/>
        <v>2296036797.9588218</v>
      </c>
      <c r="R221" s="116">
        <f t="shared" si="23"/>
        <v>80600000</v>
      </c>
      <c r="S221" s="116">
        <f t="shared" si="24"/>
        <v>2350036797.9588218</v>
      </c>
    </row>
    <row r="222" spans="1:19" s="48" customFormat="1" x14ac:dyDescent="0.3">
      <c r="A222" s="49"/>
      <c r="B222" s="236"/>
      <c r="C222" s="50">
        <v>3</v>
      </c>
      <c r="D222" s="170">
        <v>1100000</v>
      </c>
      <c r="E222" s="163">
        <v>0</v>
      </c>
      <c r="F222" s="114">
        <v>0</v>
      </c>
      <c r="G222" s="148">
        <v>0</v>
      </c>
      <c r="H222" s="114">
        <v>10600000</v>
      </c>
      <c r="I222" s="114">
        <v>70000000</v>
      </c>
      <c r="J222" s="114">
        <v>54000000</v>
      </c>
      <c r="K222" s="155">
        <f t="shared" si="19"/>
        <v>1000837481.1560278</v>
      </c>
      <c r="L222" s="117">
        <v>1.7999999999999999E-2</v>
      </c>
      <c r="M222" s="39">
        <v>0</v>
      </c>
      <c r="N222" s="132">
        <f t="shared" si="22"/>
        <v>1337647779.1660528</v>
      </c>
      <c r="O222" s="25">
        <v>1.7999999999999999E-2</v>
      </c>
      <c r="P222" s="39">
        <f t="shared" si="20"/>
        <v>1337647779.1660528</v>
      </c>
      <c r="Q222" s="169">
        <f t="shared" si="21"/>
        <v>2338485260.3220806</v>
      </c>
      <c r="R222" s="116">
        <f t="shared" si="23"/>
        <v>80600000</v>
      </c>
      <c r="S222" s="116">
        <f t="shared" si="24"/>
        <v>2392485260.3220806</v>
      </c>
    </row>
    <row r="223" spans="1:19" s="48" customFormat="1" x14ac:dyDescent="0.3">
      <c r="A223" s="49"/>
      <c r="B223" s="236"/>
      <c r="C223" s="50">
        <v>4</v>
      </c>
      <c r="D223" s="170">
        <v>1100000</v>
      </c>
      <c r="E223" s="163">
        <v>0</v>
      </c>
      <c r="F223" s="114">
        <v>0</v>
      </c>
      <c r="G223" s="148">
        <v>0</v>
      </c>
      <c r="H223" s="114">
        <v>10600000</v>
      </c>
      <c r="I223" s="114">
        <v>70000000</v>
      </c>
      <c r="J223" s="114">
        <v>54000000</v>
      </c>
      <c r="K223" s="155">
        <f t="shared" si="19"/>
        <v>1018852555.8168362</v>
      </c>
      <c r="L223" s="117">
        <v>1.7999999999999999E-2</v>
      </c>
      <c r="M223" s="39">
        <v>0</v>
      </c>
      <c r="N223" s="132">
        <f t="shared" si="22"/>
        <v>1362845239.1910417</v>
      </c>
      <c r="O223" s="25">
        <v>1.7999999999999999E-2</v>
      </c>
      <c r="P223" s="39">
        <f t="shared" si="20"/>
        <v>1362845239.1910417</v>
      </c>
      <c r="Q223" s="169">
        <f t="shared" si="21"/>
        <v>2381697795.0078778</v>
      </c>
      <c r="R223" s="116">
        <f t="shared" si="23"/>
        <v>80600000</v>
      </c>
      <c r="S223" s="116">
        <f t="shared" si="24"/>
        <v>2435697795.0078778</v>
      </c>
    </row>
    <row r="224" spans="1:19" s="48" customFormat="1" x14ac:dyDescent="0.3">
      <c r="A224" s="49"/>
      <c r="B224" s="236"/>
      <c r="C224" s="50">
        <v>5</v>
      </c>
      <c r="D224" s="170">
        <v>1100000</v>
      </c>
      <c r="E224" s="163">
        <v>0</v>
      </c>
      <c r="F224" s="114">
        <v>0</v>
      </c>
      <c r="G224" s="148">
        <v>0</v>
      </c>
      <c r="H224" s="114">
        <v>10600000</v>
      </c>
      <c r="I224" s="114">
        <v>70000000</v>
      </c>
      <c r="J224" s="114">
        <v>54000000</v>
      </c>
      <c r="K224" s="155">
        <f t="shared" si="19"/>
        <v>1037191901.8215393</v>
      </c>
      <c r="L224" s="117">
        <v>1.7999999999999999E-2</v>
      </c>
      <c r="M224" s="39">
        <v>0</v>
      </c>
      <c r="N224" s="132">
        <f t="shared" si="22"/>
        <v>1388496253.4964805</v>
      </c>
      <c r="O224" s="25">
        <v>1.7999999999999999E-2</v>
      </c>
      <c r="P224" s="39">
        <f t="shared" si="20"/>
        <v>1388496253.4964805</v>
      </c>
      <c r="Q224" s="169">
        <f t="shared" si="21"/>
        <v>2425688155.3180199</v>
      </c>
      <c r="R224" s="116">
        <f t="shared" si="23"/>
        <v>80600000</v>
      </c>
      <c r="S224" s="116">
        <f t="shared" si="24"/>
        <v>2479688155.3180199</v>
      </c>
    </row>
    <row r="225" spans="1:19" s="48" customFormat="1" x14ac:dyDescent="0.3">
      <c r="A225" s="49"/>
      <c r="B225" s="236"/>
      <c r="C225" s="50">
        <v>6</v>
      </c>
      <c r="D225" s="170">
        <v>1100000</v>
      </c>
      <c r="E225" s="163">
        <v>0</v>
      </c>
      <c r="F225" s="114">
        <v>0</v>
      </c>
      <c r="G225" s="148">
        <v>0</v>
      </c>
      <c r="H225" s="114">
        <v>10600000</v>
      </c>
      <c r="I225" s="114">
        <v>70000000</v>
      </c>
      <c r="J225" s="114">
        <v>54000000</v>
      </c>
      <c r="K225" s="155">
        <f t="shared" si="19"/>
        <v>1055861356.054327</v>
      </c>
      <c r="L225" s="117">
        <v>1.7999999999999999E-2</v>
      </c>
      <c r="M225" s="39">
        <v>0</v>
      </c>
      <c r="N225" s="132">
        <f t="shared" si="22"/>
        <v>1414608986.059417</v>
      </c>
      <c r="O225" s="25">
        <v>1.7999999999999999E-2</v>
      </c>
      <c r="P225" s="39">
        <f t="shared" si="20"/>
        <v>1414608986.059417</v>
      </c>
      <c r="Q225" s="169">
        <f t="shared" si="21"/>
        <v>2470470342.1137438</v>
      </c>
      <c r="R225" s="116">
        <f t="shared" si="23"/>
        <v>80600000</v>
      </c>
      <c r="S225" s="116">
        <f t="shared" si="24"/>
        <v>2524470342.1137438</v>
      </c>
    </row>
    <row r="226" spans="1:19" s="48" customFormat="1" x14ac:dyDescent="0.3">
      <c r="A226" s="49"/>
      <c r="B226" s="236"/>
      <c r="C226" s="50">
        <v>7</v>
      </c>
      <c r="D226" s="170">
        <v>1100000</v>
      </c>
      <c r="E226" s="163">
        <v>0</v>
      </c>
      <c r="F226" s="114">
        <v>0</v>
      </c>
      <c r="G226" s="148">
        <v>0</v>
      </c>
      <c r="H226" s="114">
        <v>10600000</v>
      </c>
      <c r="I226" s="114">
        <v>70000000</v>
      </c>
      <c r="J226" s="114">
        <v>54000000</v>
      </c>
      <c r="K226" s="155">
        <f t="shared" si="19"/>
        <v>1074866860.463305</v>
      </c>
      <c r="L226" s="117">
        <v>1.7999999999999999E-2</v>
      </c>
      <c r="M226" s="39">
        <v>0</v>
      </c>
      <c r="N226" s="132">
        <f t="shared" si="22"/>
        <v>1441191747.8084865</v>
      </c>
      <c r="O226" s="25">
        <v>1.7999999999999999E-2</v>
      </c>
      <c r="P226" s="39">
        <f t="shared" si="20"/>
        <v>1441191747.8084865</v>
      </c>
      <c r="Q226" s="169">
        <f t="shared" si="21"/>
        <v>2516058608.2717915</v>
      </c>
      <c r="R226" s="116">
        <f t="shared" si="23"/>
        <v>80600000</v>
      </c>
      <c r="S226" s="116">
        <f t="shared" si="24"/>
        <v>2570058608.2717915</v>
      </c>
    </row>
    <row r="227" spans="1:19" s="48" customFormat="1" x14ac:dyDescent="0.3">
      <c r="A227" s="49"/>
      <c r="B227" s="236"/>
      <c r="C227" s="50">
        <v>8</v>
      </c>
      <c r="D227" s="170">
        <v>1100000</v>
      </c>
      <c r="E227" s="163">
        <v>0</v>
      </c>
      <c r="F227" s="114">
        <v>0</v>
      </c>
      <c r="G227" s="148">
        <v>0</v>
      </c>
      <c r="H227" s="114">
        <v>10600000</v>
      </c>
      <c r="I227" s="114">
        <v>70000000</v>
      </c>
      <c r="J227" s="114">
        <v>54000000</v>
      </c>
      <c r="K227" s="155">
        <f t="shared" si="19"/>
        <v>1094214463.9516444</v>
      </c>
      <c r="L227" s="117">
        <v>1.7999999999999999E-2</v>
      </c>
      <c r="M227" s="39">
        <v>0</v>
      </c>
      <c r="N227" s="132">
        <f t="shared" si="22"/>
        <v>1468252999.2690392</v>
      </c>
      <c r="O227" s="25">
        <v>1.7999999999999999E-2</v>
      </c>
      <c r="P227" s="39">
        <f t="shared" si="20"/>
        <v>1468252999.2690392</v>
      </c>
      <c r="Q227" s="169">
        <f t="shared" si="21"/>
        <v>2562467463.2206836</v>
      </c>
      <c r="R227" s="116">
        <f t="shared" si="23"/>
        <v>80600000</v>
      </c>
      <c r="S227" s="116">
        <f t="shared" si="24"/>
        <v>2616467463.2206836</v>
      </c>
    </row>
    <row r="228" spans="1:19" s="48" customFormat="1" x14ac:dyDescent="0.3">
      <c r="A228" s="49"/>
      <c r="B228" s="236"/>
      <c r="C228" s="50">
        <v>9</v>
      </c>
      <c r="D228" s="170">
        <v>1100000</v>
      </c>
      <c r="E228" s="163">
        <v>0</v>
      </c>
      <c r="F228" s="114">
        <v>0</v>
      </c>
      <c r="G228" s="148">
        <v>0</v>
      </c>
      <c r="H228" s="114">
        <v>10600000</v>
      </c>
      <c r="I228" s="114">
        <v>70000000</v>
      </c>
      <c r="J228" s="114">
        <v>54000000</v>
      </c>
      <c r="K228" s="155">
        <f t="shared" si="19"/>
        <v>1113910324.302774</v>
      </c>
      <c r="L228" s="117">
        <v>1.7999999999999999E-2</v>
      </c>
      <c r="M228" s="39">
        <v>0</v>
      </c>
      <c r="N228" s="132">
        <f t="shared" si="22"/>
        <v>1495801353.2558818</v>
      </c>
      <c r="O228" s="25">
        <v>1.7999999999999999E-2</v>
      </c>
      <c r="P228" s="39">
        <f t="shared" si="20"/>
        <v>1495801353.2558818</v>
      </c>
      <c r="Q228" s="169">
        <f t="shared" si="21"/>
        <v>2609711677.5586557</v>
      </c>
      <c r="R228" s="116">
        <f t="shared" si="23"/>
        <v>80600000</v>
      </c>
      <c r="S228" s="116">
        <f t="shared" si="24"/>
        <v>2663711677.5586557</v>
      </c>
    </row>
    <row r="229" spans="1:19" s="48" customFormat="1" x14ac:dyDescent="0.3">
      <c r="A229" s="49"/>
      <c r="B229" s="236"/>
      <c r="C229" s="50">
        <v>10</v>
      </c>
      <c r="D229" s="170">
        <v>1100000</v>
      </c>
      <c r="E229" s="163">
        <v>0</v>
      </c>
      <c r="F229" s="114">
        <v>0</v>
      </c>
      <c r="G229" s="148">
        <v>0</v>
      </c>
      <c r="H229" s="114">
        <v>10600000</v>
      </c>
      <c r="I229" s="114">
        <v>70000000</v>
      </c>
      <c r="J229" s="114">
        <v>54000000</v>
      </c>
      <c r="K229" s="155">
        <f t="shared" si="19"/>
        <v>1133960710.140224</v>
      </c>
      <c r="L229" s="117">
        <v>1.7999999999999999E-2</v>
      </c>
      <c r="M229" s="39">
        <v>0</v>
      </c>
      <c r="N229" s="132">
        <f t="shared" si="22"/>
        <v>1523845577.6144876</v>
      </c>
      <c r="O229" s="25">
        <v>1.7999999999999999E-2</v>
      </c>
      <c r="P229" s="39">
        <f t="shared" si="20"/>
        <v>1523845577.6144876</v>
      </c>
      <c r="Q229" s="169">
        <f t="shared" si="21"/>
        <v>2657806287.7547116</v>
      </c>
      <c r="R229" s="116">
        <f t="shared" si="23"/>
        <v>80600000</v>
      </c>
      <c r="S229" s="116">
        <f t="shared" si="24"/>
        <v>2711806287.7547116</v>
      </c>
    </row>
    <row r="230" spans="1:19" s="48" customFormat="1" ht="17.25" thickBot="1" x14ac:dyDescent="0.35">
      <c r="A230" s="51"/>
      <c r="B230" s="236"/>
      <c r="C230" s="52">
        <v>11</v>
      </c>
      <c r="D230" s="170">
        <v>1100000</v>
      </c>
      <c r="E230" s="163">
        <v>0</v>
      </c>
      <c r="F230" s="114">
        <v>0</v>
      </c>
      <c r="G230" s="148">
        <v>0</v>
      </c>
      <c r="H230" s="114">
        <v>10600000</v>
      </c>
      <c r="I230" s="114">
        <v>70000000</v>
      </c>
      <c r="J230" s="114">
        <v>54000000</v>
      </c>
      <c r="K230" s="155">
        <f t="shared" si="19"/>
        <v>1154372002.9227481</v>
      </c>
      <c r="L230" s="117">
        <v>1.7999999999999999E-2</v>
      </c>
      <c r="M230" s="39">
        <v>0</v>
      </c>
      <c r="N230" s="132">
        <f t="shared" si="22"/>
        <v>1552394598.0115485</v>
      </c>
      <c r="O230" s="94">
        <v>1.7999999999999999E-2</v>
      </c>
      <c r="P230" s="39">
        <f t="shared" si="20"/>
        <v>1552394598.0115485</v>
      </c>
      <c r="Q230" s="169">
        <f t="shared" si="21"/>
        <v>2706766600.9342966</v>
      </c>
      <c r="R230" s="116">
        <f t="shared" si="23"/>
        <v>80600000</v>
      </c>
      <c r="S230" s="116">
        <f t="shared" si="24"/>
        <v>2760766600.9342966</v>
      </c>
    </row>
    <row r="231" spans="1:19" s="48" customFormat="1" ht="17.25" thickBot="1" x14ac:dyDescent="0.35">
      <c r="A231" s="53"/>
      <c r="B231" s="236"/>
      <c r="C231" s="54">
        <v>12</v>
      </c>
      <c r="D231" s="170">
        <v>1100000</v>
      </c>
      <c r="E231" s="163">
        <v>0</v>
      </c>
      <c r="F231" s="114">
        <v>0</v>
      </c>
      <c r="G231" s="148">
        <v>0</v>
      </c>
      <c r="H231" s="114">
        <v>10600000</v>
      </c>
      <c r="I231" s="114">
        <v>70000000</v>
      </c>
      <c r="J231" s="114">
        <v>54000000</v>
      </c>
      <c r="K231" s="155">
        <f t="shared" si="19"/>
        <v>1175150698.9753575</v>
      </c>
      <c r="L231" s="117">
        <v>1.7999999999999999E-2</v>
      </c>
      <c r="M231" s="39">
        <v>0</v>
      </c>
      <c r="N231" s="132">
        <f t="shared" si="22"/>
        <v>1581457500.7757564</v>
      </c>
      <c r="O231" s="95">
        <v>1.7999999999999999E-2</v>
      </c>
      <c r="P231" s="39">
        <f t="shared" si="20"/>
        <v>1581457500.7757564</v>
      </c>
      <c r="Q231" s="169">
        <f t="shared" si="21"/>
        <v>2756608199.7511139</v>
      </c>
      <c r="R231" s="116">
        <f t="shared" si="23"/>
        <v>80600000</v>
      </c>
      <c r="S231" s="116">
        <f t="shared" si="24"/>
        <v>2810608199.7511139</v>
      </c>
    </row>
    <row r="232" spans="1:19" s="48" customFormat="1" x14ac:dyDescent="0.3">
      <c r="A232" s="46">
        <v>20</v>
      </c>
      <c r="B232" s="236">
        <v>2041</v>
      </c>
      <c r="C232" s="47">
        <v>1</v>
      </c>
      <c r="D232" s="170">
        <v>1100000</v>
      </c>
      <c r="E232" s="163">
        <v>0</v>
      </c>
      <c r="F232" s="114">
        <v>0</v>
      </c>
      <c r="G232" s="148">
        <v>0</v>
      </c>
      <c r="H232" s="114">
        <v>10600000</v>
      </c>
      <c r="I232" s="114">
        <v>70000000</v>
      </c>
      <c r="J232" s="114">
        <v>54000000</v>
      </c>
      <c r="K232" s="155">
        <f t="shared" si="19"/>
        <v>1196303411.5569139</v>
      </c>
      <c r="L232" s="117">
        <v>1.7999999999999999E-2</v>
      </c>
      <c r="M232" s="39">
        <v>0</v>
      </c>
      <c r="N232" s="132">
        <f t="shared" si="22"/>
        <v>1588887730.7788594</v>
      </c>
      <c r="O232" s="93">
        <v>4.0000000000000001E-3</v>
      </c>
      <c r="P232" s="39">
        <f t="shared" si="20"/>
        <v>1588887730.7788594</v>
      </c>
      <c r="Q232" s="169">
        <f t="shared" si="21"/>
        <v>2785191142.3357735</v>
      </c>
      <c r="R232" s="116">
        <f t="shared" si="23"/>
        <v>80600000</v>
      </c>
      <c r="S232" s="116">
        <f t="shared" si="24"/>
        <v>2839191142.3357735</v>
      </c>
    </row>
    <row r="233" spans="1:19" s="48" customFormat="1" x14ac:dyDescent="0.3">
      <c r="A233" s="49"/>
      <c r="B233" s="236"/>
      <c r="C233" s="50">
        <v>2</v>
      </c>
      <c r="D233" s="170">
        <v>1100000</v>
      </c>
      <c r="E233" s="163">
        <v>0</v>
      </c>
      <c r="F233" s="114">
        <v>0</v>
      </c>
      <c r="G233" s="148">
        <v>0</v>
      </c>
      <c r="H233" s="114">
        <v>10600000</v>
      </c>
      <c r="I233" s="114">
        <v>70000000</v>
      </c>
      <c r="J233" s="114">
        <v>54000000</v>
      </c>
      <c r="K233" s="155">
        <f t="shared" si="19"/>
        <v>1217836872.9649384</v>
      </c>
      <c r="L233" s="117">
        <v>1.7999999999999999E-2</v>
      </c>
      <c r="M233" s="39">
        <v>0</v>
      </c>
      <c r="N233" s="132">
        <f t="shared" si="22"/>
        <v>1618607509.9328787</v>
      </c>
      <c r="O233" s="25">
        <v>1.7999999999999999E-2</v>
      </c>
      <c r="P233" s="39">
        <f t="shared" si="20"/>
        <v>1618607509.9328787</v>
      </c>
      <c r="Q233" s="169">
        <f t="shared" si="21"/>
        <v>2836444382.8978171</v>
      </c>
      <c r="R233" s="116">
        <f t="shared" si="23"/>
        <v>80600000</v>
      </c>
      <c r="S233" s="116">
        <f t="shared" si="24"/>
        <v>2890444382.8978171</v>
      </c>
    </row>
    <row r="234" spans="1:19" s="48" customFormat="1" x14ac:dyDescent="0.3">
      <c r="A234" s="49"/>
      <c r="B234" s="236"/>
      <c r="C234" s="50">
        <v>3</v>
      </c>
      <c r="D234" s="170">
        <v>1100000</v>
      </c>
      <c r="E234" s="163">
        <v>0</v>
      </c>
      <c r="F234" s="114">
        <v>0</v>
      </c>
      <c r="G234" s="148">
        <v>0</v>
      </c>
      <c r="H234" s="114">
        <v>10600000</v>
      </c>
      <c r="I234" s="114">
        <v>70000000</v>
      </c>
      <c r="J234" s="114">
        <v>54000000</v>
      </c>
      <c r="K234" s="155">
        <f t="shared" si="19"/>
        <v>1239757936.6783073</v>
      </c>
      <c r="L234" s="117">
        <v>1.7999999999999999E-2</v>
      </c>
      <c r="M234" s="39">
        <v>0</v>
      </c>
      <c r="N234" s="132">
        <f t="shared" si="22"/>
        <v>1648862245.1116705</v>
      </c>
      <c r="O234" s="25">
        <v>1.7999999999999999E-2</v>
      </c>
      <c r="P234" s="39">
        <f t="shared" si="20"/>
        <v>1648862245.1116705</v>
      </c>
      <c r="Q234" s="169">
        <f t="shared" si="21"/>
        <v>2888620181.789978</v>
      </c>
      <c r="R234" s="116">
        <f t="shared" si="23"/>
        <v>80600000</v>
      </c>
      <c r="S234" s="116">
        <f t="shared" si="24"/>
        <v>2942620181.789978</v>
      </c>
    </row>
    <row r="235" spans="1:19" s="48" customFormat="1" x14ac:dyDescent="0.3">
      <c r="A235" s="49"/>
      <c r="B235" s="236"/>
      <c r="C235" s="50">
        <v>4</v>
      </c>
      <c r="D235" s="170">
        <v>1100000</v>
      </c>
      <c r="E235" s="163">
        <v>0</v>
      </c>
      <c r="F235" s="114">
        <v>0</v>
      </c>
      <c r="G235" s="148">
        <v>0</v>
      </c>
      <c r="H235" s="114">
        <v>10600000</v>
      </c>
      <c r="I235" s="114">
        <v>70000000</v>
      </c>
      <c r="J235" s="114">
        <v>54000000</v>
      </c>
      <c r="K235" s="155">
        <f t="shared" si="19"/>
        <v>1262073579.5385168</v>
      </c>
      <c r="L235" s="117">
        <v>1.7999999999999999E-2</v>
      </c>
      <c r="M235" s="39">
        <v>0</v>
      </c>
      <c r="N235" s="132">
        <f t="shared" si="22"/>
        <v>1679661565.5236804</v>
      </c>
      <c r="O235" s="25">
        <v>1.7999999999999999E-2</v>
      </c>
      <c r="P235" s="39">
        <f t="shared" si="20"/>
        <v>1679661565.5236804</v>
      </c>
      <c r="Q235" s="169">
        <f t="shared" si="21"/>
        <v>2941735145.0621972</v>
      </c>
      <c r="R235" s="116">
        <f t="shared" si="23"/>
        <v>80600000</v>
      </c>
      <c r="S235" s="116">
        <f t="shared" si="24"/>
        <v>2995735145.0621972</v>
      </c>
    </row>
    <row r="236" spans="1:19" s="48" customFormat="1" x14ac:dyDescent="0.3">
      <c r="A236" s="49"/>
      <c r="B236" s="236"/>
      <c r="C236" s="50">
        <v>5</v>
      </c>
      <c r="D236" s="170">
        <v>1100000</v>
      </c>
      <c r="E236" s="163">
        <v>0</v>
      </c>
      <c r="F236" s="114">
        <v>0</v>
      </c>
      <c r="G236" s="148">
        <v>0</v>
      </c>
      <c r="H236" s="114">
        <v>10600000</v>
      </c>
      <c r="I236" s="114">
        <v>70000000</v>
      </c>
      <c r="J236" s="114">
        <v>54000000</v>
      </c>
      <c r="K236" s="155">
        <f t="shared" si="19"/>
        <v>1284790903.9702101</v>
      </c>
      <c r="L236" s="117">
        <v>1.7999999999999999E-2</v>
      </c>
      <c r="M236" s="39">
        <v>0</v>
      </c>
      <c r="N236" s="132">
        <f t="shared" si="22"/>
        <v>1711015273.7031066</v>
      </c>
      <c r="O236" s="25">
        <v>1.7999999999999999E-2</v>
      </c>
      <c r="P236" s="39">
        <f t="shared" si="20"/>
        <v>1711015273.7031066</v>
      </c>
      <c r="Q236" s="169">
        <f t="shared" si="21"/>
        <v>2995806177.673317</v>
      </c>
      <c r="R236" s="116">
        <f t="shared" si="23"/>
        <v>80600000</v>
      </c>
      <c r="S236" s="116">
        <f t="shared" si="24"/>
        <v>3049806177.673317</v>
      </c>
    </row>
    <row r="237" spans="1:19" s="48" customFormat="1" x14ac:dyDescent="0.3">
      <c r="A237" s="49"/>
      <c r="B237" s="236"/>
      <c r="C237" s="50">
        <v>6</v>
      </c>
      <c r="D237" s="170">
        <v>1100000</v>
      </c>
      <c r="E237" s="163">
        <v>0</v>
      </c>
      <c r="F237" s="114">
        <v>0</v>
      </c>
      <c r="G237" s="148">
        <v>0</v>
      </c>
      <c r="H237" s="114">
        <v>10600000</v>
      </c>
      <c r="I237" s="114">
        <v>70000000</v>
      </c>
      <c r="J237" s="114">
        <v>54000000</v>
      </c>
      <c r="K237" s="155">
        <f t="shared" si="19"/>
        <v>1307917140.2416739</v>
      </c>
      <c r="L237" s="117">
        <v>1.7999999999999999E-2</v>
      </c>
      <c r="M237" s="39">
        <v>0</v>
      </c>
      <c r="N237" s="132">
        <f t="shared" si="22"/>
        <v>1742933348.6297626</v>
      </c>
      <c r="O237" s="25">
        <v>1.7999999999999999E-2</v>
      </c>
      <c r="P237" s="39">
        <f t="shared" si="20"/>
        <v>1742933348.6297626</v>
      </c>
      <c r="Q237" s="169">
        <f t="shared" si="21"/>
        <v>3050850488.8714366</v>
      </c>
      <c r="R237" s="116">
        <f t="shared" si="23"/>
        <v>80600000</v>
      </c>
      <c r="S237" s="116">
        <f t="shared" si="24"/>
        <v>3104850488.8714366</v>
      </c>
    </row>
    <row r="238" spans="1:19" s="48" customFormat="1" x14ac:dyDescent="0.3">
      <c r="A238" s="49"/>
      <c r="B238" s="236"/>
      <c r="C238" s="50">
        <v>7</v>
      </c>
      <c r="D238" s="170">
        <v>1100000</v>
      </c>
      <c r="E238" s="163">
        <v>0</v>
      </c>
      <c r="F238" s="114">
        <v>0</v>
      </c>
      <c r="G238" s="148">
        <v>0</v>
      </c>
      <c r="H238" s="114">
        <v>10600000</v>
      </c>
      <c r="I238" s="114">
        <v>70000000</v>
      </c>
      <c r="J238" s="114">
        <v>54000000</v>
      </c>
      <c r="K238" s="155">
        <f t="shared" si="19"/>
        <v>1331459648.7660241</v>
      </c>
      <c r="L238" s="117">
        <v>1.7999999999999999E-2</v>
      </c>
      <c r="M238" s="39">
        <v>0</v>
      </c>
      <c r="N238" s="132">
        <f t="shared" si="22"/>
        <v>1775425948.9050984</v>
      </c>
      <c r="O238" s="25">
        <v>1.7999999999999999E-2</v>
      </c>
      <c r="P238" s="39">
        <f t="shared" si="20"/>
        <v>1775425948.9050984</v>
      </c>
      <c r="Q238" s="169">
        <f t="shared" si="21"/>
        <v>3106885597.6711226</v>
      </c>
      <c r="R238" s="116">
        <f t="shared" si="23"/>
        <v>80600000</v>
      </c>
      <c r="S238" s="116">
        <f t="shared" si="24"/>
        <v>3160885597.6711226</v>
      </c>
    </row>
    <row r="239" spans="1:19" s="48" customFormat="1" x14ac:dyDescent="0.3">
      <c r="A239" s="49"/>
      <c r="B239" s="236"/>
      <c r="C239" s="50">
        <v>8</v>
      </c>
      <c r="D239" s="170">
        <v>1100000</v>
      </c>
      <c r="E239" s="163">
        <v>0</v>
      </c>
      <c r="F239" s="114">
        <v>0</v>
      </c>
      <c r="G239" s="148">
        <v>0</v>
      </c>
      <c r="H239" s="114">
        <v>10600000</v>
      </c>
      <c r="I239" s="114">
        <v>70000000</v>
      </c>
      <c r="J239" s="114">
        <v>54000000</v>
      </c>
      <c r="K239" s="155">
        <f t="shared" si="19"/>
        <v>1355425922.4438126</v>
      </c>
      <c r="L239" s="117">
        <v>1.7999999999999999E-2</v>
      </c>
      <c r="M239" s="39">
        <v>0</v>
      </c>
      <c r="N239" s="132">
        <f t="shared" si="22"/>
        <v>1808503415.9853902</v>
      </c>
      <c r="O239" s="25">
        <v>1.7999999999999999E-2</v>
      </c>
      <c r="P239" s="39">
        <f t="shared" si="20"/>
        <v>1808503415.9853902</v>
      </c>
      <c r="Q239" s="169">
        <f t="shared" si="21"/>
        <v>3163929338.429203</v>
      </c>
      <c r="R239" s="116">
        <f t="shared" si="23"/>
        <v>80600000</v>
      </c>
      <c r="S239" s="116">
        <f t="shared" si="24"/>
        <v>3217929338.429203</v>
      </c>
    </row>
    <row r="240" spans="1:19" s="48" customFormat="1" x14ac:dyDescent="0.3">
      <c r="A240" s="49"/>
      <c r="B240" s="236"/>
      <c r="C240" s="50">
        <v>9</v>
      </c>
      <c r="D240" s="170">
        <v>1100000</v>
      </c>
      <c r="E240" s="163">
        <v>0</v>
      </c>
      <c r="F240" s="114">
        <v>0</v>
      </c>
      <c r="G240" s="148">
        <v>0</v>
      </c>
      <c r="H240" s="114">
        <v>10600000</v>
      </c>
      <c r="I240" s="114">
        <v>70000000</v>
      </c>
      <c r="J240" s="114">
        <v>54000000</v>
      </c>
      <c r="K240" s="155">
        <f t="shared" si="19"/>
        <v>1379823589.0478013</v>
      </c>
      <c r="L240" s="117">
        <v>1.7999999999999999E-2</v>
      </c>
      <c r="M240" s="39">
        <v>0</v>
      </c>
      <c r="N240" s="132">
        <f t="shared" si="22"/>
        <v>1842176277.4731271</v>
      </c>
      <c r="O240" s="25">
        <v>1.7999999999999999E-2</v>
      </c>
      <c r="P240" s="39">
        <f t="shared" si="20"/>
        <v>1842176277.4731271</v>
      </c>
      <c r="Q240" s="169">
        <f t="shared" si="21"/>
        <v>3221999866.5209284</v>
      </c>
      <c r="R240" s="116">
        <f t="shared" si="23"/>
        <v>80600000</v>
      </c>
      <c r="S240" s="116">
        <f t="shared" si="24"/>
        <v>3275999866.5209284</v>
      </c>
    </row>
    <row r="241" spans="1:19" s="48" customFormat="1" x14ac:dyDescent="0.3">
      <c r="A241" s="49"/>
      <c r="B241" s="236"/>
      <c r="C241" s="50">
        <v>10</v>
      </c>
      <c r="D241" s="170">
        <v>1100000</v>
      </c>
      <c r="E241" s="163">
        <v>0</v>
      </c>
      <c r="F241" s="114">
        <v>0</v>
      </c>
      <c r="G241" s="148">
        <v>0</v>
      </c>
      <c r="H241" s="114">
        <v>10600000</v>
      </c>
      <c r="I241" s="114">
        <v>70000000</v>
      </c>
      <c r="J241" s="114">
        <v>54000000</v>
      </c>
      <c r="K241" s="155">
        <f t="shared" si="19"/>
        <v>1404660413.6506617</v>
      </c>
      <c r="L241" s="117">
        <v>1.7999999999999999E-2</v>
      </c>
      <c r="M241" s="39">
        <v>0</v>
      </c>
      <c r="N241" s="132">
        <f t="shared" si="22"/>
        <v>1876455250.4676435</v>
      </c>
      <c r="O241" s="25">
        <v>1.7999999999999999E-2</v>
      </c>
      <c r="P241" s="39">
        <f t="shared" si="20"/>
        <v>1876455250.4676435</v>
      </c>
      <c r="Q241" s="169">
        <f t="shared" si="21"/>
        <v>3281115664.1183052</v>
      </c>
      <c r="R241" s="116">
        <f t="shared" si="23"/>
        <v>80600000</v>
      </c>
      <c r="S241" s="116">
        <f t="shared" si="24"/>
        <v>3335115664.1183052</v>
      </c>
    </row>
    <row r="242" spans="1:19" s="48" customFormat="1" ht="17.25" thickBot="1" x14ac:dyDescent="0.35">
      <c r="A242" s="51"/>
      <c r="B242" s="236"/>
      <c r="C242" s="52">
        <v>11</v>
      </c>
      <c r="D242" s="170">
        <v>1100000</v>
      </c>
      <c r="E242" s="163">
        <v>0</v>
      </c>
      <c r="F242" s="114">
        <v>0</v>
      </c>
      <c r="G242" s="148">
        <v>0</v>
      </c>
      <c r="H242" s="114">
        <v>10600000</v>
      </c>
      <c r="I242" s="114">
        <v>70000000</v>
      </c>
      <c r="J242" s="114">
        <v>54000000</v>
      </c>
      <c r="K242" s="155">
        <f t="shared" si="19"/>
        <v>1429944301.0963736</v>
      </c>
      <c r="L242" s="117">
        <v>1.7999999999999999E-2</v>
      </c>
      <c r="M242" s="39">
        <v>0</v>
      </c>
      <c r="N242" s="132">
        <f t="shared" si="22"/>
        <v>1911351244.9760611</v>
      </c>
      <c r="O242" s="94">
        <v>1.7999999999999999E-2</v>
      </c>
      <c r="P242" s="39">
        <f t="shared" si="20"/>
        <v>1911351244.9760611</v>
      </c>
      <c r="Q242" s="169">
        <f t="shared" si="21"/>
        <v>3341295546.0724344</v>
      </c>
      <c r="R242" s="116">
        <f t="shared" si="23"/>
        <v>80600000</v>
      </c>
      <c r="S242" s="116">
        <f t="shared" si="24"/>
        <v>3395295546.0724344</v>
      </c>
    </row>
    <row r="243" spans="1:19" s="48" customFormat="1" ht="17.25" thickBot="1" x14ac:dyDescent="0.35">
      <c r="A243" s="53"/>
      <c r="B243" s="236"/>
      <c r="C243" s="54">
        <v>12</v>
      </c>
      <c r="D243" s="170">
        <v>1100000</v>
      </c>
      <c r="E243" s="163">
        <v>0</v>
      </c>
      <c r="F243" s="114">
        <v>0</v>
      </c>
      <c r="G243" s="148">
        <v>0</v>
      </c>
      <c r="H243" s="114">
        <v>10600000</v>
      </c>
      <c r="I243" s="114">
        <v>70000000</v>
      </c>
      <c r="J243" s="114">
        <v>54000000</v>
      </c>
      <c r="K243" s="155">
        <f t="shared" si="19"/>
        <v>1455683298.5161083</v>
      </c>
      <c r="L243" s="117">
        <v>1.7999999999999999E-2</v>
      </c>
      <c r="M243" s="39">
        <v>0</v>
      </c>
      <c r="N243" s="132">
        <f t="shared" si="22"/>
        <v>1946875367.3856301</v>
      </c>
      <c r="O243" s="95">
        <v>1.7999999999999999E-2</v>
      </c>
      <c r="P243" s="39">
        <f t="shared" si="20"/>
        <v>1946875367.3856301</v>
      </c>
      <c r="Q243" s="169">
        <f t="shared" si="21"/>
        <v>3402558665.9017382</v>
      </c>
      <c r="R243" s="116">
        <f t="shared" si="23"/>
        <v>80600000</v>
      </c>
      <c r="S243" s="116">
        <f t="shared" si="24"/>
        <v>3456558665.9017382</v>
      </c>
    </row>
    <row r="244" spans="1:19" s="48" customFormat="1" x14ac:dyDescent="0.3">
      <c r="A244" s="46">
        <v>21</v>
      </c>
      <c r="B244" s="236">
        <v>2042</v>
      </c>
      <c r="C244" s="47">
        <v>1</v>
      </c>
      <c r="D244" s="170">
        <v>1100000</v>
      </c>
      <c r="E244" s="163">
        <v>0</v>
      </c>
      <c r="F244" s="114">
        <v>0</v>
      </c>
      <c r="G244" s="148">
        <v>0</v>
      </c>
      <c r="H244" s="114">
        <v>10600000</v>
      </c>
      <c r="I244" s="114">
        <v>70000000</v>
      </c>
      <c r="J244" s="114">
        <v>54000000</v>
      </c>
      <c r="K244" s="155">
        <f t="shared" si="19"/>
        <v>1481885597.8893983</v>
      </c>
      <c r="L244" s="117">
        <v>1.7999999999999999E-2</v>
      </c>
      <c r="M244" s="39">
        <v>0</v>
      </c>
      <c r="N244" s="132">
        <f t="shared" si="22"/>
        <v>1955767268.8551726</v>
      </c>
      <c r="O244" s="93">
        <v>4.0000000000000001E-3</v>
      </c>
      <c r="P244" s="39">
        <f t="shared" si="20"/>
        <v>1955767268.8551726</v>
      </c>
      <c r="Q244" s="169">
        <f t="shared" si="21"/>
        <v>3437652866.7445707</v>
      </c>
      <c r="R244" s="116">
        <f t="shared" si="23"/>
        <v>80600000</v>
      </c>
      <c r="S244" s="116">
        <f t="shared" si="24"/>
        <v>3491652866.7445707</v>
      </c>
    </row>
    <row r="245" spans="1:19" s="48" customFormat="1" x14ac:dyDescent="0.3">
      <c r="A245" s="49"/>
      <c r="B245" s="236"/>
      <c r="C245" s="50">
        <v>2</v>
      </c>
      <c r="D245" s="170">
        <v>1100000</v>
      </c>
      <c r="E245" s="163">
        <v>0</v>
      </c>
      <c r="F245" s="114">
        <v>0</v>
      </c>
      <c r="G245" s="148">
        <v>0</v>
      </c>
      <c r="H245" s="114">
        <v>10600000</v>
      </c>
      <c r="I245" s="114">
        <v>70000000</v>
      </c>
      <c r="J245" s="114">
        <v>54000000</v>
      </c>
      <c r="K245" s="155">
        <f t="shared" si="19"/>
        <v>1508559538.6514075</v>
      </c>
      <c r="L245" s="117">
        <v>1.7999999999999999E-2</v>
      </c>
      <c r="M245" s="39">
        <v>0</v>
      </c>
      <c r="N245" s="132">
        <f t="shared" si="22"/>
        <v>1992090879.6945658</v>
      </c>
      <c r="O245" s="25">
        <v>1.7999999999999999E-2</v>
      </c>
      <c r="P245" s="39">
        <f t="shared" si="20"/>
        <v>1992090879.6945658</v>
      </c>
      <c r="Q245" s="169">
        <f t="shared" si="21"/>
        <v>3500650418.345973</v>
      </c>
      <c r="R245" s="116">
        <f t="shared" si="23"/>
        <v>80600000</v>
      </c>
      <c r="S245" s="116">
        <f t="shared" si="24"/>
        <v>3554650418.345973</v>
      </c>
    </row>
    <row r="246" spans="1:19" s="48" customFormat="1" x14ac:dyDescent="0.3">
      <c r="A246" s="49"/>
      <c r="B246" s="236"/>
      <c r="C246" s="50">
        <v>3</v>
      </c>
      <c r="D246" s="170">
        <v>1100000</v>
      </c>
      <c r="E246" s="163">
        <v>0</v>
      </c>
      <c r="F246" s="114">
        <v>0</v>
      </c>
      <c r="G246" s="148">
        <v>0</v>
      </c>
      <c r="H246" s="114">
        <v>10600000</v>
      </c>
      <c r="I246" s="114">
        <v>70000000</v>
      </c>
      <c r="J246" s="114">
        <v>54000000</v>
      </c>
      <c r="K246" s="155">
        <f t="shared" si="19"/>
        <v>1535713610.3471329</v>
      </c>
      <c r="L246" s="117">
        <v>1.7999999999999999E-2</v>
      </c>
      <c r="M246" s="39">
        <v>0</v>
      </c>
      <c r="N246" s="132">
        <f t="shared" si="22"/>
        <v>2029068315.529068</v>
      </c>
      <c r="O246" s="25">
        <v>1.7999999999999999E-2</v>
      </c>
      <c r="P246" s="39">
        <f t="shared" si="20"/>
        <v>2029068315.529068</v>
      </c>
      <c r="Q246" s="169">
        <f t="shared" si="21"/>
        <v>3564781925.8762007</v>
      </c>
      <c r="R246" s="116">
        <f t="shared" si="23"/>
        <v>80600000</v>
      </c>
      <c r="S246" s="116">
        <f t="shared" si="24"/>
        <v>3618781925.8762007</v>
      </c>
    </row>
    <row r="247" spans="1:19" s="48" customFormat="1" x14ac:dyDescent="0.3">
      <c r="A247" s="49"/>
      <c r="B247" s="236"/>
      <c r="C247" s="50">
        <v>4</v>
      </c>
      <c r="D247" s="170">
        <v>1100000</v>
      </c>
      <c r="E247" s="163">
        <v>0</v>
      </c>
      <c r="F247" s="114">
        <v>0</v>
      </c>
      <c r="G247" s="148">
        <v>0</v>
      </c>
      <c r="H247" s="114">
        <v>10600000</v>
      </c>
      <c r="I247" s="114">
        <v>70000000</v>
      </c>
      <c r="J247" s="114">
        <v>54000000</v>
      </c>
      <c r="K247" s="155">
        <f t="shared" si="19"/>
        <v>1563356455.3333814</v>
      </c>
      <c r="L247" s="117">
        <v>1.7999999999999999E-2</v>
      </c>
      <c r="M247" s="39">
        <v>0</v>
      </c>
      <c r="N247" s="132">
        <f t="shared" si="22"/>
        <v>2066711345.2085912</v>
      </c>
      <c r="O247" s="25">
        <v>1.7999999999999999E-2</v>
      </c>
      <c r="P247" s="39">
        <f t="shared" si="20"/>
        <v>2066711345.2085912</v>
      </c>
      <c r="Q247" s="169">
        <f t="shared" si="21"/>
        <v>3630067800.5419726</v>
      </c>
      <c r="R247" s="116">
        <f t="shared" si="23"/>
        <v>80600000</v>
      </c>
      <c r="S247" s="116">
        <f t="shared" si="24"/>
        <v>3684067800.5419726</v>
      </c>
    </row>
    <row r="248" spans="1:19" s="48" customFormat="1" x14ac:dyDescent="0.3">
      <c r="A248" s="49"/>
      <c r="B248" s="236"/>
      <c r="C248" s="50">
        <v>5</v>
      </c>
      <c r="D248" s="170">
        <v>1100000</v>
      </c>
      <c r="E248" s="163">
        <v>0</v>
      </c>
      <c r="F248" s="114">
        <v>0</v>
      </c>
      <c r="G248" s="148">
        <v>0</v>
      </c>
      <c r="H248" s="114">
        <v>10600000</v>
      </c>
      <c r="I248" s="114">
        <v>70000000</v>
      </c>
      <c r="J248" s="114">
        <v>54000000</v>
      </c>
      <c r="K248" s="155">
        <f t="shared" si="19"/>
        <v>1591496871.5293822</v>
      </c>
      <c r="L248" s="117">
        <v>1.7999999999999999E-2</v>
      </c>
      <c r="M248" s="39">
        <v>0</v>
      </c>
      <c r="N248" s="132">
        <f t="shared" si="22"/>
        <v>2105031949.4223459</v>
      </c>
      <c r="O248" s="25">
        <v>1.7999999999999999E-2</v>
      </c>
      <c r="P248" s="39">
        <f t="shared" si="20"/>
        <v>2105031949.4223459</v>
      </c>
      <c r="Q248" s="169">
        <f t="shared" si="21"/>
        <v>3696528820.9517279</v>
      </c>
      <c r="R248" s="116">
        <f t="shared" si="23"/>
        <v>80600000</v>
      </c>
      <c r="S248" s="116">
        <f t="shared" si="24"/>
        <v>3750528820.9517279</v>
      </c>
    </row>
    <row r="249" spans="1:19" s="48" customFormat="1" x14ac:dyDescent="0.3">
      <c r="A249" s="49"/>
      <c r="B249" s="236"/>
      <c r="C249" s="50">
        <v>6</v>
      </c>
      <c r="D249" s="170">
        <v>1100000</v>
      </c>
      <c r="E249" s="163">
        <v>0</v>
      </c>
      <c r="F249" s="114">
        <v>0</v>
      </c>
      <c r="G249" s="148">
        <v>0</v>
      </c>
      <c r="H249" s="114">
        <v>10600000</v>
      </c>
      <c r="I249" s="114">
        <v>70000000</v>
      </c>
      <c r="J249" s="114">
        <v>54000000</v>
      </c>
      <c r="K249" s="155">
        <f t="shared" si="19"/>
        <v>1620143815.2169111</v>
      </c>
      <c r="L249" s="117">
        <v>1.7999999999999999E-2</v>
      </c>
      <c r="M249" s="39">
        <v>0</v>
      </c>
      <c r="N249" s="132">
        <f t="shared" si="22"/>
        <v>2144042324.5119481</v>
      </c>
      <c r="O249" s="25">
        <v>1.7999999999999999E-2</v>
      </c>
      <c r="P249" s="39">
        <f t="shared" si="20"/>
        <v>2144042324.5119481</v>
      </c>
      <c r="Q249" s="169">
        <f t="shared" si="21"/>
        <v>3764186139.7288589</v>
      </c>
      <c r="R249" s="116">
        <f t="shared" si="23"/>
        <v>80600000</v>
      </c>
      <c r="S249" s="116">
        <f t="shared" si="24"/>
        <v>3818186139.7288589</v>
      </c>
    </row>
    <row r="250" spans="1:19" s="48" customFormat="1" x14ac:dyDescent="0.3">
      <c r="A250" s="49"/>
      <c r="B250" s="236"/>
      <c r="C250" s="50">
        <v>7</v>
      </c>
      <c r="D250" s="170">
        <v>1100000</v>
      </c>
      <c r="E250" s="163">
        <v>0</v>
      </c>
      <c r="F250" s="114">
        <v>0</v>
      </c>
      <c r="G250" s="148">
        <v>0</v>
      </c>
      <c r="H250" s="114">
        <v>10600000</v>
      </c>
      <c r="I250" s="114">
        <v>70000000</v>
      </c>
      <c r="J250" s="114">
        <v>54000000</v>
      </c>
      <c r="K250" s="155">
        <f t="shared" si="19"/>
        <v>1649306403.8908155</v>
      </c>
      <c r="L250" s="117">
        <v>1.7999999999999999E-2</v>
      </c>
      <c r="M250" s="39">
        <v>0</v>
      </c>
      <c r="N250" s="132">
        <f t="shared" si="22"/>
        <v>2183754886.3531632</v>
      </c>
      <c r="O250" s="25">
        <v>1.7999999999999999E-2</v>
      </c>
      <c r="P250" s="39">
        <f t="shared" si="20"/>
        <v>2183754886.3531632</v>
      </c>
      <c r="Q250" s="169">
        <f t="shared" si="21"/>
        <v>3833061290.2439785</v>
      </c>
      <c r="R250" s="116">
        <f t="shared" si="23"/>
        <v>80600000</v>
      </c>
      <c r="S250" s="116">
        <f t="shared" si="24"/>
        <v>3887061290.2439785</v>
      </c>
    </row>
    <row r="251" spans="1:19" s="48" customFormat="1" x14ac:dyDescent="0.3">
      <c r="A251" s="49"/>
      <c r="B251" s="236"/>
      <c r="C251" s="50">
        <v>8</v>
      </c>
      <c r="D251" s="170">
        <v>1100000</v>
      </c>
      <c r="E251" s="163">
        <v>0</v>
      </c>
      <c r="F251" s="114">
        <v>0</v>
      </c>
      <c r="G251" s="148">
        <v>0</v>
      </c>
      <c r="H251" s="114">
        <v>10600000</v>
      </c>
      <c r="I251" s="114">
        <v>70000000</v>
      </c>
      <c r="J251" s="114">
        <v>54000000</v>
      </c>
      <c r="K251" s="155">
        <f t="shared" si="19"/>
        <v>1678993919.1608503</v>
      </c>
      <c r="L251" s="117">
        <v>1.7999999999999999E-2</v>
      </c>
      <c r="M251" s="39">
        <v>0</v>
      </c>
      <c r="N251" s="132">
        <f t="shared" si="22"/>
        <v>2224182274.3075204</v>
      </c>
      <c r="O251" s="25">
        <v>1.7999999999999999E-2</v>
      </c>
      <c r="P251" s="39">
        <f t="shared" si="20"/>
        <v>2224182274.3075204</v>
      </c>
      <c r="Q251" s="169">
        <f t="shared" si="21"/>
        <v>3903176193.4683704</v>
      </c>
      <c r="R251" s="116">
        <f t="shared" si="23"/>
        <v>80600000</v>
      </c>
      <c r="S251" s="116">
        <f t="shared" si="24"/>
        <v>3957176193.4683704</v>
      </c>
    </row>
    <row r="252" spans="1:19" s="48" customFormat="1" x14ac:dyDescent="0.3">
      <c r="A252" s="49"/>
      <c r="B252" s="236"/>
      <c r="C252" s="50">
        <v>9</v>
      </c>
      <c r="D252" s="170">
        <v>1100000</v>
      </c>
      <c r="E252" s="163">
        <v>0</v>
      </c>
      <c r="F252" s="114">
        <v>0</v>
      </c>
      <c r="G252" s="148">
        <v>0</v>
      </c>
      <c r="H252" s="114">
        <v>10600000</v>
      </c>
      <c r="I252" s="114">
        <v>70000000</v>
      </c>
      <c r="J252" s="114">
        <v>54000000</v>
      </c>
      <c r="K252" s="155">
        <f t="shared" si="19"/>
        <v>1709215809.7057457</v>
      </c>
      <c r="L252" s="117">
        <v>1.7999999999999999E-2</v>
      </c>
      <c r="M252" s="39">
        <v>0</v>
      </c>
      <c r="N252" s="132">
        <f t="shared" si="22"/>
        <v>2265337355.2450557</v>
      </c>
      <c r="O252" s="25">
        <v>1.7999999999999999E-2</v>
      </c>
      <c r="P252" s="39">
        <f t="shared" si="20"/>
        <v>2265337355.2450557</v>
      </c>
      <c r="Q252" s="169">
        <f t="shared" si="21"/>
        <v>3974553164.9508014</v>
      </c>
      <c r="R252" s="116">
        <f t="shared" si="23"/>
        <v>80600000</v>
      </c>
      <c r="S252" s="116">
        <f t="shared" si="24"/>
        <v>4028553164.9508014</v>
      </c>
    </row>
    <row r="253" spans="1:19" s="48" customFormat="1" x14ac:dyDescent="0.3">
      <c r="A253" s="49"/>
      <c r="B253" s="236"/>
      <c r="C253" s="50">
        <v>10</v>
      </c>
      <c r="D253" s="170">
        <v>1100000</v>
      </c>
      <c r="E253" s="163">
        <v>0</v>
      </c>
      <c r="F253" s="114">
        <v>0</v>
      </c>
      <c r="G253" s="148">
        <v>0</v>
      </c>
      <c r="H253" s="114">
        <v>10600000</v>
      </c>
      <c r="I253" s="114">
        <v>70000000</v>
      </c>
      <c r="J253" s="114">
        <v>54000000</v>
      </c>
      <c r="K253" s="155">
        <f t="shared" si="19"/>
        <v>1739981694.2804492</v>
      </c>
      <c r="L253" s="117">
        <v>1.7999999999999999E-2</v>
      </c>
      <c r="M253" s="39">
        <v>0</v>
      </c>
      <c r="N253" s="132">
        <f t="shared" si="22"/>
        <v>2307233227.6394668</v>
      </c>
      <c r="O253" s="25">
        <v>1.7999999999999999E-2</v>
      </c>
      <c r="P253" s="39">
        <f t="shared" si="20"/>
        <v>2307233227.6394668</v>
      </c>
      <c r="Q253" s="169">
        <f t="shared" si="21"/>
        <v>4047214921.9199162</v>
      </c>
      <c r="R253" s="116">
        <f t="shared" si="23"/>
        <v>80600000</v>
      </c>
      <c r="S253" s="116">
        <f t="shared" si="24"/>
        <v>4101214921.9199162</v>
      </c>
    </row>
    <row r="254" spans="1:19" s="48" customFormat="1" ht="17.25" thickBot="1" x14ac:dyDescent="0.35">
      <c r="A254" s="51"/>
      <c r="B254" s="236"/>
      <c r="C254" s="52">
        <v>11</v>
      </c>
      <c r="D254" s="170">
        <v>1100000</v>
      </c>
      <c r="E254" s="163">
        <v>0</v>
      </c>
      <c r="F254" s="114">
        <v>0</v>
      </c>
      <c r="G254" s="148">
        <v>0</v>
      </c>
      <c r="H254" s="114">
        <v>10600000</v>
      </c>
      <c r="I254" s="114">
        <v>70000000</v>
      </c>
      <c r="J254" s="114">
        <v>54000000</v>
      </c>
      <c r="K254" s="155">
        <f t="shared" si="19"/>
        <v>1771301364.7774973</v>
      </c>
      <c r="L254" s="117">
        <v>1.7999999999999999E-2</v>
      </c>
      <c r="M254" s="39">
        <v>0</v>
      </c>
      <c r="N254" s="132">
        <f t="shared" si="22"/>
        <v>2349883225.7369771</v>
      </c>
      <c r="O254" s="94">
        <v>1.7999999999999999E-2</v>
      </c>
      <c r="P254" s="39">
        <f t="shared" si="20"/>
        <v>2349883225.7369771</v>
      </c>
      <c r="Q254" s="169">
        <f t="shared" si="21"/>
        <v>4121184590.5144744</v>
      </c>
      <c r="R254" s="116">
        <f t="shared" si="23"/>
        <v>80600000</v>
      </c>
      <c r="S254" s="116">
        <f t="shared" si="24"/>
        <v>4175184590.5144744</v>
      </c>
    </row>
    <row r="255" spans="1:19" s="48" customFormat="1" ht="17.25" thickBot="1" x14ac:dyDescent="0.35">
      <c r="A255" s="53"/>
      <c r="B255" s="236"/>
      <c r="C255" s="54">
        <v>12</v>
      </c>
      <c r="D255" s="170">
        <v>1100000</v>
      </c>
      <c r="E255" s="163">
        <v>0</v>
      </c>
      <c r="F255" s="114">
        <v>0</v>
      </c>
      <c r="G255" s="148">
        <v>0</v>
      </c>
      <c r="H255" s="114">
        <v>10600000</v>
      </c>
      <c r="I255" s="114">
        <v>70000000</v>
      </c>
      <c r="J255" s="114">
        <v>54000000</v>
      </c>
      <c r="K255" s="155">
        <f t="shared" si="19"/>
        <v>1803184789.3434923</v>
      </c>
      <c r="L255" s="117">
        <v>1.7999999999999999E-2</v>
      </c>
      <c r="M255" s="39">
        <v>0</v>
      </c>
      <c r="N255" s="132">
        <f t="shared" si="22"/>
        <v>2393300923.8002429</v>
      </c>
      <c r="O255" s="95">
        <v>1.7999999999999999E-2</v>
      </c>
      <c r="P255" s="39">
        <f t="shared" si="20"/>
        <v>2393300923.8002429</v>
      </c>
      <c r="Q255" s="169">
        <f t="shared" si="21"/>
        <v>4196485713.1437349</v>
      </c>
      <c r="R255" s="116">
        <f t="shared" si="23"/>
        <v>80600000</v>
      </c>
      <c r="S255" s="116">
        <f t="shared" si="24"/>
        <v>4250485713.1437349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abSelected="1" topLeftCell="B1" zoomScale="85" zoomScaleNormal="85" workbookViewId="0">
      <selection activeCell="P20" sqref="P20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52" t="s">
        <v>164</v>
      </c>
      <c r="H1" s="252"/>
    </row>
    <row r="2" spans="1:20" s="135" customFormat="1" x14ac:dyDescent="0.3">
      <c r="C2" s="135" t="s">
        <v>185</v>
      </c>
      <c r="D2" s="135" t="s">
        <v>0</v>
      </c>
      <c r="E2" s="135" t="s">
        <v>1</v>
      </c>
      <c r="F2" s="135" t="s">
        <v>167</v>
      </c>
      <c r="G2" s="135" t="s">
        <v>168</v>
      </c>
      <c r="H2" s="135" t="s">
        <v>163</v>
      </c>
      <c r="I2" s="135" t="s">
        <v>2</v>
      </c>
      <c r="J2" s="135" t="s">
        <v>293</v>
      </c>
      <c r="K2" s="135" t="s">
        <v>3</v>
      </c>
      <c r="L2" s="135" t="s">
        <v>294</v>
      </c>
      <c r="M2" s="135" t="s">
        <v>4</v>
      </c>
      <c r="N2" s="135" t="s">
        <v>5</v>
      </c>
      <c r="O2" s="135" t="s">
        <v>9</v>
      </c>
      <c r="P2" s="135" t="s">
        <v>6</v>
      </c>
      <c r="Q2" s="135" t="s">
        <v>186</v>
      </c>
      <c r="R2" s="135" t="s">
        <v>7</v>
      </c>
      <c r="S2" s="135" t="s">
        <v>10</v>
      </c>
      <c r="T2" s="135" t="s">
        <v>8</v>
      </c>
    </row>
    <row r="3" spans="1:20" s="187" customFormat="1" x14ac:dyDescent="0.3">
      <c r="A3" s="253">
        <v>2023</v>
      </c>
      <c r="B3" s="187" t="s">
        <v>73</v>
      </c>
      <c r="C3" s="188">
        <v>8340000</v>
      </c>
      <c r="D3" s="188">
        <v>0</v>
      </c>
      <c r="E3" s="188">
        <v>2500000</v>
      </c>
      <c r="F3" s="188"/>
      <c r="G3" s="188"/>
      <c r="H3" s="188"/>
      <c r="I3" s="188">
        <v>300000</v>
      </c>
      <c r="J3" s="188">
        <v>100000</v>
      </c>
      <c r="K3" s="188">
        <v>450000</v>
      </c>
      <c r="L3" s="188">
        <v>100000</v>
      </c>
      <c r="M3" s="188">
        <v>170000</v>
      </c>
      <c r="N3" s="188">
        <v>0</v>
      </c>
      <c r="O3" s="188">
        <v>100000</v>
      </c>
      <c r="P3" s="188">
        <v>0</v>
      </c>
      <c r="Q3" s="188">
        <v>3300000</v>
      </c>
      <c r="R3" s="188">
        <v>1300000</v>
      </c>
      <c r="S3" s="188">
        <f t="shared" ref="S3:S34" si="0">SUM(D3:R3)</f>
        <v>8320000</v>
      </c>
      <c r="T3" s="188">
        <f xml:space="preserve"> C3 - S3</f>
        <v>20000</v>
      </c>
    </row>
    <row r="4" spans="1:20" s="187" customFormat="1" x14ac:dyDescent="0.3">
      <c r="A4" s="253"/>
      <c r="B4" s="187" t="s">
        <v>74</v>
      </c>
      <c r="C4" s="188"/>
      <c r="D4" s="188">
        <v>0</v>
      </c>
      <c r="E4" s="188">
        <v>2500000</v>
      </c>
      <c r="F4" s="188"/>
      <c r="G4" s="188"/>
      <c r="H4" s="188"/>
      <c r="I4" s="188">
        <v>300000</v>
      </c>
      <c r="J4" s="188">
        <v>100000</v>
      </c>
      <c r="K4" s="188">
        <v>450000</v>
      </c>
      <c r="L4" s="188">
        <v>100000</v>
      </c>
      <c r="M4" s="188">
        <v>170000</v>
      </c>
      <c r="N4" s="188">
        <v>0</v>
      </c>
      <c r="O4" s="188">
        <v>100000</v>
      </c>
      <c r="P4" s="188">
        <v>0</v>
      </c>
      <c r="Q4" s="188">
        <v>3500000</v>
      </c>
      <c r="R4" s="188">
        <v>0</v>
      </c>
      <c r="S4" s="188">
        <f t="shared" si="0"/>
        <v>7220000</v>
      </c>
    </row>
    <row r="5" spans="1:20" s="189" customFormat="1" x14ac:dyDescent="0.3">
      <c r="A5" s="253"/>
      <c r="B5" s="189" t="s">
        <v>75</v>
      </c>
      <c r="C5" s="190"/>
      <c r="D5" s="190">
        <v>650000</v>
      </c>
      <c r="E5" s="190">
        <v>2500000</v>
      </c>
      <c r="F5" s="190"/>
      <c r="G5" s="190"/>
      <c r="H5" s="190"/>
      <c r="I5" s="190">
        <v>300000</v>
      </c>
      <c r="J5" s="190">
        <v>100000</v>
      </c>
      <c r="K5" s="190">
        <v>450000</v>
      </c>
      <c r="L5" s="190">
        <v>100000</v>
      </c>
      <c r="M5" s="190">
        <v>170000</v>
      </c>
      <c r="N5" s="190">
        <v>0</v>
      </c>
      <c r="O5" s="190">
        <v>100000</v>
      </c>
      <c r="P5" s="190">
        <v>0</v>
      </c>
      <c r="Q5" s="190">
        <v>2500000</v>
      </c>
      <c r="R5" s="190">
        <v>0</v>
      </c>
      <c r="S5" s="190">
        <f t="shared" si="0"/>
        <v>6870000</v>
      </c>
    </row>
    <row r="6" spans="1:20" s="187" customFormat="1" x14ac:dyDescent="0.3">
      <c r="A6" s="253"/>
      <c r="B6" s="187" t="s">
        <v>76</v>
      </c>
      <c r="C6" s="188"/>
      <c r="D6" s="188">
        <v>1885000</v>
      </c>
      <c r="E6" s="188">
        <v>500000</v>
      </c>
      <c r="F6" s="188"/>
      <c r="G6" s="188"/>
      <c r="H6" s="188"/>
      <c r="I6" s="188">
        <v>500000</v>
      </c>
      <c r="J6" s="188">
        <v>100000</v>
      </c>
      <c r="K6" s="188">
        <v>450000</v>
      </c>
      <c r="L6" s="188">
        <v>100000</v>
      </c>
      <c r="M6" s="188">
        <v>170000</v>
      </c>
      <c r="N6" s="188">
        <v>0</v>
      </c>
      <c r="O6" s="188">
        <v>100000</v>
      </c>
      <c r="P6" s="188">
        <v>0</v>
      </c>
      <c r="Q6" s="188">
        <v>2550000</v>
      </c>
      <c r="R6" s="188">
        <v>0</v>
      </c>
      <c r="S6" s="188">
        <f t="shared" si="0"/>
        <v>6355000</v>
      </c>
    </row>
    <row r="7" spans="1:20" s="187" customFormat="1" x14ac:dyDescent="0.3">
      <c r="A7" s="253"/>
      <c r="B7" s="187" t="s">
        <v>77</v>
      </c>
      <c r="C7" s="188"/>
      <c r="D7" s="188">
        <v>1000000</v>
      </c>
      <c r="E7" s="188">
        <v>100000</v>
      </c>
      <c r="F7" s="188">
        <v>420000</v>
      </c>
      <c r="G7" s="188">
        <v>100000</v>
      </c>
      <c r="H7" s="188">
        <v>400000</v>
      </c>
      <c r="I7" s="188">
        <v>500000</v>
      </c>
      <c r="J7" s="188">
        <v>100000</v>
      </c>
      <c r="K7" s="188">
        <v>630000</v>
      </c>
      <c r="L7" s="188">
        <v>100000</v>
      </c>
      <c r="M7" s="188">
        <v>170000</v>
      </c>
      <c r="N7" s="188">
        <v>0</v>
      </c>
      <c r="O7" s="188">
        <v>100000</v>
      </c>
      <c r="P7" s="188">
        <v>0</v>
      </c>
      <c r="Q7" s="188">
        <v>2800000</v>
      </c>
      <c r="R7" s="188">
        <v>400000</v>
      </c>
      <c r="S7" s="188">
        <f t="shared" si="0"/>
        <v>6820000</v>
      </c>
    </row>
    <row r="8" spans="1:20" s="187" customFormat="1" x14ac:dyDescent="0.3">
      <c r="A8" s="253"/>
      <c r="B8" s="187" t="s">
        <v>78</v>
      </c>
      <c r="C8" s="188"/>
      <c r="D8" s="188">
        <v>1000000</v>
      </c>
      <c r="E8" s="188">
        <v>1000000</v>
      </c>
      <c r="F8" s="188">
        <v>420000</v>
      </c>
      <c r="G8" s="188">
        <v>750000</v>
      </c>
      <c r="H8" s="188">
        <v>500000</v>
      </c>
      <c r="I8" s="188">
        <v>500000</v>
      </c>
      <c r="J8" s="188">
        <v>100000</v>
      </c>
      <c r="K8" s="188">
        <v>630000</v>
      </c>
      <c r="L8" s="188">
        <v>100000</v>
      </c>
      <c r="M8" s="188">
        <v>170000</v>
      </c>
      <c r="N8" s="188">
        <v>0</v>
      </c>
      <c r="O8" s="188">
        <v>100000</v>
      </c>
      <c r="P8" s="188">
        <v>0</v>
      </c>
      <c r="Q8" s="188">
        <v>2900000</v>
      </c>
      <c r="R8" s="188">
        <v>0</v>
      </c>
      <c r="S8" s="188">
        <f t="shared" si="0"/>
        <v>8170000</v>
      </c>
    </row>
    <row r="9" spans="1:20" s="187" customFormat="1" x14ac:dyDescent="0.3">
      <c r="A9" s="253"/>
      <c r="B9" s="187" t="s">
        <v>79</v>
      </c>
      <c r="C9" s="188"/>
      <c r="D9" s="188">
        <v>1000000</v>
      </c>
      <c r="E9" s="188">
        <v>1000000</v>
      </c>
      <c r="F9" s="188">
        <v>420000</v>
      </c>
      <c r="G9" s="188">
        <v>750000</v>
      </c>
      <c r="H9" s="188">
        <v>500000</v>
      </c>
      <c r="I9" s="188">
        <v>500000</v>
      </c>
      <c r="J9" s="188">
        <v>100000</v>
      </c>
      <c r="K9" s="188">
        <v>630000</v>
      </c>
      <c r="L9" s="188">
        <v>100000</v>
      </c>
      <c r="M9" s="188">
        <v>170000</v>
      </c>
      <c r="N9" s="188">
        <v>0</v>
      </c>
      <c r="O9" s="188">
        <v>100000</v>
      </c>
      <c r="P9" s="188">
        <v>0</v>
      </c>
      <c r="Q9" s="188">
        <v>2000000</v>
      </c>
      <c r="R9" s="188">
        <v>0</v>
      </c>
      <c r="S9" s="188">
        <f t="shared" si="0"/>
        <v>7270000</v>
      </c>
    </row>
    <row r="10" spans="1:20" s="187" customFormat="1" x14ac:dyDescent="0.3">
      <c r="A10" s="253"/>
      <c r="B10" s="187" t="s">
        <v>80</v>
      </c>
      <c r="C10" s="188"/>
      <c r="D10" s="188">
        <v>1000000</v>
      </c>
      <c r="E10" s="188">
        <v>1000000</v>
      </c>
      <c r="F10" s="188">
        <v>420000</v>
      </c>
      <c r="G10" s="188">
        <v>750000</v>
      </c>
      <c r="H10" s="188">
        <v>500000</v>
      </c>
      <c r="I10" s="188">
        <v>500000</v>
      </c>
      <c r="J10" s="188">
        <v>100000</v>
      </c>
      <c r="K10" s="188">
        <v>630000</v>
      </c>
      <c r="L10" s="188">
        <v>100000</v>
      </c>
      <c r="M10" s="188">
        <v>170000</v>
      </c>
      <c r="N10" s="188">
        <v>0</v>
      </c>
      <c r="O10" s="188">
        <v>100000</v>
      </c>
      <c r="P10" s="188">
        <v>0</v>
      </c>
      <c r="Q10" s="188">
        <v>2000000</v>
      </c>
      <c r="R10" s="188">
        <v>0</v>
      </c>
      <c r="S10" s="188">
        <f t="shared" si="0"/>
        <v>7270000</v>
      </c>
    </row>
    <row r="11" spans="1:20" s="187" customFormat="1" x14ac:dyDescent="0.3">
      <c r="A11" s="253"/>
      <c r="B11" s="187" t="s">
        <v>81</v>
      </c>
      <c r="C11" s="188"/>
      <c r="D11" s="188">
        <v>1000000</v>
      </c>
      <c r="E11" s="188">
        <v>1000000</v>
      </c>
      <c r="F11" s="188">
        <v>420000</v>
      </c>
      <c r="G11" s="188">
        <v>400000</v>
      </c>
      <c r="H11" s="188">
        <v>100000</v>
      </c>
      <c r="I11" s="188">
        <v>400000</v>
      </c>
      <c r="J11" s="188">
        <v>100000</v>
      </c>
      <c r="K11" s="188">
        <v>630000</v>
      </c>
      <c r="L11" s="188">
        <v>100000</v>
      </c>
      <c r="M11" s="188">
        <v>150000</v>
      </c>
      <c r="N11" s="188">
        <v>0</v>
      </c>
      <c r="O11" s="188">
        <v>100000</v>
      </c>
      <c r="P11" s="188">
        <v>0</v>
      </c>
      <c r="Q11" s="188">
        <v>3000000</v>
      </c>
      <c r="R11" s="188">
        <v>3580000</v>
      </c>
      <c r="S11" s="188">
        <f t="shared" si="0"/>
        <v>10980000</v>
      </c>
    </row>
    <row r="12" spans="1:20" s="187" customFormat="1" x14ac:dyDescent="0.3">
      <c r="A12" s="253"/>
      <c r="B12" s="187" t="s">
        <v>82</v>
      </c>
      <c r="C12" s="188"/>
      <c r="D12" s="188">
        <v>0</v>
      </c>
      <c r="E12" s="188">
        <v>7000000</v>
      </c>
      <c r="F12" s="188">
        <v>420000</v>
      </c>
      <c r="G12" s="188">
        <v>400000</v>
      </c>
      <c r="H12" s="188">
        <v>100000</v>
      </c>
      <c r="I12" s="188">
        <v>400000</v>
      </c>
      <c r="J12" s="188">
        <v>100000</v>
      </c>
      <c r="K12" s="188">
        <v>630000</v>
      </c>
      <c r="L12" s="188">
        <v>100000</v>
      </c>
      <c r="M12" s="188">
        <v>1000000</v>
      </c>
      <c r="N12" s="188">
        <v>0</v>
      </c>
      <c r="O12" s="188">
        <v>100000</v>
      </c>
      <c r="P12" s="188">
        <v>0</v>
      </c>
      <c r="Q12" s="188">
        <v>3000000</v>
      </c>
      <c r="R12" s="188">
        <v>580000</v>
      </c>
      <c r="S12" s="188">
        <f t="shared" si="0"/>
        <v>13830000</v>
      </c>
      <c r="T12" s="188">
        <v>11500000</v>
      </c>
    </row>
    <row r="13" spans="1:20" s="187" customFormat="1" x14ac:dyDescent="0.3">
      <c r="A13" s="253"/>
      <c r="B13" s="187" t="s">
        <v>83</v>
      </c>
      <c r="C13" s="188">
        <f xml:space="preserve"> T12 + 7150000</f>
        <v>18650000</v>
      </c>
      <c r="D13" s="188">
        <v>0</v>
      </c>
      <c r="E13" s="188">
        <v>4000000</v>
      </c>
      <c r="F13" s="188">
        <v>420000</v>
      </c>
      <c r="G13" s="188">
        <v>300000</v>
      </c>
      <c r="H13" s="188">
        <v>100000</v>
      </c>
      <c r="I13" s="188">
        <v>200000</v>
      </c>
      <c r="J13" s="188">
        <v>100000</v>
      </c>
      <c r="K13" s="188">
        <v>630000</v>
      </c>
      <c r="L13" s="188">
        <v>100000</v>
      </c>
      <c r="M13" s="188">
        <v>1000000</v>
      </c>
      <c r="N13" s="188">
        <v>0</v>
      </c>
      <c r="O13" s="188">
        <v>100000</v>
      </c>
      <c r="P13" s="188">
        <v>750000</v>
      </c>
      <c r="Q13" s="188">
        <v>3000000</v>
      </c>
      <c r="R13" s="188">
        <f xml:space="preserve"> 580000 + 5400000 +700000</f>
        <v>6680000</v>
      </c>
      <c r="S13" s="188">
        <f t="shared" si="0"/>
        <v>17380000</v>
      </c>
      <c r="T13" s="188">
        <f t="shared" ref="T13:T44" si="1" xml:space="preserve"> C13 - S13</f>
        <v>1270000</v>
      </c>
    </row>
    <row r="14" spans="1:20" s="230" customFormat="1" ht="17.25" thickBot="1" x14ac:dyDescent="0.35">
      <c r="A14" s="253"/>
      <c r="B14" s="230" t="s">
        <v>84</v>
      </c>
      <c r="C14" s="231">
        <f xml:space="preserve"> T13 + 7150000</f>
        <v>8420000</v>
      </c>
      <c r="D14" s="231">
        <v>0</v>
      </c>
      <c r="E14" s="231">
        <v>1400000</v>
      </c>
      <c r="F14" s="231">
        <v>420000</v>
      </c>
      <c r="G14" s="231">
        <v>0</v>
      </c>
      <c r="H14" s="231">
        <v>100000</v>
      </c>
      <c r="I14" s="231">
        <v>200000</v>
      </c>
      <c r="J14" s="231">
        <v>100000</v>
      </c>
      <c r="K14" s="231">
        <v>630000</v>
      </c>
      <c r="L14" s="231">
        <v>100000</v>
      </c>
      <c r="M14" s="231">
        <v>600000</v>
      </c>
      <c r="N14" s="231">
        <v>0</v>
      </c>
      <c r="O14" s="231">
        <v>100000</v>
      </c>
      <c r="P14" s="231">
        <v>300000</v>
      </c>
      <c r="Q14" s="231">
        <v>3000000</v>
      </c>
      <c r="R14" s="231">
        <v>1580000</v>
      </c>
      <c r="S14" s="231">
        <f t="shared" si="0"/>
        <v>8530000</v>
      </c>
      <c r="T14" s="231">
        <f xml:space="preserve"> C14 - S14 +1000000</f>
        <v>890000</v>
      </c>
    </row>
    <row r="15" spans="1:20" s="232" customFormat="1" x14ac:dyDescent="0.3">
      <c r="A15" s="253">
        <v>2024</v>
      </c>
      <c r="B15" s="232" t="s">
        <v>73</v>
      </c>
      <c r="C15" s="233">
        <f xml:space="preserve"> T14 + 7150000 +340000</f>
        <v>8380000</v>
      </c>
      <c r="D15" s="233">
        <v>0</v>
      </c>
      <c r="E15" s="233">
        <v>0</v>
      </c>
      <c r="F15" s="233">
        <v>420000</v>
      </c>
      <c r="G15" s="233">
        <v>300000</v>
      </c>
      <c r="H15" s="233">
        <v>100000</v>
      </c>
      <c r="I15" s="233">
        <v>200000</v>
      </c>
      <c r="J15" s="233">
        <v>100000</v>
      </c>
      <c r="K15" s="233">
        <v>630000</v>
      </c>
      <c r="L15" s="233">
        <v>100000</v>
      </c>
      <c r="M15" s="233">
        <v>230000</v>
      </c>
      <c r="N15" s="233">
        <v>0</v>
      </c>
      <c r="O15" s="233">
        <v>100000</v>
      </c>
      <c r="P15" s="233">
        <v>1500000</v>
      </c>
      <c r="Q15" s="233">
        <v>3100000</v>
      </c>
      <c r="R15" s="233">
        <v>890000</v>
      </c>
      <c r="S15" s="233">
        <f t="shared" si="0"/>
        <v>7670000</v>
      </c>
      <c r="T15" s="233">
        <f t="shared" si="1"/>
        <v>710000</v>
      </c>
    </row>
    <row r="16" spans="1:20" s="18" customFormat="1" x14ac:dyDescent="0.3">
      <c r="A16" s="253"/>
      <c r="B16" s="18" t="s">
        <v>74</v>
      </c>
      <c r="C16" s="191">
        <f xml:space="preserve"> T15 + 7370000 + 1800000</f>
        <v>9880000</v>
      </c>
      <c r="D16" s="192">
        <v>0</v>
      </c>
      <c r="E16" s="192">
        <v>0</v>
      </c>
      <c r="F16" s="192">
        <v>420000</v>
      </c>
      <c r="G16" s="200">
        <v>0</v>
      </c>
      <c r="H16" s="192">
        <v>100000</v>
      </c>
      <c r="I16" s="192">
        <v>200000</v>
      </c>
      <c r="J16" s="192">
        <v>100000</v>
      </c>
      <c r="K16" s="192">
        <v>630000</v>
      </c>
      <c r="L16" s="192">
        <v>100000</v>
      </c>
      <c r="M16" s="192">
        <v>150000</v>
      </c>
      <c r="N16" s="192">
        <v>0</v>
      </c>
      <c r="O16" s="192">
        <v>100000</v>
      </c>
      <c r="P16" s="2">
        <v>1500000</v>
      </c>
      <c r="Q16" s="2">
        <v>2500000</v>
      </c>
      <c r="R16" s="192">
        <v>0</v>
      </c>
      <c r="S16" s="192">
        <f t="shared" si="0"/>
        <v>5800000</v>
      </c>
      <c r="T16" s="192">
        <f t="shared" si="1"/>
        <v>4080000</v>
      </c>
    </row>
    <row r="17" spans="1:20" s="32" customFormat="1" x14ac:dyDescent="0.3">
      <c r="A17" s="253"/>
      <c r="B17" s="32" t="s">
        <v>75</v>
      </c>
      <c r="C17" s="191">
        <f xml:space="preserve"> T16 + 7370000</f>
        <v>11450000</v>
      </c>
      <c r="D17" s="192">
        <v>0</v>
      </c>
      <c r="E17" s="192">
        <v>0</v>
      </c>
      <c r="F17" s="191">
        <v>420000</v>
      </c>
      <c r="G17" s="200">
        <v>0</v>
      </c>
      <c r="H17" s="191">
        <v>100000</v>
      </c>
      <c r="I17" s="191">
        <v>200000</v>
      </c>
      <c r="J17" s="191">
        <v>100000</v>
      </c>
      <c r="K17" s="191">
        <v>630000</v>
      </c>
      <c r="L17" s="191">
        <v>100000</v>
      </c>
      <c r="M17" s="191">
        <v>150000</v>
      </c>
      <c r="N17" s="191">
        <v>0</v>
      </c>
      <c r="O17" s="191">
        <v>100000</v>
      </c>
      <c r="P17" s="192">
        <v>0</v>
      </c>
      <c r="Q17" s="2">
        <v>2500000</v>
      </c>
      <c r="R17" s="191">
        <f xml:space="preserve"> 5400000</f>
        <v>5400000</v>
      </c>
      <c r="S17" s="191">
        <f t="shared" si="0"/>
        <v>9700000</v>
      </c>
      <c r="T17" s="191">
        <f t="shared" si="1"/>
        <v>1750000</v>
      </c>
    </row>
    <row r="18" spans="1:20" x14ac:dyDescent="0.3">
      <c r="A18" s="253"/>
      <c r="B18" s="1" t="s">
        <v>76</v>
      </c>
      <c r="C18" s="191">
        <f xml:space="preserve"> T17 + 7370000</f>
        <v>9120000</v>
      </c>
      <c r="D18" s="192">
        <v>0</v>
      </c>
      <c r="E18" s="192">
        <v>0</v>
      </c>
      <c r="F18" s="2">
        <v>420000</v>
      </c>
      <c r="G18" s="200">
        <v>0</v>
      </c>
      <c r="H18" s="193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94">
        <v>150000</v>
      </c>
      <c r="N18" s="2">
        <v>0</v>
      </c>
      <c r="O18" s="2">
        <v>100000</v>
      </c>
      <c r="P18" s="2">
        <v>1500000</v>
      </c>
      <c r="Q18" s="2">
        <v>2500000</v>
      </c>
      <c r="R18" s="195">
        <v>0</v>
      </c>
      <c r="S18" s="2">
        <f t="shared" si="0"/>
        <v>5800000</v>
      </c>
      <c r="T18" s="2">
        <f t="shared" si="1"/>
        <v>3320000</v>
      </c>
    </row>
    <row r="19" spans="1:20" x14ac:dyDescent="0.3">
      <c r="A19" s="253"/>
      <c r="B19" s="1" t="s">
        <v>77</v>
      </c>
      <c r="C19" s="191">
        <f t="shared" ref="C19" si="2" xml:space="preserve"> T18 + 7150000</f>
        <v>10470000</v>
      </c>
      <c r="D19" s="192">
        <v>0</v>
      </c>
      <c r="E19" s="192">
        <v>0</v>
      </c>
      <c r="F19" s="2">
        <v>420000</v>
      </c>
      <c r="G19" s="200">
        <v>0</v>
      </c>
      <c r="H19" s="193">
        <v>100000</v>
      </c>
      <c r="I19" s="2">
        <v>200000</v>
      </c>
      <c r="J19" s="2">
        <v>100000</v>
      </c>
      <c r="K19" s="2">
        <v>630000</v>
      </c>
      <c r="L19" s="2">
        <v>100000</v>
      </c>
      <c r="M19" s="194">
        <v>150000</v>
      </c>
      <c r="N19" s="2">
        <v>0</v>
      </c>
      <c r="O19" s="2">
        <v>100000</v>
      </c>
      <c r="P19" s="2">
        <v>0</v>
      </c>
      <c r="Q19" s="2">
        <v>2500000</v>
      </c>
      <c r="R19" s="195">
        <v>3000000</v>
      </c>
      <c r="S19" s="2">
        <f t="shared" si="0"/>
        <v>7300000</v>
      </c>
      <c r="T19" s="2">
        <f t="shared" si="1"/>
        <v>3170000</v>
      </c>
    </row>
    <row r="20" spans="1:20" x14ac:dyDescent="0.3">
      <c r="A20" s="253"/>
      <c r="B20" s="1" t="s">
        <v>78</v>
      </c>
      <c r="C20" s="191">
        <f t="shared" ref="C20:C26" si="3" xml:space="preserve"> T19 + 7370000</f>
        <v>10540000</v>
      </c>
      <c r="D20" s="192">
        <v>0</v>
      </c>
      <c r="E20" s="192">
        <v>0</v>
      </c>
      <c r="F20" s="2">
        <v>420000</v>
      </c>
      <c r="G20" s="200">
        <v>300000</v>
      </c>
      <c r="H20" s="193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94">
        <v>150000</v>
      </c>
      <c r="N20" s="2">
        <v>0</v>
      </c>
      <c r="O20" s="2">
        <v>100000</v>
      </c>
      <c r="P20" s="2">
        <v>0</v>
      </c>
      <c r="Q20" s="2">
        <v>2500000</v>
      </c>
      <c r="R20" s="195">
        <v>0</v>
      </c>
      <c r="S20" s="2">
        <f t="shared" si="0"/>
        <v>4600000</v>
      </c>
      <c r="T20" s="2">
        <f t="shared" si="1"/>
        <v>5940000</v>
      </c>
    </row>
    <row r="21" spans="1:20" s="32" customFormat="1" x14ac:dyDescent="0.3">
      <c r="A21" s="253"/>
      <c r="B21" s="32" t="s">
        <v>79</v>
      </c>
      <c r="C21" s="191">
        <f t="shared" si="3"/>
        <v>13310000</v>
      </c>
      <c r="D21" s="192">
        <v>0</v>
      </c>
      <c r="E21" s="192">
        <v>0</v>
      </c>
      <c r="F21" s="191">
        <v>420000</v>
      </c>
      <c r="G21" s="200">
        <v>300000</v>
      </c>
      <c r="H21" s="191">
        <v>100000</v>
      </c>
      <c r="I21" s="191">
        <v>200000</v>
      </c>
      <c r="J21" s="191">
        <v>100000</v>
      </c>
      <c r="K21" s="191">
        <v>630000</v>
      </c>
      <c r="L21" s="191">
        <v>100000</v>
      </c>
      <c r="M21" s="191">
        <v>150000</v>
      </c>
      <c r="N21" s="191">
        <v>0</v>
      </c>
      <c r="O21" s="191">
        <v>100000</v>
      </c>
      <c r="P21" s="2">
        <v>0</v>
      </c>
      <c r="Q21" s="2">
        <v>2000000</v>
      </c>
      <c r="R21" s="191">
        <f xml:space="preserve"> 8400000</f>
        <v>8400000</v>
      </c>
      <c r="S21" s="191">
        <f t="shared" si="0"/>
        <v>12500000</v>
      </c>
      <c r="T21" s="191">
        <f t="shared" si="1"/>
        <v>810000</v>
      </c>
    </row>
    <row r="22" spans="1:20" x14ac:dyDescent="0.3">
      <c r="A22" s="253"/>
      <c r="B22" s="1" t="s">
        <v>80</v>
      </c>
      <c r="C22" s="191">
        <f t="shared" si="3"/>
        <v>8180000</v>
      </c>
      <c r="D22" s="192">
        <v>0</v>
      </c>
      <c r="E22" s="192">
        <v>0</v>
      </c>
      <c r="F22" s="2">
        <v>420000</v>
      </c>
      <c r="G22" s="200">
        <v>300000</v>
      </c>
      <c r="H22" s="193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94">
        <v>150000</v>
      </c>
      <c r="N22" s="2">
        <v>0</v>
      </c>
      <c r="O22" s="2">
        <v>100000</v>
      </c>
      <c r="P22" s="2">
        <v>1500000</v>
      </c>
      <c r="Q22" s="2">
        <v>2000000</v>
      </c>
      <c r="R22" s="2">
        <v>0</v>
      </c>
      <c r="S22" s="2">
        <f t="shared" si="0"/>
        <v>5600000</v>
      </c>
      <c r="T22" s="2">
        <f t="shared" si="1"/>
        <v>2580000</v>
      </c>
    </row>
    <row r="23" spans="1:20" x14ac:dyDescent="0.3">
      <c r="A23" s="253"/>
      <c r="B23" s="1" t="s">
        <v>81</v>
      </c>
      <c r="C23" s="191">
        <f t="shared" si="3"/>
        <v>9950000</v>
      </c>
      <c r="D23" s="192">
        <v>0</v>
      </c>
      <c r="E23" s="192">
        <v>0</v>
      </c>
      <c r="F23" s="2">
        <v>420000</v>
      </c>
      <c r="G23" s="200">
        <v>300000</v>
      </c>
      <c r="H23" s="193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94">
        <v>150000</v>
      </c>
      <c r="N23" s="2">
        <v>0</v>
      </c>
      <c r="O23" s="2">
        <v>100000</v>
      </c>
      <c r="P23" s="2">
        <v>0</v>
      </c>
      <c r="Q23" s="2">
        <v>2000000</v>
      </c>
      <c r="R23" s="2">
        <v>400000</v>
      </c>
      <c r="S23" s="2">
        <f t="shared" si="0"/>
        <v>4500000</v>
      </c>
      <c r="T23" s="2">
        <f t="shared" si="1"/>
        <v>5450000</v>
      </c>
    </row>
    <row r="24" spans="1:20" x14ac:dyDescent="0.3">
      <c r="A24" s="253"/>
      <c r="B24" s="1" t="s">
        <v>82</v>
      </c>
      <c r="C24" s="191">
        <f t="shared" si="3"/>
        <v>12820000</v>
      </c>
      <c r="D24" s="192">
        <v>0</v>
      </c>
      <c r="E24" s="192">
        <v>0</v>
      </c>
      <c r="F24" s="2">
        <v>420000</v>
      </c>
      <c r="G24" s="200">
        <v>300000</v>
      </c>
      <c r="H24" s="193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94">
        <v>150000</v>
      </c>
      <c r="N24" s="2">
        <v>0</v>
      </c>
      <c r="O24" s="2">
        <v>100000</v>
      </c>
      <c r="P24" s="2">
        <v>1500000</v>
      </c>
      <c r="Q24" s="2">
        <v>2000000</v>
      </c>
      <c r="R24" s="2">
        <v>0</v>
      </c>
      <c r="S24" s="2">
        <f t="shared" si="0"/>
        <v>5600000</v>
      </c>
      <c r="T24" s="2">
        <f t="shared" si="1"/>
        <v>7220000</v>
      </c>
    </row>
    <row r="25" spans="1:20" x14ac:dyDescent="0.3">
      <c r="A25" s="253"/>
      <c r="B25" s="1" t="s">
        <v>83</v>
      </c>
      <c r="C25" s="191">
        <f t="shared" si="3"/>
        <v>14590000</v>
      </c>
      <c r="D25" s="192">
        <v>0</v>
      </c>
      <c r="E25" s="192">
        <v>0</v>
      </c>
      <c r="F25" s="2">
        <v>420000</v>
      </c>
      <c r="G25" s="200">
        <v>300000</v>
      </c>
      <c r="H25" s="193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94">
        <v>150000</v>
      </c>
      <c r="N25" s="2">
        <v>0</v>
      </c>
      <c r="O25" s="2">
        <v>100000</v>
      </c>
      <c r="P25" s="2">
        <v>0</v>
      </c>
      <c r="Q25" s="2">
        <v>2000000</v>
      </c>
      <c r="R25" s="2">
        <v>0</v>
      </c>
      <c r="S25" s="2">
        <f t="shared" si="0"/>
        <v>4100000</v>
      </c>
      <c r="T25" s="2">
        <f t="shared" si="1"/>
        <v>10490000</v>
      </c>
    </row>
    <row r="26" spans="1:20" s="208" customFormat="1" ht="17.25" thickBot="1" x14ac:dyDescent="0.35">
      <c r="A26" s="253"/>
      <c r="B26" s="208" t="s">
        <v>84</v>
      </c>
      <c r="C26" s="209">
        <f t="shared" si="3"/>
        <v>17860000</v>
      </c>
      <c r="D26" s="209">
        <v>0</v>
      </c>
      <c r="E26" s="209">
        <v>0</v>
      </c>
      <c r="F26" s="209">
        <v>420000</v>
      </c>
      <c r="G26" s="211">
        <v>300000</v>
      </c>
      <c r="H26" s="209">
        <v>100000</v>
      </c>
      <c r="I26" s="209">
        <v>200000</v>
      </c>
      <c r="J26" s="209">
        <v>100000</v>
      </c>
      <c r="K26" s="209">
        <v>630000</v>
      </c>
      <c r="L26" s="209">
        <v>100000</v>
      </c>
      <c r="M26" s="209">
        <v>150000</v>
      </c>
      <c r="N26" s="209">
        <v>0</v>
      </c>
      <c r="O26" s="209">
        <v>100000</v>
      </c>
      <c r="P26" s="209">
        <v>1500000</v>
      </c>
      <c r="Q26" s="210">
        <v>2000000</v>
      </c>
      <c r="R26" s="209">
        <v>0</v>
      </c>
      <c r="S26" s="209">
        <f t="shared" si="0"/>
        <v>5600000</v>
      </c>
      <c r="T26" s="209">
        <f t="shared" si="1"/>
        <v>12260000</v>
      </c>
    </row>
    <row r="27" spans="1:20" s="79" customFormat="1" x14ac:dyDescent="0.3">
      <c r="A27" s="253">
        <v>2025</v>
      </c>
      <c r="B27" s="79" t="s">
        <v>73</v>
      </c>
      <c r="C27" s="199">
        <f t="shared" ref="C27:C90" si="4" xml:space="preserve"> T26 + 7370000</f>
        <v>19630000</v>
      </c>
      <c r="D27" s="200">
        <v>0</v>
      </c>
      <c r="E27" s="201">
        <v>1100000</v>
      </c>
      <c r="F27" s="202">
        <v>420000</v>
      </c>
      <c r="G27" s="200">
        <v>300000</v>
      </c>
      <c r="H27" s="201">
        <v>100000</v>
      </c>
      <c r="I27" s="202">
        <v>200000</v>
      </c>
      <c r="J27" s="202">
        <v>100000</v>
      </c>
      <c r="K27" s="202">
        <v>630000</v>
      </c>
      <c r="L27" s="202">
        <v>100000</v>
      </c>
      <c r="M27" s="203">
        <v>150000</v>
      </c>
      <c r="N27" s="202">
        <v>0</v>
      </c>
      <c r="O27" s="202">
        <v>100000</v>
      </c>
      <c r="P27" s="202">
        <v>0</v>
      </c>
      <c r="Q27" s="2">
        <v>2000000</v>
      </c>
      <c r="R27" s="202">
        <v>3000000</v>
      </c>
      <c r="S27" s="202">
        <f t="shared" si="0"/>
        <v>8200000</v>
      </c>
      <c r="T27" s="202">
        <f t="shared" si="1"/>
        <v>11430000</v>
      </c>
    </row>
    <row r="28" spans="1:20" x14ac:dyDescent="0.3">
      <c r="A28" s="253"/>
      <c r="B28" s="1" t="s">
        <v>74</v>
      </c>
      <c r="C28" s="191">
        <f t="shared" si="4"/>
        <v>18800000</v>
      </c>
      <c r="D28" s="192">
        <v>0</v>
      </c>
      <c r="E28" s="193">
        <v>1100000</v>
      </c>
      <c r="F28" s="2">
        <v>420000</v>
      </c>
      <c r="G28" s="200">
        <v>300000</v>
      </c>
      <c r="H28" s="193">
        <v>100000</v>
      </c>
      <c r="I28" s="2">
        <v>200000</v>
      </c>
      <c r="J28" s="2">
        <v>100000</v>
      </c>
      <c r="K28" s="2">
        <v>630000</v>
      </c>
      <c r="L28" s="2">
        <v>100000</v>
      </c>
      <c r="M28" s="194">
        <v>150000</v>
      </c>
      <c r="N28" s="2">
        <v>0</v>
      </c>
      <c r="O28" s="2">
        <v>100000</v>
      </c>
      <c r="P28" s="2">
        <v>1500000</v>
      </c>
      <c r="Q28" s="2">
        <v>2000000</v>
      </c>
      <c r="R28" s="2">
        <v>0</v>
      </c>
      <c r="S28" s="2">
        <f t="shared" si="0"/>
        <v>6700000</v>
      </c>
      <c r="T28" s="2">
        <f t="shared" si="1"/>
        <v>12100000</v>
      </c>
    </row>
    <row r="29" spans="1:20" x14ac:dyDescent="0.3">
      <c r="A29" s="253"/>
      <c r="B29" s="1" t="s">
        <v>75</v>
      </c>
      <c r="C29" s="191">
        <f t="shared" si="4"/>
        <v>19470000</v>
      </c>
      <c r="D29" s="192">
        <v>0</v>
      </c>
      <c r="E29" s="193">
        <v>1100000</v>
      </c>
      <c r="F29" s="2">
        <v>420000</v>
      </c>
      <c r="G29" s="200">
        <v>300000</v>
      </c>
      <c r="H29" s="193">
        <v>100000</v>
      </c>
      <c r="I29" s="2">
        <v>200000</v>
      </c>
      <c r="J29" s="2">
        <v>100000</v>
      </c>
      <c r="K29" s="2">
        <v>630000</v>
      </c>
      <c r="L29" s="2">
        <v>100000</v>
      </c>
      <c r="M29" s="194">
        <v>150000</v>
      </c>
      <c r="N29" s="2">
        <v>0</v>
      </c>
      <c r="O29" s="2">
        <v>100000</v>
      </c>
      <c r="P29" s="192">
        <v>0</v>
      </c>
      <c r="Q29" s="2">
        <v>2000000</v>
      </c>
      <c r="R29" s="2">
        <v>0</v>
      </c>
      <c r="S29" s="2">
        <f t="shared" si="0"/>
        <v>5200000</v>
      </c>
      <c r="T29" s="2">
        <f t="shared" si="1"/>
        <v>14270000</v>
      </c>
    </row>
    <row r="30" spans="1:20" x14ac:dyDescent="0.3">
      <c r="A30" s="253"/>
      <c r="B30" s="1" t="s">
        <v>76</v>
      </c>
      <c r="C30" s="191">
        <f t="shared" si="4"/>
        <v>21640000</v>
      </c>
      <c r="D30" s="192">
        <v>0</v>
      </c>
      <c r="E30" s="193">
        <v>1100000</v>
      </c>
      <c r="F30" s="2">
        <v>420000</v>
      </c>
      <c r="G30" s="200">
        <v>300000</v>
      </c>
      <c r="H30" s="193">
        <v>100000</v>
      </c>
      <c r="I30" s="2">
        <v>200000</v>
      </c>
      <c r="J30" s="2">
        <v>100000</v>
      </c>
      <c r="K30" s="2">
        <v>630000</v>
      </c>
      <c r="L30" s="2">
        <v>100000</v>
      </c>
      <c r="M30" s="194">
        <v>150000</v>
      </c>
      <c r="N30" s="2">
        <v>0</v>
      </c>
      <c r="O30" s="2">
        <v>100000</v>
      </c>
      <c r="P30" s="2">
        <v>1500000</v>
      </c>
      <c r="Q30" s="2">
        <v>2000000</v>
      </c>
      <c r="R30" s="2">
        <v>0</v>
      </c>
      <c r="S30" s="2">
        <f t="shared" si="0"/>
        <v>6700000</v>
      </c>
      <c r="T30" s="2">
        <f t="shared" si="1"/>
        <v>14940000</v>
      </c>
    </row>
    <row r="31" spans="1:20" x14ac:dyDescent="0.3">
      <c r="A31" s="253"/>
      <c r="B31" s="1" t="s">
        <v>77</v>
      </c>
      <c r="C31" s="191">
        <f t="shared" si="4"/>
        <v>22310000</v>
      </c>
      <c r="D31" s="192">
        <v>0</v>
      </c>
      <c r="E31" s="193">
        <v>1100000</v>
      </c>
      <c r="F31" s="2">
        <v>420000</v>
      </c>
      <c r="G31" s="200">
        <v>300000</v>
      </c>
      <c r="H31" s="193">
        <v>100000</v>
      </c>
      <c r="I31" s="2">
        <v>200000</v>
      </c>
      <c r="J31" s="2">
        <v>100000</v>
      </c>
      <c r="K31" s="2">
        <v>630000</v>
      </c>
      <c r="L31" s="2">
        <v>100000</v>
      </c>
      <c r="M31" s="194">
        <v>150000</v>
      </c>
      <c r="N31" s="2">
        <v>0</v>
      </c>
      <c r="O31" s="2">
        <v>100000</v>
      </c>
      <c r="P31" s="2">
        <v>0</v>
      </c>
      <c r="Q31" s="2">
        <v>2000000</v>
      </c>
      <c r="R31" s="2">
        <v>3000000</v>
      </c>
      <c r="S31" s="2">
        <f t="shared" si="0"/>
        <v>8200000</v>
      </c>
      <c r="T31" s="2">
        <f t="shared" si="1"/>
        <v>14110000</v>
      </c>
    </row>
    <row r="32" spans="1:20" x14ac:dyDescent="0.3">
      <c r="A32" s="253"/>
      <c r="B32" s="1" t="s">
        <v>78</v>
      </c>
      <c r="C32" s="191">
        <f t="shared" si="4"/>
        <v>21480000</v>
      </c>
      <c r="D32" s="192">
        <v>0</v>
      </c>
      <c r="E32" s="193">
        <v>1100000</v>
      </c>
      <c r="F32" s="2">
        <v>420000</v>
      </c>
      <c r="G32" s="200">
        <v>300000</v>
      </c>
      <c r="H32" s="193">
        <v>100000</v>
      </c>
      <c r="I32" s="2">
        <v>200000</v>
      </c>
      <c r="J32" s="2">
        <v>100000</v>
      </c>
      <c r="K32" s="2">
        <v>630000</v>
      </c>
      <c r="L32" s="2">
        <v>100000</v>
      </c>
      <c r="M32" s="194">
        <v>150000</v>
      </c>
      <c r="N32" s="2">
        <v>0</v>
      </c>
      <c r="O32" s="2">
        <v>100000</v>
      </c>
      <c r="P32" s="2">
        <v>1500000</v>
      </c>
      <c r="Q32" s="2">
        <v>2000000</v>
      </c>
      <c r="R32" s="2">
        <v>0</v>
      </c>
      <c r="S32" s="2">
        <f t="shared" si="0"/>
        <v>6700000</v>
      </c>
      <c r="T32" s="2">
        <f t="shared" si="1"/>
        <v>14780000</v>
      </c>
    </row>
    <row r="33" spans="1:20" x14ac:dyDescent="0.3">
      <c r="A33" s="253"/>
      <c r="B33" s="1" t="s">
        <v>79</v>
      </c>
      <c r="C33" s="191">
        <f t="shared" si="4"/>
        <v>22150000</v>
      </c>
      <c r="D33" s="192">
        <v>0</v>
      </c>
      <c r="E33" s="193">
        <v>1100000</v>
      </c>
      <c r="F33" s="2">
        <v>420000</v>
      </c>
      <c r="G33" s="200">
        <v>300000</v>
      </c>
      <c r="H33" s="193">
        <v>100000</v>
      </c>
      <c r="I33" s="2">
        <v>200000</v>
      </c>
      <c r="J33" s="2">
        <v>100000</v>
      </c>
      <c r="K33" s="2">
        <v>630000</v>
      </c>
      <c r="L33" s="2">
        <v>100000</v>
      </c>
      <c r="M33" s="194">
        <v>150000</v>
      </c>
      <c r="N33" s="2">
        <v>0</v>
      </c>
      <c r="O33" s="2">
        <v>100000</v>
      </c>
      <c r="P33" s="2">
        <v>0</v>
      </c>
      <c r="Q33" s="2">
        <v>2000000</v>
      </c>
      <c r="R33" s="2">
        <v>3000000</v>
      </c>
      <c r="S33" s="2">
        <f t="shared" si="0"/>
        <v>8200000</v>
      </c>
      <c r="T33" s="2">
        <f t="shared" si="1"/>
        <v>13950000</v>
      </c>
    </row>
    <row r="34" spans="1:20" x14ac:dyDescent="0.3">
      <c r="A34" s="253"/>
      <c r="B34" s="1" t="s">
        <v>80</v>
      </c>
      <c r="C34" s="191">
        <f t="shared" si="4"/>
        <v>21320000</v>
      </c>
      <c r="D34" s="192">
        <v>0</v>
      </c>
      <c r="E34" s="193">
        <v>1100000</v>
      </c>
      <c r="F34" s="2">
        <v>420000</v>
      </c>
      <c r="G34" s="200">
        <v>300000</v>
      </c>
      <c r="H34" s="193">
        <v>100000</v>
      </c>
      <c r="I34" s="2">
        <v>200000</v>
      </c>
      <c r="J34" s="2">
        <v>100000</v>
      </c>
      <c r="K34" s="2">
        <v>630000</v>
      </c>
      <c r="L34" s="2">
        <v>100000</v>
      </c>
      <c r="M34" s="194">
        <v>150000</v>
      </c>
      <c r="N34" s="2">
        <v>0</v>
      </c>
      <c r="O34" s="2">
        <v>100000</v>
      </c>
      <c r="P34" s="2">
        <v>1500000</v>
      </c>
      <c r="Q34" s="2">
        <v>2000000</v>
      </c>
      <c r="R34" s="2">
        <v>0</v>
      </c>
      <c r="S34" s="2">
        <f t="shared" si="0"/>
        <v>6700000</v>
      </c>
      <c r="T34" s="2">
        <f t="shared" si="1"/>
        <v>14620000</v>
      </c>
    </row>
    <row r="35" spans="1:20" s="196" customFormat="1" x14ac:dyDescent="0.3">
      <c r="A35" s="253"/>
      <c r="B35" s="196" t="s">
        <v>81</v>
      </c>
      <c r="C35" s="191">
        <f t="shared" si="4"/>
        <v>21990000</v>
      </c>
      <c r="D35" s="192">
        <v>0</v>
      </c>
      <c r="E35" s="193">
        <v>1100000</v>
      </c>
      <c r="F35" s="197">
        <v>420000</v>
      </c>
      <c r="G35" s="200">
        <v>300000</v>
      </c>
      <c r="H35" s="193">
        <v>100000</v>
      </c>
      <c r="I35" s="2">
        <v>200000</v>
      </c>
      <c r="J35" s="197">
        <v>100000</v>
      </c>
      <c r="K35" s="197">
        <v>630000</v>
      </c>
      <c r="L35" s="197">
        <v>100000</v>
      </c>
      <c r="M35" s="194">
        <v>150000</v>
      </c>
      <c r="N35" s="197">
        <v>0</v>
      </c>
      <c r="O35" s="197">
        <v>100000</v>
      </c>
      <c r="P35" s="2">
        <v>0</v>
      </c>
      <c r="Q35" s="2">
        <v>2000000</v>
      </c>
      <c r="R35" s="2">
        <v>0</v>
      </c>
      <c r="S35" s="197">
        <f t="shared" ref="S35:S66" si="5">SUM(D35:R35)</f>
        <v>5200000</v>
      </c>
      <c r="T35" s="197">
        <f t="shared" si="1"/>
        <v>16790000</v>
      </c>
    </row>
    <row r="36" spans="1:20" x14ac:dyDescent="0.3">
      <c r="A36" s="253"/>
      <c r="B36" s="1" t="s">
        <v>82</v>
      </c>
      <c r="C36" s="191">
        <f t="shared" si="4"/>
        <v>24160000</v>
      </c>
      <c r="D36" s="192">
        <v>0</v>
      </c>
      <c r="E36" s="193">
        <v>1100000</v>
      </c>
      <c r="F36" s="2">
        <v>420000</v>
      </c>
      <c r="G36" s="200">
        <v>300000</v>
      </c>
      <c r="H36" s="193">
        <v>100000</v>
      </c>
      <c r="I36" s="2">
        <v>200000</v>
      </c>
      <c r="J36" s="2">
        <v>100000</v>
      </c>
      <c r="K36" s="2">
        <v>630000</v>
      </c>
      <c r="L36" s="2">
        <v>100000</v>
      </c>
      <c r="M36" s="194">
        <v>150000</v>
      </c>
      <c r="N36" s="2">
        <v>0</v>
      </c>
      <c r="O36" s="2">
        <v>100000</v>
      </c>
      <c r="P36" s="2">
        <v>1500000</v>
      </c>
      <c r="Q36" s="2">
        <v>2000000</v>
      </c>
      <c r="R36" s="2">
        <v>0</v>
      </c>
      <c r="S36" s="2">
        <f t="shared" si="5"/>
        <v>6700000</v>
      </c>
      <c r="T36" s="2">
        <f t="shared" si="1"/>
        <v>17460000</v>
      </c>
    </row>
    <row r="37" spans="1:20" x14ac:dyDescent="0.3">
      <c r="A37" s="253"/>
      <c r="B37" s="1" t="s">
        <v>83</v>
      </c>
      <c r="C37" s="191">
        <f t="shared" si="4"/>
        <v>24830000</v>
      </c>
      <c r="D37" s="192">
        <v>0</v>
      </c>
      <c r="E37" s="193">
        <v>1100000</v>
      </c>
      <c r="F37" s="2">
        <v>420000</v>
      </c>
      <c r="G37" s="200">
        <v>300000</v>
      </c>
      <c r="H37" s="193">
        <v>100000</v>
      </c>
      <c r="I37" s="2">
        <v>200000</v>
      </c>
      <c r="J37" s="2">
        <v>100000</v>
      </c>
      <c r="K37" s="2">
        <v>630000</v>
      </c>
      <c r="L37" s="2">
        <v>100000</v>
      </c>
      <c r="M37" s="194">
        <v>150000</v>
      </c>
      <c r="N37" s="2">
        <v>0</v>
      </c>
      <c r="O37" s="2">
        <v>100000</v>
      </c>
      <c r="P37" s="2">
        <v>0</v>
      </c>
      <c r="Q37" s="2">
        <v>2000000</v>
      </c>
      <c r="R37" s="2">
        <v>0</v>
      </c>
      <c r="S37" s="2">
        <f t="shared" si="5"/>
        <v>5200000</v>
      </c>
      <c r="T37" s="2">
        <f t="shared" si="1"/>
        <v>19630000</v>
      </c>
    </row>
    <row r="38" spans="1:20" s="228" customFormat="1" ht="17.25" thickBot="1" x14ac:dyDescent="0.35">
      <c r="A38" s="253"/>
      <c r="B38" s="228" t="s">
        <v>84</v>
      </c>
      <c r="C38" s="229">
        <f t="shared" si="4"/>
        <v>27000000</v>
      </c>
      <c r="D38" s="229">
        <v>0</v>
      </c>
      <c r="E38" s="229">
        <v>1100000</v>
      </c>
      <c r="F38" s="229">
        <v>420000</v>
      </c>
      <c r="G38" s="227">
        <v>300000</v>
      </c>
      <c r="H38" s="229">
        <v>100000</v>
      </c>
      <c r="I38" s="229">
        <v>200000</v>
      </c>
      <c r="J38" s="229">
        <v>100000</v>
      </c>
      <c r="K38" s="229">
        <v>630000</v>
      </c>
      <c r="L38" s="229">
        <v>100000</v>
      </c>
      <c r="M38" s="229">
        <v>150000</v>
      </c>
      <c r="N38" s="229">
        <v>0</v>
      </c>
      <c r="O38" s="229">
        <v>100000</v>
      </c>
      <c r="P38" s="229">
        <v>1500000</v>
      </c>
      <c r="Q38" s="226">
        <v>2000000</v>
      </c>
      <c r="R38" s="229">
        <v>0</v>
      </c>
      <c r="S38" s="229">
        <f t="shared" si="5"/>
        <v>6700000</v>
      </c>
      <c r="T38" s="229">
        <f t="shared" si="1"/>
        <v>20300000</v>
      </c>
    </row>
    <row r="39" spans="1:20" s="79" customFormat="1" x14ac:dyDescent="0.3">
      <c r="A39" s="253">
        <v>2026</v>
      </c>
      <c r="B39" s="79" t="s">
        <v>73</v>
      </c>
      <c r="C39" s="199">
        <f t="shared" si="4"/>
        <v>27670000</v>
      </c>
      <c r="D39" s="200">
        <v>0</v>
      </c>
      <c r="E39" s="201">
        <v>1100000</v>
      </c>
      <c r="F39" s="202">
        <v>420000</v>
      </c>
      <c r="G39" s="200">
        <v>300000</v>
      </c>
      <c r="H39" s="201">
        <v>100000</v>
      </c>
      <c r="I39" s="202">
        <v>200000</v>
      </c>
      <c r="J39" s="202">
        <v>100000</v>
      </c>
      <c r="K39" s="202">
        <v>630000</v>
      </c>
      <c r="L39" s="202">
        <v>100000</v>
      </c>
      <c r="M39" s="203">
        <v>150000</v>
      </c>
      <c r="N39" s="202">
        <v>0</v>
      </c>
      <c r="O39" s="202">
        <v>100000</v>
      </c>
      <c r="P39" s="202">
        <v>0</v>
      </c>
      <c r="Q39" s="2">
        <v>2000000</v>
      </c>
      <c r="R39" s="202">
        <v>3000000</v>
      </c>
      <c r="S39" s="202">
        <f t="shared" si="5"/>
        <v>8200000</v>
      </c>
      <c r="T39" s="202">
        <f t="shared" si="1"/>
        <v>19470000</v>
      </c>
    </row>
    <row r="40" spans="1:20" s="186" customFormat="1" x14ac:dyDescent="0.3">
      <c r="A40" s="253"/>
      <c r="B40" s="186" t="s">
        <v>74</v>
      </c>
      <c r="C40" s="191">
        <f t="shared" si="4"/>
        <v>26840000</v>
      </c>
      <c r="D40" s="192">
        <v>0</v>
      </c>
      <c r="E40" s="193">
        <v>1100000</v>
      </c>
      <c r="F40" s="2">
        <v>420000</v>
      </c>
      <c r="G40" s="200">
        <v>300000</v>
      </c>
      <c r="H40" s="193">
        <v>100000</v>
      </c>
      <c r="I40" s="2">
        <v>200000</v>
      </c>
      <c r="J40" s="194">
        <v>100000</v>
      </c>
      <c r="K40" s="2">
        <v>630000</v>
      </c>
      <c r="L40" s="194">
        <v>100000</v>
      </c>
      <c r="M40" s="194">
        <v>150000</v>
      </c>
      <c r="N40" s="194">
        <v>0</v>
      </c>
      <c r="O40" s="194">
        <v>100000</v>
      </c>
      <c r="P40" s="194">
        <v>0</v>
      </c>
      <c r="Q40" s="2">
        <v>2000000</v>
      </c>
      <c r="R40" s="2">
        <v>0</v>
      </c>
      <c r="S40" s="194">
        <f t="shared" si="5"/>
        <v>5200000</v>
      </c>
      <c r="T40" s="194">
        <f t="shared" si="1"/>
        <v>21640000</v>
      </c>
    </row>
    <row r="41" spans="1:20" s="198" customFormat="1" x14ac:dyDescent="0.3">
      <c r="A41" s="253"/>
      <c r="B41" s="198" t="s">
        <v>75</v>
      </c>
      <c r="C41" s="191">
        <f t="shared" si="4"/>
        <v>29010000</v>
      </c>
      <c r="D41" s="192">
        <v>0</v>
      </c>
      <c r="E41" s="193">
        <v>1100000</v>
      </c>
      <c r="F41" s="2">
        <v>420000</v>
      </c>
      <c r="G41" s="200">
        <v>300000</v>
      </c>
      <c r="H41" s="193">
        <v>100000</v>
      </c>
      <c r="I41" s="2">
        <v>200000</v>
      </c>
      <c r="J41" s="195">
        <v>100000</v>
      </c>
      <c r="K41" s="2">
        <v>630000</v>
      </c>
      <c r="L41" s="195">
        <v>100000</v>
      </c>
      <c r="M41" s="194">
        <v>150000</v>
      </c>
      <c r="N41" s="195">
        <v>0</v>
      </c>
      <c r="O41" s="195">
        <v>100000</v>
      </c>
      <c r="P41" s="195">
        <v>2500000</v>
      </c>
      <c r="Q41" s="2">
        <v>2000000</v>
      </c>
      <c r="R41" s="2">
        <v>0</v>
      </c>
      <c r="S41" s="195">
        <f t="shared" si="5"/>
        <v>7700000</v>
      </c>
      <c r="T41" s="195">
        <f t="shared" si="1"/>
        <v>21310000</v>
      </c>
    </row>
    <row r="42" spans="1:20" s="198" customFormat="1" x14ac:dyDescent="0.3">
      <c r="A42" s="253"/>
      <c r="B42" s="198" t="s">
        <v>76</v>
      </c>
      <c r="C42" s="191">
        <f t="shared" si="4"/>
        <v>28680000</v>
      </c>
      <c r="D42" s="192">
        <v>0</v>
      </c>
      <c r="E42" s="193">
        <v>1100000</v>
      </c>
      <c r="F42" s="2">
        <v>420000</v>
      </c>
      <c r="G42" s="200">
        <v>300000</v>
      </c>
      <c r="H42" s="193">
        <v>100000</v>
      </c>
      <c r="I42" s="2">
        <v>200000</v>
      </c>
      <c r="J42" s="195">
        <v>100000</v>
      </c>
      <c r="K42" s="2">
        <v>630000</v>
      </c>
      <c r="L42" s="195">
        <v>100000</v>
      </c>
      <c r="M42" s="194">
        <v>150000</v>
      </c>
      <c r="N42" s="195">
        <v>0</v>
      </c>
      <c r="O42" s="195">
        <v>100000</v>
      </c>
      <c r="P42" s="195">
        <v>0</v>
      </c>
      <c r="Q42" s="2">
        <v>2000000</v>
      </c>
      <c r="R42" s="2">
        <v>0</v>
      </c>
      <c r="S42" s="195">
        <f t="shared" si="5"/>
        <v>5200000</v>
      </c>
      <c r="T42" s="195">
        <f t="shared" si="1"/>
        <v>23480000</v>
      </c>
    </row>
    <row r="43" spans="1:20" s="198" customFormat="1" x14ac:dyDescent="0.3">
      <c r="A43" s="253"/>
      <c r="B43" s="198" t="s">
        <v>77</v>
      </c>
      <c r="C43" s="191">
        <f t="shared" si="4"/>
        <v>30850000</v>
      </c>
      <c r="D43" s="192">
        <v>0</v>
      </c>
      <c r="E43" s="193">
        <v>1100000</v>
      </c>
      <c r="F43" s="2">
        <v>420000</v>
      </c>
      <c r="G43" s="200">
        <v>300000</v>
      </c>
      <c r="H43" s="193">
        <v>100000</v>
      </c>
      <c r="I43" s="2">
        <v>200000</v>
      </c>
      <c r="J43" s="195">
        <v>100000</v>
      </c>
      <c r="K43" s="2">
        <v>630000</v>
      </c>
      <c r="L43" s="195">
        <v>100000</v>
      </c>
      <c r="M43" s="194">
        <v>150000</v>
      </c>
      <c r="N43" s="195">
        <v>0</v>
      </c>
      <c r="O43" s="195">
        <v>100000</v>
      </c>
      <c r="P43" s="195">
        <v>0</v>
      </c>
      <c r="Q43" s="2">
        <v>2000000</v>
      </c>
      <c r="R43" s="2">
        <v>3000000</v>
      </c>
      <c r="S43" s="195">
        <f t="shared" si="5"/>
        <v>8200000</v>
      </c>
      <c r="T43" s="195">
        <f t="shared" si="1"/>
        <v>22650000</v>
      </c>
    </row>
    <row r="44" spans="1:20" s="198" customFormat="1" x14ac:dyDescent="0.3">
      <c r="A44" s="253"/>
      <c r="B44" s="198" t="s">
        <v>78</v>
      </c>
      <c r="C44" s="191">
        <f t="shared" si="4"/>
        <v>30020000</v>
      </c>
      <c r="D44" s="192">
        <v>0</v>
      </c>
      <c r="E44" s="193">
        <v>1100000</v>
      </c>
      <c r="F44" s="2">
        <v>420000</v>
      </c>
      <c r="G44" s="200">
        <v>300000</v>
      </c>
      <c r="H44" s="193">
        <v>100000</v>
      </c>
      <c r="I44" s="2">
        <v>200000</v>
      </c>
      <c r="J44" s="195">
        <v>100000</v>
      </c>
      <c r="K44" s="2">
        <v>630000</v>
      </c>
      <c r="L44" s="195">
        <v>100000</v>
      </c>
      <c r="M44" s="194">
        <v>150000</v>
      </c>
      <c r="N44" s="195">
        <v>0</v>
      </c>
      <c r="O44" s="195">
        <v>100000</v>
      </c>
      <c r="P44" s="195">
        <v>0</v>
      </c>
      <c r="Q44" s="2">
        <v>2000000</v>
      </c>
      <c r="R44" s="2">
        <v>0</v>
      </c>
      <c r="S44" s="195">
        <f t="shared" si="5"/>
        <v>5200000</v>
      </c>
      <c r="T44" s="195">
        <f t="shared" si="1"/>
        <v>24820000</v>
      </c>
    </row>
    <row r="45" spans="1:20" s="198" customFormat="1" x14ac:dyDescent="0.3">
      <c r="A45" s="253"/>
      <c r="B45" s="198" t="s">
        <v>79</v>
      </c>
      <c r="C45" s="191">
        <f t="shared" si="4"/>
        <v>32190000</v>
      </c>
      <c r="D45" s="192">
        <v>0</v>
      </c>
      <c r="E45" s="193">
        <v>1100000</v>
      </c>
      <c r="F45" s="2">
        <v>420000</v>
      </c>
      <c r="G45" s="200">
        <v>300000</v>
      </c>
      <c r="H45" s="193">
        <v>100000</v>
      </c>
      <c r="I45" s="2">
        <v>200000</v>
      </c>
      <c r="J45" s="195">
        <v>100000</v>
      </c>
      <c r="K45" s="2">
        <v>630000</v>
      </c>
      <c r="L45" s="195">
        <v>100000</v>
      </c>
      <c r="M45" s="194">
        <v>150000</v>
      </c>
      <c r="N45" s="195">
        <v>0</v>
      </c>
      <c r="O45" s="195">
        <v>100000</v>
      </c>
      <c r="P45" s="195">
        <v>2500000</v>
      </c>
      <c r="Q45" s="2">
        <v>2000000</v>
      </c>
      <c r="R45" s="2">
        <v>3000000</v>
      </c>
      <c r="S45" s="195">
        <f t="shared" si="5"/>
        <v>10700000</v>
      </c>
      <c r="T45" s="195">
        <f t="shared" ref="T45:T76" si="6" xml:space="preserve"> C45 - S45</f>
        <v>21490000</v>
      </c>
    </row>
    <row r="46" spans="1:20" s="198" customFormat="1" x14ac:dyDescent="0.3">
      <c r="A46" s="253"/>
      <c r="B46" s="198" t="s">
        <v>80</v>
      </c>
      <c r="C46" s="191">
        <f t="shared" si="4"/>
        <v>28860000</v>
      </c>
      <c r="D46" s="192">
        <v>0</v>
      </c>
      <c r="E46" s="193">
        <v>1100000</v>
      </c>
      <c r="F46" s="2">
        <v>420000</v>
      </c>
      <c r="G46" s="200">
        <v>300000</v>
      </c>
      <c r="H46" s="193">
        <v>100000</v>
      </c>
      <c r="I46" s="2">
        <v>200000</v>
      </c>
      <c r="J46" s="195">
        <v>100000</v>
      </c>
      <c r="K46" s="2">
        <v>630000</v>
      </c>
      <c r="L46" s="195">
        <v>100000</v>
      </c>
      <c r="M46" s="194">
        <v>150000</v>
      </c>
      <c r="N46" s="195">
        <v>0</v>
      </c>
      <c r="O46" s="195">
        <v>100000</v>
      </c>
      <c r="P46" s="195">
        <v>0</v>
      </c>
      <c r="Q46" s="2">
        <v>2000000</v>
      </c>
      <c r="R46" s="2">
        <v>0</v>
      </c>
      <c r="S46" s="195">
        <f t="shared" si="5"/>
        <v>5200000</v>
      </c>
      <c r="T46" s="195">
        <f t="shared" si="6"/>
        <v>23660000</v>
      </c>
    </row>
    <row r="47" spans="1:20" s="198" customFormat="1" x14ac:dyDescent="0.3">
      <c r="A47" s="253"/>
      <c r="B47" s="198" t="s">
        <v>81</v>
      </c>
      <c r="C47" s="191">
        <f t="shared" si="4"/>
        <v>31030000</v>
      </c>
      <c r="D47" s="192">
        <v>0</v>
      </c>
      <c r="E47" s="193">
        <v>1100000</v>
      </c>
      <c r="F47" s="2">
        <v>420000</v>
      </c>
      <c r="G47" s="200">
        <v>300000</v>
      </c>
      <c r="H47" s="193">
        <v>100000</v>
      </c>
      <c r="I47" s="2">
        <v>200000</v>
      </c>
      <c r="J47" s="195">
        <v>100000</v>
      </c>
      <c r="K47" s="2">
        <v>630000</v>
      </c>
      <c r="L47" s="195">
        <v>100000</v>
      </c>
      <c r="M47" s="194">
        <v>150000</v>
      </c>
      <c r="N47" s="195">
        <v>0</v>
      </c>
      <c r="O47" s="195">
        <v>100000</v>
      </c>
      <c r="P47" s="195">
        <v>0</v>
      </c>
      <c r="Q47" s="2">
        <v>2000000</v>
      </c>
      <c r="R47" s="2">
        <v>0</v>
      </c>
      <c r="S47" s="195">
        <f t="shared" si="5"/>
        <v>5200000</v>
      </c>
      <c r="T47" s="195">
        <f t="shared" si="6"/>
        <v>25830000</v>
      </c>
    </row>
    <row r="48" spans="1:20" s="198" customFormat="1" x14ac:dyDescent="0.3">
      <c r="A48" s="253"/>
      <c r="B48" s="198" t="s">
        <v>82</v>
      </c>
      <c r="C48" s="191">
        <f t="shared" si="4"/>
        <v>33200000</v>
      </c>
      <c r="D48" s="192">
        <v>0</v>
      </c>
      <c r="E48" s="193">
        <v>1100000</v>
      </c>
      <c r="F48" s="2">
        <v>420000</v>
      </c>
      <c r="G48" s="200">
        <v>300000</v>
      </c>
      <c r="H48" s="193">
        <v>100000</v>
      </c>
      <c r="I48" s="2">
        <v>200000</v>
      </c>
      <c r="J48" s="195">
        <v>100000</v>
      </c>
      <c r="K48" s="2">
        <v>630000</v>
      </c>
      <c r="L48" s="195">
        <v>100000</v>
      </c>
      <c r="M48" s="194">
        <v>150000</v>
      </c>
      <c r="N48" s="195">
        <v>0</v>
      </c>
      <c r="O48" s="195">
        <v>100000</v>
      </c>
      <c r="P48" s="195">
        <v>0</v>
      </c>
      <c r="Q48" s="2">
        <v>2000000</v>
      </c>
      <c r="R48" s="2">
        <v>0</v>
      </c>
      <c r="S48" s="195">
        <f t="shared" si="5"/>
        <v>5200000</v>
      </c>
      <c r="T48" s="195">
        <f t="shared" si="6"/>
        <v>28000000</v>
      </c>
    </row>
    <row r="49" spans="1:20" s="198" customFormat="1" x14ac:dyDescent="0.3">
      <c r="A49" s="253"/>
      <c r="B49" s="198" t="s">
        <v>83</v>
      </c>
      <c r="C49" s="191">
        <f t="shared" si="4"/>
        <v>35370000</v>
      </c>
      <c r="D49" s="192">
        <v>0</v>
      </c>
      <c r="E49" s="193">
        <v>1100000</v>
      </c>
      <c r="F49" s="2">
        <v>420000</v>
      </c>
      <c r="G49" s="200">
        <v>300000</v>
      </c>
      <c r="H49" s="193">
        <v>100000</v>
      </c>
      <c r="I49" s="2">
        <v>200000</v>
      </c>
      <c r="J49" s="195">
        <v>100000</v>
      </c>
      <c r="K49" s="2">
        <v>630000</v>
      </c>
      <c r="L49" s="195">
        <v>100000</v>
      </c>
      <c r="M49" s="194">
        <v>150000</v>
      </c>
      <c r="N49" s="195">
        <v>0</v>
      </c>
      <c r="O49" s="195">
        <v>100000</v>
      </c>
      <c r="P49" s="195">
        <v>0</v>
      </c>
      <c r="Q49" s="2">
        <v>2000000</v>
      </c>
      <c r="R49" s="2">
        <v>0</v>
      </c>
      <c r="S49" s="195">
        <f t="shared" si="5"/>
        <v>5200000</v>
      </c>
      <c r="T49" s="195">
        <f t="shared" si="6"/>
        <v>30170000</v>
      </c>
    </row>
    <row r="50" spans="1:20" s="228" customFormat="1" ht="17.25" thickBot="1" x14ac:dyDescent="0.35">
      <c r="A50" s="253"/>
      <c r="B50" s="228" t="s">
        <v>84</v>
      </c>
      <c r="C50" s="229">
        <f t="shared" si="4"/>
        <v>37540000</v>
      </c>
      <c r="D50" s="229">
        <v>0</v>
      </c>
      <c r="E50" s="229">
        <v>1100000</v>
      </c>
      <c r="F50" s="229">
        <v>420000</v>
      </c>
      <c r="G50" s="227">
        <v>300000</v>
      </c>
      <c r="H50" s="229">
        <v>100000</v>
      </c>
      <c r="I50" s="229">
        <v>200000</v>
      </c>
      <c r="J50" s="229">
        <v>100000</v>
      </c>
      <c r="K50" s="229">
        <v>630000</v>
      </c>
      <c r="L50" s="229">
        <v>100000</v>
      </c>
      <c r="M50" s="229">
        <v>150000</v>
      </c>
      <c r="N50" s="229">
        <v>0</v>
      </c>
      <c r="O50" s="229">
        <v>100000</v>
      </c>
      <c r="P50" s="229">
        <v>0</v>
      </c>
      <c r="Q50" s="226">
        <v>2000000</v>
      </c>
      <c r="R50" s="229">
        <v>0</v>
      </c>
      <c r="S50" s="229">
        <f t="shared" si="5"/>
        <v>5200000</v>
      </c>
      <c r="T50" s="229">
        <f t="shared" si="6"/>
        <v>32340000</v>
      </c>
    </row>
    <row r="51" spans="1:20" s="205" customFormat="1" x14ac:dyDescent="0.3">
      <c r="A51" s="254">
        <v>2027</v>
      </c>
      <c r="B51" s="205" t="s">
        <v>73</v>
      </c>
      <c r="C51" s="199">
        <f t="shared" si="4"/>
        <v>39710000</v>
      </c>
      <c r="D51" s="200">
        <v>0</v>
      </c>
      <c r="E51" s="201">
        <v>1100000</v>
      </c>
      <c r="F51" s="202">
        <v>420000</v>
      </c>
      <c r="G51" s="200">
        <v>300000</v>
      </c>
      <c r="H51" s="201">
        <v>100000</v>
      </c>
      <c r="I51" s="202">
        <v>200000</v>
      </c>
      <c r="J51" s="204">
        <v>100000</v>
      </c>
      <c r="K51" s="202">
        <v>630000</v>
      </c>
      <c r="L51" s="204">
        <v>100000</v>
      </c>
      <c r="M51" s="203">
        <v>150000</v>
      </c>
      <c r="N51" s="204">
        <v>0</v>
      </c>
      <c r="O51" s="204">
        <v>100000</v>
      </c>
      <c r="P51" s="204">
        <v>0</v>
      </c>
      <c r="Q51" s="2">
        <v>2000000</v>
      </c>
      <c r="R51" s="202">
        <v>3000000</v>
      </c>
      <c r="S51" s="204">
        <f t="shared" si="5"/>
        <v>8200000</v>
      </c>
      <c r="T51" s="204">
        <f t="shared" si="6"/>
        <v>31510000</v>
      </c>
    </row>
    <row r="52" spans="1:20" s="198" customFormat="1" x14ac:dyDescent="0.3">
      <c r="A52" s="254"/>
      <c r="B52" s="198" t="s">
        <v>74</v>
      </c>
      <c r="C52" s="191">
        <f t="shared" si="4"/>
        <v>38880000</v>
      </c>
      <c r="D52" s="192">
        <v>0</v>
      </c>
      <c r="E52" s="193">
        <v>1100000</v>
      </c>
      <c r="F52" s="2">
        <v>420000</v>
      </c>
      <c r="G52" s="200">
        <v>300000</v>
      </c>
      <c r="H52" s="193">
        <v>100000</v>
      </c>
      <c r="I52" s="2">
        <v>200000</v>
      </c>
      <c r="J52" s="195">
        <v>100000</v>
      </c>
      <c r="K52" s="2">
        <v>630000</v>
      </c>
      <c r="L52" s="195">
        <v>100000</v>
      </c>
      <c r="M52" s="194">
        <v>150000</v>
      </c>
      <c r="N52" s="195">
        <v>0</v>
      </c>
      <c r="O52" s="195">
        <v>100000</v>
      </c>
      <c r="P52" s="195">
        <v>0</v>
      </c>
      <c r="Q52" s="2">
        <v>2000000</v>
      </c>
      <c r="R52" s="2">
        <v>0</v>
      </c>
      <c r="S52" s="195">
        <f t="shared" si="5"/>
        <v>5200000</v>
      </c>
      <c r="T52" s="195">
        <f t="shared" si="6"/>
        <v>33680000</v>
      </c>
    </row>
    <row r="53" spans="1:20" s="198" customFormat="1" x14ac:dyDescent="0.3">
      <c r="A53" s="254"/>
      <c r="B53" s="198" t="s">
        <v>75</v>
      </c>
      <c r="C53" s="191">
        <f t="shared" si="4"/>
        <v>41050000</v>
      </c>
      <c r="D53" s="192">
        <v>0</v>
      </c>
      <c r="E53" s="193">
        <v>1100000</v>
      </c>
      <c r="F53" s="2">
        <v>420000</v>
      </c>
      <c r="G53" s="200">
        <v>300000</v>
      </c>
      <c r="H53" s="193">
        <v>100000</v>
      </c>
      <c r="I53" s="2">
        <v>200000</v>
      </c>
      <c r="J53" s="195">
        <v>100000</v>
      </c>
      <c r="K53" s="2">
        <v>630000</v>
      </c>
      <c r="L53" s="195">
        <v>100000</v>
      </c>
      <c r="M53" s="194">
        <v>150000</v>
      </c>
      <c r="N53" s="195">
        <v>0</v>
      </c>
      <c r="O53" s="195">
        <v>100000</v>
      </c>
      <c r="P53" s="195">
        <v>2500000</v>
      </c>
      <c r="Q53" s="2">
        <v>2000000</v>
      </c>
      <c r="R53" s="2">
        <v>0</v>
      </c>
      <c r="S53" s="195">
        <f t="shared" si="5"/>
        <v>7700000</v>
      </c>
      <c r="T53" s="195">
        <f t="shared" si="6"/>
        <v>33350000</v>
      </c>
    </row>
    <row r="54" spans="1:20" s="198" customFormat="1" x14ac:dyDescent="0.3">
      <c r="A54" s="254"/>
      <c r="B54" s="198" t="s">
        <v>76</v>
      </c>
      <c r="C54" s="191">
        <f t="shared" si="4"/>
        <v>40720000</v>
      </c>
      <c r="D54" s="192">
        <v>0</v>
      </c>
      <c r="E54" s="193">
        <v>1100000</v>
      </c>
      <c r="F54" s="2">
        <v>420000</v>
      </c>
      <c r="G54" s="200">
        <v>300000</v>
      </c>
      <c r="H54" s="193">
        <v>100000</v>
      </c>
      <c r="I54" s="2">
        <v>200000</v>
      </c>
      <c r="J54" s="195">
        <v>100000</v>
      </c>
      <c r="K54" s="2">
        <v>630000</v>
      </c>
      <c r="L54" s="195">
        <v>100000</v>
      </c>
      <c r="M54" s="194">
        <v>150000</v>
      </c>
      <c r="N54" s="195">
        <v>0</v>
      </c>
      <c r="O54" s="195">
        <v>100000</v>
      </c>
      <c r="P54" s="195">
        <v>0</v>
      </c>
      <c r="Q54" s="2">
        <v>2000000</v>
      </c>
      <c r="R54" s="2">
        <v>0</v>
      </c>
      <c r="S54" s="195">
        <f t="shared" si="5"/>
        <v>5200000</v>
      </c>
      <c r="T54" s="195">
        <f t="shared" si="6"/>
        <v>35520000</v>
      </c>
    </row>
    <row r="55" spans="1:20" s="198" customFormat="1" x14ac:dyDescent="0.3">
      <c r="A55" s="254"/>
      <c r="B55" s="198" t="s">
        <v>77</v>
      </c>
      <c r="C55" s="191">
        <f t="shared" si="4"/>
        <v>42890000</v>
      </c>
      <c r="D55" s="192">
        <v>0</v>
      </c>
      <c r="E55" s="193">
        <v>1100000</v>
      </c>
      <c r="F55" s="2">
        <v>420000</v>
      </c>
      <c r="G55" s="200">
        <v>300000</v>
      </c>
      <c r="H55" s="193">
        <v>100000</v>
      </c>
      <c r="I55" s="2">
        <v>200000</v>
      </c>
      <c r="J55" s="195">
        <v>100000</v>
      </c>
      <c r="K55" s="2">
        <v>630000</v>
      </c>
      <c r="L55" s="195">
        <v>100000</v>
      </c>
      <c r="M55" s="194">
        <v>150000</v>
      </c>
      <c r="N55" s="195">
        <v>0</v>
      </c>
      <c r="O55" s="195">
        <v>100000</v>
      </c>
      <c r="P55" s="195">
        <v>0</v>
      </c>
      <c r="Q55" s="2">
        <v>2000000</v>
      </c>
      <c r="R55" s="2">
        <v>3000000</v>
      </c>
      <c r="S55" s="195">
        <f t="shared" si="5"/>
        <v>8200000</v>
      </c>
      <c r="T55" s="195">
        <f t="shared" si="6"/>
        <v>34690000</v>
      </c>
    </row>
    <row r="56" spans="1:20" s="198" customFormat="1" x14ac:dyDescent="0.3">
      <c r="A56" s="254"/>
      <c r="B56" s="198" t="s">
        <v>78</v>
      </c>
      <c r="C56" s="191">
        <f t="shared" si="4"/>
        <v>42060000</v>
      </c>
      <c r="D56" s="192">
        <v>0</v>
      </c>
      <c r="E56" s="193">
        <v>1100000</v>
      </c>
      <c r="F56" s="2">
        <v>420000</v>
      </c>
      <c r="G56" s="200">
        <v>300000</v>
      </c>
      <c r="H56" s="193">
        <v>100000</v>
      </c>
      <c r="I56" s="2">
        <v>200000</v>
      </c>
      <c r="J56" s="195">
        <v>100000</v>
      </c>
      <c r="K56" s="2">
        <v>630000</v>
      </c>
      <c r="L56" s="195">
        <v>100000</v>
      </c>
      <c r="M56" s="194">
        <v>150000</v>
      </c>
      <c r="N56" s="195">
        <v>0</v>
      </c>
      <c r="O56" s="195">
        <v>100000</v>
      </c>
      <c r="P56" s="195">
        <v>0</v>
      </c>
      <c r="Q56" s="2">
        <v>2000000</v>
      </c>
      <c r="R56" s="2">
        <v>0</v>
      </c>
      <c r="S56" s="195">
        <f t="shared" si="5"/>
        <v>5200000</v>
      </c>
      <c r="T56" s="195">
        <f t="shared" si="6"/>
        <v>36860000</v>
      </c>
    </row>
    <row r="57" spans="1:20" s="198" customFormat="1" x14ac:dyDescent="0.3">
      <c r="A57" s="254"/>
      <c r="B57" s="198" t="s">
        <v>79</v>
      </c>
      <c r="C57" s="191">
        <f t="shared" si="4"/>
        <v>44230000</v>
      </c>
      <c r="D57" s="192">
        <v>0</v>
      </c>
      <c r="E57" s="193">
        <v>1100000</v>
      </c>
      <c r="F57" s="2">
        <v>420000</v>
      </c>
      <c r="G57" s="200">
        <v>300000</v>
      </c>
      <c r="H57" s="193">
        <v>100000</v>
      </c>
      <c r="I57" s="2">
        <v>200000</v>
      </c>
      <c r="J57" s="195">
        <v>100000</v>
      </c>
      <c r="K57" s="2">
        <v>630000</v>
      </c>
      <c r="L57" s="195">
        <v>100000</v>
      </c>
      <c r="M57" s="194">
        <v>150000</v>
      </c>
      <c r="N57" s="195">
        <v>0</v>
      </c>
      <c r="O57" s="195">
        <v>100000</v>
      </c>
      <c r="P57" s="195">
        <v>2500000</v>
      </c>
      <c r="Q57" s="2">
        <v>2000000</v>
      </c>
      <c r="R57" s="2">
        <v>3000000</v>
      </c>
      <c r="S57" s="195">
        <f t="shared" si="5"/>
        <v>10700000</v>
      </c>
      <c r="T57" s="195">
        <f t="shared" si="6"/>
        <v>33530000</v>
      </c>
    </row>
    <row r="58" spans="1:20" s="198" customFormat="1" x14ac:dyDescent="0.3">
      <c r="A58" s="254"/>
      <c r="B58" s="198" t="s">
        <v>80</v>
      </c>
      <c r="C58" s="191">
        <f t="shared" si="4"/>
        <v>40900000</v>
      </c>
      <c r="D58" s="192">
        <v>0</v>
      </c>
      <c r="E58" s="193">
        <v>1100000</v>
      </c>
      <c r="F58" s="2">
        <v>420000</v>
      </c>
      <c r="G58" s="200">
        <v>300000</v>
      </c>
      <c r="H58" s="193">
        <v>100000</v>
      </c>
      <c r="I58" s="2">
        <v>200000</v>
      </c>
      <c r="J58" s="195">
        <v>100000</v>
      </c>
      <c r="K58" s="2">
        <v>630000</v>
      </c>
      <c r="L58" s="195">
        <v>100000</v>
      </c>
      <c r="M58" s="194">
        <v>150000</v>
      </c>
      <c r="N58" s="195">
        <v>0</v>
      </c>
      <c r="O58" s="195">
        <v>100000</v>
      </c>
      <c r="P58" s="195">
        <v>0</v>
      </c>
      <c r="Q58" s="2">
        <v>2000000</v>
      </c>
      <c r="R58" s="2">
        <v>0</v>
      </c>
      <c r="S58" s="195">
        <f t="shared" si="5"/>
        <v>5200000</v>
      </c>
      <c r="T58" s="195">
        <f t="shared" si="6"/>
        <v>35700000</v>
      </c>
    </row>
    <row r="59" spans="1:20" s="198" customFormat="1" x14ac:dyDescent="0.3">
      <c r="A59" s="254"/>
      <c r="B59" s="198" t="s">
        <v>81</v>
      </c>
      <c r="C59" s="191">
        <f t="shared" si="4"/>
        <v>43070000</v>
      </c>
      <c r="D59" s="192">
        <v>0</v>
      </c>
      <c r="E59" s="193">
        <v>1100000</v>
      </c>
      <c r="F59" s="2">
        <v>420000</v>
      </c>
      <c r="G59" s="200">
        <v>300000</v>
      </c>
      <c r="H59" s="193">
        <v>100000</v>
      </c>
      <c r="I59" s="2">
        <v>200000</v>
      </c>
      <c r="J59" s="195">
        <v>100000</v>
      </c>
      <c r="K59" s="2">
        <v>630000</v>
      </c>
      <c r="L59" s="195">
        <v>100000</v>
      </c>
      <c r="M59" s="194">
        <v>150000</v>
      </c>
      <c r="N59" s="195">
        <v>0</v>
      </c>
      <c r="O59" s="195">
        <v>100000</v>
      </c>
      <c r="P59" s="195">
        <v>0</v>
      </c>
      <c r="Q59" s="2">
        <v>2000000</v>
      </c>
      <c r="R59" s="2">
        <v>0</v>
      </c>
      <c r="S59" s="195">
        <f t="shared" si="5"/>
        <v>5200000</v>
      </c>
      <c r="T59" s="195">
        <f t="shared" si="6"/>
        <v>37870000</v>
      </c>
    </row>
    <row r="60" spans="1:20" s="198" customFormat="1" x14ac:dyDescent="0.3">
      <c r="A60" s="254"/>
      <c r="B60" s="198" t="s">
        <v>82</v>
      </c>
      <c r="C60" s="191">
        <f t="shared" si="4"/>
        <v>45240000</v>
      </c>
      <c r="D60" s="192">
        <v>0</v>
      </c>
      <c r="E60" s="193">
        <v>1100000</v>
      </c>
      <c r="F60" s="2">
        <v>420000</v>
      </c>
      <c r="G60" s="200">
        <v>300000</v>
      </c>
      <c r="H60" s="193">
        <v>100000</v>
      </c>
      <c r="I60" s="2">
        <v>200000</v>
      </c>
      <c r="J60" s="195">
        <v>100000</v>
      </c>
      <c r="K60" s="2">
        <v>630000</v>
      </c>
      <c r="L60" s="195">
        <v>100000</v>
      </c>
      <c r="M60" s="194">
        <v>150000</v>
      </c>
      <c r="N60" s="195">
        <v>0</v>
      </c>
      <c r="O60" s="195">
        <v>100000</v>
      </c>
      <c r="P60" s="195">
        <v>0</v>
      </c>
      <c r="Q60" s="2">
        <v>2000000</v>
      </c>
      <c r="R60" s="2">
        <v>0</v>
      </c>
      <c r="S60" s="195">
        <f t="shared" si="5"/>
        <v>5200000</v>
      </c>
      <c r="T60" s="195">
        <f t="shared" si="6"/>
        <v>40040000</v>
      </c>
    </row>
    <row r="61" spans="1:20" s="198" customFormat="1" x14ac:dyDescent="0.3">
      <c r="A61" s="254"/>
      <c r="B61" s="198" t="s">
        <v>83</v>
      </c>
      <c r="C61" s="191">
        <f t="shared" si="4"/>
        <v>47410000</v>
      </c>
      <c r="D61" s="192">
        <v>0</v>
      </c>
      <c r="E61" s="193">
        <v>1100000</v>
      </c>
      <c r="F61" s="2">
        <v>420000</v>
      </c>
      <c r="G61" s="200">
        <v>300000</v>
      </c>
      <c r="H61" s="193">
        <v>100000</v>
      </c>
      <c r="I61" s="2">
        <v>200000</v>
      </c>
      <c r="J61" s="195">
        <v>100000</v>
      </c>
      <c r="K61" s="2">
        <v>630000</v>
      </c>
      <c r="L61" s="195">
        <v>100000</v>
      </c>
      <c r="M61" s="194">
        <v>150000</v>
      </c>
      <c r="N61" s="195">
        <v>0</v>
      </c>
      <c r="O61" s="195">
        <v>100000</v>
      </c>
      <c r="P61" s="195">
        <v>0</v>
      </c>
      <c r="Q61" s="2">
        <v>2000000</v>
      </c>
      <c r="R61" s="2">
        <v>0</v>
      </c>
      <c r="S61" s="195">
        <f t="shared" si="5"/>
        <v>5200000</v>
      </c>
      <c r="T61" s="195">
        <f t="shared" si="6"/>
        <v>42210000</v>
      </c>
    </row>
    <row r="62" spans="1:20" s="225" customFormat="1" x14ac:dyDescent="0.3">
      <c r="A62" s="254"/>
      <c r="B62" s="225" t="s">
        <v>84</v>
      </c>
      <c r="C62" s="226">
        <f t="shared" si="4"/>
        <v>49580000</v>
      </c>
      <c r="D62" s="226">
        <v>0</v>
      </c>
      <c r="E62" s="226">
        <v>1100000</v>
      </c>
      <c r="F62" s="226">
        <v>420000</v>
      </c>
      <c r="G62" s="227">
        <v>300000</v>
      </c>
      <c r="H62" s="226">
        <v>100000</v>
      </c>
      <c r="I62" s="226">
        <v>200000</v>
      </c>
      <c r="J62" s="226">
        <v>100000</v>
      </c>
      <c r="K62" s="226">
        <v>630000</v>
      </c>
      <c r="L62" s="226">
        <v>100000</v>
      </c>
      <c r="M62" s="226">
        <v>150000</v>
      </c>
      <c r="N62" s="226">
        <v>0</v>
      </c>
      <c r="O62" s="226">
        <v>100000</v>
      </c>
      <c r="P62" s="226">
        <v>0</v>
      </c>
      <c r="Q62" s="226">
        <v>2000000</v>
      </c>
      <c r="R62" s="226">
        <v>0</v>
      </c>
      <c r="S62" s="226">
        <f t="shared" si="5"/>
        <v>5200000</v>
      </c>
      <c r="T62" s="226">
        <f t="shared" si="6"/>
        <v>44380000</v>
      </c>
    </row>
    <row r="63" spans="1:20" s="198" customFormat="1" x14ac:dyDescent="0.3">
      <c r="A63" s="254">
        <v>2028</v>
      </c>
      <c r="B63" s="198" t="s">
        <v>73</v>
      </c>
      <c r="C63" s="191">
        <f t="shared" si="4"/>
        <v>51750000</v>
      </c>
      <c r="D63" s="192">
        <v>0</v>
      </c>
      <c r="E63" s="193">
        <v>1100000</v>
      </c>
      <c r="F63" s="2">
        <v>420000</v>
      </c>
      <c r="G63" s="200">
        <v>300000</v>
      </c>
      <c r="H63" s="193">
        <v>100000</v>
      </c>
      <c r="I63" s="2">
        <v>200000</v>
      </c>
      <c r="J63" s="195">
        <v>100000</v>
      </c>
      <c r="K63" s="2">
        <v>630000</v>
      </c>
      <c r="L63" s="195">
        <v>100000</v>
      </c>
      <c r="M63" s="194">
        <v>150000</v>
      </c>
      <c r="N63" s="195">
        <v>0</v>
      </c>
      <c r="O63" s="195">
        <v>100000</v>
      </c>
      <c r="P63" s="204">
        <v>0</v>
      </c>
      <c r="Q63" s="2">
        <v>2000000</v>
      </c>
      <c r="R63" s="202">
        <v>3000000</v>
      </c>
      <c r="S63" s="195">
        <f t="shared" si="5"/>
        <v>8200000</v>
      </c>
      <c r="T63" s="195">
        <f t="shared" si="6"/>
        <v>43550000</v>
      </c>
    </row>
    <row r="64" spans="1:20" s="198" customFormat="1" x14ac:dyDescent="0.3">
      <c r="A64" s="254"/>
      <c r="B64" s="198" t="s">
        <v>74</v>
      </c>
      <c r="C64" s="191">
        <f t="shared" si="4"/>
        <v>50920000</v>
      </c>
      <c r="D64" s="192">
        <v>0</v>
      </c>
      <c r="E64" s="193">
        <v>1100000</v>
      </c>
      <c r="F64" s="2">
        <v>420000</v>
      </c>
      <c r="G64" s="200">
        <v>300000</v>
      </c>
      <c r="H64" s="193">
        <v>100000</v>
      </c>
      <c r="I64" s="2">
        <v>200000</v>
      </c>
      <c r="J64" s="195">
        <v>100000</v>
      </c>
      <c r="K64" s="2">
        <v>630000</v>
      </c>
      <c r="L64" s="195">
        <v>100000</v>
      </c>
      <c r="M64" s="194">
        <v>150000</v>
      </c>
      <c r="N64" s="195">
        <v>0</v>
      </c>
      <c r="O64" s="195">
        <v>100000</v>
      </c>
      <c r="P64" s="195">
        <v>0</v>
      </c>
      <c r="Q64" s="2">
        <v>2000000</v>
      </c>
      <c r="R64" s="2">
        <v>0</v>
      </c>
      <c r="S64" s="195">
        <f t="shared" si="5"/>
        <v>5200000</v>
      </c>
      <c r="T64" s="195">
        <f t="shared" si="6"/>
        <v>45720000</v>
      </c>
    </row>
    <row r="65" spans="1:20" s="198" customFormat="1" x14ac:dyDescent="0.3">
      <c r="A65" s="254"/>
      <c r="B65" s="198" t="s">
        <v>75</v>
      </c>
      <c r="C65" s="191">
        <f t="shared" si="4"/>
        <v>53090000</v>
      </c>
      <c r="D65" s="192">
        <v>0</v>
      </c>
      <c r="E65" s="193">
        <v>1100000</v>
      </c>
      <c r="F65" s="2">
        <v>420000</v>
      </c>
      <c r="G65" s="200">
        <v>300000</v>
      </c>
      <c r="H65" s="193">
        <v>100000</v>
      </c>
      <c r="I65" s="2">
        <v>200000</v>
      </c>
      <c r="J65" s="195">
        <v>100000</v>
      </c>
      <c r="K65" s="2">
        <v>630000</v>
      </c>
      <c r="L65" s="195">
        <v>100000</v>
      </c>
      <c r="M65" s="194">
        <v>150000</v>
      </c>
      <c r="N65" s="195">
        <v>0</v>
      </c>
      <c r="O65" s="195">
        <v>100000</v>
      </c>
      <c r="P65" s="195">
        <v>2500000</v>
      </c>
      <c r="Q65" s="2">
        <v>2000000</v>
      </c>
      <c r="R65" s="2">
        <v>0</v>
      </c>
      <c r="S65" s="195">
        <f t="shared" si="5"/>
        <v>7700000</v>
      </c>
      <c r="T65" s="195">
        <f t="shared" si="6"/>
        <v>45390000</v>
      </c>
    </row>
    <row r="66" spans="1:20" s="198" customFormat="1" x14ac:dyDescent="0.3">
      <c r="A66" s="254"/>
      <c r="B66" s="198" t="s">
        <v>76</v>
      </c>
      <c r="C66" s="191">
        <f t="shared" si="4"/>
        <v>52760000</v>
      </c>
      <c r="D66" s="192">
        <v>0</v>
      </c>
      <c r="E66" s="193">
        <v>1100000</v>
      </c>
      <c r="F66" s="2">
        <v>420000</v>
      </c>
      <c r="G66" s="200">
        <v>300000</v>
      </c>
      <c r="H66" s="193">
        <v>100000</v>
      </c>
      <c r="I66" s="2">
        <v>200000</v>
      </c>
      <c r="J66" s="195">
        <v>100000</v>
      </c>
      <c r="K66" s="2">
        <v>630000</v>
      </c>
      <c r="L66" s="195">
        <v>100000</v>
      </c>
      <c r="M66" s="194">
        <v>150000</v>
      </c>
      <c r="N66" s="195">
        <v>0</v>
      </c>
      <c r="O66" s="195">
        <v>100000</v>
      </c>
      <c r="P66" s="195">
        <v>0</v>
      </c>
      <c r="Q66" s="2">
        <v>2000000</v>
      </c>
      <c r="R66" s="2">
        <v>0</v>
      </c>
      <c r="S66" s="195">
        <f t="shared" si="5"/>
        <v>5200000</v>
      </c>
      <c r="T66" s="195">
        <f t="shared" si="6"/>
        <v>47560000</v>
      </c>
    </row>
    <row r="67" spans="1:20" s="198" customFormat="1" x14ac:dyDescent="0.3">
      <c r="A67" s="254"/>
      <c r="B67" s="198" t="s">
        <v>77</v>
      </c>
      <c r="C67" s="191">
        <f t="shared" si="4"/>
        <v>54930000</v>
      </c>
      <c r="D67" s="192">
        <v>0</v>
      </c>
      <c r="E67" s="193">
        <v>1100000</v>
      </c>
      <c r="F67" s="2">
        <v>420000</v>
      </c>
      <c r="G67" s="200">
        <v>300000</v>
      </c>
      <c r="H67" s="193">
        <v>100000</v>
      </c>
      <c r="I67" s="2">
        <v>200000</v>
      </c>
      <c r="J67" s="195">
        <v>100000</v>
      </c>
      <c r="K67" s="2">
        <v>630000</v>
      </c>
      <c r="L67" s="195">
        <v>100000</v>
      </c>
      <c r="M67" s="194">
        <v>150000</v>
      </c>
      <c r="N67" s="195">
        <v>0</v>
      </c>
      <c r="O67" s="195">
        <v>100000</v>
      </c>
      <c r="P67" s="195">
        <v>0</v>
      </c>
      <c r="Q67" s="2">
        <v>2000000</v>
      </c>
      <c r="R67" s="2">
        <v>3000000</v>
      </c>
      <c r="S67" s="195">
        <f t="shared" ref="S67:S98" si="7">SUM(D67:R67)</f>
        <v>8200000</v>
      </c>
      <c r="T67" s="195">
        <f t="shared" si="6"/>
        <v>46730000</v>
      </c>
    </row>
    <row r="68" spans="1:20" s="198" customFormat="1" x14ac:dyDescent="0.3">
      <c r="A68" s="254"/>
      <c r="B68" s="198" t="s">
        <v>78</v>
      </c>
      <c r="C68" s="191">
        <f t="shared" si="4"/>
        <v>54100000</v>
      </c>
      <c r="D68" s="192">
        <v>0</v>
      </c>
      <c r="E68" s="193">
        <v>1100000</v>
      </c>
      <c r="F68" s="2">
        <v>420000</v>
      </c>
      <c r="G68" s="200">
        <v>300000</v>
      </c>
      <c r="H68" s="193">
        <v>100000</v>
      </c>
      <c r="I68" s="2">
        <v>200000</v>
      </c>
      <c r="J68" s="195">
        <v>100000</v>
      </c>
      <c r="K68" s="2">
        <v>630000</v>
      </c>
      <c r="L68" s="195">
        <v>100000</v>
      </c>
      <c r="M68" s="194">
        <v>150000</v>
      </c>
      <c r="N68" s="195">
        <v>0</v>
      </c>
      <c r="O68" s="195">
        <v>100000</v>
      </c>
      <c r="P68" s="195">
        <v>0</v>
      </c>
      <c r="Q68" s="2">
        <v>2000000</v>
      </c>
      <c r="R68" s="2">
        <v>0</v>
      </c>
      <c r="S68" s="195">
        <f t="shared" si="7"/>
        <v>5200000</v>
      </c>
      <c r="T68" s="195">
        <f t="shared" si="6"/>
        <v>48900000</v>
      </c>
    </row>
    <row r="69" spans="1:20" s="198" customFormat="1" x14ac:dyDescent="0.3">
      <c r="A69" s="254"/>
      <c r="B69" s="198" t="s">
        <v>79</v>
      </c>
      <c r="C69" s="191">
        <f t="shared" si="4"/>
        <v>56270000</v>
      </c>
      <c r="D69" s="192">
        <v>0</v>
      </c>
      <c r="E69" s="193">
        <v>1100000</v>
      </c>
      <c r="F69" s="2">
        <v>420000</v>
      </c>
      <c r="G69" s="200">
        <v>300000</v>
      </c>
      <c r="H69" s="193">
        <v>100000</v>
      </c>
      <c r="I69" s="2">
        <v>200000</v>
      </c>
      <c r="J69" s="195">
        <v>100000</v>
      </c>
      <c r="K69" s="2">
        <v>630000</v>
      </c>
      <c r="L69" s="195">
        <v>100000</v>
      </c>
      <c r="M69" s="194">
        <v>150000</v>
      </c>
      <c r="N69" s="195">
        <v>0</v>
      </c>
      <c r="O69" s="195">
        <v>100000</v>
      </c>
      <c r="P69" s="195">
        <v>2500000</v>
      </c>
      <c r="Q69" s="2">
        <v>2000000</v>
      </c>
      <c r="R69" s="2">
        <v>3000000</v>
      </c>
      <c r="S69" s="195">
        <f t="shared" si="7"/>
        <v>10700000</v>
      </c>
      <c r="T69" s="195">
        <f t="shared" si="6"/>
        <v>45570000</v>
      </c>
    </row>
    <row r="70" spans="1:20" s="198" customFormat="1" x14ac:dyDescent="0.3">
      <c r="A70" s="254"/>
      <c r="B70" s="198" t="s">
        <v>80</v>
      </c>
      <c r="C70" s="191">
        <f t="shared" si="4"/>
        <v>52940000</v>
      </c>
      <c r="D70" s="192">
        <v>0</v>
      </c>
      <c r="E70" s="193">
        <v>1100000</v>
      </c>
      <c r="F70" s="2">
        <v>420000</v>
      </c>
      <c r="G70" s="200">
        <v>300000</v>
      </c>
      <c r="H70" s="193">
        <v>100000</v>
      </c>
      <c r="I70" s="2">
        <v>200000</v>
      </c>
      <c r="J70" s="195">
        <v>100000</v>
      </c>
      <c r="K70" s="2">
        <v>630000</v>
      </c>
      <c r="L70" s="195">
        <v>100000</v>
      </c>
      <c r="M70" s="194">
        <v>150000</v>
      </c>
      <c r="N70" s="195">
        <v>0</v>
      </c>
      <c r="O70" s="195">
        <v>100000</v>
      </c>
      <c r="P70" s="195">
        <v>0</v>
      </c>
      <c r="Q70" s="2">
        <v>2000000</v>
      </c>
      <c r="R70" s="2">
        <v>0</v>
      </c>
      <c r="S70" s="195">
        <f t="shared" si="7"/>
        <v>5200000</v>
      </c>
      <c r="T70" s="195">
        <f t="shared" si="6"/>
        <v>47740000</v>
      </c>
    </row>
    <row r="71" spans="1:20" s="198" customFormat="1" x14ac:dyDescent="0.3">
      <c r="A71" s="254"/>
      <c r="B71" s="198" t="s">
        <v>81</v>
      </c>
      <c r="C71" s="191">
        <f t="shared" si="4"/>
        <v>55110000</v>
      </c>
      <c r="D71" s="192">
        <v>0</v>
      </c>
      <c r="E71" s="193">
        <v>1100000</v>
      </c>
      <c r="F71" s="2">
        <v>420000</v>
      </c>
      <c r="G71" s="200">
        <v>300000</v>
      </c>
      <c r="H71" s="193">
        <v>100000</v>
      </c>
      <c r="I71" s="2">
        <v>200000</v>
      </c>
      <c r="J71" s="195">
        <v>100000</v>
      </c>
      <c r="K71" s="2">
        <v>630000</v>
      </c>
      <c r="L71" s="195">
        <v>100000</v>
      </c>
      <c r="M71" s="194">
        <v>150000</v>
      </c>
      <c r="N71" s="195">
        <v>0</v>
      </c>
      <c r="O71" s="195">
        <v>100000</v>
      </c>
      <c r="P71" s="195">
        <v>0</v>
      </c>
      <c r="Q71" s="2">
        <v>2000000</v>
      </c>
      <c r="R71" s="2">
        <v>0</v>
      </c>
      <c r="S71" s="195">
        <f t="shared" si="7"/>
        <v>5200000</v>
      </c>
      <c r="T71" s="195">
        <f t="shared" si="6"/>
        <v>49910000</v>
      </c>
    </row>
    <row r="72" spans="1:20" s="198" customFormat="1" x14ac:dyDescent="0.3">
      <c r="A72" s="254"/>
      <c r="B72" s="198" t="s">
        <v>82</v>
      </c>
      <c r="C72" s="191">
        <f t="shared" si="4"/>
        <v>57280000</v>
      </c>
      <c r="D72" s="192">
        <v>0</v>
      </c>
      <c r="E72" s="193">
        <v>1100000</v>
      </c>
      <c r="F72" s="2">
        <v>420000</v>
      </c>
      <c r="G72" s="200">
        <v>300000</v>
      </c>
      <c r="H72" s="193">
        <v>100000</v>
      </c>
      <c r="I72" s="2">
        <v>200000</v>
      </c>
      <c r="J72" s="195">
        <v>100000</v>
      </c>
      <c r="K72" s="2">
        <v>630000</v>
      </c>
      <c r="L72" s="195">
        <v>100000</v>
      </c>
      <c r="M72" s="194">
        <v>150000</v>
      </c>
      <c r="N72" s="195">
        <v>0</v>
      </c>
      <c r="O72" s="195">
        <v>100000</v>
      </c>
      <c r="P72" s="195">
        <v>0</v>
      </c>
      <c r="Q72" s="2">
        <v>2000000</v>
      </c>
      <c r="R72" s="2">
        <v>0</v>
      </c>
      <c r="S72" s="195">
        <f t="shared" si="7"/>
        <v>5200000</v>
      </c>
      <c r="T72" s="195">
        <f t="shared" si="6"/>
        <v>52080000</v>
      </c>
    </row>
    <row r="73" spans="1:20" s="198" customFormat="1" x14ac:dyDescent="0.3">
      <c r="A73" s="254"/>
      <c r="B73" s="198" t="s">
        <v>83</v>
      </c>
      <c r="C73" s="191">
        <f t="shared" si="4"/>
        <v>59450000</v>
      </c>
      <c r="D73" s="192">
        <v>0</v>
      </c>
      <c r="E73" s="193">
        <v>1100000</v>
      </c>
      <c r="F73" s="2">
        <v>420000</v>
      </c>
      <c r="G73" s="200">
        <v>300000</v>
      </c>
      <c r="H73" s="193">
        <v>100000</v>
      </c>
      <c r="I73" s="2">
        <v>200000</v>
      </c>
      <c r="J73" s="195">
        <v>100000</v>
      </c>
      <c r="K73" s="2">
        <v>630000</v>
      </c>
      <c r="L73" s="195">
        <v>100000</v>
      </c>
      <c r="M73" s="194">
        <v>150000</v>
      </c>
      <c r="N73" s="195">
        <v>0</v>
      </c>
      <c r="O73" s="195">
        <v>100000</v>
      </c>
      <c r="P73" s="195">
        <v>0</v>
      </c>
      <c r="Q73" s="2">
        <v>2000000</v>
      </c>
      <c r="R73" s="2">
        <v>0</v>
      </c>
      <c r="S73" s="195">
        <f t="shared" si="7"/>
        <v>5200000</v>
      </c>
      <c r="T73" s="195">
        <f t="shared" si="6"/>
        <v>54250000</v>
      </c>
    </row>
    <row r="74" spans="1:20" s="225" customFormat="1" x14ac:dyDescent="0.3">
      <c r="A74" s="254"/>
      <c r="B74" s="225" t="s">
        <v>84</v>
      </c>
      <c r="C74" s="226">
        <f t="shared" si="4"/>
        <v>61620000</v>
      </c>
      <c r="D74" s="226">
        <v>0</v>
      </c>
      <c r="E74" s="226">
        <v>1100000</v>
      </c>
      <c r="F74" s="226">
        <v>420000</v>
      </c>
      <c r="G74" s="227">
        <v>300000</v>
      </c>
      <c r="H74" s="226">
        <v>100000</v>
      </c>
      <c r="I74" s="226">
        <v>200000</v>
      </c>
      <c r="J74" s="226">
        <v>100000</v>
      </c>
      <c r="K74" s="226">
        <v>630000</v>
      </c>
      <c r="L74" s="226">
        <v>100000</v>
      </c>
      <c r="M74" s="226">
        <v>150000</v>
      </c>
      <c r="N74" s="226">
        <v>0</v>
      </c>
      <c r="O74" s="226">
        <v>100000</v>
      </c>
      <c r="P74" s="226">
        <v>0</v>
      </c>
      <c r="Q74" s="226">
        <v>2000000</v>
      </c>
      <c r="R74" s="226">
        <v>0</v>
      </c>
      <c r="S74" s="226">
        <f t="shared" si="7"/>
        <v>5200000</v>
      </c>
      <c r="T74" s="226">
        <f t="shared" si="6"/>
        <v>56420000</v>
      </c>
    </row>
    <row r="75" spans="1:20" s="198" customFormat="1" x14ac:dyDescent="0.3">
      <c r="A75" s="254">
        <v>2029</v>
      </c>
      <c r="B75" s="198" t="s">
        <v>73</v>
      </c>
      <c r="C75" s="191">
        <f t="shared" si="4"/>
        <v>63790000</v>
      </c>
      <c r="D75" s="192">
        <v>0</v>
      </c>
      <c r="E75" s="193">
        <v>1100000</v>
      </c>
      <c r="F75" s="2">
        <v>420000</v>
      </c>
      <c r="G75" s="200">
        <v>300000</v>
      </c>
      <c r="H75" s="193">
        <v>100000</v>
      </c>
      <c r="I75" s="2">
        <v>200000</v>
      </c>
      <c r="J75" s="195">
        <v>100000</v>
      </c>
      <c r="K75" s="2">
        <v>630000</v>
      </c>
      <c r="L75" s="195">
        <v>100000</v>
      </c>
      <c r="M75" s="194">
        <v>150000</v>
      </c>
      <c r="N75" s="195">
        <v>0</v>
      </c>
      <c r="O75" s="195">
        <v>100000</v>
      </c>
      <c r="P75" s="204">
        <v>0</v>
      </c>
      <c r="Q75" s="2">
        <v>2000000</v>
      </c>
      <c r="R75" s="2">
        <v>0</v>
      </c>
      <c r="S75" s="195">
        <f t="shared" si="7"/>
        <v>5200000</v>
      </c>
      <c r="T75" s="195">
        <f t="shared" si="6"/>
        <v>58590000</v>
      </c>
    </row>
    <row r="76" spans="1:20" s="198" customFormat="1" x14ac:dyDescent="0.3">
      <c r="A76" s="254"/>
      <c r="B76" s="198" t="s">
        <v>74</v>
      </c>
      <c r="C76" s="191">
        <f t="shared" si="4"/>
        <v>65960000</v>
      </c>
      <c r="D76" s="192">
        <v>0</v>
      </c>
      <c r="E76" s="193">
        <v>1100000</v>
      </c>
      <c r="F76" s="2">
        <v>420000</v>
      </c>
      <c r="G76" s="200">
        <v>300000</v>
      </c>
      <c r="H76" s="193">
        <v>100000</v>
      </c>
      <c r="I76" s="2">
        <v>200000</v>
      </c>
      <c r="J76" s="195">
        <v>100000</v>
      </c>
      <c r="K76" s="2">
        <v>630000</v>
      </c>
      <c r="L76" s="195">
        <v>100000</v>
      </c>
      <c r="M76" s="194">
        <v>150000</v>
      </c>
      <c r="N76" s="195">
        <v>0</v>
      </c>
      <c r="O76" s="195">
        <v>100000</v>
      </c>
      <c r="P76" s="195">
        <v>0</v>
      </c>
      <c r="Q76" s="2">
        <v>2000000</v>
      </c>
      <c r="R76" s="2">
        <v>0</v>
      </c>
      <c r="S76" s="195">
        <f t="shared" si="7"/>
        <v>5200000</v>
      </c>
      <c r="T76" s="195">
        <f t="shared" si="6"/>
        <v>60760000</v>
      </c>
    </row>
    <row r="77" spans="1:20" s="198" customFormat="1" x14ac:dyDescent="0.3">
      <c r="A77" s="254"/>
      <c r="B77" s="198" t="s">
        <v>75</v>
      </c>
      <c r="C77" s="191">
        <f t="shared" si="4"/>
        <v>68130000</v>
      </c>
      <c r="D77" s="192">
        <v>0</v>
      </c>
      <c r="E77" s="193">
        <v>1100000</v>
      </c>
      <c r="F77" s="2">
        <v>420000</v>
      </c>
      <c r="G77" s="200">
        <v>300000</v>
      </c>
      <c r="H77" s="193">
        <v>100000</v>
      </c>
      <c r="I77" s="2">
        <v>200000</v>
      </c>
      <c r="J77" s="195">
        <v>100000</v>
      </c>
      <c r="K77" s="2">
        <v>630000</v>
      </c>
      <c r="L77" s="195">
        <v>100000</v>
      </c>
      <c r="M77" s="194">
        <v>150000</v>
      </c>
      <c r="N77" s="195">
        <v>0</v>
      </c>
      <c r="O77" s="195">
        <v>100000</v>
      </c>
      <c r="P77" s="195">
        <v>2500000</v>
      </c>
      <c r="Q77" s="2">
        <v>2000000</v>
      </c>
      <c r="R77" s="2">
        <v>0</v>
      </c>
      <c r="S77" s="195">
        <f t="shared" si="7"/>
        <v>7700000</v>
      </c>
      <c r="T77" s="195">
        <f t="shared" ref="T77:T108" si="8" xml:space="preserve"> C77 - S77</f>
        <v>60430000</v>
      </c>
    </row>
    <row r="78" spans="1:20" s="198" customFormat="1" x14ac:dyDescent="0.3">
      <c r="A78" s="254"/>
      <c r="B78" s="198" t="s">
        <v>76</v>
      </c>
      <c r="C78" s="191">
        <f t="shared" si="4"/>
        <v>67800000</v>
      </c>
      <c r="D78" s="192">
        <v>0</v>
      </c>
      <c r="E78" s="193">
        <v>1100000</v>
      </c>
      <c r="F78" s="2">
        <v>420000</v>
      </c>
      <c r="G78" s="200">
        <v>300000</v>
      </c>
      <c r="H78" s="193">
        <v>100000</v>
      </c>
      <c r="I78" s="2">
        <v>200000</v>
      </c>
      <c r="J78" s="195">
        <v>100000</v>
      </c>
      <c r="K78" s="2">
        <v>630000</v>
      </c>
      <c r="L78" s="195">
        <v>100000</v>
      </c>
      <c r="M78" s="194">
        <v>150000</v>
      </c>
      <c r="N78" s="195">
        <v>0</v>
      </c>
      <c r="O78" s="195">
        <v>100000</v>
      </c>
      <c r="P78" s="195">
        <v>0</v>
      </c>
      <c r="Q78" s="2">
        <v>2000000</v>
      </c>
      <c r="R78" s="2">
        <v>0</v>
      </c>
      <c r="S78" s="195">
        <f t="shared" si="7"/>
        <v>5200000</v>
      </c>
      <c r="T78" s="195">
        <f t="shared" si="8"/>
        <v>62600000</v>
      </c>
    </row>
    <row r="79" spans="1:20" s="198" customFormat="1" x14ac:dyDescent="0.3">
      <c r="A79" s="254"/>
      <c r="B79" s="198" t="s">
        <v>77</v>
      </c>
      <c r="C79" s="191">
        <f t="shared" si="4"/>
        <v>69970000</v>
      </c>
      <c r="D79" s="192">
        <v>0</v>
      </c>
      <c r="E79" s="193">
        <v>1100000</v>
      </c>
      <c r="F79" s="2">
        <v>420000</v>
      </c>
      <c r="G79" s="200">
        <v>300000</v>
      </c>
      <c r="H79" s="193">
        <v>100000</v>
      </c>
      <c r="I79" s="2">
        <v>200000</v>
      </c>
      <c r="J79" s="195">
        <v>100000</v>
      </c>
      <c r="K79" s="2">
        <v>630000</v>
      </c>
      <c r="L79" s="195">
        <v>100000</v>
      </c>
      <c r="M79" s="194">
        <v>150000</v>
      </c>
      <c r="N79" s="195">
        <v>0</v>
      </c>
      <c r="O79" s="195">
        <v>100000</v>
      </c>
      <c r="P79" s="195">
        <v>0</v>
      </c>
      <c r="Q79" s="2">
        <v>2000000</v>
      </c>
      <c r="R79" s="2">
        <v>0</v>
      </c>
      <c r="S79" s="195">
        <f t="shared" si="7"/>
        <v>5200000</v>
      </c>
      <c r="T79" s="195">
        <f t="shared" si="8"/>
        <v>64770000</v>
      </c>
    </row>
    <row r="80" spans="1:20" s="198" customFormat="1" x14ac:dyDescent="0.3">
      <c r="A80" s="254"/>
      <c r="B80" s="198" t="s">
        <v>78</v>
      </c>
      <c r="C80" s="191">
        <f t="shared" si="4"/>
        <v>72140000</v>
      </c>
      <c r="D80" s="192">
        <v>0</v>
      </c>
      <c r="E80" s="193">
        <v>1100000</v>
      </c>
      <c r="F80" s="2">
        <v>420000</v>
      </c>
      <c r="G80" s="200">
        <v>300000</v>
      </c>
      <c r="H80" s="193">
        <v>100000</v>
      </c>
      <c r="I80" s="2">
        <v>200000</v>
      </c>
      <c r="J80" s="195">
        <v>100000</v>
      </c>
      <c r="K80" s="2">
        <v>630000</v>
      </c>
      <c r="L80" s="195">
        <v>100000</v>
      </c>
      <c r="M80" s="194">
        <v>150000</v>
      </c>
      <c r="N80" s="195">
        <v>0</v>
      </c>
      <c r="O80" s="195">
        <v>100000</v>
      </c>
      <c r="P80" s="195">
        <v>0</v>
      </c>
      <c r="Q80" s="2">
        <v>2000000</v>
      </c>
      <c r="R80" s="2">
        <v>0</v>
      </c>
      <c r="S80" s="195">
        <f t="shared" si="7"/>
        <v>5200000</v>
      </c>
      <c r="T80" s="195">
        <f t="shared" si="8"/>
        <v>66940000</v>
      </c>
    </row>
    <row r="81" spans="1:20" s="198" customFormat="1" x14ac:dyDescent="0.3">
      <c r="A81" s="254"/>
      <c r="B81" s="198" t="s">
        <v>79</v>
      </c>
      <c r="C81" s="191">
        <f t="shared" si="4"/>
        <v>74310000</v>
      </c>
      <c r="D81" s="192">
        <v>0</v>
      </c>
      <c r="E81" s="193">
        <v>1100000</v>
      </c>
      <c r="F81" s="2">
        <v>420000</v>
      </c>
      <c r="G81" s="200">
        <v>300000</v>
      </c>
      <c r="H81" s="193">
        <v>100000</v>
      </c>
      <c r="I81" s="2">
        <v>200000</v>
      </c>
      <c r="J81" s="195">
        <v>100000</v>
      </c>
      <c r="K81" s="2">
        <v>630000</v>
      </c>
      <c r="L81" s="195">
        <v>100000</v>
      </c>
      <c r="M81" s="194">
        <v>150000</v>
      </c>
      <c r="N81" s="195">
        <v>0</v>
      </c>
      <c r="O81" s="195">
        <v>100000</v>
      </c>
      <c r="P81" s="195">
        <v>2500000</v>
      </c>
      <c r="Q81" s="2">
        <v>2000000</v>
      </c>
      <c r="R81" s="2">
        <v>0</v>
      </c>
      <c r="S81" s="195">
        <f t="shared" si="7"/>
        <v>7700000</v>
      </c>
      <c r="T81" s="195">
        <f t="shared" si="8"/>
        <v>66610000</v>
      </c>
    </row>
    <row r="82" spans="1:20" s="198" customFormat="1" x14ac:dyDescent="0.3">
      <c r="A82" s="254"/>
      <c r="B82" s="198" t="s">
        <v>80</v>
      </c>
      <c r="C82" s="191">
        <f t="shared" si="4"/>
        <v>73980000</v>
      </c>
      <c r="D82" s="192">
        <v>0</v>
      </c>
      <c r="E82" s="193">
        <v>1100000</v>
      </c>
      <c r="F82" s="2">
        <v>420000</v>
      </c>
      <c r="G82" s="200">
        <v>300000</v>
      </c>
      <c r="H82" s="193">
        <v>100000</v>
      </c>
      <c r="I82" s="2">
        <v>200000</v>
      </c>
      <c r="J82" s="195">
        <v>100000</v>
      </c>
      <c r="K82" s="2">
        <v>630000</v>
      </c>
      <c r="L82" s="195">
        <v>100000</v>
      </c>
      <c r="M82" s="194">
        <v>150000</v>
      </c>
      <c r="N82" s="195">
        <v>0</v>
      </c>
      <c r="O82" s="195">
        <v>100000</v>
      </c>
      <c r="P82" s="195">
        <v>0</v>
      </c>
      <c r="Q82" s="2">
        <v>2000000</v>
      </c>
      <c r="R82" s="2">
        <v>0</v>
      </c>
      <c r="S82" s="195">
        <f t="shared" si="7"/>
        <v>5200000</v>
      </c>
      <c r="T82" s="195">
        <f t="shared" si="8"/>
        <v>68780000</v>
      </c>
    </row>
    <row r="83" spans="1:20" s="198" customFormat="1" x14ac:dyDescent="0.3">
      <c r="A83" s="254"/>
      <c r="B83" s="198" t="s">
        <v>81</v>
      </c>
      <c r="C83" s="191">
        <f t="shared" si="4"/>
        <v>76150000</v>
      </c>
      <c r="D83" s="192">
        <v>0</v>
      </c>
      <c r="E83" s="193">
        <v>1100000</v>
      </c>
      <c r="F83" s="2">
        <v>420000</v>
      </c>
      <c r="G83" s="200">
        <v>300000</v>
      </c>
      <c r="H83" s="193">
        <v>100000</v>
      </c>
      <c r="I83" s="2">
        <v>200000</v>
      </c>
      <c r="J83" s="195">
        <v>100000</v>
      </c>
      <c r="K83" s="2">
        <v>630000</v>
      </c>
      <c r="L83" s="195">
        <v>100000</v>
      </c>
      <c r="M83" s="194">
        <v>150000</v>
      </c>
      <c r="N83" s="195">
        <v>0</v>
      </c>
      <c r="O83" s="195">
        <v>100000</v>
      </c>
      <c r="P83" s="195">
        <v>0</v>
      </c>
      <c r="Q83" s="2">
        <v>2000000</v>
      </c>
      <c r="R83" s="2">
        <v>0</v>
      </c>
      <c r="S83" s="195">
        <f t="shared" si="7"/>
        <v>5200000</v>
      </c>
      <c r="T83" s="195">
        <f t="shared" si="8"/>
        <v>70950000</v>
      </c>
    </row>
    <row r="84" spans="1:20" s="198" customFormat="1" x14ac:dyDescent="0.3">
      <c r="A84" s="254"/>
      <c r="B84" s="198" t="s">
        <v>82</v>
      </c>
      <c r="C84" s="191">
        <f t="shared" si="4"/>
        <v>78320000</v>
      </c>
      <c r="D84" s="192">
        <v>0</v>
      </c>
      <c r="E84" s="193">
        <v>1100000</v>
      </c>
      <c r="F84" s="2">
        <v>420000</v>
      </c>
      <c r="G84" s="200">
        <v>300000</v>
      </c>
      <c r="H84" s="193">
        <v>100000</v>
      </c>
      <c r="I84" s="2">
        <v>200000</v>
      </c>
      <c r="J84" s="195">
        <v>100000</v>
      </c>
      <c r="K84" s="2">
        <v>630000</v>
      </c>
      <c r="L84" s="195">
        <v>100000</v>
      </c>
      <c r="M84" s="194">
        <v>150000</v>
      </c>
      <c r="N84" s="195">
        <v>0</v>
      </c>
      <c r="O84" s="195">
        <v>100000</v>
      </c>
      <c r="P84" s="195">
        <v>0</v>
      </c>
      <c r="Q84" s="2">
        <v>2000000</v>
      </c>
      <c r="R84" s="2">
        <v>0</v>
      </c>
      <c r="S84" s="195">
        <f t="shared" si="7"/>
        <v>5200000</v>
      </c>
      <c r="T84" s="195">
        <f t="shared" si="8"/>
        <v>73120000</v>
      </c>
    </row>
    <row r="85" spans="1:20" s="198" customFormat="1" x14ac:dyDescent="0.3">
      <c r="A85" s="254"/>
      <c r="B85" s="198" t="s">
        <v>83</v>
      </c>
      <c r="C85" s="191">
        <f t="shared" si="4"/>
        <v>80490000</v>
      </c>
      <c r="D85" s="192">
        <v>0</v>
      </c>
      <c r="E85" s="193">
        <v>1100000</v>
      </c>
      <c r="F85" s="2">
        <v>420000</v>
      </c>
      <c r="G85" s="200">
        <v>300000</v>
      </c>
      <c r="H85" s="193">
        <v>100000</v>
      </c>
      <c r="I85" s="2">
        <v>200000</v>
      </c>
      <c r="J85" s="195">
        <v>100000</v>
      </c>
      <c r="K85" s="2">
        <v>630000</v>
      </c>
      <c r="L85" s="195">
        <v>100000</v>
      </c>
      <c r="M85" s="194">
        <v>150000</v>
      </c>
      <c r="N85" s="195">
        <v>0</v>
      </c>
      <c r="O85" s="195">
        <v>100000</v>
      </c>
      <c r="P85" s="195">
        <v>0</v>
      </c>
      <c r="Q85" s="2">
        <v>2000000</v>
      </c>
      <c r="R85" s="2">
        <v>0</v>
      </c>
      <c r="S85" s="195">
        <f t="shared" si="7"/>
        <v>5200000</v>
      </c>
      <c r="T85" s="195">
        <f t="shared" si="8"/>
        <v>75290000</v>
      </c>
    </row>
    <row r="86" spans="1:20" s="225" customFormat="1" x14ac:dyDescent="0.3">
      <c r="A86" s="254"/>
      <c r="B86" s="225" t="s">
        <v>84</v>
      </c>
      <c r="C86" s="226">
        <f t="shared" si="4"/>
        <v>82660000</v>
      </c>
      <c r="D86" s="226">
        <v>0</v>
      </c>
      <c r="E86" s="226">
        <v>1100000</v>
      </c>
      <c r="F86" s="226">
        <v>420000</v>
      </c>
      <c r="G86" s="227">
        <v>300000</v>
      </c>
      <c r="H86" s="226">
        <v>100000</v>
      </c>
      <c r="I86" s="226">
        <v>200000</v>
      </c>
      <c r="J86" s="226">
        <v>100000</v>
      </c>
      <c r="K86" s="226">
        <v>630000</v>
      </c>
      <c r="L86" s="226">
        <v>100000</v>
      </c>
      <c r="M86" s="226">
        <v>150000</v>
      </c>
      <c r="N86" s="226">
        <v>0</v>
      </c>
      <c r="O86" s="226">
        <v>100000</v>
      </c>
      <c r="P86" s="226">
        <v>0</v>
      </c>
      <c r="Q86" s="226">
        <v>2000000</v>
      </c>
      <c r="R86" s="226">
        <v>0</v>
      </c>
      <c r="S86" s="226">
        <f t="shared" si="7"/>
        <v>5200000</v>
      </c>
      <c r="T86" s="226">
        <f t="shared" si="8"/>
        <v>77460000</v>
      </c>
    </row>
    <row r="87" spans="1:20" s="198" customFormat="1" x14ac:dyDescent="0.3">
      <c r="A87" s="254">
        <v>2030</v>
      </c>
      <c r="B87" s="198" t="s">
        <v>73</v>
      </c>
      <c r="C87" s="191">
        <f t="shared" si="4"/>
        <v>84830000</v>
      </c>
      <c r="D87" s="192">
        <v>0</v>
      </c>
      <c r="E87" s="193">
        <v>1100000</v>
      </c>
      <c r="F87" s="2">
        <v>420000</v>
      </c>
      <c r="G87" s="200">
        <v>300000</v>
      </c>
      <c r="H87" s="193">
        <v>100000</v>
      </c>
      <c r="I87" s="2">
        <v>200000</v>
      </c>
      <c r="J87" s="195">
        <v>100000</v>
      </c>
      <c r="K87" s="2">
        <v>630000</v>
      </c>
      <c r="L87" s="195">
        <v>100000</v>
      </c>
      <c r="M87" s="194">
        <v>150000</v>
      </c>
      <c r="N87" s="195">
        <v>0</v>
      </c>
      <c r="O87" s="195">
        <v>100000</v>
      </c>
      <c r="P87" s="204">
        <v>0</v>
      </c>
      <c r="Q87" s="2">
        <v>2000000</v>
      </c>
      <c r="R87" s="2">
        <v>0</v>
      </c>
      <c r="S87" s="195">
        <f t="shared" si="7"/>
        <v>5200000</v>
      </c>
      <c r="T87" s="195">
        <f t="shared" si="8"/>
        <v>79630000</v>
      </c>
    </row>
    <row r="88" spans="1:20" s="198" customFormat="1" x14ac:dyDescent="0.3">
      <c r="A88" s="254"/>
      <c r="B88" s="198" t="s">
        <v>74</v>
      </c>
      <c r="C88" s="191">
        <f t="shared" si="4"/>
        <v>87000000</v>
      </c>
      <c r="D88" s="192">
        <v>0</v>
      </c>
      <c r="E88" s="193">
        <v>1100000</v>
      </c>
      <c r="F88" s="2">
        <v>420000</v>
      </c>
      <c r="G88" s="200">
        <v>300000</v>
      </c>
      <c r="H88" s="193">
        <v>100000</v>
      </c>
      <c r="I88" s="2">
        <v>200000</v>
      </c>
      <c r="J88" s="195">
        <v>100000</v>
      </c>
      <c r="K88" s="2">
        <v>630000</v>
      </c>
      <c r="L88" s="195">
        <v>100000</v>
      </c>
      <c r="M88" s="194">
        <v>150000</v>
      </c>
      <c r="N88" s="195">
        <v>0</v>
      </c>
      <c r="O88" s="195">
        <v>100000</v>
      </c>
      <c r="P88" s="195">
        <v>0</v>
      </c>
      <c r="Q88" s="2">
        <v>2000000</v>
      </c>
      <c r="R88" s="2">
        <v>0</v>
      </c>
      <c r="S88" s="195">
        <f t="shared" si="7"/>
        <v>5200000</v>
      </c>
      <c r="T88" s="195">
        <f t="shared" si="8"/>
        <v>81800000</v>
      </c>
    </row>
    <row r="89" spans="1:20" s="198" customFormat="1" x14ac:dyDescent="0.3">
      <c r="A89" s="254"/>
      <c r="B89" s="198" t="s">
        <v>75</v>
      </c>
      <c r="C89" s="191">
        <f t="shared" si="4"/>
        <v>89170000</v>
      </c>
      <c r="D89" s="192">
        <v>0</v>
      </c>
      <c r="E89" s="193">
        <v>1100000</v>
      </c>
      <c r="F89" s="2">
        <v>420000</v>
      </c>
      <c r="G89" s="200">
        <v>300000</v>
      </c>
      <c r="H89" s="193">
        <v>100000</v>
      </c>
      <c r="I89" s="2">
        <v>200000</v>
      </c>
      <c r="J89" s="195">
        <v>100000</v>
      </c>
      <c r="K89" s="2">
        <v>630000</v>
      </c>
      <c r="L89" s="195">
        <v>100000</v>
      </c>
      <c r="M89" s="194">
        <v>150000</v>
      </c>
      <c r="N89" s="195">
        <v>0</v>
      </c>
      <c r="O89" s="195">
        <v>100000</v>
      </c>
      <c r="P89" s="195">
        <v>2500000</v>
      </c>
      <c r="Q89" s="2">
        <v>2000000</v>
      </c>
      <c r="R89" s="2">
        <v>0</v>
      </c>
      <c r="S89" s="195">
        <f t="shared" si="7"/>
        <v>7700000</v>
      </c>
      <c r="T89" s="195">
        <f t="shared" si="8"/>
        <v>81470000</v>
      </c>
    </row>
    <row r="90" spans="1:20" s="198" customFormat="1" x14ac:dyDescent="0.3">
      <c r="A90" s="254"/>
      <c r="B90" s="198" t="s">
        <v>76</v>
      </c>
      <c r="C90" s="191">
        <f t="shared" si="4"/>
        <v>88840000</v>
      </c>
      <c r="D90" s="192">
        <v>0</v>
      </c>
      <c r="E90" s="193">
        <v>1100000</v>
      </c>
      <c r="F90" s="2">
        <v>420000</v>
      </c>
      <c r="G90" s="200">
        <v>300000</v>
      </c>
      <c r="H90" s="193">
        <v>100000</v>
      </c>
      <c r="I90" s="2">
        <v>200000</v>
      </c>
      <c r="J90" s="195">
        <v>100000</v>
      </c>
      <c r="K90" s="2">
        <v>630000</v>
      </c>
      <c r="L90" s="195">
        <v>100000</v>
      </c>
      <c r="M90" s="194">
        <v>150000</v>
      </c>
      <c r="N90" s="195">
        <v>0</v>
      </c>
      <c r="O90" s="195">
        <v>100000</v>
      </c>
      <c r="P90" s="195">
        <v>0</v>
      </c>
      <c r="Q90" s="2">
        <v>2000000</v>
      </c>
      <c r="R90" s="2">
        <v>0</v>
      </c>
      <c r="S90" s="195">
        <f t="shared" si="7"/>
        <v>5200000</v>
      </c>
      <c r="T90" s="195">
        <f t="shared" si="8"/>
        <v>83640000</v>
      </c>
    </row>
    <row r="91" spans="1:20" s="198" customFormat="1" x14ac:dyDescent="0.3">
      <c r="A91" s="254"/>
      <c r="B91" s="198" t="s">
        <v>77</v>
      </c>
      <c r="C91" s="191">
        <f t="shared" ref="C91:C122" si="9" xml:space="preserve"> T90 + 7370000</f>
        <v>91010000</v>
      </c>
      <c r="D91" s="192">
        <v>0</v>
      </c>
      <c r="E91" s="193">
        <v>1100000</v>
      </c>
      <c r="F91" s="2">
        <v>420000</v>
      </c>
      <c r="G91" s="200">
        <v>300000</v>
      </c>
      <c r="H91" s="193">
        <v>100000</v>
      </c>
      <c r="I91" s="2">
        <v>200000</v>
      </c>
      <c r="J91" s="195">
        <v>100000</v>
      </c>
      <c r="K91" s="2">
        <v>630000</v>
      </c>
      <c r="L91" s="195">
        <v>100000</v>
      </c>
      <c r="M91" s="194">
        <v>150000</v>
      </c>
      <c r="N91" s="195">
        <v>0</v>
      </c>
      <c r="O91" s="195">
        <v>100000</v>
      </c>
      <c r="P91" s="195">
        <v>0</v>
      </c>
      <c r="Q91" s="2">
        <v>2000000</v>
      </c>
      <c r="R91" s="2">
        <v>0</v>
      </c>
      <c r="S91" s="195">
        <f t="shared" si="7"/>
        <v>5200000</v>
      </c>
      <c r="T91" s="195">
        <f t="shared" si="8"/>
        <v>85810000</v>
      </c>
    </row>
    <row r="92" spans="1:20" s="198" customFormat="1" x14ac:dyDescent="0.3">
      <c r="A92" s="254"/>
      <c r="B92" s="198" t="s">
        <v>78</v>
      </c>
      <c r="C92" s="191">
        <f t="shared" si="9"/>
        <v>93180000</v>
      </c>
      <c r="D92" s="192">
        <v>0</v>
      </c>
      <c r="E92" s="193">
        <v>1100000</v>
      </c>
      <c r="F92" s="2">
        <v>420000</v>
      </c>
      <c r="G92" s="200">
        <v>300000</v>
      </c>
      <c r="H92" s="193">
        <v>100000</v>
      </c>
      <c r="I92" s="2">
        <v>200000</v>
      </c>
      <c r="J92" s="195">
        <v>100000</v>
      </c>
      <c r="K92" s="2">
        <v>630000</v>
      </c>
      <c r="L92" s="195">
        <v>100000</v>
      </c>
      <c r="M92" s="194">
        <v>150000</v>
      </c>
      <c r="N92" s="195">
        <v>0</v>
      </c>
      <c r="O92" s="195">
        <v>100000</v>
      </c>
      <c r="P92" s="195">
        <v>0</v>
      </c>
      <c r="Q92" s="2">
        <v>2000000</v>
      </c>
      <c r="R92" s="2">
        <v>0</v>
      </c>
      <c r="S92" s="195">
        <f t="shared" si="7"/>
        <v>5200000</v>
      </c>
      <c r="T92" s="195">
        <f t="shared" si="8"/>
        <v>87980000</v>
      </c>
    </row>
    <row r="93" spans="1:20" s="198" customFormat="1" x14ac:dyDescent="0.3">
      <c r="A93" s="254"/>
      <c r="B93" s="198" t="s">
        <v>79</v>
      </c>
      <c r="C93" s="191">
        <f t="shared" si="9"/>
        <v>95350000</v>
      </c>
      <c r="D93" s="192">
        <v>0</v>
      </c>
      <c r="E93" s="193">
        <v>1100000</v>
      </c>
      <c r="F93" s="2">
        <v>420000</v>
      </c>
      <c r="G93" s="200">
        <v>300000</v>
      </c>
      <c r="H93" s="193">
        <v>100000</v>
      </c>
      <c r="I93" s="2">
        <v>200000</v>
      </c>
      <c r="J93" s="195">
        <v>100000</v>
      </c>
      <c r="K93" s="2">
        <v>630000</v>
      </c>
      <c r="L93" s="195">
        <v>100000</v>
      </c>
      <c r="M93" s="194">
        <v>150000</v>
      </c>
      <c r="N93" s="195">
        <v>0</v>
      </c>
      <c r="O93" s="195">
        <v>100000</v>
      </c>
      <c r="P93" s="195">
        <v>2500000</v>
      </c>
      <c r="Q93" s="2">
        <v>2000000</v>
      </c>
      <c r="R93" s="2">
        <v>0</v>
      </c>
      <c r="S93" s="195">
        <f t="shared" si="7"/>
        <v>7700000</v>
      </c>
      <c r="T93" s="195">
        <f t="shared" si="8"/>
        <v>87650000</v>
      </c>
    </row>
    <row r="94" spans="1:20" s="198" customFormat="1" x14ac:dyDescent="0.3">
      <c r="A94" s="254"/>
      <c r="B94" s="198" t="s">
        <v>80</v>
      </c>
      <c r="C94" s="191">
        <f t="shared" si="9"/>
        <v>95020000</v>
      </c>
      <c r="D94" s="192">
        <v>0</v>
      </c>
      <c r="E94" s="193">
        <v>1100000</v>
      </c>
      <c r="F94" s="2">
        <v>420000</v>
      </c>
      <c r="G94" s="200">
        <v>300000</v>
      </c>
      <c r="H94" s="193">
        <v>100000</v>
      </c>
      <c r="I94" s="2">
        <v>200000</v>
      </c>
      <c r="J94" s="195">
        <v>100000</v>
      </c>
      <c r="K94" s="2">
        <v>630000</v>
      </c>
      <c r="L94" s="195">
        <v>100000</v>
      </c>
      <c r="M94" s="194">
        <v>150000</v>
      </c>
      <c r="N94" s="195">
        <v>0</v>
      </c>
      <c r="O94" s="195">
        <v>100000</v>
      </c>
      <c r="P94" s="195">
        <v>0</v>
      </c>
      <c r="Q94" s="2">
        <v>2000000</v>
      </c>
      <c r="R94" s="2">
        <v>0</v>
      </c>
      <c r="S94" s="195">
        <f t="shared" si="7"/>
        <v>5200000</v>
      </c>
      <c r="T94" s="195">
        <f t="shared" si="8"/>
        <v>89820000</v>
      </c>
    </row>
    <row r="95" spans="1:20" s="198" customFormat="1" x14ac:dyDescent="0.3">
      <c r="A95" s="254"/>
      <c r="B95" s="198" t="s">
        <v>81</v>
      </c>
      <c r="C95" s="191">
        <f t="shared" si="9"/>
        <v>97190000</v>
      </c>
      <c r="D95" s="192">
        <v>0</v>
      </c>
      <c r="E95" s="193">
        <v>1100000</v>
      </c>
      <c r="F95" s="2">
        <v>420000</v>
      </c>
      <c r="G95" s="200">
        <v>300000</v>
      </c>
      <c r="H95" s="193">
        <v>100000</v>
      </c>
      <c r="I95" s="2">
        <v>200000</v>
      </c>
      <c r="J95" s="195">
        <v>100000</v>
      </c>
      <c r="K95" s="2">
        <v>630000</v>
      </c>
      <c r="L95" s="195">
        <v>100000</v>
      </c>
      <c r="M95" s="194">
        <v>150000</v>
      </c>
      <c r="N95" s="195">
        <v>0</v>
      </c>
      <c r="O95" s="195">
        <v>100000</v>
      </c>
      <c r="P95" s="195">
        <v>0</v>
      </c>
      <c r="Q95" s="2">
        <v>2000000</v>
      </c>
      <c r="R95" s="2">
        <v>0</v>
      </c>
      <c r="S95" s="195">
        <f t="shared" si="7"/>
        <v>5200000</v>
      </c>
      <c r="T95" s="195">
        <f t="shared" si="8"/>
        <v>91990000</v>
      </c>
    </row>
    <row r="96" spans="1:20" s="198" customFormat="1" x14ac:dyDescent="0.3">
      <c r="A96" s="254"/>
      <c r="B96" s="198" t="s">
        <v>82</v>
      </c>
      <c r="C96" s="191">
        <f t="shared" si="9"/>
        <v>99360000</v>
      </c>
      <c r="D96" s="192">
        <v>0</v>
      </c>
      <c r="E96" s="193">
        <v>1100000</v>
      </c>
      <c r="F96" s="2">
        <v>420000</v>
      </c>
      <c r="G96" s="200">
        <v>300000</v>
      </c>
      <c r="H96" s="193">
        <v>100000</v>
      </c>
      <c r="I96" s="2">
        <v>200000</v>
      </c>
      <c r="J96" s="195">
        <v>100000</v>
      </c>
      <c r="K96" s="2">
        <v>630000</v>
      </c>
      <c r="L96" s="195">
        <v>100000</v>
      </c>
      <c r="M96" s="194">
        <v>150000</v>
      </c>
      <c r="N96" s="195">
        <v>0</v>
      </c>
      <c r="O96" s="195">
        <v>100000</v>
      </c>
      <c r="P96" s="195">
        <v>0</v>
      </c>
      <c r="Q96" s="2">
        <v>2000000</v>
      </c>
      <c r="R96" s="2">
        <v>0</v>
      </c>
      <c r="S96" s="195">
        <f t="shared" si="7"/>
        <v>5200000</v>
      </c>
      <c r="T96" s="195">
        <f t="shared" si="8"/>
        <v>94160000</v>
      </c>
    </row>
    <row r="97" spans="1:20" s="198" customFormat="1" x14ac:dyDescent="0.3">
      <c r="A97" s="254"/>
      <c r="B97" s="198" t="s">
        <v>83</v>
      </c>
      <c r="C97" s="191">
        <f t="shared" si="9"/>
        <v>101530000</v>
      </c>
      <c r="D97" s="192">
        <v>0</v>
      </c>
      <c r="E97" s="193">
        <v>1100000</v>
      </c>
      <c r="F97" s="2">
        <v>420000</v>
      </c>
      <c r="G97" s="200">
        <v>300000</v>
      </c>
      <c r="H97" s="193">
        <v>100000</v>
      </c>
      <c r="I97" s="2">
        <v>200000</v>
      </c>
      <c r="J97" s="195">
        <v>100000</v>
      </c>
      <c r="K97" s="2">
        <v>630000</v>
      </c>
      <c r="L97" s="195">
        <v>100000</v>
      </c>
      <c r="M97" s="194">
        <v>150000</v>
      </c>
      <c r="N97" s="195">
        <v>0</v>
      </c>
      <c r="O97" s="195">
        <v>100000</v>
      </c>
      <c r="P97" s="195">
        <v>0</v>
      </c>
      <c r="Q97" s="2">
        <v>2000000</v>
      </c>
      <c r="R97" s="2">
        <v>0</v>
      </c>
      <c r="S97" s="195">
        <f t="shared" si="7"/>
        <v>5200000</v>
      </c>
      <c r="T97" s="195">
        <f t="shared" si="8"/>
        <v>96330000</v>
      </c>
    </row>
    <row r="98" spans="1:20" s="225" customFormat="1" x14ac:dyDescent="0.3">
      <c r="A98" s="254"/>
      <c r="B98" s="225" t="s">
        <v>84</v>
      </c>
      <c r="C98" s="226">
        <f t="shared" si="9"/>
        <v>103700000</v>
      </c>
      <c r="D98" s="226">
        <v>0</v>
      </c>
      <c r="E98" s="226">
        <v>1100000</v>
      </c>
      <c r="F98" s="226">
        <v>420000</v>
      </c>
      <c r="G98" s="227">
        <v>300000</v>
      </c>
      <c r="H98" s="226">
        <v>100000</v>
      </c>
      <c r="I98" s="226">
        <v>200000</v>
      </c>
      <c r="J98" s="226">
        <v>100000</v>
      </c>
      <c r="K98" s="226">
        <v>630000</v>
      </c>
      <c r="L98" s="226">
        <v>100000</v>
      </c>
      <c r="M98" s="226">
        <v>150000</v>
      </c>
      <c r="N98" s="226">
        <v>0</v>
      </c>
      <c r="O98" s="226">
        <v>100000</v>
      </c>
      <c r="P98" s="226">
        <v>0</v>
      </c>
      <c r="Q98" s="226">
        <v>2000000</v>
      </c>
      <c r="R98" s="226">
        <v>0</v>
      </c>
      <c r="S98" s="226">
        <f t="shared" si="7"/>
        <v>5200000</v>
      </c>
      <c r="T98" s="226">
        <f t="shared" si="8"/>
        <v>98500000</v>
      </c>
    </row>
    <row r="99" spans="1:20" s="198" customFormat="1" x14ac:dyDescent="0.3">
      <c r="A99" s="254">
        <v>2031</v>
      </c>
      <c r="B99" s="198" t="s">
        <v>73</v>
      </c>
      <c r="C99" s="191">
        <f t="shared" si="9"/>
        <v>105870000</v>
      </c>
      <c r="D99" s="192">
        <v>0</v>
      </c>
      <c r="E99" s="193">
        <v>1100000</v>
      </c>
      <c r="F99" s="2">
        <v>420000</v>
      </c>
      <c r="G99" s="200">
        <v>300000</v>
      </c>
      <c r="H99" s="193">
        <v>100000</v>
      </c>
      <c r="I99" s="2">
        <v>200000</v>
      </c>
      <c r="J99" s="195">
        <v>100000</v>
      </c>
      <c r="K99" s="2">
        <v>630000</v>
      </c>
      <c r="L99" s="195">
        <v>100000</v>
      </c>
      <c r="M99" s="194">
        <v>150000</v>
      </c>
      <c r="N99" s="195">
        <v>0</v>
      </c>
      <c r="O99" s="195">
        <v>100000</v>
      </c>
      <c r="P99" s="204">
        <v>0</v>
      </c>
      <c r="Q99" s="2">
        <v>2000000</v>
      </c>
      <c r="R99" s="2">
        <v>0</v>
      </c>
      <c r="S99" s="195">
        <f t="shared" ref="S99:S122" si="10">SUM(D99:R99)</f>
        <v>5200000</v>
      </c>
      <c r="T99" s="195">
        <f t="shared" si="8"/>
        <v>100670000</v>
      </c>
    </row>
    <row r="100" spans="1:20" s="198" customFormat="1" x14ac:dyDescent="0.3">
      <c r="A100" s="254"/>
      <c r="B100" s="198" t="s">
        <v>74</v>
      </c>
      <c r="C100" s="191">
        <f t="shared" si="9"/>
        <v>108040000</v>
      </c>
      <c r="D100" s="192">
        <v>0</v>
      </c>
      <c r="E100" s="193">
        <v>1100000</v>
      </c>
      <c r="F100" s="2">
        <v>420000</v>
      </c>
      <c r="G100" s="200">
        <v>300000</v>
      </c>
      <c r="H100" s="193">
        <v>100000</v>
      </c>
      <c r="I100" s="2">
        <v>200000</v>
      </c>
      <c r="J100" s="195">
        <v>100000</v>
      </c>
      <c r="K100" s="2">
        <v>630000</v>
      </c>
      <c r="L100" s="195">
        <v>100000</v>
      </c>
      <c r="M100" s="194">
        <v>150000</v>
      </c>
      <c r="N100" s="195">
        <v>0</v>
      </c>
      <c r="O100" s="195">
        <v>100000</v>
      </c>
      <c r="P100" s="195">
        <v>0</v>
      </c>
      <c r="Q100" s="2">
        <v>2000000</v>
      </c>
      <c r="R100" s="2">
        <v>0</v>
      </c>
      <c r="S100" s="195">
        <f t="shared" si="10"/>
        <v>5200000</v>
      </c>
      <c r="T100" s="195">
        <f t="shared" si="8"/>
        <v>102840000</v>
      </c>
    </row>
    <row r="101" spans="1:20" s="198" customFormat="1" x14ac:dyDescent="0.3">
      <c r="A101" s="254"/>
      <c r="B101" s="198" t="s">
        <v>75</v>
      </c>
      <c r="C101" s="191">
        <f t="shared" si="9"/>
        <v>110210000</v>
      </c>
      <c r="D101" s="192">
        <v>0</v>
      </c>
      <c r="E101" s="193">
        <v>1100000</v>
      </c>
      <c r="F101" s="2">
        <v>420000</v>
      </c>
      <c r="G101" s="200">
        <v>300000</v>
      </c>
      <c r="H101" s="193">
        <v>100000</v>
      </c>
      <c r="I101" s="2">
        <v>200000</v>
      </c>
      <c r="J101" s="195">
        <v>100000</v>
      </c>
      <c r="K101" s="2">
        <v>630000</v>
      </c>
      <c r="L101" s="195">
        <v>100000</v>
      </c>
      <c r="M101" s="194">
        <v>150000</v>
      </c>
      <c r="N101" s="195">
        <v>0</v>
      </c>
      <c r="O101" s="195">
        <v>100000</v>
      </c>
      <c r="P101" s="195">
        <v>2500000</v>
      </c>
      <c r="Q101" s="2">
        <v>2000000</v>
      </c>
      <c r="R101" s="2">
        <v>0</v>
      </c>
      <c r="S101" s="195">
        <f t="shared" si="10"/>
        <v>7700000</v>
      </c>
      <c r="T101" s="195">
        <f t="shared" si="8"/>
        <v>102510000</v>
      </c>
    </row>
    <row r="102" spans="1:20" s="198" customFormat="1" x14ac:dyDescent="0.3">
      <c r="A102" s="254"/>
      <c r="B102" s="198" t="s">
        <v>76</v>
      </c>
      <c r="C102" s="191">
        <f t="shared" si="9"/>
        <v>109880000</v>
      </c>
      <c r="D102" s="192">
        <v>0</v>
      </c>
      <c r="E102" s="193">
        <v>1100000</v>
      </c>
      <c r="F102" s="2">
        <v>420000</v>
      </c>
      <c r="G102" s="200">
        <v>300000</v>
      </c>
      <c r="H102" s="193">
        <v>100000</v>
      </c>
      <c r="I102" s="2">
        <v>200000</v>
      </c>
      <c r="J102" s="195">
        <v>100000</v>
      </c>
      <c r="K102" s="2">
        <v>630000</v>
      </c>
      <c r="L102" s="195">
        <v>100000</v>
      </c>
      <c r="M102" s="194">
        <v>150000</v>
      </c>
      <c r="N102" s="195">
        <v>0</v>
      </c>
      <c r="O102" s="195">
        <v>100000</v>
      </c>
      <c r="P102" s="195">
        <v>0</v>
      </c>
      <c r="Q102" s="2">
        <v>2000000</v>
      </c>
      <c r="R102" s="2">
        <v>0</v>
      </c>
      <c r="S102" s="195">
        <f t="shared" si="10"/>
        <v>5200000</v>
      </c>
      <c r="T102" s="195">
        <f t="shared" si="8"/>
        <v>104680000</v>
      </c>
    </row>
    <row r="103" spans="1:20" s="198" customFormat="1" x14ac:dyDescent="0.3">
      <c r="A103" s="254"/>
      <c r="B103" s="198" t="s">
        <v>77</v>
      </c>
      <c r="C103" s="191">
        <f t="shared" si="9"/>
        <v>112050000</v>
      </c>
      <c r="D103" s="192">
        <v>0</v>
      </c>
      <c r="E103" s="193">
        <v>1100000</v>
      </c>
      <c r="F103" s="2">
        <v>420000</v>
      </c>
      <c r="G103" s="200">
        <v>300000</v>
      </c>
      <c r="H103" s="193">
        <v>100000</v>
      </c>
      <c r="I103" s="2">
        <v>200000</v>
      </c>
      <c r="J103" s="195">
        <v>100000</v>
      </c>
      <c r="K103" s="2">
        <v>630000</v>
      </c>
      <c r="L103" s="195">
        <v>100000</v>
      </c>
      <c r="M103" s="194">
        <v>150000</v>
      </c>
      <c r="N103" s="195">
        <v>0</v>
      </c>
      <c r="O103" s="195">
        <v>100000</v>
      </c>
      <c r="P103" s="195">
        <v>0</v>
      </c>
      <c r="Q103" s="2">
        <v>2000000</v>
      </c>
      <c r="R103" s="2">
        <v>0</v>
      </c>
      <c r="S103" s="195">
        <f t="shared" si="10"/>
        <v>5200000</v>
      </c>
      <c r="T103" s="195">
        <f t="shared" si="8"/>
        <v>106850000</v>
      </c>
    </row>
    <row r="104" spans="1:20" s="198" customFormat="1" x14ac:dyDescent="0.3">
      <c r="A104" s="254"/>
      <c r="B104" s="198" t="s">
        <v>78</v>
      </c>
      <c r="C104" s="191">
        <f t="shared" si="9"/>
        <v>114220000</v>
      </c>
      <c r="D104" s="192">
        <v>0</v>
      </c>
      <c r="E104" s="193">
        <v>1100000</v>
      </c>
      <c r="F104" s="2">
        <v>420000</v>
      </c>
      <c r="G104" s="200">
        <v>300000</v>
      </c>
      <c r="H104" s="193">
        <v>100000</v>
      </c>
      <c r="I104" s="2">
        <v>200000</v>
      </c>
      <c r="J104" s="195">
        <v>100000</v>
      </c>
      <c r="K104" s="2">
        <v>630000</v>
      </c>
      <c r="L104" s="195">
        <v>100000</v>
      </c>
      <c r="M104" s="194">
        <v>150000</v>
      </c>
      <c r="N104" s="195">
        <v>0</v>
      </c>
      <c r="O104" s="195">
        <v>100000</v>
      </c>
      <c r="P104" s="195">
        <v>0</v>
      </c>
      <c r="Q104" s="2">
        <v>2000000</v>
      </c>
      <c r="R104" s="2">
        <v>0</v>
      </c>
      <c r="S104" s="195">
        <f t="shared" si="10"/>
        <v>5200000</v>
      </c>
      <c r="T104" s="195">
        <f t="shared" si="8"/>
        <v>109020000</v>
      </c>
    </row>
    <row r="105" spans="1:20" s="198" customFormat="1" x14ac:dyDescent="0.3">
      <c r="A105" s="254"/>
      <c r="B105" s="198" t="s">
        <v>79</v>
      </c>
      <c r="C105" s="191">
        <f t="shared" si="9"/>
        <v>116390000</v>
      </c>
      <c r="D105" s="192">
        <v>0</v>
      </c>
      <c r="E105" s="193">
        <v>1100000</v>
      </c>
      <c r="F105" s="2">
        <v>420000</v>
      </c>
      <c r="G105" s="200">
        <v>300000</v>
      </c>
      <c r="H105" s="193">
        <v>100000</v>
      </c>
      <c r="I105" s="2">
        <v>200000</v>
      </c>
      <c r="J105" s="195">
        <v>100000</v>
      </c>
      <c r="K105" s="2">
        <v>630000</v>
      </c>
      <c r="L105" s="195">
        <v>100000</v>
      </c>
      <c r="M105" s="194">
        <v>150000</v>
      </c>
      <c r="N105" s="195">
        <v>0</v>
      </c>
      <c r="O105" s="195">
        <v>100000</v>
      </c>
      <c r="P105" s="195">
        <v>2500000</v>
      </c>
      <c r="Q105" s="2">
        <v>2000000</v>
      </c>
      <c r="R105" s="2">
        <v>0</v>
      </c>
      <c r="S105" s="195">
        <f t="shared" si="10"/>
        <v>7700000</v>
      </c>
      <c r="T105" s="195">
        <f t="shared" si="8"/>
        <v>108690000</v>
      </c>
    </row>
    <row r="106" spans="1:20" s="198" customFormat="1" x14ac:dyDescent="0.3">
      <c r="A106" s="254"/>
      <c r="B106" s="198" t="s">
        <v>80</v>
      </c>
      <c r="C106" s="191">
        <f t="shared" si="9"/>
        <v>116060000</v>
      </c>
      <c r="D106" s="192">
        <v>0</v>
      </c>
      <c r="E106" s="193">
        <v>1100000</v>
      </c>
      <c r="F106" s="2">
        <v>420000</v>
      </c>
      <c r="G106" s="200">
        <v>300000</v>
      </c>
      <c r="H106" s="193">
        <v>100000</v>
      </c>
      <c r="I106" s="2">
        <v>200000</v>
      </c>
      <c r="J106" s="195">
        <v>100000</v>
      </c>
      <c r="K106" s="2">
        <v>630000</v>
      </c>
      <c r="L106" s="195">
        <v>100000</v>
      </c>
      <c r="M106" s="194">
        <v>150000</v>
      </c>
      <c r="N106" s="195">
        <v>0</v>
      </c>
      <c r="O106" s="195">
        <v>100000</v>
      </c>
      <c r="P106" s="195">
        <v>0</v>
      </c>
      <c r="Q106" s="2">
        <v>2000000</v>
      </c>
      <c r="R106" s="2">
        <v>0</v>
      </c>
      <c r="S106" s="195">
        <f t="shared" si="10"/>
        <v>5200000</v>
      </c>
      <c r="T106" s="195">
        <f t="shared" si="8"/>
        <v>110860000</v>
      </c>
    </row>
    <row r="107" spans="1:20" s="198" customFormat="1" x14ac:dyDescent="0.3">
      <c r="A107" s="254"/>
      <c r="B107" s="198" t="s">
        <v>81</v>
      </c>
      <c r="C107" s="191">
        <f t="shared" si="9"/>
        <v>118230000</v>
      </c>
      <c r="D107" s="192">
        <v>0</v>
      </c>
      <c r="E107" s="193">
        <v>1100000</v>
      </c>
      <c r="F107" s="2">
        <v>420000</v>
      </c>
      <c r="G107" s="200">
        <v>300000</v>
      </c>
      <c r="H107" s="193">
        <v>100000</v>
      </c>
      <c r="I107" s="2">
        <v>200000</v>
      </c>
      <c r="J107" s="195">
        <v>100000</v>
      </c>
      <c r="K107" s="2">
        <v>630000</v>
      </c>
      <c r="L107" s="195">
        <v>100000</v>
      </c>
      <c r="M107" s="194">
        <v>150000</v>
      </c>
      <c r="N107" s="195">
        <v>0</v>
      </c>
      <c r="O107" s="195">
        <v>100000</v>
      </c>
      <c r="P107" s="195">
        <v>0</v>
      </c>
      <c r="Q107" s="2">
        <v>2000000</v>
      </c>
      <c r="R107" s="2">
        <v>0</v>
      </c>
      <c r="S107" s="195">
        <f t="shared" si="10"/>
        <v>5200000</v>
      </c>
      <c r="T107" s="195">
        <f t="shared" si="8"/>
        <v>113030000</v>
      </c>
    </row>
    <row r="108" spans="1:20" s="198" customFormat="1" x14ac:dyDescent="0.3">
      <c r="A108" s="254"/>
      <c r="B108" s="198" t="s">
        <v>82</v>
      </c>
      <c r="C108" s="191">
        <f t="shared" si="9"/>
        <v>120400000</v>
      </c>
      <c r="D108" s="192">
        <v>0</v>
      </c>
      <c r="E108" s="193">
        <v>1100000</v>
      </c>
      <c r="F108" s="2">
        <v>420000</v>
      </c>
      <c r="G108" s="200">
        <v>300000</v>
      </c>
      <c r="H108" s="193">
        <v>100000</v>
      </c>
      <c r="I108" s="2">
        <v>200000</v>
      </c>
      <c r="J108" s="195">
        <v>100000</v>
      </c>
      <c r="K108" s="2">
        <v>630000</v>
      </c>
      <c r="L108" s="195">
        <v>100000</v>
      </c>
      <c r="M108" s="194">
        <v>150000</v>
      </c>
      <c r="N108" s="195">
        <v>0</v>
      </c>
      <c r="O108" s="195">
        <v>100000</v>
      </c>
      <c r="P108" s="195">
        <v>0</v>
      </c>
      <c r="Q108" s="2">
        <v>2000000</v>
      </c>
      <c r="R108" s="2">
        <v>0</v>
      </c>
      <c r="S108" s="195">
        <f t="shared" si="10"/>
        <v>5200000</v>
      </c>
      <c r="T108" s="195">
        <f t="shared" si="8"/>
        <v>115200000</v>
      </c>
    </row>
    <row r="109" spans="1:20" s="198" customFormat="1" x14ac:dyDescent="0.3">
      <c r="A109" s="254"/>
      <c r="B109" s="198" t="s">
        <v>83</v>
      </c>
      <c r="C109" s="191">
        <f t="shared" si="9"/>
        <v>122570000</v>
      </c>
      <c r="D109" s="192">
        <v>0</v>
      </c>
      <c r="E109" s="193">
        <v>1100000</v>
      </c>
      <c r="F109" s="2">
        <v>420000</v>
      </c>
      <c r="G109" s="200">
        <v>300000</v>
      </c>
      <c r="H109" s="193">
        <v>100000</v>
      </c>
      <c r="I109" s="2">
        <v>200000</v>
      </c>
      <c r="J109" s="195">
        <v>100000</v>
      </c>
      <c r="K109" s="2">
        <v>630000</v>
      </c>
      <c r="L109" s="195">
        <v>100000</v>
      </c>
      <c r="M109" s="194">
        <v>150000</v>
      </c>
      <c r="N109" s="195">
        <v>0</v>
      </c>
      <c r="O109" s="195">
        <v>100000</v>
      </c>
      <c r="P109" s="195">
        <v>0</v>
      </c>
      <c r="Q109" s="2">
        <v>2000000</v>
      </c>
      <c r="R109" s="2">
        <v>0</v>
      </c>
      <c r="S109" s="195">
        <f t="shared" si="10"/>
        <v>5200000</v>
      </c>
      <c r="T109" s="195">
        <f t="shared" ref="T109:T122" si="11" xml:space="preserve"> C109 - S109</f>
        <v>117370000</v>
      </c>
    </row>
    <row r="110" spans="1:20" s="225" customFormat="1" x14ac:dyDescent="0.3">
      <c r="A110" s="254"/>
      <c r="B110" s="225" t="s">
        <v>84</v>
      </c>
      <c r="C110" s="226">
        <f t="shared" si="9"/>
        <v>124740000</v>
      </c>
      <c r="D110" s="226">
        <v>0</v>
      </c>
      <c r="E110" s="226">
        <v>1100000</v>
      </c>
      <c r="F110" s="226">
        <v>420000</v>
      </c>
      <c r="G110" s="227">
        <v>300000</v>
      </c>
      <c r="H110" s="226">
        <v>100000</v>
      </c>
      <c r="I110" s="226">
        <v>200000</v>
      </c>
      <c r="J110" s="226">
        <v>100000</v>
      </c>
      <c r="K110" s="226">
        <v>630000</v>
      </c>
      <c r="L110" s="226">
        <v>100000</v>
      </c>
      <c r="M110" s="226">
        <v>150000</v>
      </c>
      <c r="N110" s="226">
        <v>0</v>
      </c>
      <c r="O110" s="226">
        <v>100000</v>
      </c>
      <c r="P110" s="226">
        <v>0</v>
      </c>
      <c r="Q110" s="226">
        <v>2000000</v>
      </c>
      <c r="R110" s="226">
        <v>0</v>
      </c>
      <c r="S110" s="226">
        <f t="shared" si="10"/>
        <v>5200000</v>
      </c>
      <c r="T110" s="226">
        <f t="shared" si="11"/>
        <v>119540000</v>
      </c>
    </row>
    <row r="111" spans="1:20" s="198" customFormat="1" x14ac:dyDescent="0.3">
      <c r="A111" s="254">
        <v>2032</v>
      </c>
      <c r="B111" s="198" t="s">
        <v>73</v>
      </c>
      <c r="C111" s="191">
        <f t="shared" si="9"/>
        <v>126910000</v>
      </c>
      <c r="D111" s="192">
        <v>0</v>
      </c>
      <c r="E111" s="193">
        <v>1100000</v>
      </c>
      <c r="F111" s="2">
        <v>420000</v>
      </c>
      <c r="G111" s="200">
        <v>300000</v>
      </c>
      <c r="H111" s="193">
        <v>100000</v>
      </c>
      <c r="I111" s="2">
        <v>200000</v>
      </c>
      <c r="J111" s="195">
        <v>100000</v>
      </c>
      <c r="K111" s="2">
        <v>630000</v>
      </c>
      <c r="L111" s="195">
        <v>100000</v>
      </c>
      <c r="M111" s="194">
        <v>150000</v>
      </c>
      <c r="N111" s="195">
        <v>0</v>
      </c>
      <c r="O111" s="195">
        <v>100000</v>
      </c>
      <c r="P111" s="204">
        <v>0</v>
      </c>
      <c r="Q111" s="2">
        <v>2000000</v>
      </c>
      <c r="R111" s="2">
        <v>0</v>
      </c>
      <c r="S111" s="195">
        <f t="shared" si="10"/>
        <v>5200000</v>
      </c>
      <c r="T111" s="195">
        <f t="shared" si="11"/>
        <v>121710000</v>
      </c>
    </row>
    <row r="112" spans="1:20" s="198" customFormat="1" x14ac:dyDescent="0.3">
      <c r="A112" s="254"/>
      <c r="B112" s="198" t="s">
        <v>74</v>
      </c>
      <c r="C112" s="191">
        <f t="shared" si="9"/>
        <v>129080000</v>
      </c>
      <c r="D112" s="192">
        <v>0</v>
      </c>
      <c r="E112" s="193">
        <v>1100000</v>
      </c>
      <c r="F112" s="2">
        <v>420000</v>
      </c>
      <c r="G112" s="200">
        <v>300000</v>
      </c>
      <c r="H112" s="193">
        <v>100000</v>
      </c>
      <c r="I112" s="2">
        <v>200000</v>
      </c>
      <c r="J112" s="195">
        <v>100000</v>
      </c>
      <c r="K112" s="2">
        <v>630000</v>
      </c>
      <c r="L112" s="195">
        <v>100000</v>
      </c>
      <c r="M112" s="194">
        <v>150000</v>
      </c>
      <c r="N112" s="195">
        <v>0</v>
      </c>
      <c r="O112" s="195">
        <v>100000</v>
      </c>
      <c r="P112" s="195">
        <v>0</v>
      </c>
      <c r="Q112" s="2">
        <v>2000000</v>
      </c>
      <c r="R112" s="2">
        <v>0</v>
      </c>
      <c r="S112" s="195">
        <f t="shared" si="10"/>
        <v>5200000</v>
      </c>
      <c r="T112" s="195">
        <f t="shared" si="11"/>
        <v>123880000</v>
      </c>
    </row>
    <row r="113" spans="1:20" s="198" customFormat="1" x14ac:dyDescent="0.3">
      <c r="A113" s="254"/>
      <c r="B113" s="198" t="s">
        <v>75</v>
      </c>
      <c r="C113" s="191">
        <f t="shared" si="9"/>
        <v>131250000</v>
      </c>
      <c r="D113" s="192">
        <v>0</v>
      </c>
      <c r="E113" s="193">
        <v>1100000</v>
      </c>
      <c r="F113" s="2">
        <v>420000</v>
      </c>
      <c r="G113" s="200">
        <v>300000</v>
      </c>
      <c r="H113" s="193">
        <v>100000</v>
      </c>
      <c r="I113" s="2">
        <v>200000</v>
      </c>
      <c r="J113" s="195">
        <v>100000</v>
      </c>
      <c r="K113" s="2">
        <v>630000</v>
      </c>
      <c r="L113" s="195">
        <v>100000</v>
      </c>
      <c r="M113" s="194">
        <v>150000</v>
      </c>
      <c r="N113" s="195">
        <v>0</v>
      </c>
      <c r="O113" s="195">
        <v>100000</v>
      </c>
      <c r="P113" s="195">
        <v>2500000</v>
      </c>
      <c r="Q113" s="2">
        <v>2000000</v>
      </c>
      <c r="R113" s="2">
        <v>0</v>
      </c>
      <c r="S113" s="195">
        <f t="shared" si="10"/>
        <v>7700000</v>
      </c>
      <c r="T113" s="195">
        <f t="shared" si="11"/>
        <v>123550000</v>
      </c>
    </row>
    <row r="114" spans="1:20" s="198" customFormat="1" x14ac:dyDescent="0.3">
      <c r="A114" s="254"/>
      <c r="B114" s="198" t="s">
        <v>76</v>
      </c>
      <c r="C114" s="191">
        <f t="shared" si="9"/>
        <v>130920000</v>
      </c>
      <c r="D114" s="192">
        <v>0</v>
      </c>
      <c r="E114" s="193">
        <v>1100000</v>
      </c>
      <c r="F114" s="2">
        <v>420000</v>
      </c>
      <c r="G114" s="200">
        <v>300000</v>
      </c>
      <c r="H114" s="193">
        <v>100000</v>
      </c>
      <c r="I114" s="2">
        <v>200000</v>
      </c>
      <c r="J114" s="195">
        <v>100000</v>
      </c>
      <c r="K114" s="2">
        <v>630000</v>
      </c>
      <c r="L114" s="195">
        <v>100000</v>
      </c>
      <c r="M114" s="194">
        <v>150000</v>
      </c>
      <c r="N114" s="195">
        <v>0</v>
      </c>
      <c r="O114" s="195">
        <v>100000</v>
      </c>
      <c r="P114" s="195">
        <v>0</v>
      </c>
      <c r="Q114" s="2">
        <v>2000000</v>
      </c>
      <c r="R114" s="2">
        <v>0</v>
      </c>
      <c r="S114" s="195">
        <f t="shared" si="10"/>
        <v>5200000</v>
      </c>
      <c r="T114" s="195">
        <f t="shared" si="11"/>
        <v>125720000</v>
      </c>
    </row>
    <row r="115" spans="1:20" s="198" customFormat="1" x14ac:dyDescent="0.3">
      <c r="A115" s="254"/>
      <c r="B115" s="198" t="s">
        <v>77</v>
      </c>
      <c r="C115" s="191">
        <f t="shared" si="9"/>
        <v>133090000</v>
      </c>
      <c r="D115" s="192">
        <v>0</v>
      </c>
      <c r="E115" s="193">
        <v>1100000</v>
      </c>
      <c r="F115" s="2">
        <v>420000</v>
      </c>
      <c r="G115" s="200">
        <v>300000</v>
      </c>
      <c r="H115" s="193">
        <v>100000</v>
      </c>
      <c r="I115" s="2">
        <v>200000</v>
      </c>
      <c r="J115" s="195">
        <v>100000</v>
      </c>
      <c r="K115" s="2">
        <v>630000</v>
      </c>
      <c r="L115" s="195">
        <v>100000</v>
      </c>
      <c r="M115" s="194">
        <v>150000</v>
      </c>
      <c r="N115" s="195">
        <v>0</v>
      </c>
      <c r="O115" s="195">
        <v>100000</v>
      </c>
      <c r="P115" s="195">
        <v>0</v>
      </c>
      <c r="Q115" s="2">
        <v>2000000</v>
      </c>
      <c r="R115" s="2">
        <v>0</v>
      </c>
      <c r="S115" s="195">
        <f t="shared" si="10"/>
        <v>5200000</v>
      </c>
      <c r="T115" s="195">
        <f t="shared" si="11"/>
        <v>127890000</v>
      </c>
    </row>
    <row r="116" spans="1:20" s="198" customFormat="1" x14ac:dyDescent="0.3">
      <c r="A116" s="254"/>
      <c r="B116" s="198" t="s">
        <v>78</v>
      </c>
      <c r="C116" s="191">
        <f t="shared" si="9"/>
        <v>135260000</v>
      </c>
      <c r="D116" s="192">
        <v>0</v>
      </c>
      <c r="E116" s="193">
        <v>1100000</v>
      </c>
      <c r="F116" s="2">
        <v>420000</v>
      </c>
      <c r="G116" s="200">
        <v>300000</v>
      </c>
      <c r="H116" s="193">
        <v>100000</v>
      </c>
      <c r="I116" s="2">
        <v>200000</v>
      </c>
      <c r="J116" s="195">
        <v>100000</v>
      </c>
      <c r="K116" s="2">
        <v>630000</v>
      </c>
      <c r="L116" s="195">
        <v>100000</v>
      </c>
      <c r="M116" s="194">
        <v>150000</v>
      </c>
      <c r="N116" s="195">
        <v>0</v>
      </c>
      <c r="O116" s="195">
        <v>100000</v>
      </c>
      <c r="P116" s="195">
        <v>0</v>
      </c>
      <c r="Q116" s="2">
        <v>2000000</v>
      </c>
      <c r="R116" s="2">
        <v>0</v>
      </c>
      <c r="S116" s="195">
        <f t="shared" si="10"/>
        <v>5200000</v>
      </c>
      <c r="T116" s="195">
        <f t="shared" si="11"/>
        <v>130060000</v>
      </c>
    </row>
    <row r="117" spans="1:20" s="198" customFormat="1" x14ac:dyDescent="0.3">
      <c r="A117" s="254"/>
      <c r="B117" s="198" t="s">
        <v>79</v>
      </c>
      <c r="C117" s="191">
        <f t="shared" si="9"/>
        <v>137430000</v>
      </c>
      <c r="D117" s="192">
        <v>0</v>
      </c>
      <c r="E117" s="193">
        <v>1100000</v>
      </c>
      <c r="F117" s="2">
        <v>420000</v>
      </c>
      <c r="G117" s="200">
        <v>300000</v>
      </c>
      <c r="H117" s="193">
        <v>100000</v>
      </c>
      <c r="I117" s="2">
        <v>200000</v>
      </c>
      <c r="J117" s="195">
        <v>100000</v>
      </c>
      <c r="K117" s="2">
        <v>630000</v>
      </c>
      <c r="L117" s="195">
        <v>100000</v>
      </c>
      <c r="M117" s="194">
        <v>150000</v>
      </c>
      <c r="N117" s="195">
        <v>0</v>
      </c>
      <c r="O117" s="195">
        <v>100000</v>
      </c>
      <c r="P117" s="195">
        <v>2500000</v>
      </c>
      <c r="Q117" s="2">
        <v>2000000</v>
      </c>
      <c r="R117" s="2">
        <v>0</v>
      </c>
      <c r="S117" s="195">
        <f t="shared" si="10"/>
        <v>7700000</v>
      </c>
      <c r="T117" s="195">
        <f t="shared" si="11"/>
        <v>129730000</v>
      </c>
    </row>
    <row r="118" spans="1:20" s="198" customFormat="1" x14ac:dyDescent="0.3">
      <c r="A118" s="254"/>
      <c r="B118" s="198" t="s">
        <v>80</v>
      </c>
      <c r="C118" s="191">
        <f t="shared" si="9"/>
        <v>137100000</v>
      </c>
      <c r="D118" s="192">
        <v>0</v>
      </c>
      <c r="E118" s="193">
        <v>1100000</v>
      </c>
      <c r="F118" s="2">
        <v>420000</v>
      </c>
      <c r="G118" s="200">
        <v>300000</v>
      </c>
      <c r="H118" s="193">
        <v>100000</v>
      </c>
      <c r="I118" s="2">
        <v>200000</v>
      </c>
      <c r="J118" s="195">
        <v>100000</v>
      </c>
      <c r="K118" s="2">
        <v>630000</v>
      </c>
      <c r="L118" s="195">
        <v>100000</v>
      </c>
      <c r="M118" s="194">
        <v>150000</v>
      </c>
      <c r="N118" s="195">
        <v>0</v>
      </c>
      <c r="O118" s="195">
        <v>100000</v>
      </c>
      <c r="P118" s="195">
        <v>0</v>
      </c>
      <c r="Q118" s="2">
        <v>2000000</v>
      </c>
      <c r="R118" s="2">
        <v>0</v>
      </c>
      <c r="S118" s="195">
        <f t="shared" si="10"/>
        <v>5200000</v>
      </c>
      <c r="T118" s="195">
        <f t="shared" si="11"/>
        <v>131900000</v>
      </c>
    </row>
    <row r="119" spans="1:20" s="198" customFormat="1" x14ac:dyDescent="0.3">
      <c r="A119" s="254"/>
      <c r="B119" s="198" t="s">
        <v>81</v>
      </c>
      <c r="C119" s="191">
        <f t="shared" si="9"/>
        <v>139270000</v>
      </c>
      <c r="D119" s="192">
        <v>0</v>
      </c>
      <c r="E119" s="193">
        <v>1100000</v>
      </c>
      <c r="F119" s="2">
        <v>420000</v>
      </c>
      <c r="G119" s="200">
        <v>300000</v>
      </c>
      <c r="H119" s="193">
        <v>100000</v>
      </c>
      <c r="I119" s="2">
        <v>200000</v>
      </c>
      <c r="J119" s="195">
        <v>100000</v>
      </c>
      <c r="K119" s="2">
        <v>630000</v>
      </c>
      <c r="L119" s="195">
        <v>100000</v>
      </c>
      <c r="M119" s="194">
        <v>150000</v>
      </c>
      <c r="N119" s="195">
        <v>0</v>
      </c>
      <c r="O119" s="195">
        <v>100000</v>
      </c>
      <c r="P119" s="195">
        <v>0</v>
      </c>
      <c r="Q119" s="2">
        <v>2000000</v>
      </c>
      <c r="R119" s="2">
        <v>0</v>
      </c>
      <c r="S119" s="195">
        <f t="shared" si="10"/>
        <v>5200000</v>
      </c>
      <c r="T119" s="195">
        <f t="shared" si="11"/>
        <v>134070000</v>
      </c>
    </row>
    <row r="120" spans="1:20" s="198" customFormat="1" x14ac:dyDescent="0.3">
      <c r="A120" s="254"/>
      <c r="B120" s="198" t="s">
        <v>82</v>
      </c>
      <c r="C120" s="191">
        <f t="shared" si="9"/>
        <v>141440000</v>
      </c>
      <c r="D120" s="192">
        <v>0</v>
      </c>
      <c r="E120" s="193">
        <v>1100000</v>
      </c>
      <c r="F120" s="2">
        <v>420000</v>
      </c>
      <c r="G120" s="200">
        <v>300000</v>
      </c>
      <c r="H120" s="193">
        <v>100000</v>
      </c>
      <c r="I120" s="2">
        <v>200000</v>
      </c>
      <c r="J120" s="195">
        <v>100000</v>
      </c>
      <c r="K120" s="2">
        <v>630000</v>
      </c>
      <c r="L120" s="195">
        <v>100000</v>
      </c>
      <c r="M120" s="194">
        <v>150000</v>
      </c>
      <c r="N120" s="195">
        <v>0</v>
      </c>
      <c r="O120" s="195">
        <v>100000</v>
      </c>
      <c r="P120" s="195">
        <v>0</v>
      </c>
      <c r="Q120" s="2">
        <v>2000000</v>
      </c>
      <c r="R120" s="2">
        <v>0</v>
      </c>
      <c r="S120" s="195">
        <f t="shared" si="10"/>
        <v>5200000</v>
      </c>
      <c r="T120" s="195">
        <f t="shared" si="11"/>
        <v>136240000</v>
      </c>
    </row>
    <row r="121" spans="1:20" s="198" customFormat="1" x14ac:dyDescent="0.3">
      <c r="A121" s="254"/>
      <c r="B121" s="198" t="s">
        <v>83</v>
      </c>
      <c r="C121" s="191">
        <f t="shared" si="9"/>
        <v>143610000</v>
      </c>
      <c r="D121" s="192">
        <v>0</v>
      </c>
      <c r="E121" s="193">
        <v>1100000</v>
      </c>
      <c r="F121" s="2">
        <v>420000</v>
      </c>
      <c r="G121" s="200">
        <v>300000</v>
      </c>
      <c r="H121" s="193">
        <v>100000</v>
      </c>
      <c r="I121" s="2">
        <v>200000</v>
      </c>
      <c r="J121" s="195">
        <v>100000</v>
      </c>
      <c r="K121" s="2">
        <v>630000</v>
      </c>
      <c r="L121" s="195">
        <v>100000</v>
      </c>
      <c r="M121" s="194">
        <v>150000</v>
      </c>
      <c r="N121" s="195">
        <v>0</v>
      </c>
      <c r="O121" s="195">
        <v>100000</v>
      </c>
      <c r="P121" s="195">
        <v>0</v>
      </c>
      <c r="Q121" s="2">
        <v>2000000</v>
      </c>
      <c r="R121" s="2">
        <v>0</v>
      </c>
      <c r="S121" s="195">
        <f t="shared" si="10"/>
        <v>5200000</v>
      </c>
      <c r="T121" s="195">
        <f t="shared" si="11"/>
        <v>138410000</v>
      </c>
    </row>
    <row r="122" spans="1:20" s="225" customFormat="1" x14ac:dyDescent="0.3">
      <c r="A122" s="254"/>
      <c r="B122" s="225" t="s">
        <v>84</v>
      </c>
      <c r="C122" s="226">
        <f t="shared" si="9"/>
        <v>145780000</v>
      </c>
      <c r="D122" s="226">
        <v>0</v>
      </c>
      <c r="E122" s="226">
        <v>1100000</v>
      </c>
      <c r="F122" s="226">
        <v>420000</v>
      </c>
      <c r="G122" s="227">
        <v>300000</v>
      </c>
      <c r="H122" s="226">
        <v>100000</v>
      </c>
      <c r="I122" s="226">
        <v>200000</v>
      </c>
      <c r="J122" s="226">
        <v>100000</v>
      </c>
      <c r="K122" s="226">
        <v>630000</v>
      </c>
      <c r="L122" s="226">
        <v>100000</v>
      </c>
      <c r="M122" s="226">
        <v>150000</v>
      </c>
      <c r="N122" s="226">
        <v>0</v>
      </c>
      <c r="O122" s="226">
        <v>100000</v>
      </c>
      <c r="P122" s="226">
        <v>0</v>
      </c>
      <c r="Q122" s="226">
        <v>2000000</v>
      </c>
      <c r="R122" s="226">
        <v>0</v>
      </c>
      <c r="S122" s="226">
        <f t="shared" si="10"/>
        <v>5200000</v>
      </c>
      <c r="T122" s="226">
        <f t="shared" si="11"/>
        <v>140580000</v>
      </c>
    </row>
    <row r="123" spans="1:20" x14ac:dyDescent="0.3">
      <c r="F123" s="2">
        <f>SUM(F7:F122)</f>
        <v>48720000</v>
      </c>
      <c r="G123" s="2">
        <f>SUM(G7:G122)</f>
        <v>34650000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59"/>
      <c r="C1" s="259"/>
    </row>
    <row r="2" spans="2:18" x14ac:dyDescent="0.3">
      <c r="B2" s="258" t="s">
        <v>72</v>
      </c>
      <c r="C2" s="258"/>
      <c r="E2" s="255" t="s">
        <v>72</v>
      </c>
      <c r="F2" s="256"/>
      <c r="G2" s="256"/>
      <c r="H2" s="257"/>
      <c r="J2" s="255" t="s">
        <v>96</v>
      </c>
      <c r="K2" s="256"/>
      <c r="L2" s="256"/>
      <c r="M2" s="257"/>
      <c r="O2" s="255" t="s">
        <v>97</v>
      </c>
      <c r="P2" s="256"/>
      <c r="Q2" s="256"/>
      <c r="R2" s="257"/>
    </row>
    <row r="3" spans="2:18" x14ac:dyDescent="0.3">
      <c r="B3" s="5" t="s">
        <v>14</v>
      </c>
      <c r="C3" s="5" t="s">
        <v>15</v>
      </c>
      <c r="E3" s="5" t="s">
        <v>14</v>
      </c>
      <c r="F3" s="5" t="s">
        <v>11</v>
      </c>
      <c r="G3" s="5" t="s">
        <v>15</v>
      </c>
      <c r="H3" s="5" t="s">
        <v>18</v>
      </c>
      <c r="J3" s="5" t="s">
        <v>14</v>
      </c>
      <c r="K3" s="5" t="s">
        <v>11</v>
      </c>
      <c r="L3" s="5" t="s">
        <v>15</v>
      </c>
      <c r="M3" s="5" t="s">
        <v>18</v>
      </c>
      <c r="O3" s="5" t="s">
        <v>14</v>
      </c>
      <c r="P3" s="5" t="s">
        <v>11</v>
      </c>
      <c r="Q3" s="5" t="s">
        <v>15</v>
      </c>
      <c r="R3" s="5" t="s">
        <v>18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16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11</v>
      </c>
      <c r="C15" s="6">
        <v>1342771</v>
      </c>
    </row>
    <row r="16" spans="2:18" x14ac:dyDescent="0.3">
      <c r="B16" s="5" t="s">
        <v>18</v>
      </c>
      <c r="C16" s="4">
        <f xml:space="preserve">  ROUND( (C14 / C15) * 100, 2 )</f>
        <v>18.18</v>
      </c>
    </row>
    <row r="17" spans="1:8" x14ac:dyDescent="0.3">
      <c r="B17" s="5" t="s">
        <v>19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122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24" t="s">
        <v>173</v>
      </c>
      <c r="C25" s="124">
        <v>16696980</v>
      </c>
      <c r="E25" s="255" t="s">
        <v>174</v>
      </c>
      <c r="F25" s="256"/>
      <c r="G25" s="256"/>
      <c r="H25" s="257"/>
    </row>
    <row r="26" spans="1:8" x14ac:dyDescent="0.3">
      <c r="B26" s="126">
        <v>45301</v>
      </c>
      <c r="C26" s="1">
        <f xml:space="preserve"> C25 / 2</f>
        <v>8348490</v>
      </c>
      <c r="E26" s="125" t="s">
        <v>14</v>
      </c>
      <c r="F26" s="125" t="s">
        <v>11</v>
      </c>
      <c r="G26" s="125" t="s">
        <v>15</v>
      </c>
      <c r="H26" s="125" t="s">
        <v>18</v>
      </c>
    </row>
    <row r="27" spans="1:8" x14ac:dyDescent="0.3">
      <c r="B27" s="126">
        <v>45422</v>
      </c>
      <c r="C27" s="1">
        <f xml:space="preserve"> C25 / 2</f>
        <v>8348490</v>
      </c>
      <c r="E27" s="12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12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12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12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12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12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12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12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12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4" t="s">
        <v>37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</row>
    <row r="4" spans="3:14" x14ac:dyDescent="0.3"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3:14" x14ac:dyDescent="0.3">
      <c r="C5" t="s">
        <v>38</v>
      </c>
      <c r="D5" s="12" t="s">
        <v>40</v>
      </c>
      <c r="G5" t="s">
        <v>39</v>
      </c>
    </row>
    <row r="7" spans="3:14" x14ac:dyDescent="0.3">
      <c r="C7" s="14" t="s">
        <v>41</v>
      </c>
    </row>
    <row r="8" spans="3:14" x14ac:dyDescent="0.3">
      <c r="C8" s="15" t="s">
        <v>42</v>
      </c>
      <c r="D8" s="15" t="s">
        <v>43</v>
      </c>
      <c r="E8" s="15" t="s">
        <v>44</v>
      </c>
      <c r="F8" s="15" t="s">
        <v>45</v>
      </c>
      <c r="G8" s="15" t="s">
        <v>46</v>
      </c>
      <c r="H8" s="15" t="s">
        <v>47</v>
      </c>
      <c r="I8" s="15" t="s">
        <v>48</v>
      </c>
      <c r="J8" s="15" t="s">
        <v>49</v>
      </c>
      <c r="K8" s="15" t="s">
        <v>50</v>
      </c>
    </row>
    <row r="9" spans="3:14" ht="17.25" thickBot="1" x14ac:dyDescent="0.35">
      <c r="C9" s="41" t="s">
        <v>51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52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53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54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55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56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57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58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59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60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61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89</v>
      </c>
      <c r="D21" s="43" t="s">
        <v>91</v>
      </c>
      <c r="E21" s="43" t="s">
        <v>92</v>
      </c>
      <c r="F21" s="43" t="s">
        <v>94</v>
      </c>
      <c r="G21" s="43" t="s">
        <v>93</v>
      </c>
      <c r="H21" s="43" t="s">
        <v>90</v>
      </c>
      <c r="I21" s="43" t="s">
        <v>95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60">
        <f xml:space="preserve"> D22 + E22 + F22 + G22</f>
        <v>18921448</v>
      </c>
      <c r="E23" s="253"/>
      <c r="F23" s="253"/>
      <c r="G23" s="253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61">
        <f xml:space="preserve"> D23 / I23 * 100</f>
        <v>84.996483606996279</v>
      </c>
      <c r="E24" s="262"/>
      <c r="F24" s="262"/>
      <c r="G24" s="263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9" t="s">
        <v>102</v>
      </c>
      <c r="C27" s="273" t="s">
        <v>118</v>
      </c>
      <c r="D27" s="264" t="s">
        <v>100</v>
      </c>
      <c r="E27" s="265"/>
      <c r="F27" s="266"/>
      <c r="G27" s="269" t="s">
        <v>105</v>
      </c>
      <c r="H27" s="267" t="s">
        <v>121</v>
      </c>
      <c r="I27" s="270" t="s">
        <v>98</v>
      </c>
      <c r="J27" s="269" t="s">
        <v>108</v>
      </c>
      <c r="K27" s="269" t="s">
        <v>119</v>
      </c>
    </row>
    <row r="28" spans="2:12" ht="17.25" thickBot="1" x14ac:dyDescent="0.35">
      <c r="B28" s="268"/>
      <c r="C28" s="274"/>
      <c r="D28" s="269" t="s">
        <v>99</v>
      </c>
      <c r="E28" s="267" t="s">
        <v>104</v>
      </c>
      <c r="F28" s="275" t="s">
        <v>107</v>
      </c>
      <c r="G28" s="268"/>
      <c r="H28" s="268"/>
      <c r="I28" s="271"/>
      <c r="J28" s="268"/>
      <c r="K28" s="268"/>
    </row>
    <row r="29" spans="2:12" ht="37.5" customHeight="1" thickBot="1" x14ac:dyDescent="0.35">
      <c r="B29" s="268"/>
      <c r="C29" s="274"/>
      <c r="D29" s="268"/>
      <c r="E29" s="268"/>
      <c r="F29" s="276"/>
      <c r="G29" s="268"/>
      <c r="H29" s="268"/>
      <c r="I29" s="58" t="s">
        <v>101</v>
      </c>
      <c r="J29" s="272"/>
      <c r="K29" s="272"/>
    </row>
    <row r="30" spans="2:12" x14ac:dyDescent="0.3">
      <c r="B30" s="282" t="s">
        <v>103</v>
      </c>
      <c r="C30" s="280">
        <v>521300000000</v>
      </c>
      <c r="D30" s="61">
        <v>521300000000</v>
      </c>
      <c r="E30" s="60">
        <v>0.46</v>
      </c>
      <c r="F30" s="62">
        <v>10.81</v>
      </c>
      <c r="G30" s="284">
        <f xml:space="preserve"> C30 + D31</f>
        <v>22182978723.404297</v>
      </c>
      <c r="H30" s="280">
        <v>65480000</v>
      </c>
      <c r="I30" s="285">
        <f xml:space="preserve"> G30 / H30</f>
        <v>338.77487360116521</v>
      </c>
      <c r="J30" s="288" t="s">
        <v>106</v>
      </c>
      <c r="K30" s="284">
        <f xml:space="preserve"> D30 / H30</f>
        <v>7961.2095296273674</v>
      </c>
    </row>
    <row r="31" spans="2:12" ht="17.25" thickBot="1" x14ac:dyDescent="0.35">
      <c r="B31" s="283"/>
      <c r="C31" s="281"/>
      <c r="D31" s="277">
        <f xml:space="preserve"> (D30 * (E30 - F30)) / F30</f>
        <v>-499117021276.5957</v>
      </c>
      <c r="E31" s="278"/>
      <c r="F31" s="279"/>
      <c r="G31" s="283"/>
      <c r="H31" s="281"/>
      <c r="I31" s="286"/>
      <c r="J31" s="289"/>
      <c r="K31" s="287"/>
    </row>
    <row r="32" spans="2:12" x14ac:dyDescent="0.3">
      <c r="B32" s="282" t="s">
        <v>117</v>
      </c>
      <c r="C32" s="280">
        <v>4679754000</v>
      </c>
      <c r="D32" s="61">
        <v>4679754000</v>
      </c>
      <c r="E32" s="60">
        <v>0</v>
      </c>
      <c r="F32" s="62">
        <v>10.81</v>
      </c>
      <c r="G32" s="284">
        <f xml:space="preserve"> C32 + D33</f>
        <v>0</v>
      </c>
      <c r="H32" s="280">
        <v>583000000</v>
      </c>
      <c r="I32" s="285">
        <f xml:space="preserve"> G32 / H32</f>
        <v>0</v>
      </c>
      <c r="J32" s="288" t="s">
        <v>106</v>
      </c>
      <c r="K32" s="284">
        <f xml:space="preserve"> D32 / H32</f>
        <v>8.0270222984562611</v>
      </c>
    </row>
    <row r="33" spans="1:11" ht="17.25" thickBot="1" x14ac:dyDescent="0.35">
      <c r="B33" s="283"/>
      <c r="C33" s="281"/>
      <c r="D33" s="277">
        <f xml:space="preserve"> (D32 * (E32 - F32)) / F32</f>
        <v>-4679754000</v>
      </c>
      <c r="E33" s="278"/>
      <c r="F33" s="279"/>
      <c r="G33" s="283"/>
      <c r="H33" s="281"/>
      <c r="I33" s="286"/>
      <c r="J33" s="289"/>
      <c r="K33" s="287"/>
    </row>
    <row r="34" spans="1:11" x14ac:dyDescent="0.3">
      <c r="B34" s="282" t="s">
        <v>123</v>
      </c>
      <c r="C34" s="280">
        <v>10054000000</v>
      </c>
      <c r="D34" s="61">
        <v>10054000000</v>
      </c>
      <c r="E34" s="60">
        <v>2.72</v>
      </c>
      <c r="F34" s="62">
        <v>10.81</v>
      </c>
      <c r="G34" s="284">
        <f xml:space="preserve"> C34 + D35</f>
        <v>2529776133.2099915</v>
      </c>
      <c r="H34" s="280">
        <v>1792000000</v>
      </c>
      <c r="I34" s="285">
        <f xml:space="preserve"> G34 / H34</f>
        <v>1.4117054314787898</v>
      </c>
      <c r="J34" s="288" t="s">
        <v>106</v>
      </c>
      <c r="K34" s="284">
        <f xml:space="preserve"> D34 / H34</f>
        <v>5.6104910714285712</v>
      </c>
    </row>
    <row r="35" spans="1:11" ht="17.25" thickBot="1" x14ac:dyDescent="0.35">
      <c r="B35" s="283"/>
      <c r="C35" s="281"/>
      <c r="D35" s="277">
        <f xml:space="preserve"> (D34 * (E34 - F34)) / F34</f>
        <v>-7524223866.7900085</v>
      </c>
      <c r="E35" s="278"/>
      <c r="F35" s="279"/>
      <c r="G35" s="283"/>
      <c r="H35" s="281"/>
      <c r="I35" s="286"/>
      <c r="J35" s="289"/>
      <c r="K35" s="287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120</v>
      </c>
      <c r="C42" s="65" t="s">
        <v>111</v>
      </c>
      <c r="D42" s="65" t="s">
        <v>109</v>
      </c>
      <c r="E42" s="66" t="s">
        <v>110</v>
      </c>
      <c r="F42" s="75"/>
    </row>
    <row r="43" spans="1:11" x14ac:dyDescent="0.3">
      <c r="A43" s="74">
        <v>2021</v>
      </c>
      <c r="B43" s="63" t="s">
        <v>112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112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162</v>
      </c>
      <c r="B45" s="63" t="s">
        <v>112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177</v>
      </c>
      <c r="B46" s="63" t="s">
        <v>112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275</v>
      </c>
      <c r="B47" s="63" t="s">
        <v>112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120</v>
      </c>
      <c r="C49" s="67" t="s">
        <v>113</v>
      </c>
      <c r="D49" s="65" t="s">
        <v>114</v>
      </c>
      <c r="E49" s="65" t="s">
        <v>115</v>
      </c>
      <c r="F49" s="68" t="s">
        <v>99</v>
      </c>
    </row>
    <row r="50" spans="1:7" x14ac:dyDescent="0.3">
      <c r="A50" s="86">
        <v>2021</v>
      </c>
      <c r="B50" s="63" t="s">
        <v>112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112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85">
        <f xml:space="preserve">  (F51 / F50 * 100) - 100</f>
        <v>-10.62609273906277</v>
      </c>
    </row>
    <row r="52" spans="1:7" x14ac:dyDescent="0.3">
      <c r="A52" s="87" t="s">
        <v>162</v>
      </c>
      <c r="B52" s="63" t="s">
        <v>112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85">
        <f xml:space="preserve">  (F52 / F51 * 100) - 100</f>
        <v>-3.4176860182681139</v>
      </c>
    </row>
    <row r="53" spans="1:7" x14ac:dyDescent="0.3">
      <c r="A53" s="87" t="s">
        <v>177</v>
      </c>
      <c r="B53" s="63" t="s">
        <v>112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85">
        <f xml:space="preserve">  (F53 / F52 * 100) - 100</f>
        <v>-4.6409054507511485</v>
      </c>
    </row>
    <row r="54" spans="1:7" x14ac:dyDescent="0.3">
      <c r="A54" s="87" t="s">
        <v>275</v>
      </c>
      <c r="B54" s="63" t="s">
        <v>112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8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120</v>
      </c>
      <c r="C56" s="72" t="s">
        <v>116</v>
      </c>
      <c r="D56" s="73" t="s">
        <v>124</v>
      </c>
      <c r="E56" s="77" t="s">
        <v>125</v>
      </c>
      <c r="F56" s="78" t="s">
        <v>127</v>
      </c>
      <c r="G56" s="78" t="s">
        <v>126</v>
      </c>
    </row>
    <row r="57" spans="1:7" x14ac:dyDescent="0.3">
      <c r="A57" s="74">
        <v>2021</v>
      </c>
      <c r="B57" s="63" t="s">
        <v>112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112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162</v>
      </c>
      <c r="B59" s="63" t="s">
        <v>112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177</v>
      </c>
      <c r="B60" s="63" t="s">
        <v>112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275</v>
      </c>
      <c r="B61" s="63" t="s">
        <v>112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120</v>
      </c>
      <c r="C63" s="82" t="s">
        <v>128</v>
      </c>
      <c r="D63" s="84" t="s">
        <v>129</v>
      </c>
      <c r="E63" s="34" t="s">
        <v>131</v>
      </c>
      <c r="F63" s="34" t="s">
        <v>130</v>
      </c>
      <c r="G63" s="83" t="s">
        <v>132</v>
      </c>
    </row>
    <row r="64" spans="1:7" x14ac:dyDescent="0.3">
      <c r="A64" s="74">
        <v>2021</v>
      </c>
      <c r="B64" s="63" t="s">
        <v>112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112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162</v>
      </c>
      <c r="B66" s="63" t="s">
        <v>112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5">
        <f xml:space="preserve"> G66 / G65</f>
        <v>0.64528193137913159</v>
      </c>
    </row>
    <row r="67" spans="1:8" x14ac:dyDescent="0.3">
      <c r="A67" s="87" t="s">
        <v>177</v>
      </c>
      <c r="B67" s="63" t="s">
        <v>112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5">
        <f xml:space="preserve"> G67 / G66</f>
        <v>0.60162396264322504</v>
      </c>
    </row>
    <row r="68" spans="1:8" x14ac:dyDescent="0.3">
      <c r="A68" s="87" t="s">
        <v>275</v>
      </c>
      <c r="B68" s="63" t="s">
        <v>112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5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278</v>
      </c>
    </row>
    <row r="3" spans="1:2" x14ac:dyDescent="0.3">
      <c r="A3" s="184" t="s">
        <v>249</v>
      </c>
      <c r="B3" s="184" t="s">
        <v>279</v>
      </c>
    </row>
    <row r="4" spans="1:2" x14ac:dyDescent="0.3">
      <c r="A4" s="184" t="s">
        <v>250</v>
      </c>
      <c r="B4" s="184" t="s">
        <v>280</v>
      </c>
    </row>
    <row r="5" spans="1:2" x14ac:dyDescent="0.3">
      <c r="A5" s="184" t="s">
        <v>251</v>
      </c>
      <c r="B5" s="184" t="s">
        <v>281</v>
      </c>
    </row>
    <row r="6" spans="1:2" x14ac:dyDescent="0.3">
      <c r="A6" s="184" t="s">
        <v>252</v>
      </c>
      <c r="B6" s="184" t="s">
        <v>282</v>
      </c>
    </row>
    <row r="7" spans="1:2" x14ac:dyDescent="0.3">
      <c r="A7" s="184" t="s">
        <v>253</v>
      </c>
      <c r="B7" s="184" t="s">
        <v>283</v>
      </c>
    </row>
    <row r="8" spans="1:2" x14ac:dyDescent="0.3">
      <c r="A8" s="184" t="s">
        <v>254</v>
      </c>
      <c r="B8" s="184" t="s">
        <v>284</v>
      </c>
    </row>
    <row r="9" spans="1:2" x14ac:dyDescent="0.3">
      <c r="A9" s="184" t="s">
        <v>255</v>
      </c>
      <c r="B9" s="184" t="s">
        <v>285</v>
      </c>
    </row>
    <row r="10" spans="1:2" x14ac:dyDescent="0.3">
      <c r="A10" s="184"/>
      <c r="B10" s="184"/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276</v>
      </c>
    </row>
    <row r="13" spans="1:2" x14ac:dyDescent="0.3">
      <c r="A13" s="184" t="s">
        <v>257</v>
      </c>
      <c r="B13" s="184" t="s">
        <v>258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277</v>
      </c>
    </row>
    <row r="16" spans="1:2" x14ac:dyDescent="0.3">
      <c r="A16" s="184" t="s">
        <v>262</v>
      </c>
      <c r="B16" s="184" t="s">
        <v>263</v>
      </c>
    </row>
    <row r="17" spans="1:3" x14ac:dyDescent="0.3">
      <c r="A17" s="184" t="s">
        <v>264</v>
      </c>
      <c r="B17" s="184" t="s">
        <v>265</v>
      </c>
    </row>
    <row r="18" spans="1:3" x14ac:dyDescent="0.3">
      <c r="A18" s="184" t="s">
        <v>266</v>
      </c>
      <c r="B18" s="184" t="s">
        <v>260</v>
      </c>
    </row>
    <row r="19" spans="1:3" x14ac:dyDescent="0.3">
      <c r="A19" s="184" t="s">
        <v>267</v>
      </c>
      <c r="B19" s="184" t="s">
        <v>268</v>
      </c>
    </row>
    <row r="20" spans="1:3" x14ac:dyDescent="0.3">
      <c r="A20" s="184"/>
      <c r="B20" s="184"/>
    </row>
    <row r="22" spans="1:3" x14ac:dyDescent="0.3">
      <c r="A22" t="s">
        <v>187</v>
      </c>
      <c r="B22" t="s">
        <v>188</v>
      </c>
      <c r="C22" t="s">
        <v>189</v>
      </c>
    </row>
    <row r="23" spans="1:3" x14ac:dyDescent="0.3">
      <c r="A23" s="184" t="s">
        <v>187</v>
      </c>
      <c r="B23" s="184" t="s">
        <v>190</v>
      </c>
      <c r="C23" s="184" t="s">
        <v>189</v>
      </c>
    </row>
    <row r="24" spans="1:3" x14ac:dyDescent="0.3">
      <c r="A24" s="184" t="s">
        <v>212</v>
      </c>
      <c r="B24" s="184" t="s">
        <v>213</v>
      </c>
      <c r="C24" s="184" t="s">
        <v>214</v>
      </c>
    </row>
    <row r="25" spans="1:3" x14ac:dyDescent="0.3">
      <c r="A25" s="184" t="s">
        <v>215</v>
      </c>
      <c r="B25" s="184" t="s">
        <v>216</v>
      </c>
      <c r="C25" s="184" t="s">
        <v>217</v>
      </c>
    </row>
    <row r="26" spans="1:3" x14ac:dyDescent="0.3">
      <c r="A26" s="184" t="s">
        <v>218</v>
      </c>
      <c r="B26" s="184" t="s">
        <v>219</v>
      </c>
      <c r="C26" s="184" t="s">
        <v>220</v>
      </c>
    </row>
    <row r="27" spans="1:3" x14ac:dyDescent="0.3">
      <c r="A27" s="184" t="s">
        <v>221</v>
      </c>
      <c r="B27" s="184" t="s">
        <v>222</v>
      </c>
      <c r="C27" s="184" t="s">
        <v>211</v>
      </c>
    </row>
    <row r="28" spans="1:3" x14ac:dyDescent="0.3">
      <c r="A28" s="184" t="s">
        <v>223</v>
      </c>
      <c r="B28" s="184" t="s">
        <v>224</v>
      </c>
      <c r="C28" s="184" t="s">
        <v>211</v>
      </c>
    </row>
    <row r="29" spans="1:3" x14ac:dyDescent="0.3">
      <c r="A29" s="184" t="s">
        <v>225</v>
      </c>
      <c r="B29" s="184" t="s">
        <v>226</v>
      </c>
      <c r="C29" s="184" t="s">
        <v>211</v>
      </c>
    </row>
    <row r="30" spans="1:3" x14ac:dyDescent="0.3">
      <c r="A30" s="184" t="s">
        <v>227</v>
      </c>
      <c r="B30" s="184" t="s">
        <v>228</v>
      </c>
      <c r="C30" s="184" t="s">
        <v>211</v>
      </c>
    </row>
    <row r="31" spans="1:3" x14ac:dyDescent="0.3">
      <c r="A31" s="184" t="s">
        <v>229</v>
      </c>
      <c r="B31" s="184" t="s">
        <v>230</v>
      </c>
      <c r="C31" s="184" t="s">
        <v>211</v>
      </c>
    </row>
    <row r="33" spans="1:3" x14ac:dyDescent="0.3">
      <c r="A33" t="s">
        <v>187</v>
      </c>
      <c r="B33" t="s">
        <v>188</v>
      </c>
      <c r="C33" t="s">
        <v>189</v>
      </c>
    </row>
    <row r="34" spans="1:3" x14ac:dyDescent="0.3">
      <c r="A34" s="184" t="s">
        <v>187</v>
      </c>
      <c r="B34" s="184" t="s">
        <v>190</v>
      </c>
      <c r="C34" s="184" t="s">
        <v>189</v>
      </c>
    </row>
    <row r="35" spans="1:3" x14ac:dyDescent="0.3">
      <c r="A35" s="184" t="s">
        <v>191</v>
      </c>
      <c r="B35" s="184" t="s">
        <v>192</v>
      </c>
      <c r="C35" s="184" t="s">
        <v>193</v>
      </c>
    </row>
    <row r="36" spans="1:3" x14ac:dyDescent="0.3">
      <c r="A36" s="184" t="s">
        <v>194</v>
      </c>
      <c r="B36" s="184" t="s">
        <v>195</v>
      </c>
      <c r="C36" s="184" t="s">
        <v>196</v>
      </c>
    </row>
    <row r="37" spans="1:3" x14ac:dyDescent="0.3">
      <c r="A37" s="184" t="s">
        <v>197</v>
      </c>
      <c r="B37" s="184" t="s">
        <v>198</v>
      </c>
      <c r="C37" s="184" t="s">
        <v>199</v>
      </c>
    </row>
    <row r="38" spans="1:3" x14ac:dyDescent="0.3">
      <c r="A38" s="184" t="s">
        <v>200</v>
      </c>
      <c r="B38" s="184" t="s">
        <v>201</v>
      </c>
      <c r="C38" s="184" t="s">
        <v>202</v>
      </c>
    </row>
    <row r="39" spans="1:3" x14ac:dyDescent="0.3">
      <c r="A39" s="184" t="s">
        <v>203</v>
      </c>
      <c r="B39" s="184" t="s">
        <v>204</v>
      </c>
      <c r="C39" s="184" t="s">
        <v>205</v>
      </c>
    </row>
    <row r="40" spans="1:3" x14ac:dyDescent="0.3">
      <c r="A40" s="184" t="s">
        <v>206</v>
      </c>
      <c r="B40" s="184" t="s">
        <v>207</v>
      </c>
      <c r="C40" s="184" t="s">
        <v>208</v>
      </c>
    </row>
    <row r="41" spans="1:3" x14ac:dyDescent="0.3">
      <c r="A41" s="184" t="s">
        <v>209</v>
      </c>
      <c r="B41" s="184" t="s">
        <v>210</v>
      </c>
      <c r="C41" s="184" t="s">
        <v>211</v>
      </c>
    </row>
    <row r="43" spans="1:3" x14ac:dyDescent="0.3">
      <c r="A43" t="s">
        <v>187</v>
      </c>
      <c r="B43" t="s">
        <v>188</v>
      </c>
      <c r="C43" t="s">
        <v>189</v>
      </c>
    </row>
    <row r="44" spans="1:3" x14ac:dyDescent="0.3">
      <c r="A44" s="184" t="s">
        <v>187</v>
      </c>
      <c r="B44" s="184" t="s">
        <v>190</v>
      </c>
      <c r="C44" s="184" t="s">
        <v>189</v>
      </c>
    </row>
    <row r="45" spans="1:3" x14ac:dyDescent="0.3">
      <c r="A45" s="184" t="s">
        <v>197</v>
      </c>
      <c r="B45" s="184" t="s">
        <v>198</v>
      </c>
      <c r="C45" s="184" t="s">
        <v>199</v>
      </c>
    </row>
    <row r="46" spans="1:3" x14ac:dyDescent="0.3">
      <c r="A46" s="184" t="s">
        <v>231</v>
      </c>
      <c r="B46" s="184" t="s">
        <v>232</v>
      </c>
      <c r="C46" s="184" t="s">
        <v>233</v>
      </c>
    </row>
    <row r="47" spans="1:3" x14ac:dyDescent="0.3">
      <c r="A47" s="184" t="s">
        <v>234</v>
      </c>
      <c r="B47" s="184" t="s">
        <v>235</v>
      </c>
      <c r="C47" s="184" t="s">
        <v>236</v>
      </c>
    </row>
    <row r="48" spans="1:3" x14ac:dyDescent="0.3">
      <c r="A48" s="184" t="s">
        <v>237</v>
      </c>
      <c r="B48" s="184" t="s">
        <v>238</v>
      </c>
      <c r="C48" s="184" t="s">
        <v>239</v>
      </c>
    </row>
    <row r="49" spans="1:3" x14ac:dyDescent="0.3">
      <c r="A49" s="184" t="s">
        <v>240</v>
      </c>
      <c r="B49" s="184" t="s">
        <v>241</v>
      </c>
      <c r="C49" s="184" t="s">
        <v>242</v>
      </c>
    </row>
    <row r="50" spans="1:3" x14ac:dyDescent="0.3">
      <c r="A50" s="184" t="s">
        <v>243</v>
      </c>
      <c r="B50" s="184" t="s">
        <v>244</v>
      </c>
      <c r="C50" s="184" t="s">
        <v>245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120</v>
      </c>
      <c r="C2" s="65" t="s">
        <v>111</v>
      </c>
      <c r="D2" s="65" t="s">
        <v>109</v>
      </c>
      <c r="E2" s="66" t="s">
        <v>110</v>
      </c>
      <c r="F2" s="75"/>
    </row>
    <row r="3" spans="1:7" x14ac:dyDescent="0.3">
      <c r="A3" s="74">
        <v>2022</v>
      </c>
      <c r="B3" s="63" t="s">
        <v>137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120</v>
      </c>
      <c r="C5" s="67" t="s">
        <v>113</v>
      </c>
      <c r="D5" s="65" t="s">
        <v>114</v>
      </c>
      <c r="E5" s="65" t="s">
        <v>115</v>
      </c>
      <c r="F5" s="68" t="s">
        <v>99</v>
      </c>
    </row>
    <row r="6" spans="1:7" x14ac:dyDescent="0.3">
      <c r="A6" s="74">
        <v>2022</v>
      </c>
      <c r="B6" s="63" t="s">
        <v>137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120</v>
      </c>
      <c r="C8" s="72" t="s">
        <v>116</v>
      </c>
      <c r="D8" s="73" t="s">
        <v>124</v>
      </c>
      <c r="E8" s="77" t="s">
        <v>125</v>
      </c>
      <c r="F8" s="78" t="s">
        <v>127</v>
      </c>
      <c r="G8" s="78" t="s">
        <v>126</v>
      </c>
    </row>
    <row r="9" spans="1:7" x14ac:dyDescent="0.3">
      <c r="A9" s="74">
        <v>2022</v>
      </c>
      <c r="B9" s="63" t="s">
        <v>137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120</v>
      </c>
      <c r="C12" s="82" t="s">
        <v>128</v>
      </c>
      <c r="D12" s="84" t="s">
        <v>129</v>
      </c>
      <c r="E12" s="34" t="s">
        <v>131</v>
      </c>
      <c r="F12" s="34" t="s">
        <v>130</v>
      </c>
      <c r="G12" s="83" t="s">
        <v>132</v>
      </c>
    </row>
    <row r="13" spans="1:7" x14ac:dyDescent="0.3">
      <c r="A13" s="74">
        <v>2022</v>
      </c>
      <c r="B13" s="63" t="s">
        <v>137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287</v>
      </c>
    </row>
    <row r="3" spans="1:2" x14ac:dyDescent="0.3">
      <c r="A3" s="184" t="s">
        <v>249</v>
      </c>
      <c r="B3" s="184" t="s">
        <v>287</v>
      </c>
    </row>
    <row r="4" spans="1:2" x14ac:dyDescent="0.3">
      <c r="A4" s="184" t="s">
        <v>250</v>
      </c>
      <c r="B4" s="184" t="s">
        <v>288</v>
      </c>
    </row>
    <row r="5" spans="1:2" x14ac:dyDescent="0.3">
      <c r="A5" s="184" t="s">
        <v>251</v>
      </c>
      <c r="B5" s="184" t="s">
        <v>289</v>
      </c>
    </row>
    <row r="6" spans="1:2" x14ac:dyDescent="0.3">
      <c r="A6" s="184" t="s">
        <v>252</v>
      </c>
      <c r="B6" s="184" t="s">
        <v>290</v>
      </c>
    </row>
    <row r="7" spans="1:2" x14ac:dyDescent="0.3">
      <c r="A7" s="184" t="s">
        <v>253</v>
      </c>
      <c r="B7" s="184" t="s">
        <v>269</v>
      </c>
    </row>
    <row r="8" spans="1:2" x14ac:dyDescent="0.3">
      <c r="A8" s="184" t="s">
        <v>254</v>
      </c>
      <c r="B8" s="184" t="s">
        <v>291</v>
      </c>
    </row>
    <row r="9" spans="1:2" x14ac:dyDescent="0.3">
      <c r="A9" s="184" t="s">
        <v>255</v>
      </c>
      <c r="B9" s="184" t="s">
        <v>292</v>
      </c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286</v>
      </c>
    </row>
    <row r="13" spans="1:2" x14ac:dyDescent="0.3">
      <c r="A13" s="184" t="s">
        <v>257</v>
      </c>
      <c r="B13" s="184" t="s">
        <v>270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271</v>
      </c>
    </row>
    <row r="16" spans="1:2" x14ac:dyDescent="0.3">
      <c r="A16" s="184" t="s">
        <v>262</v>
      </c>
      <c r="B16" s="184" t="s">
        <v>272</v>
      </c>
    </row>
    <row r="17" spans="1:2" x14ac:dyDescent="0.3">
      <c r="A17" s="184" t="s">
        <v>264</v>
      </c>
      <c r="B17" s="184" t="s">
        <v>273</v>
      </c>
    </row>
    <row r="18" spans="1:2" x14ac:dyDescent="0.3">
      <c r="A18" s="184" t="s">
        <v>266</v>
      </c>
      <c r="B18" s="184" t="s">
        <v>260</v>
      </c>
    </row>
    <row r="19" spans="1:2" x14ac:dyDescent="0.3">
      <c r="A19" s="184" t="s">
        <v>267</v>
      </c>
      <c r="B19" s="184" t="s">
        <v>274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161</v>
      </c>
    </row>
    <row r="3" spans="1:12" x14ac:dyDescent="0.3">
      <c r="C3" t="s">
        <v>20</v>
      </c>
      <c r="D3" t="s">
        <v>21</v>
      </c>
      <c r="E3" t="s">
        <v>22</v>
      </c>
      <c r="I3" t="s">
        <v>133</v>
      </c>
      <c r="J3" t="s">
        <v>134</v>
      </c>
      <c r="K3" t="s">
        <v>135</v>
      </c>
      <c r="L3" t="s">
        <v>136</v>
      </c>
    </row>
    <row r="4" spans="1:12" x14ac:dyDescent="0.3">
      <c r="A4" s="10">
        <v>44837</v>
      </c>
      <c r="B4" t="s">
        <v>23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24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25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36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26</v>
      </c>
      <c r="C8">
        <v>8.3000000000000007</v>
      </c>
      <c r="D8">
        <v>8.1</v>
      </c>
    </row>
    <row r="9" spans="1:12" x14ac:dyDescent="0.3">
      <c r="B9" t="s">
        <v>27</v>
      </c>
      <c r="C9">
        <v>6.3</v>
      </c>
      <c r="D9">
        <v>6.5</v>
      </c>
    </row>
    <row r="10" spans="1:12" x14ac:dyDescent="0.3">
      <c r="B10" t="s">
        <v>28</v>
      </c>
      <c r="C10" s="11" t="s">
        <v>29</v>
      </c>
      <c r="D10" s="11" t="s">
        <v>30</v>
      </c>
    </row>
    <row r="11" spans="1:12" x14ac:dyDescent="0.3">
      <c r="A11" s="10">
        <v>44848</v>
      </c>
      <c r="B11" t="s">
        <v>31</v>
      </c>
    </row>
    <row r="12" spans="1:12" x14ac:dyDescent="0.3">
      <c r="A12" s="10">
        <v>44853</v>
      </c>
      <c r="B12" t="s">
        <v>32</v>
      </c>
    </row>
    <row r="13" spans="1:12" x14ac:dyDescent="0.3">
      <c r="A13" s="10"/>
      <c r="B13" t="s">
        <v>33</v>
      </c>
    </row>
    <row r="14" spans="1:12" x14ac:dyDescent="0.3">
      <c r="A14" s="10">
        <v>44854</v>
      </c>
      <c r="B14" t="s">
        <v>34</v>
      </c>
    </row>
    <row r="15" spans="1:12" x14ac:dyDescent="0.3">
      <c r="B15" t="s">
        <v>35</v>
      </c>
    </row>
    <row r="18" spans="1:11" ht="17.25" thickBot="1" x14ac:dyDescent="0.35">
      <c r="A18" t="s">
        <v>63</v>
      </c>
      <c r="B18" s="16">
        <v>46.2</v>
      </c>
      <c r="G18" t="s">
        <v>65</v>
      </c>
    </row>
    <row r="19" spans="1:11" x14ac:dyDescent="0.3">
      <c r="A19" t="s">
        <v>62</v>
      </c>
      <c r="B19" s="12" t="s">
        <v>66</v>
      </c>
      <c r="G19" t="s">
        <v>62</v>
      </c>
      <c r="K19" t="s">
        <v>64</v>
      </c>
    </row>
    <row r="22" spans="1:11" x14ac:dyDescent="0.3">
      <c r="A22" t="s">
        <v>144</v>
      </c>
      <c r="B22" t="s">
        <v>138</v>
      </c>
      <c r="C22" t="s">
        <v>139</v>
      </c>
      <c r="D22" t="s">
        <v>140</v>
      </c>
    </row>
    <row r="23" spans="1:11" x14ac:dyDescent="0.3">
      <c r="A23" t="s">
        <v>147</v>
      </c>
    </row>
    <row r="24" spans="1:11" x14ac:dyDescent="0.3">
      <c r="A24" t="s">
        <v>145</v>
      </c>
    </row>
    <row r="25" spans="1:11" x14ac:dyDescent="0.3">
      <c r="A25" t="s">
        <v>146</v>
      </c>
    </row>
    <row r="26" spans="1:11" x14ac:dyDescent="0.3">
      <c r="A26" t="s">
        <v>143</v>
      </c>
    </row>
    <row r="27" spans="1:11" x14ac:dyDescent="0.3">
      <c r="A27" t="s">
        <v>142</v>
      </c>
      <c r="B27" t="s">
        <v>141</v>
      </c>
    </row>
    <row r="29" spans="1:11" x14ac:dyDescent="0.3">
      <c r="A29" s="253" t="s">
        <v>148</v>
      </c>
      <c r="B29" s="253"/>
      <c r="C29" s="253"/>
    </row>
    <row r="30" spans="1:11" x14ac:dyDescent="0.3">
      <c r="A30" s="1">
        <v>1</v>
      </c>
      <c r="B30" s="253" t="s">
        <v>149</v>
      </c>
      <c r="C30" s="1" t="s">
        <v>150</v>
      </c>
    </row>
    <row r="31" spans="1:11" x14ac:dyDescent="0.3">
      <c r="A31" s="1">
        <v>2</v>
      </c>
      <c r="B31" s="253"/>
      <c r="C31" s="1" t="s">
        <v>151</v>
      </c>
    </row>
    <row r="32" spans="1:11" x14ac:dyDescent="0.3">
      <c r="A32" s="1">
        <v>3</v>
      </c>
      <c r="B32" s="253"/>
      <c r="C32" s="1" t="s">
        <v>152</v>
      </c>
    </row>
    <row r="33" spans="1:3" x14ac:dyDescent="0.3">
      <c r="A33" s="1">
        <v>4</v>
      </c>
      <c r="B33" s="253"/>
      <c r="C33" s="1" t="s">
        <v>153</v>
      </c>
    </row>
    <row r="34" spans="1:3" x14ac:dyDescent="0.3">
      <c r="A34" s="1">
        <v>5</v>
      </c>
      <c r="B34" s="253" t="s">
        <v>157</v>
      </c>
      <c r="C34" s="1" t="s">
        <v>154</v>
      </c>
    </row>
    <row r="35" spans="1:3" x14ac:dyDescent="0.3">
      <c r="A35" s="1">
        <v>6</v>
      </c>
      <c r="B35" s="253"/>
      <c r="C35" s="1" t="s">
        <v>155</v>
      </c>
    </row>
    <row r="36" spans="1:3" x14ac:dyDescent="0.3">
      <c r="A36" s="1">
        <v>7</v>
      </c>
      <c r="B36" s="253"/>
      <c r="C36" s="1" t="s">
        <v>156</v>
      </c>
    </row>
    <row r="37" spans="1:3" x14ac:dyDescent="0.3">
      <c r="A37" s="1">
        <v>8</v>
      </c>
      <c r="B37" s="253" t="s">
        <v>158</v>
      </c>
      <c r="C37" s="1" t="s">
        <v>159</v>
      </c>
    </row>
    <row r="38" spans="1:3" x14ac:dyDescent="0.3">
      <c r="A38" s="1">
        <v>9</v>
      </c>
      <c r="B38" s="253"/>
      <c r="C38" s="1" t="s">
        <v>160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58" t="s">
        <v>67</v>
      </c>
      <c r="C2" s="258"/>
      <c r="E2" s="258" t="s">
        <v>68</v>
      </c>
      <c r="F2" s="258"/>
      <c r="H2" s="258" t="s">
        <v>69</v>
      </c>
      <c r="I2" s="258"/>
      <c r="K2" s="258" t="s">
        <v>70</v>
      </c>
      <c r="L2" s="258"/>
      <c r="N2" s="258" t="s">
        <v>71</v>
      </c>
      <c r="O2" s="258"/>
    </row>
    <row r="3" spans="2:15" x14ac:dyDescent="0.3">
      <c r="B3" s="5" t="s">
        <v>14</v>
      </c>
      <c r="C3" s="5" t="s">
        <v>15</v>
      </c>
      <c r="E3" s="5" t="s">
        <v>14</v>
      </c>
      <c r="F3" s="5" t="s">
        <v>15</v>
      </c>
      <c r="H3" s="5" t="s">
        <v>14</v>
      </c>
      <c r="I3" s="5" t="s">
        <v>15</v>
      </c>
      <c r="K3" s="5" t="s">
        <v>14</v>
      </c>
      <c r="L3" s="5" t="s">
        <v>15</v>
      </c>
      <c r="N3" s="5" t="s">
        <v>14</v>
      </c>
      <c r="O3" s="5" t="s">
        <v>15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16</v>
      </c>
      <c r="C14" s="6">
        <f>SUM(C4:C13)</f>
        <v>65414</v>
      </c>
      <c r="E14" s="5" t="s">
        <v>16</v>
      </c>
      <c r="F14" s="6">
        <f>SUM(F4:F13)</f>
        <v>38449</v>
      </c>
      <c r="H14" s="5" t="s">
        <v>16</v>
      </c>
      <c r="I14" s="6">
        <f>SUM(I4:I13)</f>
        <v>0</v>
      </c>
      <c r="K14" s="5" t="s">
        <v>16</v>
      </c>
      <c r="L14" s="6">
        <f>SUM(L4:L13)</f>
        <v>78297</v>
      </c>
      <c r="N14" s="5" t="s">
        <v>16</v>
      </c>
      <c r="O14" s="6">
        <f>SUM(O4:O13)</f>
        <v>119771</v>
      </c>
    </row>
    <row r="15" spans="2:15" x14ac:dyDescent="0.3">
      <c r="B15" s="5" t="s">
        <v>17</v>
      </c>
      <c r="C15" s="6">
        <v>1061029</v>
      </c>
      <c r="E15" s="5" t="s">
        <v>11</v>
      </c>
      <c r="F15" s="6">
        <v>1126443</v>
      </c>
      <c r="H15" s="5" t="s">
        <v>11</v>
      </c>
      <c r="I15" s="6">
        <v>1200000</v>
      </c>
      <c r="K15" s="5" t="s">
        <v>11</v>
      </c>
      <c r="L15" s="6">
        <v>1200000</v>
      </c>
      <c r="N15" s="5" t="s">
        <v>11</v>
      </c>
      <c r="O15" s="6">
        <v>1223000</v>
      </c>
    </row>
    <row r="16" spans="2:15" x14ac:dyDescent="0.3">
      <c r="B16" s="5" t="s">
        <v>18</v>
      </c>
      <c r="C16" s="4">
        <f xml:space="preserve">  ROUND( (C14 / C15) * 100, 2 )</f>
        <v>6.17</v>
      </c>
      <c r="E16" s="5" t="s">
        <v>18</v>
      </c>
      <c r="F16" s="4">
        <f xml:space="preserve">  ROUND( (F14 / F15) * 100, 2 )</f>
        <v>3.41</v>
      </c>
      <c r="H16" s="5" t="s">
        <v>18</v>
      </c>
      <c r="I16" s="4">
        <f xml:space="preserve">  ROUND( (I14 / I15) * 100, 2 )</f>
        <v>0</v>
      </c>
      <c r="K16" s="5" t="s">
        <v>18</v>
      </c>
      <c r="L16" s="4">
        <f xml:space="preserve">  ROUND( (L14 / L15) * 100, 2 )</f>
        <v>6.52</v>
      </c>
      <c r="N16" s="5" t="s">
        <v>18</v>
      </c>
      <c r="O16" s="4">
        <f xml:space="preserve">  ROUND( (O14 / O15) * 100, 2 )</f>
        <v>9.7899999999999991</v>
      </c>
    </row>
    <row r="17" spans="2:15" x14ac:dyDescent="0.3">
      <c r="B17" s="5" t="s">
        <v>19</v>
      </c>
      <c r="C17" s="2">
        <f xml:space="preserve"> C15 + C14</f>
        <v>1126443</v>
      </c>
      <c r="E17" s="5" t="s">
        <v>19</v>
      </c>
      <c r="F17" s="2">
        <f xml:space="preserve"> F15 + F14</f>
        <v>1164892</v>
      </c>
      <c r="H17" s="5" t="s">
        <v>19</v>
      </c>
      <c r="I17" s="2">
        <f xml:space="preserve"> I15 + I14</f>
        <v>1200000</v>
      </c>
      <c r="K17" s="5" t="s">
        <v>19</v>
      </c>
      <c r="L17" s="2">
        <f xml:space="preserve"> L15 + L14</f>
        <v>1278297</v>
      </c>
      <c r="N17" s="5" t="s">
        <v>19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2024-02-01T06:32:55Z</dcterms:modified>
</cp:coreProperties>
</file>