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27E778A9-F3AC-46C9-A5C6-5D1217BC7CD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5" l="1"/>
  <c r="W30" i="5"/>
  <c r="S23" i="5"/>
  <c r="I113" i="19"/>
  <c r="J111" i="19"/>
  <c r="K113" i="19" s="1"/>
  <c r="H33" i="18" l="1"/>
  <c r="H34" i="18" s="1"/>
  <c r="H35" i="18" s="1"/>
  <c r="H36" i="18" s="1"/>
  <c r="H37" i="18" s="1"/>
  <c r="H38" i="18" s="1"/>
  <c r="H39" i="18" s="1"/>
  <c r="H40" i="18" s="1"/>
  <c r="W20" i="5"/>
  <c r="W21" i="5" l="1"/>
  <c r="W22" i="5" s="1"/>
  <c r="W23" i="5" s="1"/>
  <c r="W24" i="5" s="1"/>
  <c r="W25" i="5" s="1"/>
  <c r="W26" i="5" s="1"/>
  <c r="W27" i="5" s="1"/>
  <c r="W28" i="5" s="1"/>
  <c r="W29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<sst xmlns="http://schemas.openxmlformats.org/spreadsheetml/2006/main" count="392" uniqueCount="195">
  <si>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</si>
  <si>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</si>
  <si>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</si>
  <si>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</si>
  <si>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</si>
  <si>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</si>
  <si>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</si>
  <si>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</si>
  <si>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</si>
  <si>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</si>
  <si>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</si>
  <si>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</si>
  <si>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</si>
  <si>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</si>
  <si>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</si>
  <si>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</si>
  <si>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</si>
  <si>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</si>
  <si>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</si>
  <si>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</si>
  <si>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</si>
  <si>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</si>
  <si>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</si>
  <si>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</si>
  <si>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</si>
  <si>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</si>
  <si>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</si>
  <si>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</si>
  <si>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</si>
  <si>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</si>
  <si>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</si>
  <si>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</si>
  <si>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</si>
  <si>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</si>
  <si>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</si>
  <si>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</si>
  <si>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</si>
  <si>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</si>
  <si>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</si>
  <si>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</si>
  <si>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</si>
  <si>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</si>
  <si>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</si>
  <si>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</si>
  <si>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</si>
  <si>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</si>
  <si>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</si>
  <si>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</si>
  <si>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</si>
  <si>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</si>
  <si>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</si>
  <si>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</si>
  <si>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</si>
  <si>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</si>
  <si>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</si>
  <si>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</si>
  <si>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</si>
  <si>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</si>
  <si>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</si>
  <si>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</si>
  <si>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</si>
  <si>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</si>
  <si>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</si>
  <si>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</si>
  <si>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</si>
  <si>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</si>
  <si>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</si>
  <si>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</si>
  <si>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</si>
  <si>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</si>
  <si>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</si>
  <si>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</si>
  <si>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</si>
  <si>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</si>
  <si>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</si>
  <si>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</si>
  <si>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</si>
  <si>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</si>
  <si>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</si>
  <si>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</si>
  <si>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</si>
  <si>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</si>
  <si>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</si>
  <si>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</si>
  <si>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</si>
  <si>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</si>
  <si>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</si>
  <si>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</si>
  <si>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</si>
  <si>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</si>
  <si>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</si>
  <si>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</si>
  <si>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</si>
  <si>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</si>
  <si>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</si>
  <si>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</si>
  <si>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</si>
  <si>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</si>
  <si>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</si>
  <si>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</si>
  <si>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</si>
  <si>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</si>
  <si>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</si>
  <si>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</si>
  <si>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</si>
  <si>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</si>
  <si>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</si>
  <si>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</si>
  <si>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</si>
  <si>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</si>
  <si>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</si>
  <si>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</si>
  <si>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</si>
  <si>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</si>
  <si>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</si>
  <si>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</si>
  <si>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</si>
  <si>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</si>
  <si>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</si>
  <si>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</si>
  <si>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</si>
  <si>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</si>
  <si>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</si>
  <si>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</si>
  <si>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</si>
  <si>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</si>
  <si>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</si>
  <si>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</si>
  <si>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</si>
  <si>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</si>
  <si>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</si>
  <si>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</si>
  <si>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</si>
  <si>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</si>
  <si>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</si>
  <si>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</si>
  <si>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</si>
  <si>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</si>
  <si>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</si>
  <si>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</si>
  <si>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</si>
  <si>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</si>
  <si>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</si>
  <si>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</si>
  <si>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</si>
  <si>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</si>
  <si>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</si>
  <si>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</si>
  <si>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</si>
  <si>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</si>
  <si>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</si>
  <si>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</si>
  <si>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</si>
  <si>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</si>
  <si>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</si>
  <si>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</si>
  <si>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</si>
  <si>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</si>
  <si>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</si>
  <si>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</si>
  <si>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</si>
  <si>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</si>
  <si>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</si>
  <si>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</si>
  <si>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</si>
  <si>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</si>
  <si>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</si>
  <si>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</si>
  <si>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</si>
  <si>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</si>
  <si>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</si>
  <si>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</si>
  <si>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</si>
  <si>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</si>
  <si>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</si>
  <si>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</si>
  <si>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</si>
  <si>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</si>
  <si>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</si>
  <si>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</si>
  <si>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</si>
  <si>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</si>
  <si>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</si>
  <si>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</si>
  <si>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</si>
  <si>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</si>
  <si>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</si>
  <si>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</si>
  <si>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</si>
  <si>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</si>
  <si>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주식 자산 합계</t>
    <phoneticPr fontId="1" type="noConversion"/>
  </si>
  <si>
    <t>노란공제 결산처리(500)</t>
    <phoneticPr fontId="1" type="noConversion"/>
  </si>
  <si>
    <t>차량 35,000,000 (1300대출_800 노란 공제 500 일반)</t>
    <phoneticPr fontId="1" type="noConversion"/>
  </si>
  <si>
    <t>사업지출</t>
    <phoneticPr fontId="1" type="noConversion"/>
  </si>
  <si>
    <t>사업지출 한도 100만원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</si>
</sst>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6" workbookViewId="0">
      <selection activeCell="A44" sqref="A44:XFD4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8"/>
      <c r="B1" s="278"/>
      <c r="C1" s="278"/>
      <c r="D1" s="279" t="s">
        <v>84</v>
      </c>
      <c r="E1" s="280"/>
      <c r="F1" s="280"/>
      <c r="G1" s="280"/>
      <c r="H1" s="284" t="s">
        <v>174</v>
      </c>
      <c r="I1" s="284"/>
      <c r="J1" s="281" t="s">
        <v>164</v>
      </c>
      <c r="K1" s="282"/>
      <c r="L1" s="283"/>
      <c r="M1" s="274" t="s">
        <v>165</v>
      </c>
      <c r="N1" s="275"/>
      <c r="O1" s="275"/>
      <c r="P1" s="276"/>
      <c r="Q1" s="271" t="s">
        <v>190</v>
      </c>
      <c r="R1" s="269" t="s">
        <v>177</v>
      </c>
      <c r="S1" s="270" t="s">
        <v>178</v>
      </c>
    </row>
    <row r="2" spans="1:20" ht="33" x14ac:dyDescent="0.3">
      <c r="A2" s="278"/>
      <c r="B2" s="278"/>
      <c r="C2" s="278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1"/>
      <c r="R2" s="269"/>
      <c r="S2" s="270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7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7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7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7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7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7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7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7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7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7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7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7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2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2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2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2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2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2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2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2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2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2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2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2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3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2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2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2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2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2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2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2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2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82140000</v>
      </c>
      <c r="S36" s="101">
        <f t="shared" si="6"/>
        <v>70077329.580594286</v>
      </c>
      <c r="T36" s="87"/>
    </row>
    <row r="37" spans="1:20" s="152" customFormat="1" x14ac:dyDescent="0.3">
      <c r="B37" s="272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80500000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2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78860000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2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228">
        <f t="shared" si="7"/>
        <v>7220000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77220000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2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75580000</v>
      </c>
      <c r="S40" s="101">
        <f t="shared" si="6"/>
        <v>71266411.658002704</v>
      </c>
      <c r="T40" s="89"/>
    </row>
    <row r="41" spans="1:20" s="18" customFormat="1" x14ac:dyDescent="0.3">
      <c r="B41" s="272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2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2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2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2"/>
      <c r="C45" s="28">
        <v>6</v>
      </c>
      <c r="D45" s="144">
        <v>0</v>
      </c>
      <c r="E45" s="144">
        <v>0</v>
      </c>
      <c r="F45" s="99">
        <v>300000</v>
      </c>
      <c r="G45" s="130">
        <v>300000</v>
      </c>
      <c r="H45" s="99">
        <v>0</v>
      </c>
      <c r="I45" s="99">
        <v>70000000</v>
      </c>
      <c r="J45" s="99">
        <v>54000000</v>
      </c>
      <c r="K45" s="136">
        <f t="shared" si="1"/>
        <v>19478996.443976741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19488147.953542985</v>
      </c>
      <c r="R45" s="101">
        <f t="shared" si="5"/>
        <v>70000000</v>
      </c>
      <c r="S45" s="101">
        <f t="shared" si="6"/>
        <v>73488147.953542978</v>
      </c>
      <c r="T45" s="87"/>
    </row>
    <row r="46" spans="1:20" s="18" customFormat="1" x14ac:dyDescent="0.3">
      <c r="B46" s="272"/>
      <c r="C46" s="28">
        <v>7</v>
      </c>
      <c r="D46" s="144">
        <v>0</v>
      </c>
      <c r="E46" s="144">
        <v>0</v>
      </c>
      <c r="F46" s="99">
        <v>300000</v>
      </c>
      <c r="G46" s="130">
        <v>300000</v>
      </c>
      <c r="H46" s="99">
        <v>0</v>
      </c>
      <c r="I46" s="99">
        <v>70000000</v>
      </c>
      <c r="J46" s="99">
        <v>54000000</v>
      </c>
      <c r="K46" s="136">
        <f t="shared" si="1"/>
        <v>20440418.379968323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20449734.616706762</v>
      </c>
      <c r="R46" s="101">
        <f t="shared" si="5"/>
        <v>70000000</v>
      </c>
      <c r="S46" s="101">
        <f t="shared" si="6"/>
        <v>74449734.616706759</v>
      </c>
      <c r="T46" s="87"/>
    </row>
    <row r="47" spans="1:20" s="18" customFormat="1" x14ac:dyDescent="0.3">
      <c r="B47" s="272"/>
      <c r="C47" s="28">
        <v>8</v>
      </c>
      <c r="D47" s="144">
        <v>0</v>
      </c>
      <c r="E47" s="144">
        <v>0</v>
      </c>
      <c r="F47" s="99">
        <v>300000</v>
      </c>
      <c r="G47" s="130">
        <v>300000</v>
      </c>
      <c r="H47" s="99">
        <v>0</v>
      </c>
      <c r="I47" s="99">
        <v>70000000</v>
      </c>
      <c r="J47" s="99">
        <v>54000000</v>
      </c>
      <c r="K47" s="136">
        <f t="shared" si="1"/>
        <v>21419145.910807751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21428629.839807481</v>
      </c>
      <c r="R47" s="101">
        <f t="shared" si="5"/>
        <v>70000000</v>
      </c>
      <c r="S47" s="101">
        <f t="shared" si="6"/>
        <v>75428629.839807481</v>
      </c>
      <c r="T47" s="87"/>
    </row>
    <row r="48" spans="1:20" s="78" customFormat="1" x14ac:dyDescent="0.3">
      <c r="B48" s="272"/>
      <c r="C48" s="104">
        <v>9</v>
      </c>
      <c r="D48" s="144">
        <v>0</v>
      </c>
      <c r="E48" s="144">
        <v>0</v>
      </c>
      <c r="F48" s="99">
        <v>300000</v>
      </c>
      <c r="G48" s="130">
        <v>300000</v>
      </c>
      <c r="H48" s="99">
        <v>0</v>
      </c>
      <c r="I48" s="99">
        <v>70000000</v>
      </c>
      <c r="J48" s="99">
        <v>54000000</v>
      </c>
      <c r="K48" s="136">
        <f t="shared" si="1"/>
        <v>22415490.537202291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22425145.176924016</v>
      </c>
      <c r="R48" s="101">
        <f t="shared" si="5"/>
        <v>70000000</v>
      </c>
      <c r="S48" s="101">
        <f t="shared" si="6"/>
        <v>76425145.17692402</v>
      </c>
      <c r="T48" s="106"/>
    </row>
    <row r="49" spans="1:20" s="152" customFormat="1" x14ac:dyDescent="0.3">
      <c r="B49" s="272"/>
      <c r="C49" s="212">
        <v>10</v>
      </c>
      <c r="D49" s="213">
        <v>0</v>
      </c>
      <c r="E49" s="213">
        <v>0</v>
      </c>
      <c r="F49" s="215">
        <v>300000</v>
      </c>
      <c r="G49" s="214">
        <v>300000</v>
      </c>
      <c r="H49" s="215">
        <v>0</v>
      </c>
      <c r="I49" s="215">
        <v>210000000</v>
      </c>
      <c r="J49" s="215">
        <v>50000000</v>
      </c>
      <c r="K49" s="216">
        <f t="shared" si="1"/>
        <v>23429769.366871931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23439597.790108647</v>
      </c>
      <c r="R49" s="215">
        <f t="shared" si="5"/>
        <v>210000000</v>
      </c>
      <c r="S49" s="215">
        <f t="shared" si="6"/>
        <v>73439597.790108651</v>
      </c>
      <c r="T49" s="222"/>
    </row>
    <row r="50" spans="1:20" s="29" customFormat="1" ht="17.25" thickBot="1" x14ac:dyDescent="0.35">
      <c r="B50" s="272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24462305.215475626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24472310.550330602</v>
      </c>
      <c r="R50" s="101">
        <f t="shared" si="5"/>
        <v>210000000</v>
      </c>
      <c r="S50" s="101">
        <f t="shared" si="6"/>
        <v>74472310.550330609</v>
      </c>
      <c r="T50" s="88"/>
    </row>
    <row r="51" spans="1:20" s="268" customFormat="1" ht="17.25" thickBot="1" x14ac:dyDescent="0.35">
      <c r="A51" s="256"/>
      <c r="B51" s="272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25513426.709354188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25523612.140236557</v>
      </c>
      <c r="R51" s="259">
        <f t="shared" si="5"/>
        <v>210000000</v>
      </c>
      <c r="S51" s="259">
        <f t="shared" si="6"/>
        <v>75523612.140236557</v>
      </c>
      <c r="T51" s="267"/>
    </row>
    <row r="52" spans="1:20" s="26" customFormat="1" x14ac:dyDescent="0.3">
      <c r="A52" s="26">
        <v>4</v>
      </c>
      <c r="B52" s="272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26583468.390122563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26593694.562728457</v>
      </c>
      <c r="R52" s="101">
        <f t="shared" si="5"/>
        <v>210000000</v>
      </c>
      <c r="S52" s="101">
        <f t="shared" si="6"/>
        <v>76593694.562728465</v>
      </c>
      <c r="T52" s="89"/>
    </row>
    <row r="53" spans="1:20" s="31" customFormat="1" x14ac:dyDescent="0.3">
      <c r="B53" s="272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27672770.821144767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27683181.064857569</v>
      </c>
      <c r="R53" s="101">
        <f t="shared" si="5"/>
        <v>210000000</v>
      </c>
      <c r="S53" s="101">
        <f t="shared" si="6"/>
        <v>77683181.064857572</v>
      </c>
      <c r="T53" s="90"/>
    </row>
    <row r="54" spans="1:20" s="18" customFormat="1" x14ac:dyDescent="0.3">
      <c r="B54" s="272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28781680.695925374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28792278.324025005</v>
      </c>
      <c r="R54" s="101">
        <f t="shared" si="5"/>
        <v>210000000</v>
      </c>
      <c r="S54" s="101">
        <f t="shared" si="6"/>
        <v>78792278.324025005</v>
      </c>
      <c r="T54" s="87"/>
    </row>
    <row r="55" spans="1:20" s="18" customFormat="1" x14ac:dyDescent="0.3">
      <c r="B55" s="272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29910550.948452029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29921339.333857454</v>
      </c>
      <c r="R55" s="101">
        <f t="shared" si="5"/>
        <v>210000000</v>
      </c>
      <c r="S55" s="101">
        <f t="shared" si="6"/>
        <v>79921339.333857447</v>
      </c>
      <c r="T55" s="87"/>
    </row>
    <row r="56" spans="1:20" s="18" customFormat="1" x14ac:dyDescent="0.3">
      <c r="B56" s="272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31059740.865524165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31070723.44186689</v>
      </c>
      <c r="R56" s="101">
        <f t="shared" si="5"/>
        <v>210000000</v>
      </c>
      <c r="S56" s="101">
        <f t="shared" si="6"/>
        <v>81070723.44186689</v>
      </c>
      <c r="T56" s="87"/>
    </row>
    <row r="57" spans="1:20" s="18" customFormat="1" x14ac:dyDescent="0.3">
      <c r="B57" s="272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32229616.201103602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32240796.463820495</v>
      </c>
      <c r="R57" s="101">
        <f t="shared" si="5"/>
        <v>210000000</v>
      </c>
      <c r="S57" s="101">
        <f t="shared" si="6"/>
        <v>82240796.463820487</v>
      </c>
      <c r="T57" s="87"/>
    </row>
    <row r="58" spans="1:20" s="18" customFormat="1" x14ac:dyDescent="0.3">
      <c r="B58" s="272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33420549.292723466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33431930.800169263</v>
      </c>
      <c r="R58" s="101">
        <f t="shared" si="5"/>
        <v>210000000</v>
      </c>
      <c r="S58" s="101">
        <f t="shared" si="6"/>
        <v>83431930.800169259</v>
      </c>
      <c r="T58" s="87"/>
    </row>
    <row r="59" spans="1:20" s="18" customFormat="1" x14ac:dyDescent="0.3">
      <c r="B59" s="272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34632919.179992482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34644505.554572307</v>
      </c>
      <c r="R59" s="101">
        <f t="shared" si="5"/>
        <v>210000000</v>
      </c>
      <c r="S59" s="101">
        <f t="shared" si="6"/>
        <v>84644505.554572314</v>
      </c>
      <c r="T59" s="87"/>
    </row>
    <row r="60" spans="1:20" s="18" customFormat="1" x14ac:dyDescent="0.3">
      <c r="B60" s="272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35867111.725232348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35878906.654554605</v>
      </c>
      <c r="R60" s="101">
        <f t="shared" si="5"/>
        <v>210000000</v>
      </c>
      <c r="S60" s="101">
        <f t="shared" si="6"/>
        <v>85878906.654554605</v>
      </c>
      <c r="T60" s="87"/>
    </row>
    <row r="61" spans="1:20" s="18" customFormat="1" x14ac:dyDescent="0.3">
      <c r="B61" s="272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37123519.736286528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37135526.974336587</v>
      </c>
      <c r="R61" s="101">
        <f t="shared" si="5"/>
        <v>210000000</v>
      </c>
      <c r="S61" s="101">
        <f t="shared" si="6"/>
        <v>87135526.974336594</v>
      </c>
      <c r="T61" s="87"/>
    </row>
    <row r="62" spans="1:20" s="29" customFormat="1" ht="17.25" thickBot="1" x14ac:dyDescent="0.35">
      <c r="B62" s="272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38402543.091539688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38414766.459874645</v>
      </c>
      <c r="R62" s="101">
        <f t="shared" si="5"/>
        <v>210000000</v>
      </c>
      <c r="S62" s="101">
        <f t="shared" si="6"/>
        <v>88414766.459874645</v>
      </c>
      <c r="T62" s="88"/>
    </row>
    <row r="63" spans="1:20" s="268" customFormat="1" ht="17.25" thickBot="1" x14ac:dyDescent="0.35">
      <c r="A63" s="256"/>
      <c r="B63" s="272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39704588.867187403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39717032.256152391</v>
      </c>
      <c r="R63" s="259">
        <f t="shared" si="5"/>
        <v>210000000</v>
      </c>
      <c r="S63" s="259">
        <f t="shared" si="6"/>
        <v>89717032.256152391</v>
      </c>
      <c r="T63" s="267"/>
    </row>
    <row r="64" spans="1:20" s="26" customFormat="1" x14ac:dyDescent="0.3">
      <c r="A64" s="26">
        <v>6</v>
      </c>
      <c r="B64" s="272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41030071.466796778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41042564.629317626</v>
      </c>
      <c r="R64" s="101">
        <f t="shared" si="5"/>
        <v>210000000</v>
      </c>
      <c r="S64" s="101">
        <f t="shared" si="6"/>
        <v>91042564.629317626</v>
      </c>
      <c r="T64" s="89"/>
    </row>
    <row r="65" spans="1:20" s="18" customFormat="1" x14ac:dyDescent="0.3">
      <c r="B65" s="272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42379412.753199123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42392130.79264535</v>
      </c>
      <c r="R65" s="101">
        <f t="shared" si="5"/>
        <v>210000000</v>
      </c>
      <c r="S65" s="101">
        <f t="shared" si="6"/>
        <v>92392130.79264535</v>
      </c>
      <c r="T65" s="87"/>
    </row>
    <row r="66" spans="1:20" s="18" customFormat="1" x14ac:dyDescent="0.3">
      <c r="B66" s="272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43753042.182756707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43765989.146912962</v>
      </c>
      <c r="R66" s="101">
        <f t="shared" si="5"/>
        <v>210000000</v>
      </c>
      <c r="S66" s="101">
        <f t="shared" si="6"/>
        <v>93765989.146912962</v>
      </c>
      <c r="T66" s="87"/>
    </row>
    <row r="67" spans="1:20" s="18" customFormat="1" x14ac:dyDescent="0.3">
      <c r="B67" s="272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45151396.942046329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45164576.951557398</v>
      </c>
      <c r="R67" s="101">
        <f t="shared" si="5"/>
        <v>210000000</v>
      </c>
      <c r="S67" s="101">
        <f t="shared" si="6"/>
        <v>95164576.951557398</v>
      </c>
      <c r="T67" s="87"/>
    </row>
    <row r="68" spans="1:20" s="18" customFormat="1" x14ac:dyDescent="0.3">
      <c r="B68" s="272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46574922.087003164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46588339.336685434</v>
      </c>
      <c r="R68" s="101">
        <f t="shared" si="5"/>
        <v>210000000</v>
      </c>
      <c r="S68" s="101">
        <f t="shared" si="6"/>
        <v>96588339.336685434</v>
      </c>
      <c r="T68" s="87"/>
    </row>
    <row r="69" spans="1:20" s="18" customFormat="1" x14ac:dyDescent="0.3">
      <c r="B69" s="272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48024070.684569217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48037729.444745764</v>
      </c>
      <c r="R69" s="101">
        <f t="shared" si="5"/>
        <v>210000000</v>
      </c>
      <c r="S69" s="101">
        <f t="shared" si="6"/>
        <v>98037729.444745764</v>
      </c>
      <c r="T69" s="87"/>
    </row>
    <row r="70" spans="1:20" s="18" customFormat="1" x14ac:dyDescent="0.3">
      <c r="B70" s="272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49499303.956891462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49513208.574751191</v>
      </c>
      <c r="R70" s="101">
        <f t="shared" si="5"/>
        <v>210000000</v>
      </c>
      <c r="S70" s="101">
        <f t="shared" si="6"/>
        <v>99513208.574751198</v>
      </c>
      <c r="T70" s="87"/>
    </row>
    <row r="71" spans="1:20" s="18" customFormat="1" x14ac:dyDescent="0.3">
      <c r="B71" s="272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51001091.428115509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51015246.329096712</v>
      </c>
      <c r="R71" s="101">
        <f t="shared" si="5"/>
        <v>210000000</v>
      </c>
      <c r="S71" s="101">
        <f t="shared" si="6"/>
        <v>101015246.3290967</v>
      </c>
      <c r="T71" s="87"/>
    </row>
    <row r="72" spans="1:20" s="18" customFormat="1" x14ac:dyDescent="0.3">
      <c r="B72" s="272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52529911.073821589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52544320.763020456</v>
      </c>
      <c r="R72" s="101">
        <f t="shared" si="5"/>
        <v>210000000</v>
      </c>
      <c r="S72" s="101">
        <f t="shared" si="6"/>
        <v>102544320.76302046</v>
      </c>
      <c r="T72" s="87"/>
    </row>
    <row r="73" spans="1:20" s="166" customFormat="1" x14ac:dyDescent="0.3">
      <c r="B73" s="272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54086249.47315038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54100918.536754824</v>
      </c>
      <c r="R73" s="169">
        <f t="shared" si="5"/>
        <v>210000000</v>
      </c>
      <c r="S73" s="169">
        <f t="shared" si="6"/>
        <v>104100918.53675482</v>
      </c>
      <c r="T73" s="176"/>
    </row>
    <row r="74" spans="1:20" s="29" customFormat="1" ht="17.25" thickBot="1" x14ac:dyDescent="0.35">
      <c r="B74" s="272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55670601.963667087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55685535.070416413</v>
      </c>
      <c r="R74" s="101">
        <f t="shared" si="5"/>
        <v>210000000</v>
      </c>
      <c r="S74" s="101">
        <f t="shared" si="6"/>
        <v>105685535.07041642</v>
      </c>
      <c r="T74" s="88"/>
    </row>
    <row r="75" spans="1:20" s="268" customFormat="1" ht="17.25" thickBot="1" x14ac:dyDescent="0.35">
      <c r="A75" s="256"/>
      <c r="B75" s="272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57283472.799013093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57298674.701683901</v>
      </c>
      <c r="R75" s="259">
        <f t="shared" si="5"/>
        <v>210000000</v>
      </c>
      <c r="S75" s="259">
        <f t="shared" si="6"/>
        <v>107298674.70168391</v>
      </c>
      <c r="T75" s="267"/>
    </row>
    <row r="76" spans="1:20" s="26" customFormat="1" x14ac:dyDescent="0.3">
      <c r="A76" s="26">
        <v>7</v>
      </c>
      <c r="B76" s="272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58925375.309395328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58940638.019676819</v>
      </c>
      <c r="R76" s="101">
        <f t="shared" si="5"/>
        <v>210000000</v>
      </c>
      <c r="S76" s="101">
        <f t="shared" si="6"/>
        <v>108940638.01967682</v>
      </c>
      <c r="T76" s="89"/>
    </row>
    <row r="77" spans="1:20" s="18" customFormat="1" x14ac:dyDescent="0.3">
      <c r="B77" s="272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60596832.064964443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60612369.504031003</v>
      </c>
      <c r="R77" s="101">
        <f t="shared" si="5"/>
        <v>210000000</v>
      </c>
      <c r="S77" s="101">
        <f t="shared" si="6"/>
        <v>110612369.504031</v>
      </c>
      <c r="T77" s="87"/>
    </row>
    <row r="78" spans="1:20" s="18" customFormat="1" x14ac:dyDescent="0.3">
      <c r="B78" s="272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62298375.042133801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62314192.155103557</v>
      </c>
      <c r="R78" s="101">
        <f t="shared" si="5"/>
        <v>210000000</v>
      </c>
      <c r="S78" s="101">
        <f t="shared" si="6"/>
        <v>112314192.15510356</v>
      </c>
      <c r="T78" s="87"/>
    </row>
    <row r="79" spans="1:20" s="18" customFormat="1" x14ac:dyDescent="0.3">
      <c r="B79" s="272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64030545.79289221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64046647.613895424</v>
      </c>
      <c r="R79" s="101">
        <f t="shared" si="5"/>
        <v>210000000</v>
      </c>
      <c r="S79" s="101">
        <f t="shared" si="6"/>
        <v>114046647.61389542</v>
      </c>
      <c r="T79" s="87"/>
    </row>
    <row r="80" spans="1:20" s="18" customFormat="1" x14ac:dyDescent="0.3">
      <c r="B80" s="272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65793895.617164269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65810287.270945542</v>
      </c>
      <c r="R80" s="101">
        <f t="shared" si="5"/>
        <v>210000000</v>
      </c>
      <c r="S80" s="101">
        <f t="shared" si="6"/>
        <v>115810287.27094555</v>
      </c>
      <c r="T80" s="87"/>
    </row>
    <row r="81" spans="1:20" s="18" customFormat="1" x14ac:dyDescent="0.3">
      <c r="B81" s="272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67588985.738273233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67605672.441822574</v>
      </c>
      <c r="R81" s="101">
        <f t="shared" si="5"/>
        <v>210000000</v>
      </c>
      <c r="S81" s="101">
        <f t="shared" si="6"/>
        <v>117605672.44182257</v>
      </c>
      <c r="T81" s="87"/>
    </row>
    <row r="82" spans="1:20" s="18" customFormat="1" x14ac:dyDescent="0.3">
      <c r="B82" s="272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69416387.481562153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69433374.545775369</v>
      </c>
      <c r="R82" s="101">
        <f t="shared" si="5"/>
        <v>210000000</v>
      </c>
      <c r="S82" s="101">
        <f t="shared" si="6"/>
        <v>119433374.54577537</v>
      </c>
      <c r="T82" s="87"/>
    </row>
    <row r="83" spans="1:20" s="18" customFormat="1" x14ac:dyDescent="0.3">
      <c r="B83" s="272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71276682.456230268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71293975.287599325</v>
      </c>
      <c r="R83" s="101">
        <f t="shared" si="5"/>
        <v>210000000</v>
      </c>
      <c r="S83" s="101">
        <f t="shared" si="6"/>
        <v>121293975.28759933</v>
      </c>
      <c r="T83" s="87"/>
    </row>
    <row r="84" spans="1:20" s="18" customFormat="1" x14ac:dyDescent="0.3">
      <c r="B84" s="272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73170462.74044241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73188066.84277612</v>
      </c>
      <c r="R84" s="101">
        <f t="shared" si="5"/>
        <v>210000000</v>
      </c>
      <c r="S84" s="101">
        <f t="shared" si="6"/>
        <v>123188066.84277612</v>
      </c>
      <c r="T84" s="87"/>
    </row>
    <row r="85" spans="1:20" s="18" customFormat="1" x14ac:dyDescent="0.3">
      <c r="B85" s="272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75098331.069770366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75116252.045946077</v>
      </c>
      <c r="R85" s="101">
        <f t="shared" si="5"/>
        <v>210000000</v>
      </c>
      <c r="S85" s="101">
        <f t="shared" si="6"/>
        <v>125116252.04594608</v>
      </c>
      <c r="T85" s="87"/>
    </row>
    <row r="86" spans="1:20" s="18" customFormat="1" ht="17.25" thickBot="1" x14ac:dyDescent="0.35">
      <c r="B86" s="272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77060901.029026225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77079144.582773104</v>
      </c>
      <c r="R86" s="101">
        <f t="shared" si="5"/>
        <v>210000000</v>
      </c>
      <c r="S86" s="101">
        <f t="shared" si="6"/>
        <v>127079144.5827731</v>
      </c>
      <c r="T86" s="87"/>
    </row>
    <row r="87" spans="1:20" s="94" customFormat="1" ht="17.25" thickBot="1" x14ac:dyDescent="0.35">
      <c r="B87" s="272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79058797.247548699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79077369.185263023</v>
      </c>
      <c r="R87" s="101">
        <f t="shared" si="5"/>
        <v>210000000</v>
      </c>
      <c r="S87" s="101">
        <f t="shared" si="6"/>
        <v>129077369.18526302</v>
      </c>
      <c r="T87" s="107"/>
    </row>
    <row r="88" spans="1:20" s="18" customFormat="1" x14ac:dyDescent="0.3">
      <c r="A88" s="18">
        <v>8</v>
      </c>
      <c r="B88" s="272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81092655.59800458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81111301.823469758</v>
      </c>
      <c r="R88" s="101">
        <f t="shared" si="5"/>
        <v>210000000</v>
      </c>
      <c r="S88" s="101">
        <f t="shared" si="6"/>
        <v>131111301.82346976</v>
      </c>
      <c r="T88" s="87"/>
    </row>
    <row r="89" spans="1:20" s="18" customFormat="1" x14ac:dyDescent="0.3">
      <c r="B89" s="272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83163123.398768663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83182105.256292209</v>
      </c>
      <c r="R89" s="101">
        <f t="shared" si="5"/>
        <v>210000000</v>
      </c>
      <c r="S89" s="101">
        <f t="shared" si="6"/>
        <v>133182105.25629221</v>
      </c>
      <c r="T89" s="87"/>
    </row>
    <row r="90" spans="1:20" s="18" customFormat="1" x14ac:dyDescent="0.3">
      <c r="B90" s="272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85270859.619946495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85290183.15090546</v>
      </c>
      <c r="R90" s="101">
        <f t="shared" si="5"/>
        <v>210000000</v>
      </c>
      <c r="S90" s="101">
        <f t="shared" si="6"/>
        <v>135290183.15090546</v>
      </c>
      <c r="T90" s="87"/>
    </row>
    <row r="91" spans="1:20" s="18" customFormat="1" x14ac:dyDescent="0.3">
      <c r="B91" s="272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87416535.093105525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87436206.447621763</v>
      </c>
      <c r="R91" s="101">
        <f t="shared" ref="R91:R147" si="12" xml:space="preserve"> H91 + I91</f>
        <v>210000000</v>
      </c>
      <c r="S91" s="101">
        <f t="shared" ref="S91:S147" si="13" xml:space="preserve"> J91 + Q91</f>
        <v>137436206.44762176</v>
      </c>
      <c r="T91" s="87"/>
    </row>
    <row r="92" spans="1:20" s="18" customFormat="1" x14ac:dyDescent="0.3">
      <c r="B92" s="272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89600832.724781424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89620858.163678944</v>
      </c>
      <c r="R92" s="101">
        <f t="shared" si="12"/>
        <v>210000000</v>
      </c>
      <c r="S92" s="101">
        <f t="shared" si="13"/>
        <v>139620858.16367894</v>
      </c>
      <c r="T92" s="87"/>
    </row>
    <row r="93" spans="1:20" s="18" customFormat="1" x14ac:dyDescent="0.3">
      <c r="B93" s="272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91824447.713827491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91844833.610625178</v>
      </c>
      <c r="R93" s="101">
        <f t="shared" si="12"/>
        <v>210000000</v>
      </c>
      <c r="S93" s="101">
        <f t="shared" si="13"/>
        <v>141844833.61062518</v>
      </c>
      <c r="T93" s="87"/>
    </row>
    <row r="94" spans="1:20" s="18" customFormat="1" x14ac:dyDescent="0.3">
      <c r="B94" s="272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94088087.772676378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94108840.615616411</v>
      </c>
      <c r="R94" s="101">
        <f t="shared" si="12"/>
        <v>210000000</v>
      </c>
      <c r="S94" s="101">
        <f t="shared" si="13"/>
        <v>144108840.61561641</v>
      </c>
      <c r="T94" s="87"/>
    </row>
    <row r="95" spans="1:20" s="18" customFormat="1" x14ac:dyDescent="0.3">
      <c r="B95" s="272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96392473.352584556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96413599.746697515</v>
      </c>
      <c r="R95" s="101">
        <f t="shared" si="12"/>
        <v>210000000</v>
      </c>
      <c r="S95" s="101">
        <f t="shared" si="13"/>
        <v>146413599.74669752</v>
      </c>
      <c r="T95" s="87"/>
    </row>
    <row r="96" spans="1:20" s="18" customFormat="1" x14ac:dyDescent="0.3">
      <c r="B96" s="272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98738337.872931078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98759844.54213807</v>
      </c>
      <c r="R96" s="101">
        <f t="shared" si="12"/>
        <v>210000000</v>
      </c>
      <c r="S96" s="101">
        <f t="shared" si="13"/>
        <v>148759844.54213807</v>
      </c>
      <c r="T96" s="87"/>
    </row>
    <row r="97" spans="1:20" s="18" customFormat="1" x14ac:dyDescent="0.3">
      <c r="B97" s="272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101126427.95464383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101148321.74389654</v>
      </c>
      <c r="R97" s="101">
        <f t="shared" si="12"/>
        <v>210000000</v>
      </c>
      <c r="S97" s="101">
        <f t="shared" si="13"/>
        <v>151148321.74389654</v>
      </c>
      <c r="T97" s="87"/>
    </row>
    <row r="98" spans="1:20" s="18" customFormat="1" ht="17.25" thickBot="1" x14ac:dyDescent="0.35">
      <c r="B98" s="272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103557503.65782742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103579791.53528669</v>
      </c>
      <c r="R98" s="101">
        <f t="shared" si="12"/>
        <v>210000000</v>
      </c>
      <c r="S98" s="101">
        <f t="shared" si="13"/>
        <v>153579791.53528669</v>
      </c>
      <c r="T98" s="87"/>
    </row>
    <row r="99" spans="1:20" s="94" customFormat="1" ht="17.25" thickBot="1" x14ac:dyDescent="0.35">
      <c r="B99" s="272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106032338.72366832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106055027.78292185</v>
      </c>
      <c r="R99" s="101">
        <f t="shared" si="12"/>
        <v>210000000</v>
      </c>
      <c r="S99" s="101">
        <f t="shared" si="13"/>
        <v>156055027.78292185</v>
      </c>
      <c r="T99" s="107"/>
    </row>
    <row r="100" spans="1:20" s="18" customFormat="1" x14ac:dyDescent="0.3">
      <c r="A100" s="18">
        <v>9</v>
      </c>
      <c r="B100" s="272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108551720.82069436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108574500.6361849</v>
      </c>
      <c r="R100" s="101">
        <f t="shared" si="12"/>
        <v>210000000</v>
      </c>
      <c r="S100" s="101">
        <f t="shared" si="13"/>
        <v>158574500.6361849</v>
      </c>
      <c r="T100" s="87"/>
    </row>
    <row r="101" spans="1:20" s="18" customFormat="1" x14ac:dyDescent="0.3">
      <c r="B101" s="272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111116451.79546686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111139641.64763623</v>
      </c>
      <c r="R101" s="101">
        <f t="shared" si="12"/>
        <v>210000000</v>
      </c>
      <c r="S101" s="101">
        <f t="shared" si="13"/>
        <v>161139641.64763623</v>
      </c>
      <c r="T101" s="87"/>
    </row>
    <row r="102" spans="1:20" s="18" customFormat="1" x14ac:dyDescent="0.3">
      <c r="B102" s="272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113727347.92778526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113750955.19729368</v>
      </c>
      <c r="R102" s="101">
        <f t="shared" si="12"/>
        <v>210000000</v>
      </c>
      <c r="S102" s="101">
        <f t="shared" si="13"/>
        <v>163750955.1972937</v>
      </c>
      <c r="T102" s="87"/>
    </row>
    <row r="103" spans="1:20" s="18" customFormat="1" x14ac:dyDescent="0.3">
      <c r="B103" s="272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116385240.1904854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116409272.39084499</v>
      </c>
      <c r="R103" s="101">
        <f t="shared" si="12"/>
        <v>210000000</v>
      </c>
      <c r="S103" s="101">
        <f t="shared" si="13"/>
        <v>166409272.390845</v>
      </c>
      <c r="T103" s="87"/>
    </row>
    <row r="104" spans="1:20" s="18" customFormat="1" x14ac:dyDescent="0.3">
      <c r="B104" s="272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119090974.51391414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119115439.29388019</v>
      </c>
      <c r="R104" s="101">
        <f t="shared" si="12"/>
        <v>210000000</v>
      </c>
      <c r="S104" s="101">
        <f t="shared" si="13"/>
        <v>169115439.29388019</v>
      </c>
      <c r="T104" s="87"/>
    </row>
    <row r="105" spans="1:20" s="18" customFormat="1" x14ac:dyDescent="0.3">
      <c r="B105" s="272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121845412.05516459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121870317.20117003</v>
      </c>
      <c r="R105" s="101">
        <f t="shared" si="12"/>
        <v>210000000</v>
      </c>
      <c r="S105" s="101">
        <f t="shared" si="13"/>
        <v>171870317.20117003</v>
      </c>
      <c r="T105" s="87"/>
    </row>
    <row r="106" spans="1:20" s="18" customFormat="1" x14ac:dyDescent="0.3">
      <c r="B106" s="272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124649429.47215755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124674782.91079108</v>
      </c>
      <c r="R106" s="101">
        <f t="shared" si="12"/>
        <v>210000000</v>
      </c>
      <c r="S106" s="101">
        <f t="shared" si="13"/>
        <v>174674782.9107911</v>
      </c>
      <c r="T106" s="87"/>
    </row>
    <row r="107" spans="1:20" s="18" customFormat="1" x14ac:dyDescent="0.3">
      <c r="B107" s="272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127503919.20265639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127529729.00318533</v>
      </c>
      <c r="R107" s="101">
        <f t="shared" si="12"/>
        <v>210000000</v>
      </c>
      <c r="S107" s="101">
        <f t="shared" si="13"/>
        <v>177529729.00318533</v>
      </c>
      <c r="T107" s="87"/>
    </row>
    <row r="108" spans="1:20" s="18" customFormat="1" x14ac:dyDescent="0.3">
      <c r="B108" s="272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130409789.7483042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130436064.12524267</v>
      </c>
      <c r="R108" s="101">
        <f t="shared" si="12"/>
        <v>210000000</v>
      </c>
      <c r="S108" s="101">
        <f t="shared" si="13"/>
        <v>180436064.12524265</v>
      </c>
      <c r="T108" s="87"/>
    </row>
    <row r="109" spans="1:20" s="18" customFormat="1" x14ac:dyDescent="0.3">
      <c r="B109" s="272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133367965.96377368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133394713.27949704</v>
      </c>
      <c r="R109" s="101">
        <f t="shared" si="12"/>
        <v>210000000</v>
      </c>
      <c r="S109" s="101">
        <f t="shared" si="13"/>
        <v>183394713.27949703</v>
      </c>
      <c r="T109" s="87"/>
    </row>
    <row r="110" spans="1:20" s="18" customFormat="1" ht="17.25" thickBot="1" x14ac:dyDescent="0.35">
      <c r="B110" s="272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136379389.3511216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136406618.11852798</v>
      </c>
      <c r="R110" s="101">
        <f t="shared" si="12"/>
        <v>210000000</v>
      </c>
      <c r="S110" s="101">
        <f t="shared" si="13"/>
        <v>186406618.11852798</v>
      </c>
      <c r="T110" s="87"/>
    </row>
    <row r="111" spans="1:20" s="94" customFormat="1" ht="17.25" thickBot="1" x14ac:dyDescent="0.35">
      <c r="B111" s="272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139445018.35944179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139472737.24466148</v>
      </c>
      <c r="R111" s="101">
        <f t="shared" si="12"/>
        <v>210000000</v>
      </c>
      <c r="S111" s="101">
        <f t="shared" si="13"/>
        <v>189472737.24466148</v>
      </c>
      <c r="T111" s="107"/>
    </row>
    <row r="112" spans="1:20" s="18" customFormat="1" x14ac:dyDescent="0.3">
      <c r="A112" s="18">
        <v>10</v>
      </c>
      <c r="B112" s="272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142565828.68991175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142593658.45067233</v>
      </c>
      <c r="R112" s="101">
        <f t="shared" si="12"/>
        <v>210000000</v>
      </c>
      <c r="S112" s="101">
        <f t="shared" si="13"/>
        <v>192593658.45067233</v>
      </c>
      <c r="T112" s="87"/>
    </row>
    <row r="113" spans="1:20" s="18" customFormat="1" x14ac:dyDescent="0.3">
      <c r="B113" s="272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145742813.60633016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145771144.30278441</v>
      </c>
      <c r="R113" s="101">
        <f t="shared" si="12"/>
        <v>210000000</v>
      </c>
      <c r="S113" s="101">
        <f t="shared" si="13"/>
        <v>195771144.30278441</v>
      </c>
      <c r="T113" s="87"/>
    </row>
    <row r="114" spans="1:20" s="18" customFormat="1" x14ac:dyDescent="0.3">
      <c r="B114" s="272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148976984.2512441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149005824.90023452</v>
      </c>
      <c r="R114" s="101">
        <f t="shared" si="12"/>
        <v>210000000</v>
      </c>
      <c r="S114" s="101">
        <f t="shared" si="13"/>
        <v>199005824.90023452</v>
      </c>
      <c r="T114" s="87"/>
    </row>
    <row r="115" spans="1:20" s="18" customFormat="1" x14ac:dyDescent="0.3">
      <c r="B115" s="272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152269369.96776649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152298729.74843875</v>
      </c>
      <c r="R115" s="101">
        <f t="shared" si="12"/>
        <v>210000000</v>
      </c>
      <c r="S115" s="101">
        <f t="shared" si="13"/>
        <v>202298729.74843875</v>
      </c>
      <c r="T115" s="87"/>
    </row>
    <row r="116" spans="1:20" s="18" customFormat="1" x14ac:dyDescent="0.3">
      <c r="B116" s="272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155621018.6271863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155650906.88391066</v>
      </c>
      <c r="R116" s="101">
        <f t="shared" si="12"/>
        <v>210000000</v>
      </c>
      <c r="S116" s="101">
        <f t="shared" si="13"/>
        <v>205650906.88391066</v>
      </c>
      <c r="T116" s="87"/>
    </row>
    <row r="117" spans="1:20" s="18" customFormat="1" x14ac:dyDescent="0.3">
      <c r="B117" s="272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159032996.96247566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159063423.20782107</v>
      </c>
      <c r="R117" s="101">
        <f t="shared" si="12"/>
        <v>210000000</v>
      </c>
      <c r="S117" s="101">
        <f t="shared" si="13"/>
        <v>209063423.20782107</v>
      </c>
      <c r="T117" s="87"/>
    </row>
    <row r="118" spans="1:20" s="18" customFormat="1" x14ac:dyDescent="0.3">
      <c r="B118" s="272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162506390.90780023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162537364.82556185</v>
      </c>
      <c r="R118" s="101">
        <f t="shared" si="12"/>
        <v>210000000</v>
      </c>
      <c r="S118" s="101">
        <f t="shared" si="13"/>
        <v>212537364.82556185</v>
      </c>
      <c r="T118" s="87"/>
    </row>
    <row r="119" spans="1:20" s="18" customFormat="1" x14ac:dyDescent="0.3">
      <c r="B119" s="272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166042305.94414064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166073837.39242196</v>
      </c>
      <c r="R119" s="101">
        <f t="shared" si="12"/>
        <v>210000000</v>
      </c>
      <c r="S119" s="101">
        <f t="shared" si="13"/>
        <v>216073837.39242196</v>
      </c>
      <c r="T119" s="87"/>
    </row>
    <row r="120" spans="1:20" s="18" customFormat="1" x14ac:dyDescent="0.3">
      <c r="B120" s="272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169641867.45113519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169673966.46548557</v>
      </c>
      <c r="R120" s="101">
        <f t="shared" si="12"/>
        <v>210000000</v>
      </c>
      <c r="S120" s="101">
        <f t="shared" si="13"/>
        <v>219673966.46548557</v>
      </c>
      <c r="T120" s="87"/>
    </row>
    <row r="121" spans="1:20" s="18" customFormat="1" x14ac:dyDescent="0.3">
      <c r="B121" s="272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173306221.06525561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173338897.8618643</v>
      </c>
      <c r="R121" s="101">
        <f t="shared" si="12"/>
        <v>210000000</v>
      </c>
      <c r="S121" s="101">
        <f t="shared" si="13"/>
        <v>223338897.8618643</v>
      </c>
      <c r="T121" s="87"/>
    </row>
    <row r="122" spans="1:20" s="18" customFormat="1" ht="17.25" thickBot="1" x14ac:dyDescent="0.35">
      <c r="B122" s="272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177036533.04443023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177069798.0233779</v>
      </c>
      <c r="R122" s="101">
        <f t="shared" si="12"/>
        <v>210000000</v>
      </c>
      <c r="S122" s="101">
        <f t="shared" si="13"/>
        <v>227069798.0233779</v>
      </c>
      <c r="T122" s="87"/>
    </row>
    <row r="123" spans="1:20" s="94" customFormat="1" ht="17.25" thickBot="1" x14ac:dyDescent="0.35">
      <c r="B123" s="272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180833990.63922998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180867854.3877987</v>
      </c>
      <c r="R123" s="101">
        <f t="shared" si="12"/>
        <v>210000000</v>
      </c>
      <c r="S123" s="101">
        <f t="shared" si="13"/>
        <v>230867854.3877987</v>
      </c>
      <c r="T123" s="107"/>
    </row>
    <row r="124" spans="1:20" s="18" customFormat="1" x14ac:dyDescent="0.3">
      <c r="A124" s="18">
        <v>11</v>
      </c>
      <c r="B124" s="272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184699802.47073612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184733801.67429912</v>
      </c>
      <c r="R124" s="101">
        <f t="shared" si="12"/>
        <v>210000000</v>
      </c>
      <c r="S124" s="101">
        <f t="shared" si="13"/>
        <v>234733801.67429912</v>
      </c>
      <c r="T124" s="87"/>
    </row>
    <row r="125" spans="1:20" s="18" customFormat="1" x14ac:dyDescent="0.3">
      <c r="B125" s="272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188635198.91520935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188669810.10443649</v>
      </c>
      <c r="R125" s="101">
        <f t="shared" si="12"/>
        <v>210000000</v>
      </c>
      <c r="S125" s="101">
        <f t="shared" si="13"/>
        <v>238669810.10443649</v>
      </c>
      <c r="T125" s="87"/>
    </row>
    <row r="126" spans="1:20" s="18" customFormat="1" x14ac:dyDescent="0.3">
      <c r="B126" s="272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192641432.49568313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192676666.68631634</v>
      </c>
      <c r="R126" s="101">
        <f t="shared" si="12"/>
        <v>210000000</v>
      </c>
      <c r="S126" s="101">
        <f t="shared" si="13"/>
        <v>242676666.68631634</v>
      </c>
      <c r="T126" s="87"/>
    </row>
    <row r="127" spans="1:20" s="18" customFormat="1" x14ac:dyDescent="0.3">
      <c r="B127" s="272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196719778.28060544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196755646.68667004</v>
      </c>
      <c r="R127" s="101">
        <f t="shared" si="12"/>
        <v>210000000</v>
      </c>
      <c r="S127" s="101">
        <f t="shared" si="13"/>
        <v>246755646.68667004</v>
      </c>
      <c r="T127" s="87"/>
    </row>
    <row r="128" spans="1:20" s="18" customFormat="1" x14ac:dyDescent="0.3">
      <c r="B128" s="272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200871534.28965634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200908048.32703012</v>
      </c>
      <c r="R128" s="101">
        <f t="shared" si="12"/>
        <v>210000000</v>
      </c>
      <c r="S128" s="101">
        <f t="shared" si="13"/>
        <v>250908048.32703012</v>
      </c>
      <c r="T128" s="87"/>
    </row>
    <row r="129" spans="1:20" s="18" customFormat="1" x14ac:dyDescent="0.3">
      <c r="B129" s="272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205098021.90687016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205135193.19691667</v>
      </c>
      <c r="R129" s="101">
        <f t="shared" si="12"/>
        <v>210000000</v>
      </c>
      <c r="S129" s="101">
        <f t="shared" si="13"/>
        <v>255135193.19691667</v>
      </c>
      <c r="T129" s="87"/>
    </row>
    <row r="130" spans="1:20" s="18" customFormat="1" x14ac:dyDescent="0.3">
      <c r="B130" s="272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209400586.30119383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209438426.67446119</v>
      </c>
      <c r="R130" s="101">
        <f t="shared" si="12"/>
        <v>210000000</v>
      </c>
      <c r="S130" s="101">
        <f t="shared" si="13"/>
        <v>259438426.67446119</v>
      </c>
      <c r="T130" s="87"/>
    </row>
    <row r="131" spans="1:20" s="18" customFormat="1" x14ac:dyDescent="0.3">
      <c r="B131" s="272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213780596.85461533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213819118.35460147</v>
      </c>
      <c r="R131" s="101">
        <f t="shared" si="12"/>
        <v>210000000</v>
      </c>
      <c r="S131" s="101">
        <f t="shared" si="13"/>
        <v>263819118.35460147</v>
      </c>
      <c r="T131" s="87"/>
    </row>
    <row r="132" spans="1:20" s="18" customFormat="1" x14ac:dyDescent="0.3">
      <c r="B132" s="272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218239447.59799841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218278662.48498431</v>
      </c>
      <c r="R132" s="101">
        <f t="shared" si="12"/>
        <v>210000000</v>
      </c>
      <c r="S132" s="101">
        <f t="shared" si="13"/>
        <v>268278662.48498431</v>
      </c>
      <c r="T132" s="87"/>
    </row>
    <row r="133" spans="1:20" s="18" customFormat="1" x14ac:dyDescent="0.3">
      <c r="B133" s="272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222778557.65476239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222818478.40971404</v>
      </c>
      <c r="R133" s="101">
        <f t="shared" si="12"/>
        <v>210000000</v>
      </c>
      <c r="S133" s="101">
        <f t="shared" si="13"/>
        <v>272818478.40971404</v>
      </c>
      <c r="T133" s="87"/>
    </row>
    <row r="134" spans="1:20" s="18" customFormat="1" ht="18" customHeight="1" thickBot="1" x14ac:dyDescent="0.35">
      <c r="B134" s="272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227399371.6925481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227440011.02108887</v>
      </c>
      <c r="R134" s="101">
        <f t="shared" si="12"/>
        <v>210000000</v>
      </c>
      <c r="S134" s="101">
        <f t="shared" si="13"/>
        <v>277440011.02108884</v>
      </c>
      <c r="T134" s="87"/>
    </row>
    <row r="135" spans="1:20" s="39" customFormat="1" ht="17.25" thickBot="1" x14ac:dyDescent="0.35">
      <c r="B135" s="272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232103360.38301396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232144731.21946847</v>
      </c>
      <c r="R135" s="100">
        <f t="shared" si="12"/>
        <v>210000000</v>
      </c>
      <c r="S135" s="100">
        <f t="shared" si="13"/>
        <v>282144731.21946847</v>
      </c>
      <c r="T135" s="188"/>
    </row>
    <row r="136" spans="1:20" s="36" customFormat="1" x14ac:dyDescent="0.3">
      <c r="A136" s="31">
        <v>12</v>
      </c>
      <c r="B136" s="272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236892020.86990821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236933557.18970853</v>
      </c>
      <c r="R136" s="101">
        <f t="shared" si="12"/>
        <v>210000000</v>
      </c>
      <c r="S136" s="101">
        <f t="shared" si="13"/>
        <v>286933557.18970853</v>
      </c>
    </row>
    <row r="137" spans="1:20" x14ac:dyDescent="0.3">
      <c r="A137" s="18"/>
      <c r="B137" s="272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241766877.24556655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241809161.21912327</v>
      </c>
      <c r="R137" s="101">
        <f t="shared" si="12"/>
        <v>210000000</v>
      </c>
      <c r="S137" s="101">
        <f t="shared" si="13"/>
        <v>291809161.21912324</v>
      </c>
    </row>
    <row r="138" spans="1:20" x14ac:dyDescent="0.3">
      <c r="A138" s="18"/>
      <c r="B138" s="272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246729481.03598675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246772526.12106749</v>
      </c>
      <c r="R138" s="101">
        <f t="shared" si="12"/>
        <v>210000000</v>
      </c>
      <c r="S138" s="101">
        <f t="shared" si="13"/>
        <v>296772526.12106752</v>
      </c>
    </row>
    <row r="139" spans="1:20" x14ac:dyDescent="0.3">
      <c r="A139" s="18"/>
      <c r="B139" s="272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251781411.6946345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251825231.59124669</v>
      </c>
      <c r="R139" s="101">
        <f t="shared" si="12"/>
        <v>210000000</v>
      </c>
      <c r="S139" s="101">
        <f t="shared" si="13"/>
        <v>301825231.59124672</v>
      </c>
    </row>
    <row r="140" spans="1:20" x14ac:dyDescent="0.3">
      <c r="A140" s="18"/>
      <c r="B140" s="272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256924277.10513791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256968885.75988916</v>
      </c>
      <c r="R140" s="101">
        <f t="shared" si="12"/>
        <v>210000000</v>
      </c>
      <c r="S140" s="101">
        <f t="shared" si="13"/>
        <v>306968885.75988913</v>
      </c>
    </row>
    <row r="141" spans="1:20" x14ac:dyDescent="0.3">
      <c r="A141" s="18"/>
      <c r="B141" s="272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262159714.09303039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262205125.70356715</v>
      </c>
      <c r="R141" s="101">
        <f t="shared" si="12"/>
        <v>210000000</v>
      </c>
      <c r="S141" s="101">
        <f t="shared" si="13"/>
        <v>312205125.70356715</v>
      </c>
    </row>
    <row r="142" spans="1:20" x14ac:dyDescent="0.3">
      <c r="A142" s="18"/>
      <c r="B142" s="272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267489388.94670495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267535617.96623138</v>
      </c>
      <c r="R142" s="101">
        <f t="shared" si="12"/>
        <v>210000000</v>
      </c>
      <c r="S142" s="101">
        <f t="shared" si="13"/>
        <v>317535617.96623135</v>
      </c>
    </row>
    <row r="143" spans="1:20" x14ac:dyDescent="0.3">
      <c r="A143" s="18"/>
      <c r="B143" s="272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272914997.94774562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272962059.08962351</v>
      </c>
      <c r="R143" s="101">
        <f t="shared" si="12"/>
        <v>210000000</v>
      </c>
      <c r="S143" s="101">
        <f t="shared" si="13"/>
        <v>322962059.08962351</v>
      </c>
    </row>
    <row r="144" spans="1:20" x14ac:dyDescent="0.3">
      <c r="A144" s="18"/>
      <c r="B144" s="272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278438267.91080505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278486176.15323675</v>
      </c>
      <c r="R144" s="101">
        <f t="shared" si="12"/>
        <v>210000000</v>
      </c>
      <c r="S144" s="101">
        <f t="shared" si="13"/>
        <v>328486176.15323675</v>
      </c>
    </row>
    <row r="145" spans="1:19" x14ac:dyDescent="0.3">
      <c r="A145" s="18"/>
      <c r="B145" s="272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284060956.73319954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284109727.32399499</v>
      </c>
      <c r="R145" s="101">
        <f t="shared" si="12"/>
        <v>210000000</v>
      </c>
      <c r="S145" s="101">
        <f t="shared" si="13"/>
        <v>334109727.32399499</v>
      </c>
    </row>
    <row r="146" spans="1:19" ht="17.25" thickBot="1" x14ac:dyDescent="0.35">
      <c r="A146" s="18"/>
      <c r="B146" s="272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289784853.95439714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289834502.41582692</v>
      </c>
      <c r="R146" s="101">
        <f t="shared" si="12"/>
        <v>210000000</v>
      </c>
      <c r="S146" s="101">
        <f t="shared" si="13"/>
        <v>339834502.41582692</v>
      </c>
    </row>
    <row r="147" spans="1:19" s="108" customFormat="1" ht="17.25" thickBot="1" x14ac:dyDescent="0.35">
      <c r="A147" s="94"/>
      <c r="B147" s="272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295611781.32557631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295662323.45931184</v>
      </c>
      <c r="R147" s="101">
        <f t="shared" si="12"/>
        <v>210000000</v>
      </c>
      <c r="S147" s="101">
        <f t="shared" si="13"/>
        <v>345662323.45931184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A7" zoomScale="80" zoomScaleNormal="80" workbookViewId="0">
      <selection activeCell="T34" sqref="T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6" t="s">
        <v>159</v>
      </c>
      <c r="H1" s="286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193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7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7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7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7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7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7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7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7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7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7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7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7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7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7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7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7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7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4" s="153" customFormat="1" ht="15.75" customHeight="1" x14ac:dyDescent="0.3">
      <c r="A20" s="287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4" s="153" customFormat="1" x14ac:dyDescent="0.3">
      <c r="A21" s="287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4" s="153" customFormat="1" x14ac:dyDescent="0.3">
      <c r="A22" s="287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4" x14ac:dyDescent="0.3">
      <c r="A23" s="287"/>
      <c r="B23" s="1" t="s">
        <v>80</v>
      </c>
      <c r="C23" s="157">
        <f t="shared" ref="C23:C25" si="3" xml:space="preserve"> V22 + 7370000</f>
        <v>15860000</v>
      </c>
      <c r="D23" s="158">
        <v>0</v>
      </c>
      <c r="E23" s="158">
        <v>0</v>
      </c>
      <c r="F23" s="2">
        <v>420000</v>
      </c>
      <c r="G23" s="158">
        <v>0</v>
      </c>
      <c r="H23" s="158">
        <v>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58">
        <f xml:space="preserve"> 69000 +45000</f>
        <v>114000</v>
      </c>
      <c r="T23" s="160">
        <v>1300000</v>
      </c>
      <c r="U23" s="2">
        <f t="shared" si="0"/>
        <v>5054000</v>
      </c>
      <c r="V23" s="2">
        <f t="shared" si="1"/>
        <v>10806000</v>
      </c>
      <c r="W23" s="210">
        <f xml:space="preserve"> W22 - 1300000</f>
        <v>12480000</v>
      </c>
      <c r="X23" s="1" t="s">
        <v>194</v>
      </c>
    </row>
    <row r="24" spans="1:24" s="18" customFormat="1" x14ac:dyDescent="0.3">
      <c r="A24" s="287"/>
      <c r="B24" s="18" t="s">
        <v>81</v>
      </c>
      <c r="C24" s="158">
        <f xml:space="preserve"> V23 + 7370000</f>
        <v>18176000</v>
      </c>
      <c r="D24" s="158">
        <v>1800000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1500000</v>
      </c>
      <c r="R24" s="158">
        <v>500000</v>
      </c>
      <c r="S24" s="158">
        <v>1000000</v>
      </c>
      <c r="T24" s="160">
        <v>1300000</v>
      </c>
      <c r="U24" s="158">
        <f>SUM(D24:T24)</f>
        <v>7840000</v>
      </c>
      <c r="V24" s="158">
        <f t="shared" si="1"/>
        <v>10336000</v>
      </c>
      <c r="W24" s="237">
        <f xml:space="preserve"> W23 - 1300000</f>
        <v>11180000</v>
      </c>
    </row>
    <row r="25" spans="1:24" x14ac:dyDescent="0.3">
      <c r="A25" s="287"/>
      <c r="B25" s="1" t="s">
        <v>82</v>
      </c>
      <c r="C25" s="157">
        <f t="shared" si="3"/>
        <v>17706000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3500000</v>
      </c>
      <c r="S25" s="158">
        <v>1000000</v>
      </c>
      <c r="T25" s="160">
        <v>1300000</v>
      </c>
      <c r="U25" s="2">
        <f t="shared" si="0"/>
        <v>9040000</v>
      </c>
      <c r="V25" s="2">
        <f t="shared" si="1"/>
        <v>8666000</v>
      </c>
      <c r="W25" s="210">
        <f xml:space="preserve"> W24 - 1300000</f>
        <v>9880000</v>
      </c>
    </row>
    <row r="26" spans="1:24" s="195" customFormat="1" ht="17.25" thickBot="1" x14ac:dyDescent="0.35">
      <c r="A26" s="287"/>
      <c r="B26" s="197" t="s">
        <v>83</v>
      </c>
      <c r="C26" s="198">
        <f xml:space="preserve"> V25 + 7370000</f>
        <v>16036000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2">
        <v>200000</v>
      </c>
      <c r="P26" s="2">
        <v>500000</v>
      </c>
      <c r="Q26" s="196">
        <v>2300000</v>
      </c>
      <c r="R26" s="158">
        <v>0</v>
      </c>
      <c r="S26" s="158">
        <v>1000000</v>
      </c>
      <c r="T26" s="160">
        <v>1300000</v>
      </c>
      <c r="U26" s="198">
        <f t="shared" si="0"/>
        <v>7220000</v>
      </c>
      <c r="V26" s="198">
        <f t="shared" si="1"/>
        <v>8816000</v>
      </c>
      <c r="W26" s="210">
        <f t="shared" ref="W26:W31" si="4" xml:space="preserve"> W25 - 1300000</f>
        <v>8580000</v>
      </c>
    </row>
    <row r="27" spans="1:24" s="68" customFormat="1" x14ac:dyDescent="0.3">
      <c r="A27" s="287">
        <v>2025</v>
      </c>
      <c r="B27" s="1" t="s">
        <v>72</v>
      </c>
      <c r="C27" s="157">
        <f xml:space="preserve"> V26 + 7590000</f>
        <v>16406000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158">
        <v>1000000</v>
      </c>
      <c r="T27" s="160">
        <v>1300000</v>
      </c>
      <c r="U27" s="2">
        <f>SUM(D27:T27)</f>
        <v>10120000</v>
      </c>
      <c r="V27" s="2">
        <f t="shared" si="1"/>
        <v>6286000</v>
      </c>
      <c r="W27" s="237">
        <f t="shared" si="4"/>
        <v>7280000</v>
      </c>
    </row>
    <row r="28" spans="1:24" x14ac:dyDescent="0.3">
      <c r="A28" s="287"/>
      <c r="B28" s="1" t="s">
        <v>73</v>
      </c>
      <c r="C28" s="157">
        <f xml:space="preserve"> V27 + 7590000 +1400000</f>
        <v>15276000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158">
        <v>1000000</v>
      </c>
      <c r="T28" s="160">
        <v>1300000</v>
      </c>
      <c r="U28" s="2">
        <f t="shared" si="0"/>
        <v>7620000</v>
      </c>
      <c r="V28" s="2">
        <f t="shared" si="1"/>
        <v>7656000</v>
      </c>
      <c r="W28" s="210">
        <f t="shared" si="4"/>
        <v>5980000</v>
      </c>
    </row>
    <row r="29" spans="1:24" x14ac:dyDescent="0.3">
      <c r="A29" s="287"/>
      <c r="B29" s="1" t="s">
        <v>74</v>
      </c>
      <c r="C29" s="157">
        <f t="shared" ref="C29:C35" si="5" xml:space="preserve"> V28 + 7590000</f>
        <v>15246000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158">
        <v>1000000</v>
      </c>
      <c r="T29" s="160">
        <v>1300000</v>
      </c>
      <c r="U29" s="2">
        <f t="shared" si="0"/>
        <v>7220000</v>
      </c>
      <c r="V29" s="2">
        <f t="shared" si="1"/>
        <v>8026000</v>
      </c>
      <c r="W29" s="210">
        <f t="shared" si="4"/>
        <v>4680000</v>
      </c>
    </row>
    <row r="30" spans="1:24" x14ac:dyDescent="0.3">
      <c r="A30" s="287"/>
      <c r="B30" s="1" t="s">
        <v>75</v>
      </c>
      <c r="C30" s="157">
        <f t="shared" si="5"/>
        <v>15616000</v>
      </c>
      <c r="D30" s="2">
        <v>1800000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158">
        <v>1000000</v>
      </c>
      <c r="T30" s="160">
        <v>1300000</v>
      </c>
      <c r="U30" s="2">
        <f t="shared" si="0"/>
        <v>9020000</v>
      </c>
      <c r="V30" s="2">
        <f t="shared" si="1"/>
        <v>6596000</v>
      </c>
      <c r="W30" s="210">
        <f t="shared" si="4"/>
        <v>3380000</v>
      </c>
    </row>
    <row r="31" spans="1:24" x14ac:dyDescent="0.3">
      <c r="A31" s="287"/>
      <c r="B31" s="1" t="s">
        <v>76</v>
      </c>
      <c r="C31" s="157">
        <f t="shared" si="5"/>
        <v>14186000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158">
        <v>1000000</v>
      </c>
      <c r="T31" s="160">
        <v>3400000</v>
      </c>
      <c r="U31" s="2">
        <f t="shared" si="0"/>
        <v>12020000</v>
      </c>
      <c r="V31" s="2">
        <f t="shared" si="1"/>
        <v>2166000</v>
      </c>
      <c r="W31" s="210">
        <f xml:space="preserve"> W30 - 3400000</f>
        <v>-20000</v>
      </c>
    </row>
    <row r="32" spans="1:24" x14ac:dyDescent="0.3">
      <c r="A32" s="287"/>
      <c r="B32" s="1" t="s">
        <v>77</v>
      </c>
      <c r="C32" s="157">
        <f t="shared" si="5"/>
        <v>9756000</v>
      </c>
      <c r="D32" s="158">
        <v>0</v>
      </c>
      <c r="E32" s="158">
        <v>0</v>
      </c>
      <c r="F32" s="2">
        <v>420000</v>
      </c>
      <c r="G32" s="158">
        <v>300000</v>
      </c>
      <c r="H32" s="159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158">
        <v>1000000</v>
      </c>
      <c r="T32" s="2">
        <v>0</v>
      </c>
      <c r="U32" s="2">
        <f t="shared" si="0"/>
        <v>6520000</v>
      </c>
      <c r="V32" s="2">
        <f t="shared" si="1"/>
        <v>3236000</v>
      </c>
      <c r="W32" s="210"/>
    </row>
    <row r="33" spans="1:23" x14ac:dyDescent="0.3">
      <c r="A33" s="287"/>
      <c r="B33" s="1" t="s">
        <v>78</v>
      </c>
      <c r="C33" s="157">
        <f t="shared" si="5"/>
        <v>10826000</v>
      </c>
      <c r="D33" s="2">
        <v>2900000</v>
      </c>
      <c r="E33" s="158">
        <v>0</v>
      </c>
      <c r="F33" s="2">
        <v>420000</v>
      </c>
      <c r="G33" s="158">
        <v>300000</v>
      </c>
      <c r="H33" s="159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3">
        <v>1000000</v>
      </c>
      <c r="S33" s="158">
        <v>1000000</v>
      </c>
      <c r="T33" s="2">
        <v>0</v>
      </c>
      <c r="U33" s="2">
        <f t="shared" si="0"/>
        <v>10420000</v>
      </c>
      <c r="V33" s="2">
        <f t="shared" si="1"/>
        <v>406000</v>
      </c>
      <c r="W33" s="210"/>
    </row>
    <row r="34" spans="1:23" x14ac:dyDescent="0.3">
      <c r="A34" s="287"/>
      <c r="B34" s="1" t="s">
        <v>79</v>
      </c>
      <c r="C34" s="157">
        <f xml:space="preserve"> V33 + 7590000 +1400000</f>
        <v>9396000</v>
      </c>
      <c r="D34" s="158">
        <v>0</v>
      </c>
      <c r="E34" s="158">
        <v>0</v>
      </c>
      <c r="F34" s="2">
        <v>420000</v>
      </c>
      <c r="G34" s="158">
        <v>300000</v>
      </c>
      <c r="H34" s="159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158">
        <v>1000000</v>
      </c>
      <c r="T34" s="2">
        <v>0</v>
      </c>
      <c r="U34" s="2">
        <f t="shared" si="0"/>
        <v>6920000</v>
      </c>
      <c r="V34" s="2">
        <f t="shared" si="1"/>
        <v>2476000</v>
      </c>
      <c r="W34" s="210"/>
    </row>
    <row r="35" spans="1:23" s="161" customFormat="1" ht="17.25" customHeight="1" x14ac:dyDescent="0.3">
      <c r="A35" s="287"/>
      <c r="B35" s="161" t="s">
        <v>80</v>
      </c>
      <c r="C35" s="157">
        <f t="shared" si="5"/>
        <v>10066000</v>
      </c>
      <c r="D35" s="158">
        <v>0</v>
      </c>
      <c r="E35" s="158">
        <v>0</v>
      </c>
      <c r="F35" s="2">
        <v>420000</v>
      </c>
      <c r="G35" s="158">
        <v>300000</v>
      </c>
      <c r="H35" s="159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158">
        <v>1000000</v>
      </c>
      <c r="T35" s="2">
        <v>0</v>
      </c>
      <c r="U35" s="162">
        <f t="shared" ref="U35:U66" si="6">SUM(D35:T35)</f>
        <v>6520000</v>
      </c>
      <c r="V35" s="162">
        <f t="shared" si="1"/>
        <v>3546000</v>
      </c>
      <c r="W35" s="211"/>
    </row>
    <row r="36" spans="1:23" s="250" customFormat="1" x14ac:dyDescent="0.3">
      <c r="A36" s="287"/>
      <c r="B36" s="250" t="s">
        <v>81</v>
      </c>
      <c r="C36" s="251">
        <f xml:space="preserve"> V35 + 7590000 + 7000000 + 54000000</f>
        <v>72136000</v>
      </c>
      <c r="D36" s="251">
        <v>1800000</v>
      </c>
      <c r="E36" s="251">
        <v>0</v>
      </c>
      <c r="F36" s="251">
        <v>420000</v>
      </c>
      <c r="G36" s="251">
        <v>300000</v>
      </c>
      <c r="H36" s="251">
        <v>300000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51">
        <v>500000</v>
      </c>
      <c r="Q36" s="251">
        <v>2300000</v>
      </c>
      <c r="R36" s="251">
        <v>60000000</v>
      </c>
      <c r="S36" s="158">
        <v>1000000</v>
      </c>
      <c r="T36" s="2">
        <v>0</v>
      </c>
      <c r="U36" s="251">
        <f t="shared" si="6"/>
        <v>68320000</v>
      </c>
      <c r="V36" s="251">
        <f t="shared" si="1"/>
        <v>3816000</v>
      </c>
      <c r="W36" s="250" t="s">
        <v>189</v>
      </c>
    </row>
    <row r="37" spans="1:23" x14ac:dyDescent="0.3">
      <c r="A37" s="287"/>
      <c r="B37" s="1" t="s">
        <v>82</v>
      </c>
      <c r="C37" s="157">
        <f xml:space="preserve"> V36 + 7590000</f>
        <v>11406000</v>
      </c>
      <c r="D37" s="158">
        <v>0</v>
      </c>
      <c r="E37" s="158">
        <v>0</v>
      </c>
      <c r="F37" s="2">
        <v>420000</v>
      </c>
      <c r="G37" s="158">
        <v>300000</v>
      </c>
      <c r="H37" s="159">
        <v>300000</v>
      </c>
      <c r="I37" s="2">
        <v>440000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6"/>
        <v>5860000</v>
      </c>
      <c r="V37" s="2">
        <f t="shared" si="1"/>
        <v>5546000</v>
      </c>
      <c r="W37" s="1" t="s">
        <v>192</v>
      </c>
    </row>
    <row r="38" spans="1:23" s="255" customFormat="1" ht="17.25" thickBot="1" x14ac:dyDescent="0.35">
      <c r="A38" s="287"/>
      <c r="B38" s="252" t="s">
        <v>83</v>
      </c>
      <c r="C38" s="253">
        <f xml:space="preserve"> V37 + 7590000</f>
        <v>13136000</v>
      </c>
      <c r="D38" s="254">
        <v>0</v>
      </c>
      <c r="E38" s="253">
        <v>0</v>
      </c>
      <c r="F38" s="254">
        <v>420000</v>
      </c>
      <c r="G38" s="253">
        <v>300000</v>
      </c>
      <c r="H38" s="254">
        <v>300000</v>
      </c>
      <c r="I38" s="2">
        <v>440000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650000</v>
      </c>
      <c r="P38" s="253">
        <v>500000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6"/>
        <v>6110000</v>
      </c>
      <c r="V38" s="254">
        <f t="shared" si="1"/>
        <v>7026000</v>
      </c>
    </row>
    <row r="39" spans="1:23" s="193" customFormat="1" x14ac:dyDescent="0.3">
      <c r="A39" s="287">
        <v>2026</v>
      </c>
      <c r="B39" s="199" t="s">
        <v>72</v>
      </c>
      <c r="C39" s="194">
        <f xml:space="preserve"> V38 + 7700000</f>
        <v>14726000</v>
      </c>
      <c r="D39" s="2">
        <v>2900000</v>
      </c>
      <c r="E39" s="158">
        <v>0</v>
      </c>
      <c r="F39" s="194">
        <v>420000</v>
      </c>
      <c r="G39" s="194">
        <v>300000</v>
      </c>
      <c r="H39" s="194">
        <v>300000</v>
      </c>
      <c r="I39" s="2">
        <v>440000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650000</v>
      </c>
      <c r="P39" s="2">
        <v>500000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6"/>
        <v>9010000</v>
      </c>
      <c r="V39" s="194">
        <f t="shared" si="1"/>
        <v>5716000</v>
      </c>
    </row>
    <row r="40" spans="1:23" s="78" customFormat="1" x14ac:dyDescent="0.3">
      <c r="A40" s="287"/>
      <c r="B40" s="78" t="s">
        <v>73</v>
      </c>
      <c r="C40" s="159">
        <f xml:space="preserve"> V39 + 7700000 +1400000</f>
        <v>14816000</v>
      </c>
      <c r="D40" s="159">
        <v>0</v>
      </c>
      <c r="E40" s="159">
        <v>0</v>
      </c>
      <c r="F40" s="159">
        <v>420000</v>
      </c>
      <c r="G40" s="159">
        <v>300000</v>
      </c>
      <c r="H40" s="159">
        <v>300000</v>
      </c>
      <c r="I40" s="2">
        <v>440000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6"/>
        <v>6510000</v>
      </c>
      <c r="V40" s="159">
        <f t="shared" si="1"/>
        <v>8306000</v>
      </c>
    </row>
    <row r="41" spans="1:23" s="163" customFormat="1" x14ac:dyDescent="0.3">
      <c r="A41" s="287"/>
      <c r="B41" s="163" t="s">
        <v>74</v>
      </c>
      <c r="C41" s="157">
        <f xml:space="preserve"> V40 + 7700000</f>
        <v>16006000</v>
      </c>
      <c r="D41" s="158">
        <v>0</v>
      </c>
      <c r="E41" s="158">
        <v>0</v>
      </c>
      <c r="F41" s="2">
        <v>420000</v>
      </c>
      <c r="G41" s="158">
        <v>300000</v>
      </c>
      <c r="H41" s="159">
        <v>300000</v>
      </c>
      <c r="I41" s="2">
        <v>440000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6"/>
        <v>6110000</v>
      </c>
      <c r="V41" s="160">
        <f t="shared" si="1"/>
        <v>9896000</v>
      </c>
    </row>
    <row r="42" spans="1:23" s="163" customFormat="1" x14ac:dyDescent="0.3">
      <c r="A42" s="287"/>
      <c r="B42" s="163" t="s">
        <v>75</v>
      </c>
      <c r="C42" s="157">
        <f xml:space="preserve"> V41 + 7700000</f>
        <v>17596000</v>
      </c>
      <c r="D42" s="2">
        <v>1800000</v>
      </c>
      <c r="E42" s="158">
        <v>0</v>
      </c>
      <c r="F42" s="2">
        <v>420000</v>
      </c>
      <c r="G42" s="158">
        <v>300000</v>
      </c>
      <c r="H42" s="159">
        <v>300000</v>
      </c>
      <c r="I42" s="2">
        <v>440000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6"/>
        <v>7910000</v>
      </c>
      <c r="V42" s="160">
        <f t="shared" si="1"/>
        <v>9686000</v>
      </c>
    </row>
    <row r="43" spans="1:23" s="163" customFormat="1" x14ac:dyDescent="0.3">
      <c r="A43" s="287"/>
      <c r="B43" s="163" t="s">
        <v>76</v>
      </c>
      <c r="C43" s="157">
        <f xml:space="preserve"> V42 + 7700000</f>
        <v>17386000</v>
      </c>
      <c r="D43" s="158">
        <v>2300000</v>
      </c>
      <c r="E43" s="158">
        <v>0</v>
      </c>
      <c r="F43" s="2">
        <v>420000</v>
      </c>
      <c r="G43" s="158">
        <v>300000</v>
      </c>
      <c r="H43" s="159">
        <v>300000</v>
      </c>
      <c r="I43" s="2">
        <v>440000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158">
        <v>0</v>
      </c>
      <c r="T43" s="2">
        <v>0</v>
      </c>
      <c r="U43" s="160">
        <f t="shared" si="6"/>
        <v>8810000</v>
      </c>
      <c r="V43" s="160">
        <f t="shared" si="1"/>
        <v>8576000</v>
      </c>
    </row>
    <row r="44" spans="1:23" s="163" customFormat="1" x14ac:dyDescent="0.3">
      <c r="A44" s="287"/>
      <c r="B44" s="163" t="s">
        <v>77</v>
      </c>
      <c r="C44" s="157">
        <f xml:space="preserve"> V43 + 7700000</f>
        <v>16276000</v>
      </c>
      <c r="D44" s="158">
        <v>0</v>
      </c>
      <c r="E44" s="158">
        <v>0</v>
      </c>
      <c r="F44" s="2">
        <v>420000</v>
      </c>
      <c r="G44" s="158">
        <v>300000</v>
      </c>
      <c r="H44" s="159">
        <v>300000</v>
      </c>
      <c r="I44" s="2">
        <v>440000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650000</v>
      </c>
      <c r="P44" s="2">
        <v>500000</v>
      </c>
      <c r="Q44" s="2">
        <v>2300000</v>
      </c>
      <c r="R44" s="2">
        <v>0</v>
      </c>
      <c r="S44" s="158">
        <v>0</v>
      </c>
      <c r="T44" s="2">
        <v>0</v>
      </c>
      <c r="U44" s="160">
        <f t="shared" si="6"/>
        <v>6110000</v>
      </c>
      <c r="V44" s="160">
        <f t="shared" si="1"/>
        <v>10166000</v>
      </c>
    </row>
    <row r="45" spans="1:23" s="163" customFormat="1" x14ac:dyDescent="0.3">
      <c r="A45" s="287"/>
      <c r="B45" s="163" t="s">
        <v>78</v>
      </c>
      <c r="C45" s="157">
        <f xml:space="preserve"> V44 + 7700000</f>
        <v>17866000</v>
      </c>
      <c r="D45" s="158">
        <v>2900000</v>
      </c>
      <c r="E45" s="158">
        <v>0</v>
      </c>
      <c r="F45" s="2">
        <v>420000</v>
      </c>
      <c r="G45" s="158">
        <v>300000</v>
      </c>
      <c r="H45" s="159">
        <v>300000</v>
      </c>
      <c r="I45" s="2">
        <v>440000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650000</v>
      </c>
      <c r="P45" s="2">
        <v>500000</v>
      </c>
      <c r="Q45" s="2">
        <v>2300000</v>
      </c>
      <c r="R45" s="196">
        <v>1000000</v>
      </c>
      <c r="S45" s="158">
        <v>0</v>
      </c>
      <c r="T45" s="2">
        <v>0</v>
      </c>
      <c r="U45" s="160">
        <f t="shared" si="6"/>
        <v>10010000</v>
      </c>
      <c r="V45" s="160">
        <f t="shared" ref="V45:V76" si="7" xml:space="preserve"> C45 - U45</f>
        <v>7856000</v>
      </c>
    </row>
    <row r="46" spans="1:23" s="163" customFormat="1" x14ac:dyDescent="0.3">
      <c r="A46" s="287"/>
      <c r="B46" s="163" t="s">
        <v>79</v>
      </c>
      <c r="C46" s="157">
        <f xml:space="preserve"> V45 + 7700000 +1400000</f>
        <v>16956000</v>
      </c>
      <c r="D46" s="158">
        <v>0</v>
      </c>
      <c r="E46" s="158">
        <v>0</v>
      </c>
      <c r="F46" s="2">
        <v>420000</v>
      </c>
      <c r="G46" s="158">
        <v>300000</v>
      </c>
      <c r="H46" s="159">
        <v>300000</v>
      </c>
      <c r="I46" s="2">
        <v>440000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158">
        <v>0</v>
      </c>
      <c r="T46" s="2">
        <v>0</v>
      </c>
      <c r="U46" s="160">
        <f t="shared" si="6"/>
        <v>6510000</v>
      </c>
      <c r="V46" s="160">
        <f t="shared" si="7"/>
        <v>10446000</v>
      </c>
    </row>
    <row r="47" spans="1:23" s="163" customFormat="1" x14ac:dyDescent="0.3">
      <c r="A47" s="287"/>
      <c r="B47" s="163" t="s">
        <v>80</v>
      </c>
      <c r="C47" s="157">
        <f xml:space="preserve"> V46 + 7700000</f>
        <v>18146000</v>
      </c>
      <c r="D47" s="158">
        <v>0</v>
      </c>
      <c r="E47" s="158">
        <v>0</v>
      </c>
      <c r="F47" s="2">
        <v>420000</v>
      </c>
      <c r="G47" s="158">
        <v>300000</v>
      </c>
      <c r="H47" s="159">
        <v>300000</v>
      </c>
      <c r="I47" s="2">
        <v>440000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6"/>
        <v>6110000</v>
      </c>
      <c r="V47" s="160">
        <f t="shared" si="7"/>
        <v>12036000</v>
      </c>
    </row>
    <row r="48" spans="1:23" s="163" customFormat="1" x14ac:dyDescent="0.3">
      <c r="A48" s="287"/>
      <c r="B48" s="163" t="s">
        <v>81</v>
      </c>
      <c r="C48" s="157">
        <f xml:space="preserve"> V47 + 7700000</f>
        <v>19736000</v>
      </c>
      <c r="D48" s="194">
        <v>1800000</v>
      </c>
      <c r="E48" s="158">
        <v>0</v>
      </c>
      <c r="F48" s="2">
        <v>420000</v>
      </c>
      <c r="G48" s="158">
        <v>300000</v>
      </c>
      <c r="H48" s="159">
        <v>300000</v>
      </c>
      <c r="I48" s="2">
        <v>440000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6"/>
        <v>7910000</v>
      </c>
      <c r="V48" s="160">
        <f t="shared" si="7"/>
        <v>11826000</v>
      </c>
    </row>
    <row r="49" spans="1:23" s="163" customFormat="1" x14ac:dyDescent="0.3">
      <c r="A49" s="287"/>
      <c r="B49" s="163" t="s">
        <v>82</v>
      </c>
      <c r="C49" s="157">
        <f xml:space="preserve"> V48 + 7700000</f>
        <v>19526000</v>
      </c>
      <c r="D49" s="158">
        <v>0</v>
      </c>
      <c r="E49" s="158">
        <v>0</v>
      </c>
      <c r="F49" s="2">
        <v>420000</v>
      </c>
      <c r="G49" s="158">
        <v>300000</v>
      </c>
      <c r="H49" s="159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6"/>
        <v>6770000</v>
      </c>
      <c r="V49" s="160">
        <f t="shared" si="7"/>
        <v>12756000</v>
      </c>
    </row>
    <row r="50" spans="1:23" s="195" customFormat="1" ht="17.25" thickBot="1" x14ac:dyDescent="0.35">
      <c r="A50" s="287"/>
      <c r="B50" s="197" t="s">
        <v>83</v>
      </c>
      <c r="C50" s="196">
        <f xml:space="preserve"> V49 + 7700000</f>
        <v>20456000</v>
      </c>
      <c r="D50" s="198">
        <v>0</v>
      </c>
      <c r="E50" s="196">
        <v>0</v>
      </c>
      <c r="F50" s="198">
        <v>420000</v>
      </c>
      <c r="G50" s="196">
        <v>300000</v>
      </c>
      <c r="H50" s="196">
        <v>300000</v>
      </c>
      <c r="I50" s="2">
        <v>900000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650000</v>
      </c>
      <c r="P50" s="2">
        <v>500000</v>
      </c>
      <c r="Q50" s="196">
        <v>2300000</v>
      </c>
      <c r="R50" s="196">
        <v>0</v>
      </c>
      <c r="S50" s="2">
        <v>0</v>
      </c>
      <c r="T50" s="196">
        <v>5000000</v>
      </c>
      <c r="U50" s="198">
        <f t="shared" si="6"/>
        <v>11570000</v>
      </c>
      <c r="V50" s="198">
        <f t="shared" si="7"/>
        <v>8886000</v>
      </c>
      <c r="W50" s="195" t="s">
        <v>191</v>
      </c>
    </row>
    <row r="51" spans="1:23" s="193" customFormat="1" x14ac:dyDescent="0.3">
      <c r="A51" s="285">
        <v>2027</v>
      </c>
      <c r="B51" s="199" t="s">
        <v>72</v>
      </c>
      <c r="C51" s="194">
        <f xml:space="preserve"> V50 + 7700000</f>
        <v>16586000</v>
      </c>
      <c r="D51" s="2">
        <v>2900000</v>
      </c>
      <c r="E51" s="194">
        <v>0</v>
      </c>
      <c r="F51" s="194">
        <v>420000</v>
      </c>
      <c r="G51" s="194">
        <v>300000</v>
      </c>
      <c r="H51" s="159">
        <v>300000</v>
      </c>
      <c r="I51" s="2">
        <v>900000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650000</v>
      </c>
      <c r="P51" s="2">
        <v>500000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6"/>
        <v>9470000</v>
      </c>
      <c r="V51" s="194">
        <f t="shared" si="7"/>
        <v>7116000</v>
      </c>
    </row>
    <row r="52" spans="1:23" s="163" customFormat="1" x14ac:dyDescent="0.3">
      <c r="A52" s="285"/>
      <c r="B52" s="163" t="s">
        <v>73</v>
      </c>
      <c r="C52" s="159">
        <f xml:space="preserve"> V51 + 7700000 +1400000</f>
        <v>16216000</v>
      </c>
      <c r="D52" s="159">
        <v>0</v>
      </c>
      <c r="E52" s="158">
        <v>0</v>
      </c>
      <c r="F52" s="2">
        <v>420000</v>
      </c>
      <c r="G52" s="158">
        <v>300000</v>
      </c>
      <c r="H52" s="159">
        <v>300000</v>
      </c>
      <c r="I52" s="2">
        <v>900000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6"/>
        <v>6970000</v>
      </c>
      <c r="V52" s="160">
        <f t="shared" si="7"/>
        <v>9246000</v>
      </c>
    </row>
    <row r="53" spans="1:23" s="163" customFormat="1" x14ac:dyDescent="0.3">
      <c r="A53" s="285"/>
      <c r="B53" s="163" t="s">
        <v>74</v>
      </c>
      <c r="C53" s="157">
        <f xml:space="preserve"> V52 + 7700000</f>
        <v>16946000</v>
      </c>
      <c r="D53" s="158">
        <v>0</v>
      </c>
      <c r="E53" s="158">
        <v>0</v>
      </c>
      <c r="F53" s="2">
        <v>420000</v>
      </c>
      <c r="G53" s="158">
        <v>300000</v>
      </c>
      <c r="H53" s="159">
        <v>300000</v>
      </c>
      <c r="I53" s="2">
        <v>900000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650000</v>
      </c>
      <c r="P53" s="2">
        <v>500000</v>
      </c>
      <c r="Q53" s="2">
        <v>2300000</v>
      </c>
      <c r="R53" s="2">
        <v>0</v>
      </c>
      <c r="S53" s="158">
        <v>0</v>
      </c>
      <c r="T53" s="2">
        <v>0</v>
      </c>
      <c r="U53" s="160">
        <f t="shared" si="6"/>
        <v>6570000</v>
      </c>
      <c r="V53" s="160">
        <f t="shared" si="7"/>
        <v>10376000</v>
      </c>
    </row>
    <row r="54" spans="1:23" s="163" customFormat="1" x14ac:dyDescent="0.3">
      <c r="A54" s="285"/>
      <c r="B54" s="163" t="s">
        <v>75</v>
      </c>
      <c r="C54" s="157">
        <f xml:space="preserve"> V53 + 7700000</f>
        <v>18076000</v>
      </c>
      <c r="D54" s="2">
        <v>1800000</v>
      </c>
      <c r="E54" s="158">
        <v>0</v>
      </c>
      <c r="F54" s="2">
        <v>420000</v>
      </c>
      <c r="G54" s="158">
        <v>300000</v>
      </c>
      <c r="H54" s="159">
        <v>300000</v>
      </c>
      <c r="I54" s="2">
        <v>900000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650000</v>
      </c>
      <c r="P54" s="2">
        <v>500000</v>
      </c>
      <c r="Q54" s="2">
        <v>2300000</v>
      </c>
      <c r="R54" s="2">
        <v>0</v>
      </c>
      <c r="S54" s="158">
        <v>0</v>
      </c>
      <c r="T54" s="2">
        <v>0</v>
      </c>
      <c r="U54" s="160">
        <f t="shared" si="6"/>
        <v>8370000</v>
      </c>
      <c r="V54" s="160">
        <f t="shared" si="7"/>
        <v>9706000</v>
      </c>
    </row>
    <row r="55" spans="1:23" s="163" customFormat="1" x14ac:dyDescent="0.3">
      <c r="A55" s="285"/>
      <c r="B55" s="163" t="s">
        <v>76</v>
      </c>
      <c r="C55" s="157">
        <f xml:space="preserve"> V54 + 7700000</f>
        <v>17406000</v>
      </c>
      <c r="D55" s="158">
        <v>2000000</v>
      </c>
      <c r="E55" s="158">
        <v>0</v>
      </c>
      <c r="F55" s="2">
        <v>420000</v>
      </c>
      <c r="G55" s="158">
        <v>300000</v>
      </c>
      <c r="H55" s="159">
        <v>300000</v>
      </c>
      <c r="I55" s="2">
        <v>900000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158">
        <v>0</v>
      </c>
      <c r="T55" s="2">
        <v>0</v>
      </c>
      <c r="U55" s="160">
        <f t="shared" si="6"/>
        <v>8970000</v>
      </c>
      <c r="V55" s="160">
        <f t="shared" si="7"/>
        <v>8436000</v>
      </c>
    </row>
    <row r="56" spans="1:23" s="163" customFormat="1" x14ac:dyDescent="0.3">
      <c r="A56" s="285"/>
      <c r="B56" s="163" t="s">
        <v>77</v>
      </c>
      <c r="C56" s="157">
        <f xml:space="preserve"> V55 + 7700000</f>
        <v>16136000</v>
      </c>
      <c r="D56" s="158">
        <v>0</v>
      </c>
      <c r="E56" s="158">
        <v>0</v>
      </c>
      <c r="F56" s="2">
        <v>420000</v>
      </c>
      <c r="G56" s="158">
        <v>300000</v>
      </c>
      <c r="H56" s="159">
        <v>300000</v>
      </c>
      <c r="I56" s="2">
        <v>900000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650000</v>
      </c>
      <c r="P56" s="2">
        <v>500000</v>
      </c>
      <c r="Q56" s="2">
        <v>2300000</v>
      </c>
      <c r="R56" s="2">
        <v>0</v>
      </c>
      <c r="S56" s="158">
        <v>0</v>
      </c>
      <c r="T56" s="2">
        <v>0</v>
      </c>
      <c r="U56" s="160">
        <f t="shared" si="6"/>
        <v>6570000</v>
      </c>
      <c r="V56" s="160">
        <f t="shared" si="7"/>
        <v>9566000</v>
      </c>
    </row>
    <row r="57" spans="1:23" s="163" customFormat="1" x14ac:dyDescent="0.3">
      <c r="A57" s="285"/>
      <c r="B57" s="163" t="s">
        <v>78</v>
      </c>
      <c r="C57" s="157">
        <f xml:space="preserve"> V56 + 7700000</f>
        <v>17266000</v>
      </c>
      <c r="D57" s="158">
        <v>2900000</v>
      </c>
      <c r="E57" s="158">
        <v>0</v>
      </c>
      <c r="F57" s="2">
        <v>420000</v>
      </c>
      <c r="G57" s="158">
        <v>300000</v>
      </c>
      <c r="H57" s="159">
        <v>300000</v>
      </c>
      <c r="I57" s="2">
        <v>900000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650000</v>
      </c>
      <c r="P57" s="2">
        <v>500000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6"/>
        <v>10470000</v>
      </c>
      <c r="V57" s="160">
        <f t="shared" si="7"/>
        <v>6796000</v>
      </c>
    </row>
    <row r="58" spans="1:23" s="163" customFormat="1" x14ac:dyDescent="0.3">
      <c r="A58" s="285"/>
      <c r="B58" s="163" t="s">
        <v>79</v>
      </c>
      <c r="C58" s="157">
        <f xml:space="preserve"> V57 + 7700000 +1400000</f>
        <v>15896000</v>
      </c>
      <c r="D58" s="158">
        <v>0</v>
      </c>
      <c r="E58" s="158">
        <v>0</v>
      </c>
      <c r="F58" s="2">
        <v>420000</v>
      </c>
      <c r="G58" s="158">
        <v>300000</v>
      </c>
      <c r="H58" s="159">
        <v>300000</v>
      </c>
      <c r="I58" s="2">
        <v>900000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6"/>
        <v>6970000</v>
      </c>
      <c r="V58" s="160">
        <f t="shared" si="7"/>
        <v>8926000</v>
      </c>
    </row>
    <row r="59" spans="1:23" s="163" customFormat="1" x14ac:dyDescent="0.3">
      <c r="A59" s="285"/>
      <c r="B59" s="163" t="s">
        <v>80</v>
      </c>
      <c r="C59" s="157">
        <f xml:space="preserve"> V58 + 7700000</f>
        <v>16626000</v>
      </c>
      <c r="D59" s="158">
        <v>0</v>
      </c>
      <c r="E59" s="158">
        <v>0</v>
      </c>
      <c r="F59" s="2">
        <v>420000</v>
      </c>
      <c r="G59" s="158">
        <v>300000</v>
      </c>
      <c r="H59" s="159">
        <v>300000</v>
      </c>
      <c r="I59" s="2">
        <v>900000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6"/>
        <v>6570000</v>
      </c>
      <c r="V59" s="160">
        <f t="shared" si="7"/>
        <v>10056000</v>
      </c>
    </row>
    <row r="60" spans="1:23" s="163" customFormat="1" x14ac:dyDescent="0.3">
      <c r="A60" s="285"/>
      <c r="B60" s="163" t="s">
        <v>81</v>
      </c>
      <c r="C60" s="157">
        <f xml:space="preserve"> V59 + 7700000</f>
        <v>17756000</v>
      </c>
      <c r="D60" s="194">
        <v>1800000</v>
      </c>
      <c r="E60" s="158">
        <v>0</v>
      </c>
      <c r="F60" s="2">
        <v>420000</v>
      </c>
      <c r="G60" s="158">
        <v>300000</v>
      </c>
      <c r="H60" s="159">
        <v>300000</v>
      </c>
      <c r="I60" s="2">
        <v>900000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8370000</v>
      </c>
      <c r="V60" s="160">
        <f t="shared" si="7"/>
        <v>9386000</v>
      </c>
    </row>
    <row r="61" spans="1:23" s="163" customFormat="1" x14ac:dyDescent="0.3">
      <c r="A61" s="285"/>
      <c r="B61" s="163" t="s">
        <v>82</v>
      </c>
      <c r="C61" s="157">
        <f xml:space="preserve"> V60 + 7700000</f>
        <v>17086000</v>
      </c>
      <c r="D61" s="158">
        <v>0</v>
      </c>
      <c r="E61" s="158">
        <v>0</v>
      </c>
      <c r="F61" s="2">
        <v>420000</v>
      </c>
      <c r="G61" s="158">
        <v>300000</v>
      </c>
      <c r="H61" s="159">
        <v>300000</v>
      </c>
      <c r="I61" s="2">
        <v>900000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6"/>
        <v>6770000</v>
      </c>
      <c r="V61" s="160">
        <f t="shared" si="7"/>
        <v>10316000</v>
      </c>
    </row>
    <row r="62" spans="1:23" s="249" customFormat="1" x14ac:dyDescent="0.3">
      <c r="A62" s="285"/>
      <c r="B62" s="249" t="s">
        <v>83</v>
      </c>
      <c r="C62" s="196">
        <f xml:space="preserve"> V61 + 7700000</f>
        <v>18016000</v>
      </c>
      <c r="D62" s="198">
        <v>0</v>
      </c>
      <c r="E62" s="196">
        <v>0</v>
      </c>
      <c r="F62" s="196">
        <v>420000</v>
      </c>
      <c r="G62" s="196">
        <v>300000</v>
      </c>
      <c r="H62" s="196">
        <v>300000</v>
      </c>
      <c r="I62" s="2">
        <v>900000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650000</v>
      </c>
      <c r="P62" s="2">
        <v>500000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6"/>
        <v>6570000</v>
      </c>
      <c r="V62" s="196">
        <f t="shared" si="7"/>
        <v>11446000</v>
      </c>
    </row>
    <row r="63" spans="1:23" s="163" customFormat="1" x14ac:dyDescent="0.3">
      <c r="A63" s="285">
        <v>2028</v>
      </c>
      <c r="B63" s="163" t="s">
        <v>72</v>
      </c>
      <c r="C63" s="194">
        <f xml:space="preserve"> V62 + 7700000</f>
        <v>19146000</v>
      </c>
      <c r="D63" s="2">
        <v>2900000</v>
      </c>
      <c r="E63" s="158">
        <v>0</v>
      </c>
      <c r="F63" s="2">
        <v>420000</v>
      </c>
      <c r="G63" s="158">
        <v>300000</v>
      </c>
      <c r="H63" s="159">
        <v>300000</v>
      </c>
      <c r="I63" s="2">
        <v>900000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650000</v>
      </c>
      <c r="P63" s="2">
        <v>500000</v>
      </c>
      <c r="Q63" s="2">
        <v>2300000</v>
      </c>
      <c r="R63" s="194">
        <v>0</v>
      </c>
      <c r="S63" s="158">
        <v>0</v>
      </c>
      <c r="T63" s="158">
        <v>0</v>
      </c>
      <c r="U63" s="160">
        <f t="shared" si="6"/>
        <v>9470000</v>
      </c>
      <c r="V63" s="160">
        <f t="shared" si="7"/>
        <v>9676000</v>
      </c>
    </row>
    <row r="64" spans="1:23" s="163" customFormat="1" x14ac:dyDescent="0.3">
      <c r="A64" s="285"/>
      <c r="B64" s="163" t="s">
        <v>73</v>
      </c>
      <c r="C64" s="159">
        <f xml:space="preserve"> V63 + 7700000 +1400000</f>
        <v>18776000</v>
      </c>
      <c r="D64" s="159">
        <v>0</v>
      </c>
      <c r="E64" s="158">
        <v>0</v>
      </c>
      <c r="F64" s="2">
        <v>420000</v>
      </c>
      <c r="G64" s="158">
        <v>300000</v>
      </c>
      <c r="H64" s="159">
        <v>300000</v>
      </c>
      <c r="I64" s="2">
        <v>900000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158">
        <v>0</v>
      </c>
      <c r="T64" s="2">
        <v>0</v>
      </c>
      <c r="U64" s="160">
        <f t="shared" si="6"/>
        <v>6970000</v>
      </c>
      <c r="V64" s="160">
        <f t="shared" si="7"/>
        <v>11806000</v>
      </c>
    </row>
    <row r="65" spans="1:22" s="163" customFormat="1" x14ac:dyDescent="0.3">
      <c r="A65" s="285"/>
      <c r="B65" s="163" t="s">
        <v>74</v>
      </c>
      <c r="C65" s="157">
        <f xml:space="preserve"> V64 + 7700000</f>
        <v>19506000</v>
      </c>
      <c r="D65" s="158">
        <v>0</v>
      </c>
      <c r="E65" s="158">
        <v>0</v>
      </c>
      <c r="F65" s="2">
        <v>420000</v>
      </c>
      <c r="G65" s="158">
        <v>300000</v>
      </c>
      <c r="H65" s="159">
        <v>300000</v>
      </c>
      <c r="I65" s="2">
        <v>900000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650000</v>
      </c>
      <c r="P65" s="2">
        <v>500000</v>
      </c>
      <c r="Q65" s="2">
        <v>2300000</v>
      </c>
      <c r="R65" s="2">
        <v>0</v>
      </c>
      <c r="S65" s="158">
        <v>0</v>
      </c>
      <c r="T65" s="158">
        <v>0</v>
      </c>
      <c r="U65" s="160">
        <f t="shared" si="6"/>
        <v>6570000</v>
      </c>
      <c r="V65" s="160">
        <f t="shared" si="7"/>
        <v>12936000</v>
      </c>
    </row>
    <row r="66" spans="1:22" s="163" customFormat="1" x14ac:dyDescent="0.3">
      <c r="A66" s="285"/>
      <c r="B66" s="163" t="s">
        <v>75</v>
      </c>
      <c r="C66" s="157">
        <f xml:space="preserve"> V65 + 7700000</f>
        <v>20636000</v>
      </c>
      <c r="D66" s="2">
        <v>1800000</v>
      </c>
      <c r="E66" s="158">
        <v>0</v>
      </c>
      <c r="F66" s="2">
        <v>420000</v>
      </c>
      <c r="G66" s="158">
        <v>300000</v>
      </c>
      <c r="H66" s="159">
        <v>300000</v>
      </c>
      <c r="I66" s="2">
        <v>900000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650000</v>
      </c>
      <c r="P66" s="2">
        <v>500000</v>
      </c>
      <c r="Q66" s="2">
        <v>2300000</v>
      </c>
      <c r="R66" s="2">
        <v>0</v>
      </c>
      <c r="S66" s="158">
        <v>0</v>
      </c>
      <c r="T66" s="158">
        <v>0</v>
      </c>
      <c r="U66" s="160">
        <f t="shared" si="6"/>
        <v>8370000</v>
      </c>
      <c r="V66" s="160">
        <f t="shared" si="7"/>
        <v>12266000</v>
      </c>
    </row>
    <row r="67" spans="1:22" s="163" customFormat="1" x14ac:dyDescent="0.3">
      <c r="A67" s="285"/>
      <c r="B67" s="163" t="s">
        <v>76</v>
      </c>
      <c r="C67" s="157">
        <f xml:space="preserve"> V66 + 7700000</f>
        <v>19966000</v>
      </c>
      <c r="D67" s="158">
        <v>2000000</v>
      </c>
      <c r="E67" s="158">
        <v>0</v>
      </c>
      <c r="F67" s="2">
        <v>420000</v>
      </c>
      <c r="G67" s="158">
        <v>300000</v>
      </c>
      <c r="H67" s="159">
        <v>300000</v>
      </c>
      <c r="I67" s="2">
        <v>900000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8">SUM(D67:T67)</f>
        <v>8970000</v>
      </c>
      <c r="V67" s="160">
        <f t="shared" si="7"/>
        <v>10996000</v>
      </c>
    </row>
    <row r="68" spans="1:22" s="163" customFormat="1" x14ac:dyDescent="0.3">
      <c r="A68" s="285"/>
      <c r="B68" s="163" t="s">
        <v>77</v>
      </c>
      <c r="C68" s="157">
        <f xml:space="preserve"> V67 + 7700000</f>
        <v>18696000</v>
      </c>
      <c r="D68" s="158">
        <v>0</v>
      </c>
      <c r="E68" s="158">
        <v>0</v>
      </c>
      <c r="F68" s="2">
        <v>420000</v>
      </c>
      <c r="G68" s="158">
        <v>300000</v>
      </c>
      <c r="H68" s="159">
        <v>300000</v>
      </c>
      <c r="I68" s="2">
        <v>900000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650000</v>
      </c>
      <c r="P68" s="2">
        <v>500000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8"/>
        <v>6570000</v>
      </c>
      <c r="V68" s="160">
        <f t="shared" si="7"/>
        <v>12126000</v>
      </c>
    </row>
    <row r="69" spans="1:22" s="163" customFormat="1" x14ac:dyDescent="0.3">
      <c r="A69" s="285"/>
      <c r="B69" s="163" t="s">
        <v>78</v>
      </c>
      <c r="C69" s="157">
        <f xml:space="preserve"> V68 + 7700000</f>
        <v>19826000</v>
      </c>
      <c r="D69" s="158">
        <v>2900000</v>
      </c>
      <c r="E69" s="158">
        <v>0</v>
      </c>
      <c r="F69" s="2">
        <v>420000</v>
      </c>
      <c r="G69" s="158">
        <v>300000</v>
      </c>
      <c r="H69" s="159">
        <v>300000</v>
      </c>
      <c r="I69" s="2">
        <v>900000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650000</v>
      </c>
      <c r="P69" s="2">
        <v>500000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8"/>
        <v>10470000</v>
      </c>
      <c r="V69" s="160">
        <f t="shared" si="7"/>
        <v>9356000</v>
      </c>
    </row>
    <row r="70" spans="1:22" s="163" customFormat="1" x14ac:dyDescent="0.3">
      <c r="A70" s="285"/>
      <c r="B70" s="163" t="s">
        <v>79</v>
      </c>
      <c r="C70" s="157">
        <f xml:space="preserve"> V69 + 7700000 +1400000</f>
        <v>18456000</v>
      </c>
      <c r="D70" s="158">
        <v>0</v>
      </c>
      <c r="E70" s="158">
        <v>0</v>
      </c>
      <c r="F70" s="2">
        <v>420000</v>
      </c>
      <c r="G70" s="158">
        <v>300000</v>
      </c>
      <c r="H70" s="159">
        <v>300000</v>
      </c>
      <c r="I70" s="2">
        <v>900000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8"/>
        <v>6970000</v>
      </c>
      <c r="V70" s="160">
        <f t="shared" si="7"/>
        <v>11486000</v>
      </c>
    </row>
    <row r="71" spans="1:22" s="163" customFormat="1" x14ac:dyDescent="0.3">
      <c r="A71" s="285"/>
      <c r="B71" s="163" t="s">
        <v>80</v>
      </c>
      <c r="C71" s="157">
        <f xml:space="preserve"> V70 + 7700000</f>
        <v>19186000</v>
      </c>
      <c r="D71" s="158">
        <v>0</v>
      </c>
      <c r="E71" s="158">
        <v>0</v>
      </c>
      <c r="F71" s="2">
        <v>420000</v>
      </c>
      <c r="G71" s="158">
        <v>300000</v>
      </c>
      <c r="H71" s="159">
        <v>300000</v>
      </c>
      <c r="I71" s="2">
        <v>900000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8"/>
        <v>6570000</v>
      </c>
      <c r="V71" s="160">
        <f t="shared" si="7"/>
        <v>12616000</v>
      </c>
    </row>
    <row r="72" spans="1:22" s="163" customFormat="1" x14ac:dyDescent="0.3">
      <c r="A72" s="285"/>
      <c r="B72" s="163" t="s">
        <v>81</v>
      </c>
      <c r="C72" s="157">
        <f xml:space="preserve"> V71 + 7700000</f>
        <v>20316000</v>
      </c>
      <c r="D72" s="194">
        <v>1800000</v>
      </c>
      <c r="E72" s="158">
        <v>0</v>
      </c>
      <c r="F72" s="2">
        <v>420000</v>
      </c>
      <c r="G72" s="158">
        <v>300000</v>
      </c>
      <c r="H72" s="159">
        <v>300000</v>
      </c>
      <c r="I72" s="2">
        <v>900000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8"/>
        <v>8370000</v>
      </c>
      <c r="V72" s="160">
        <f t="shared" si="7"/>
        <v>11946000</v>
      </c>
    </row>
    <row r="73" spans="1:22" s="163" customFormat="1" x14ac:dyDescent="0.3">
      <c r="A73" s="285"/>
      <c r="B73" s="163" t="s">
        <v>82</v>
      </c>
      <c r="C73" s="157">
        <f xml:space="preserve"> V72 + 7700000</f>
        <v>19646000</v>
      </c>
      <c r="D73" s="158">
        <v>0</v>
      </c>
      <c r="E73" s="158">
        <v>0</v>
      </c>
      <c r="F73" s="2">
        <v>420000</v>
      </c>
      <c r="G73" s="158">
        <v>300000</v>
      </c>
      <c r="H73" s="159">
        <v>300000</v>
      </c>
      <c r="I73" s="2">
        <v>900000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158">
        <v>0</v>
      </c>
      <c r="T73" s="2">
        <v>0</v>
      </c>
      <c r="U73" s="160">
        <f t="shared" si="8"/>
        <v>6770000</v>
      </c>
      <c r="V73" s="160">
        <f t="shared" si="7"/>
        <v>12876000</v>
      </c>
    </row>
    <row r="74" spans="1:22" s="249" customFormat="1" x14ac:dyDescent="0.3">
      <c r="A74" s="285"/>
      <c r="B74" s="249" t="s">
        <v>83</v>
      </c>
      <c r="C74" s="196">
        <f xml:space="preserve"> V73 + 7700000</f>
        <v>20576000</v>
      </c>
      <c r="D74" s="198">
        <v>0</v>
      </c>
      <c r="E74" s="196">
        <v>0</v>
      </c>
      <c r="F74" s="196">
        <v>420000</v>
      </c>
      <c r="G74" s="196">
        <v>300000</v>
      </c>
      <c r="H74" s="196">
        <v>300000</v>
      </c>
      <c r="I74" s="2">
        <v>900000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650000</v>
      </c>
      <c r="P74" s="2">
        <v>500000</v>
      </c>
      <c r="Q74" s="196">
        <v>2300000</v>
      </c>
      <c r="R74" s="196">
        <v>0</v>
      </c>
      <c r="S74" s="158">
        <v>0</v>
      </c>
      <c r="T74" s="196">
        <v>0</v>
      </c>
      <c r="U74" s="196">
        <f t="shared" si="8"/>
        <v>6570000</v>
      </c>
      <c r="V74" s="196">
        <f t="shared" si="7"/>
        <v>14006000</v>
      </c>
    </row>
    <row r="75" spans="1:22" s="163" customFormat="1" x14ac:dyDescent="0.3">
      <c r="A75" s="285">
        <v>2029</v>
      </c>
      <c r="B75" s="163" t="s">
        <v>72</v>
      </c>
      <c r="C75" s="194">
        <f xml:space="preserve"> V74 + 7700000</f>
        <v>21706000</v>
      </c>
      <c r="D75" s="2">
        <v>2900000</v>
      </c>
      <c r="E75" s="158">
        <v>0</v>
      </c>
      <c r="F75" s="2">
        <v>420000</v>
      </c>
      <c r="G75" s="158">
        <v>300000</v>
      </c>
      <c r="H75" s="159">
        <v>300000</v>
      </c>
      <c r="I75" s="2">
        <v>900000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650000</v>
      </c>
      <c r="P75" s="2">
        <v>500000</v>
      </c>
      <c r="Q75" s="2">
        <v>2300000</v>
      </c>
      <c r="R75" s="194">
        <v>0</v>
      </c>
      <c r="S75" s="158">
        <v>0</v>
      </c>
      <c r="T75" s="2">
        <v>0</v>
      </c>
      <c r="U75" s="160">
        <f t="shared" si="8"/>
        <v>9470000</v>
      </c>
      <c r="V75" s="160">
        <f t="shared" si="7"/>
        <v>12236000</v>
      </c>
    </row>
    <row r="76" spans="1:22" s="163" customFormat="1" x14ac:dyDescent="0.3">
      <c r="A76" s="285"/>
      <c r="B76" s="163" t="s">
        <v>73</v>
      </c>
      <c r="C76" s="159">
        <f xml:space="preserve"> V75 + 7700000 +1400000</f>
        <v>21336000</v>
      </c>
      <c r="D76" s="159">
        <v>0</v>
      </c>
      <c r="E76" s="158">
        <v>0</v>
      </c>
      <c r="F76" s="2">
        <v>420000</v>
      </c>
      <c r="G76" s="158">
        <v>300000</v>
      </c>
      <c r="H76" s="159">
        <v>300000</v>
      </c>
      <c r="I76" s="2">
        <v>900000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58">
        <v>0</v>
      </c>
      <c r="T76" s="158">
        <v>0</v>
      </c>
      <c r="U76" s="160">
        <f t="shared" si="8"/>
        <v>6970000</v>
      </c>
      <c r="V76" s="160">
        <f t="shared" si="7"/>
        <v>14366000</v>
      </c>
    </row>
    <row r="77" spans="1:22" s="163" customFormat="1" x14ac:dyDescent="0.3">
      <c r="A77" s="285"/>
      <c r="B77" s="163" t="s">
        <v>74</v>
      </c>
      <c r="C77" s="157">
        <f xml:space="preserve"> V76 + 7700000</f>
        <v>22066000</v>
      </c>
      <c r="D77" s="158">
        <v>0</v>
      </c>
      <c r="E77" s="158">
        <v>0</v>
      </c>
      <c r="F77" s="2">
        <v>420000</v>
      </c>
      <c r="G77" s="158">
        <v>300000</v>
      </c>
      <c r="H77" s="159">
        <v>300000</v>
      </c>
      <c r="I77" s="2">
        <v>900000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650000</v>
      </c>
      <c r="P77" s="2">
        <v>500000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8"/>
        <v>6570000</v>
      </c>
      <c r="V77" s="160">
        <f t="shared" ref="V77:V108" si="9" xml:space="preserve"> C77 - U77</f>
        <v>15496000</v>
      </c>
    </row>
    <row r="78" spans="1:22" s="163" customFormat="1" x14ac:dyDescent="0.3">
      <c r="A78" s="285"/>
      <c r="B78" s="163" t="s">
        <v>75</v>
      </c>
      <c r="C78" s="157">
        <f xml:space="preserve"> V77 + 7700000</f>
        <v>23196000</v>
      </c>
      <c r="D78" s="2">
        <v>1800000</v>
      </c>
      <c r="E78" s="158">
        <v>0</v>
      </c>
      <c r="F78" s="2">
        <v>420000</v>
      </c>
      <c r="G78" s="158">
        <v>300000</v>
      </c>
      <c r="H78" s="159">
        <v>300000</v>
      </c>
      <c r="I78" s="2">
        <v>900000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8"/>
        <v>8370000</v>
      </c>
      <c r="V78" s="160">
        <f t="shared" si="9"/>
        <v>14826000</v>
      </c>
    </row>
    <row r="79" spans="1:22" s="163" customFormat="1" x14ac:dyDescent="0.3">
      <c r="A79" s="285"/>
      <c r="B79" s="163" t="s">
        <v>76</v>
      </c>
      <c r="C79" s="157">
        <f xml:space="preserve"> V78 + 7700000</f>
        <v>22526000</v>
      </c>
      <c r="D79" s="158">
        <v>2000000</v>
      </c>
      <c r="E79" s="158">
        <v>0</v>
      </c>
      <c r="F79" s="2">
        <v>420000</v>
      </c>
      <c r="G79" s="158">
        <v>300000</v>
      </c>
      <c r="H79" s="159">
        <v>300000</v>
      </c>
      <c r="I79" s="2">
        <v>900000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8"/>
        <v>8970000</v>
      </c>
      <c r="V79" s="160">
        <f t="shared" si="9"/>
        <v>13556000</v>
      </c>
    </row>
    <row r="80" spans="1:22" s="163" customFormat="1" x14ac:dyDescent="0.3">
      <c r="A80" s="285"/>
      <c r="B80" s="163" t="s">
        <v>77</v>
      </c>
      <c r="C80" s="157">
        <f xml:space="preserve"> V79 + 7700000</f>
        <v>21256000</v>
      </c>
      <c r="D80" s="158">
        <v>0</v>
      </c>
      <c r="E80" s="158">
        <v>0</v>
      </c>
      <c r="F80" s="2">
        <v>420000</v>
      </c>
      <c r="G80" s="158">
        <v>300000</v>
      </c>
      <c r="H80" s="159">
        <v>300000</v>
      </c>
      <c r="I80" s="2">
        <v>900000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650000</v>
      </c>
      <c r="P80" s="2">
        <v>500000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8"/>
        <v>6570000</v>
      </c>
      <c r="V80" s="160">
        <f t="shared" si="9"/>
        <v>14686000</v>
      </c>
    </row>
    <row r="81" spans="1:22" s="163" customFormat="1" x14ac:dyDescent="0.3">
      <c r="A81" s="285"/>
      <c r="B81" s="163" t="s">
        <v>78</v>
      </c>
      <c r="C81" s="157">
        <f xml:space="preserve"> V80 + 7700000</f>
        <v>22386000</v>
      </c>
      <c r="D81" s="158">
        <v>2900000</v>
      </c>
      <c r="E81" s="158">
        <v>0</v>
      </c>
      <c r="F81" s="2">
        <v>420000</v>
      </c>
      <c r="G81" s="158">
        <v>300000</v>
      </c>
      <c r="H81" s="159">
        <v>300000</v>
      </c>
      <c r="I81" s="2">
        <v>900000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650000</v>
      </c>
      <c r="P81" s="2">
        <v>500000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8"/>
        <v>10470000</v>
      </c>
      <c r="V81" s="160">
        <f t="shared" si="9"/>
        <v>11916000</v>
      </c>
    </row>
    <row r="82" spans="1:22" s="163" customFormat="1" x14ac:dyDescent="0.3">
      <c r="A82" s="285"/>
      <c r="B82" s="163" t="s">
        <v>79</v>
      </c>
      <c r="C82" s="157">
        <f xml:space="preserve"> V81 + 7700000 +1400000</f>
        <v>21016000</v>
      </c>
      <c r="D82" s="158">
        <v>0</v>
      </c>
      <c r="E82" s="158">
        <v>0</v>
      </c>
      <c r="F82" s="2">
        <v>420000</v>
      </c>
      <c r="G82" s="158">
        <v>300000</v>
      </c>
      <c r="H82" s="159">
        <v>300000</v>
      </c>
      <c r="I82" s="2">
        <v>900000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8"/>
        <v>6970000</v>
      </c>
      <c r="V82" s="160">
        <f t="shared" si="9"/>
        <v>14046000</v>
      </c>
    </row>
    <row r="83" spans="1:22" s="163" customFormat="1" x14ac:dyDescent="0.3">
      <c r="A83" s="285"/>
      <c r="B83" s="163" t="s">
        <v>80</v>
      </c>
      <c r="C83" s="157">
        <f xml:space="preserve"> V82 + 7700000</f>
        <v>21746000</v>
      </c>
      <c r="D83" s="158">
        <v>0</v>
      </c>
      <c r="E83" s="158">
        <v>0</v>
      </c>
      <c r="F83" s="2">
        <v>420000</v>
      </c>
      <c r="G83" s="158">
        <v>300000</v>
      </c>
      <c r="H83" s="159">
        <v>300000</v>
      </c>
      <c r="I83" s="2">
        <v>900000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650000</v>
      </c>
      <c r="P83" s="2">
        <v>500000</v>
      </c>
      <c r="Q83" s="2">
        <v>2300000</v>
      </c>
      <c r="R83" s="2">
        <v>0</v>
      </c>
      <c r="S83" s="158">
        <v>0</v>
      </c>
      <c r="T83" s="2">
        <v>0</v>
      </c>
      <c r="U83" s="160">
        <f t="shared" si="8"/>
        <v>6570000</v>
      </c>
      <c r="V83" s="160">
        <f t="shared" si="9"/>
        <v>15176000</v>
      </c>
    </row>
    <row r="84" spans="1:22" s="163" customFormat="1" x14ac:dyDescent="0.3">
      <c r="A84" s="285"/>
      <c r="B84" s="163" t="s">
        <v>81</v>
      </c>
      <c r="C84" s="157">
        <f xml:space="preserve"> V83 + 7700000</f>
        <v>22876000</v>
      </c>
      <c r="D84" s="194">
        <v>1800000</v>
      </c>
      <c r="E84" s="158">
        <v>0</v>
      </c>
      <c r="F84" s="2">
        <v>420000</v>
      </c>
      <c r="G84" s="158">
        <v>300000</v>
      </c>
      <c r="H84" s="159">
        <v>300000</v>
      </c>
      <c r="I84" s="2">
        <v>900000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650000</v>
      </c>
      <c r="P84" s="2">
        <v>500000</v>
      </c>
      <c r="Q84" s="2">
        <v>2300000</v>
      </c>
      <c r="R84" s="2">
        <v>0</v>
      </c>
      <c r="S84" s="158">
        <v>0</v>
      </c>
      <c r="T84" s="2">
        <v>0</v>
      </c>
      <c r="U84" s="160">
        <f t="shared" si="8"/>
        <v>8370000</v>
      </c>
      <c r="V84" s="160">
        <f t="shared" si="9"/>
        <v>14506000</v>
      </c>
    </row>
    <row r="85" spans="1:22" s="163" customFormat="1" x14ac:dyDescent="0.3">
      <c r="A85" s="285"/>
      <c r="B85" s="163" t="s">
        <v>82</v>
      </c>
      <c r="C85" s="157">
        <f xml:space="preserve"> V84 + 7700000</f>
        <v>22206000</v>
      </c>
      <c r="D85" s="158">
        <v>0</v>
      </c>
      <c r="E85" s="158">
        <v>0</v>
      </c>
      <c r="F85" s="2">
        <v>420000</v>
      </c>
      <c r="G85" s="158">
        <v>300000</v>
      </c>
      <c r="H85" s="159">
        <v>300000</v>
      </c>
      <c r="I85" s="2">
        <v>900000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58">
        <v>0</v>
      </c>
      <c r="T85" s="158">
        <v>0</v>
      </c>
      <c r="U85" s="160">
        <f t="shared" si="8"/>
        <v>6770000</v>
      </c>
      <c r="V85" s="160">
        <f t="shared" si="9"/>
        <v>15436000</v>
      </c>
    </row>
    <row r="86" spans="1:22" s="249" customFormat="1" x14ac:dyDescent="0.3">
      <c r="A86" s="285"/>
      <c r="B86" s="249" t="s">
        <v>83</v>
      </c>
      <c r="C86" s="196">
        <f xml:space="preserve"> V85 + 7700000</f>
        <v>23136000</v>
      </c>
      <c r="D86" s="198">
        <v>0</v>
      </c>
      <c r="E86" s="196">
        <v>0</v>
      </c>
      <c r="F86" s="196">
        <v>420000</v>
      </c>
      <c r="G86" s="196">
        <v>300000</v>
      </c>
      <c r="H86" s="196">
        <v>300000</v>
      </c>
      <c r="I86" s="2">
        <v>900000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650000</v>
      </c>
      <c r="P86" s="2">
        <v>500000</v>
      </c>
      <c r="Q86" s="196">
        <v>2300000</v>
      </c>
      <c r="R86" s="196">
        <v>0</v>
      </c>
      <c r="S86" s="158">
        <v>0</v>
      </c>
      <c r="T86" s="196">
        <v>0</v>
      </c>
      <c r="U86" s="196">
        <f t="shared" si="8"/>
        <v>6570000</v>
      </c>
      <c r="V86" s="196">
        <f t="shared" si="9"/>
        <v>16566000</v>
      </c>
    </row>
    <row r="87" spans="1:22" s="163" customFormat="1" x14ac:dyDescent="0.3">
      <c r="A87" s="285">
        <v>2030</v>
      </c>
      <c r="B87" s="163" t="s">
        <v>72</v>
      </c>
      <c r="C87" s="194">
        <f xml:space="preserve"> V86 + 7700000</f>
        <v>24266000</v>
      </c>
      <c r="D87" s="2">
        <v>2900000</v>
      </c>
      <c r="E87" s="158">
        <v>0</v>
      </c>
      <c r="F87" s="2">
        <v>420000</v>
      </c>
      <c r="G87" s="158">
        <v>300000</v>
      </c>
      <c r="H87" s="159">
        <v>300000</v>
      </c>
      <c r="I87" s="2">
        <v>900000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650000</v>
      </c>
      <c r="P87" s="2">
        <v>500000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8"/>
        <v>9470000</v>
      </c>
      <c r="V87" s="160">
        <f t="shared" si="9"/>
        <v>14796000</v>
      </c>
    </row>
    <row r="88" spans="1:22" s="163" customFormat="1" x14ac:dyDescent="0.3">
      <c r="A88" s="285"/>
      <c r="B88" s="163" t="s">
        <v>73</v>
      </c>
      <c r="C88" s="159">
        <f xml:space="preserve"> V87 + 7700000 +1400000</f>
        <v>23896000</v>
      </c>
      <c r="D88" s="159">
        <v>0</v>
      </c>
      <c r="E88" s="158">
        <v>0</v>
      </c>
      <c r="F88" s="2">
        <v>420000</v>
      </c>
      <c r="G88" s="158">
        <v>300000</v>
      </c>
      <c r="H88" s="159">
        <v>300000</v>
      </c>
      <c r="I88" s="2">
        <v>900000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8"/>
        <v>6970000</v>
      </c>
      <c r="V88" s="160">
        <f t="shared" si="9"/>
        <v>16926000</v>
      </c>
    </row>
    <row r="89" spans="1:22" s="163" customFormat="1" x14ac:dyDescent="0.3">
      <c r="A89" s="285"/>
      <c r="B89" s="163" t="s">
        <v>74</v>
      </c>
      <c r="C89" s="157">
        <f xml:space="preserve"> V88 + 7700000</f>
        <v>24626000</v>
      </c>
      <c r="D89" s="158">
        <v>0</v>
      </c>
      <c r="E89" s="158">
        <v>0</v>
      </c>
      <c r="F89" s="2">
        <v>420000</v>
      </c>
      <c r="G89" s="158">
        <v>300000</v>
      </c>
      <c r="H89" s="159">
        <v>300000</v>
      </c>
      <c r="I89" s="2">
        <v>900000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8"/>
        <v>6570000</v>
      </c>
      <c r="V89" s="160">
        <f t="shared" si="9"/>
        <v>18056000</v>
      </c>
    </row>
    <row r="90" spans="1:22" s="163" customFormat="1" x14ac:dyDescent="0.3">
      <c r="A90" s="285"/>
      <c r="B90" s="163" t="s">
        <v>75</v>
      </c>
      <c r="C90" s="157">
        <f xml:space="preserve"> V89 + 7700000</f>
        <v>25756000</v>
      </c>
      <c r="D90" s="2">
        <v>1800000</v>
      </c>
      <c r="E90" s="158">
        <v>0</v>
      </c>
      <c r="F90" s="2">
        <v>420000</v>
      </c>
      <c r="G90" s="158">
        <v>300000</v>
      </c>
      <c r="H90" s="159">
        <v>300000</v>
      </c>
      <c r="I90" s="2">
        <v>900000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650000</v>
      </c>
      <c r="P90" s="2">
        <v>500000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8"/>
        <v>8370000</v>
      </c>
      <c r="V90" s="160">
        <f t="shared" si="9"/>
        <v>17386000</v>
      </c>
    </row>
    <row r="91" spans="1:22" s="163" customFormat="1" x14ac:dyDescent="0.3">
      <c r="A91" s="285"/>
      <c r="B91" s="163" t="s">
        <v>76</v>
      </c>
      <c r="C91" s="157">
        <f xml:space="preserve"> V90 + 7700000</f>
        <v>25086000</v>
      </c>
      <c r="D91" s="158">
        <v>2000000</v>
      </c>
      <c r="E91" s="158">
        <v>0</v>
      </c>
      <c r="F91" s="2">
        <v>420000</v>
      </c>
      <c r="G91" s="158">
        <v>300000</v>
      </c>
      <c r="H91" s="159">
        <v>300000</v>
      </c>
      <c r="I91" s="2">
        <v>900000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8"/>
        <v>8970000</v>
      </c>
      <c r="V91" s="160">
        <f t="shared" si="9"/>
        <v>16116000</v>
      </c>
    </row>
    <row r="92" spans="1:22" s="163" customFormat="1" x14ac:dyDescent="0.3">
      <c r="A92" s="285"/>
      <c r="B92" s="163" t="s">
        <v>77</v>
      </c>
      <c r="C92" s="157">
        <f xml:space="preserve"> V91 + 7700000</f>
        <v>23816000</v>
      </c>
      <c r="D92" s="158">
        <v>0</v>
      </c>
      <c r="E92" s="158">
        <v>0</v>
      </c>
      <c r="F92" s="2">
        <v>420000</v>
      </c>
      <c r="G92" s="158">
        <v>300000</v>
      </c>
      <c r="H92" s="159">
        <v>300000</v>
      </c>
      <c r="I92" s="2">
        <v>900000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8"/>
        <v>6570000</v>
      </c>
      <c r="V92" s="160">
        <f t="shared" si="9"/>
        <v>17246000</v>
      </c>
    </row>
    <row r="93" spans="1:22" s="163" customFormat="1" x14ac:dyDescent="0.3">
      <c r="A93" s="285"/>
      <c r="B93" s="163" t="s">
        <v>78</v>
      </c>
      <c r="C93" s="157">
        <f xml:space="preserve"> V92 + 7700000</f>
        <v>24946000</v>
      </c>
      <c r="D93" s="158">
        <v>2900000</v>
      </c>
      <c r="E93" s="158">
        <v>0</v>
      </c>
      <c r="F93" s="2">
        <v>420000</v>
      </c>
      <c r="G93" s="158">
        <v>300000</v>
      </c>
      <c r="H93" s="159">
        <v>300000</v>
      </c>
      <c r="I93" s="2">
        <v>900000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650000</v>
      </c>
      <c r="P93" s="2">
        <v>500000</v>
      </c>
      <c r="Q93" s="2">
        <v>2300000</v>
      </c>
      <c r="R93" s="196">
        <v>1000000</v>
      </c>
      <c r="S93" s="158">
        <v>0</v>
      </c>
      <c r="T93" s="2">
        <v>0</v>
      </c>
      <c r="U93" s="160">
        <f t="shared" si="8"/>
        <v>10470000</v>
      </c>
      <c r="V93" s="160">
        <f t="shared" si="9"/>
        <v>14476000</v>
      </c>
    </row>
    <row r="94" spans="1:22" s="163" customFormat="1" x14ac:dyDescent="0.3">
      <c r="A94" s="285"/>
      <c r="B94" s="163" t="s">
        <v>79</v>
      </c>
      <c r="C94" s="157">
        <f xml:space="preserve"> V93 + 7700000 +1400000</f>
        <v>23576000</v>
      </c>
      <c r="D94" s="158">
        <v>0</v>
      </c>
      <c r="E94" s="158">
        <v>0</v>
      </c>
      <c r="F94" s="2">
        <v>420000</v>
      </c>
      <c r="G94" s="158">
        <v>300000</v>
      </c>
      <c r="H94" s="159">
        <v>300000</v>
      </c>
      <c r="I94" s="2">
        <v>900000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158">
        <v>0</v>
      </c>
      <c r="T94" s="2">
        <v>0</v>
      </c>
      <c r="U94" s="160">
        <f t="shared" si="8"/>
        <v>6970000</v>
      </c>
      <c r="V94" s="160">
        <f t="shared" si="9"/>
        <v>16606000</v>
      </c>
    </row>
    <row r="95" spans="1:22" s="163" customFormat="1" x14ac:dyDescent="0.3">
      <c r="A95" s="285"/>
      <c r="B95" s="163" t="s">
        <v>80</v>
      </c>
      <c r="C95" s="157">
        <f xml:space="preserve"> V94 + 7700000</f>
        <v>24306000</v>
      </c>
      <c r="D95" s="158">
        <v>0</v>
      </c>
      <c r="E95" s="158">
        <v>0</v>
      </c>
      <c r="F95" s="2">
        <v>420000</v>
      </c>
      <c r="G95" s="158">
        <v>300000</v>
      </c>
      <c r="H95" s="159">
        <v>300000</v>
      </c>
      <c r="I95" s="2">
        <v>900000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650000</v>
      </c>
      <c r="P95" s="2">
        <v>500000</v>
      </c>
      <c r="Q95" s="2">
        <v>2300000</v>
      </c>
      <c r="R95" s="2">
        <v>0</v>
      </c>
      <c r="S95" s="158">
        <v>0</v>
      </c>
      <c r="T95" s="2">
        <v>0</v>
      </c>
      <c r="U95" s="160">
        <f t="shared" si="8"/>
        <v>6570000</v>
      </c>
      <c r="V95" s="160">
        <f t="shared" si="9"/>
        <v>17736000</v>
      </c>
    </row>
    <row r="96" spans="1:22" s="163" customFormat="1" x14ac:dyDescent="0.3">
      <c r="A96" s="285"/>
      <c r="B96" s="163" t="s">
        <v>81</v>
      </c>
      <c r="C96" s="157">
        <f xml:space="preserve"> V95 + 7700000</f>
        <v>25436000</v>
      </c>
      <c r="D96" s="194">
        <v>1800000</v>
      </c>
      <c r="E96" s="158">
        <v>0</v>
      </c>
      <c r="F96" s="2">
        <v>420000</v>
      </c>
      <c r="G96" s="158">
        <v>300000</v>
      </c>
      <c r="H96" s="159">
        <v>300000</v>
      </c>
      <c r="I96" s="2">
        <v>900000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650000</v>
      </c>
      <c r="P96" s="2">
        <v>500000</v>
      </c>
      <c r="Q96" s="2">
        <v>2300000</v>
      </c>
      <c r="R96" s="2">
        <v>0</v>
      </c>
      <c r="S96" s="158">
        <v>0</v>
      </c>
      <c r="T96" s="158">
        <v>0</v>
      </c>
      <c r="U96" s="160">
        <f t="shared" si="8"/>
        <v>8370000</v>
      </c>
      <c r="V96" s="160">
        <f t="shared" si="9"/>
        <v>17066000</v>
      </c>
    </row>
    <row r="97" spans="1:22" s="163" customFormat="1" x14ac:dyDescent="0.3">
      <c r="A97" s="285"/>
      <c r="B97" s="163" t="s">
        <v>82</v>
      </c>
      <c r="C97" s="157">
        <f xml:space="preserve"> V96 + 7700000</f>
        <v>24766000</v>
      </c>
      <c r="D97" s="158">
        <v>0</v>
      </c>
      <c r="E97" s="158">
        <v>0</v>
      </c>
      <c r="F97" s="2">
        <v>420000</v>
      </c>
      <c r="G97" s="158">
        <v>300000</v>
      </c>
      <c r="H97" s="159">
        <v>300000</v>
      </c>
      <c r="I97" s="2">
        <v>900000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8"/>
        <v>6770000</v>
      </c>
      <c r="V97" s="160">
        <f t="shared" si="9"/>
        <v>17996000</v>
      </c>
    </row>
    <row r="98" spans="1:22" s="249" customFormat="1" x14ac:dyDescent="0.3">
      <c r="A98" s="285"/>
      <c r="B98" s="249" t="s">
        <v>83</v>
      </c>
      <c r="C98" s="196">
        <f xml:space="preserve"> V97 + 7700000</f>
        <v>25696000</v>
      </c>
      <c r="D98" s="198">
        <v>0</v>
      </c>
      <c r="E98" s="196">
        <v>0</v>
      </c>
      <c r="F98" s="196">
        <v>420000</v>
      </c>
      <c r="G98" s="196">
        <v>300000</v>
      </c>
      <c r="H98" s="196">
        <v>300000</v>
      </c>
      <c r="I98" s="2">
        <v>900000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500000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8"/>
        <v>6420000</v>
      </c>
      <c r="V98" s="196">
        <f t="shared" si="9"/>
        <v>19276000</v>
      </c>
    </row>
    <row r="99" spans="1:22" s="163" customFormat="1" x14ac:dyDescent="0.3">
      <c r="A99" s="285">
        <v>2031</v>
      </c>
      <c r="B99" s="163" t="s">
        <v>72</v>
      </c>
      <c r="C99" s="194">
        <f xml:space="preserve"> V98 + 7700000</f>
        <v>26976000</v>
      </c>
      <c r="D99" s="2">
        <v>2900000</v>
      </c>
      <c r="E99" s="158">
        <v>0</v>
      </c>
      <c r="F99" s="2">
        <v>420000</v>
      </c>
      <c r="G99" s="158">
        <v>300000</v>
      </c>
      <c r="H99" s="159">
        <v>300000</v>
      </c>
      <c r="I99" s="2">
        <v>900000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500000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10">SUM(D99:T99)</f>
        <v>9320000</v>
      </c>
      <c r="V99" s="160">
        <f t="shared" si="9"/>
        <v>17656000</v>
      </c>
    </row>
    <row r="100" spans="1:22" s="163" customFormat="1" x14ac:dyDescent="0.3">
      <c r="A100" s="285"/>
      <c r="B100" s="163" t="s">
        <v>73</v>
      </c>
      <c r="C100" s="159">
        <f xml:space="preserve"> V99 + 7700000 +1400000</f>
        <v>26756000</v>
      </c>
      <c r="D100" s="159">
        <v>0</v>
      </c>
      <c r="E100" s="158">
        <v>0</v>
      </c>
      <c r="F100" s="2">
        <v>420000</v>
      </c>
      <c r="G100" s="158">
        <v>300000</v>
      </c>
      <c r="H100" s="159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10"/>
        <v>6820000</v>
      </c>
      <c r="V100" s="160">
        <f t="shared" si="9"/>
        <v>19936000</v>
      </c>
    </row>
    <row r="101" spans="1:22" s="163" customFormat="1" x14ac:dyDescent="0.3">
      <c r="A101" s="285"/>
      <c r="B101" s="163" t="s">
        <v>74</v>
      </c>
      <c r="C101" s="157">
        <f xml:space="preserve"> V100 + 7700000</f>
        <v>27636000</v>
      </c>
      <c r="D101" s="158">
        <v>0</v>
      </c>
      <c r="E101" s="158">
        <v>0</v>
      </c>
      <c r="F101" s="2">
        <v>420000</v>
      </c>
      <c r="G101" s="158">
        <v>300000</v>
      </c>
      <c r="H101" s="159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10"/>
        <v>6420000</v>
      </c>
      <c r="V101" s="160">
        <f t="shared" si="9"/>
        <v>21216000</v>
      </c>
    </row>
    <row r="102" spans="1:22" s="163" customFormat="1" x14ac:dyDescent="0.3">
      <c r="A102" s="285"/>
      <c r="B102" s="163" t="s">
        <v>75</v>
      </c>
      <c r="C102" s="157">
        <f xml:space="preserve"> V101 + 7700000</f>
        <v>28916000</v>
      </c>
      <c r="D102" s="2">
        <v>1800000</v>
      </c>
      <c r="E102" s="158">
        <v>0</v>
      </c>
      <c r="F102" s="2">
        <v>420000</v>
      </c>
      <c r="G102" s="158">
        <v>300000</v>
      </c>
      <c r="H102" s="159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10"/>
        <v>8220000</v>
      </c>
      <c r="V102" s="160">
        <f t="shared" si="9"/>
        <v>20696000</v>
      </c>
    </row>
    <row r="103" spans="1:22" s="163" customFormat="1" x14ac:dyDescent="0.3">
      <c r="A103" s="285"/>
      <c r="B103" s="163" t="s">
        <v>76</v>
      </c>
      <c r="C103" s="157">
        <f xml:space="preserve"> V102 + 7700000</f>
        <v>28396000</v>
      </c>
      <c r="D103" s="158">
        <v>2000000</v>
      </c>
      <c r="E103" s="158">
        <v>0</v>
      </c>
      <c r="F103" s="2">
        <v>420000</v>
      </c>
      <c r="G103" s="158">
        <v>300000</v>
      </c>
      <c r="H103" s="159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158">
        <v>0</v>
      </c>
      <c r="T103" s="2">
        <v>0</v>
      </c>
      <c r="U103" s="160">
        <f t="shared" si="10"/>
        <v>8820000</v>
      </c>
      <c r="V103" s="160">
        <f t="shared" si="9"/>
        <v>19576000</v>
      </c>
    </row>
    <row r="104" spans="1:22" s="163" customFormat="1" x14ac:dyDescent="0.3">
      <c r="A104" s="285"/>
      <c r="B104" s="163" t="s">
        <v>77</v>
      </c>
      <c r="C104" s="157">
        <f xml:space="preserve"> V103 + 7700000</f>
        <v>27276000</v>
      </c>
      <c r="D104" s="158">
        <v>0</v>
      </c>
      <c r="E104" s="158">
        <v>0</v>
      </c>
      <c r="F104" s="2">
        <v>420000</v>
      </c>
      <c r="G104" s="158">
        <v>300000</v>
      </c>
      <c r="H104" s="159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158">
        <v>0</v>
      </c>
      <c r="T104" s="2">
        <v>0</v>
      </c>
      <c r="U104" s="160">
        <f t="shared" si="10"/>
        <v>6420000</v>
      </c>
      <c r="V104" s="160">
        <f t="shared" si="9"/>
        <v>20856000</v>
      </c>
    </row>
    <row r="105" spans="1:22" s="163" customFormat="1" x14ac:dyDescent="0.3">
      <c r="A105" s="285"/>
      <c r="B105" s="163" t="s">
        <v>78</v>
      </c>
      <c r="C105" s="157">
        <f xml:space="preserve"> V104 + 7700000</f>
        <v>28556000</v>
      </c>
      <c r="D105" s="158">
        <v>2900000</v>
      </c>
      <c r="E105" s="158">
        <v>0</v>
      </c>
      <c r="F105" s="2">
        <v>420000</v>
      </c>
      <c r="G105" s="158">
        <v>300000</v>
      </c>
      <c r="H105" s="159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500000</v>
      </c>
      <c r="Q105" s="2">
        <v>2300000</v>
      </c>
      <c r="R105" s="196">
        <v>1000000</v>
      </c>
      <c r="S105" s="158">
        <v>0</v>
      </c>
      <c r="T105" s="2">
        <v>0</v>
      </c>
      <c r="U105" s="160">
        <f t="shared" si="10"/>
        <v>10320000</v>
      </c>
      <c r="V105" s="160">
        <f t="shared" si="9"/>
        <v>18236000</v>
      </c>
    </row>
    <row r="106" spans="1:22" s="163" customFormat="1" x14ac:dyDescent="0.3">
      <c r="A106" s="285"/>
      <c r="B106" s="163" t="s">
        <v>79</v>
      </c>
      <c r="C106" s="157">
        <f xml:space="preserve"> V105 + 7700000 +1400000</f>
        <v>27336000</v>
      </c>
      <c r="D106" s="158">
        <v>0</v>
      </c>
      <c r="E106" s="158">
        <v>0</v>
      </c>
      <c r="F106" s="2">
        <v>420000</v>
      </c>
      <c r="G106" s="158">
        <v>300000</v>
      </c>
      <c r="H106" s="159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158">
        <v>0</v>
      </c>
      <c r="T106" s="2">
        <v>0</v>
      </c>
      <c r="U106" s="160">
        <f t="shared" si="10"/>
        <v>6820000</v>
      </c>
      <c r="V106" s="160">
        <f t="shared" si="9"/>
        <v>20516000</v>
      </c>
    </row>
    <row r="107" spans="1:22" s="163" customFormat="1" x14ac:dyDescent="0.3">
      <c r="A107" s="285"/>
      <c r="B107" s="163" t="s">
        <v>80</v>
      </c>
      <c r="C107" s="157">
        <f xml:space="preserve"> V106 + 7700000</f>
        <v>28216000</v>
      </c>
      <c r="D107" s="158">
        <v>0</v>
      </c>
      <c r="E107" s="158">
        <v>0</v>
      </c>
      <c r="F107" s="2">
        <v>420000</v>
      </c>
      <c r="G107" s="158">
        <v>300000</v>
      </c>
      <c r="H107" s="159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10"/>
        <v>6420000</v>
      </c>
      <c r="V107" s="160">
        <f t="shared" si="9"/>
        <v>21796000</v>
      </c>
    </row>
    <row r="108" spans="1:22" s="163" customFormat="1" x14ac:dyDescent="0.3">
      <c r="A108" s="285"/>
      <c r="B108" s="163" t="s">
        <v>81</v>
      </c>
      <c r="C108" s="157">
        <f xml:space="preserve"> V107 + 7700000</f>
        <v>29496000</v>
      </c>
      <c r="D108" s="194">
        <v>1800000</v>
      </c>
      <c r="E108" s="158">
        <v>0</v>
      </c>
      <c r="F108" s="2">
        <v>420000</v>
      </c>
      <c r="G108" s="158">
        <v>300000</v>
      </c>
      <c r="H108" s="159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10"/>
        <v>8220000</v>
      </c>
      <c r="V108" s="160">
        <f t="shared" si="9"/>
        <v>21276000</v>
      </c>
    </row>
    <row r="109" spans="1:22" s="163" customFormat="1" x14ac:dyDescent="0.3">
      <c r="A109" s="285"/>
      <c r="B109" s="163" t="s">
        <v>82</v>
      </c>
      <c r="C109" s="157">
        <f xml:space="preserve"> V108 + 7700000</f>
        <v>28976000</v>
      </c>
      <c r="D109" s="158">
        <v>0</v>
      </c>
      <c r="E109" s="158">
        <v>0</v>
      </c>
      <c r="F109" s="2">
        <v>420000</v>
      </c>
      <c r="G109" s="158">
        <v>300000</v>
      </c>
      <c r="H109" s="159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10"/>
        <v>6620000</v>
      </c>
      <c r="V109" s="160">
        <f t="shared" ref="V109:V122" si="11" xml:space="preserve"> C109 - U109</f>
        <v>22356000</v>
      </c>
    </row>
    <row r="110" spans="1:22" s="249" customFormat="1" x14ac:dyDescent="0.3">
      <c r="A110" s="285"/>
      <c r="B110" s="249" t="s">
        <v>83</v>
      </c>
      <c r="C110" s="196">
        <f xml:space="preserve"> V109 + 7700000</f>
        <v>30056000</v>
      </c>
      <c r="D110" s="198">
        <v>0</v>
      </c>
      <c r="E110" s="196">
        <v>0</v>
      </c>
      <c r="F110" s="196">
        <v>420000</v>
      </c>
      <c r="G110" s="196">
        <v>300000</v>
      </c>
      <c r="H110" s="196">
        <v>300000</v>
      </c>
      <c r="I110" s="2">
        <v>900000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500000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10"/>
        <v>6420000</v>
      </c>
      <c r="V110" s="196">
        <f t="shared" si="11"/>
        <v>23636000</v>
      </c>
    </row>
    <row r="111" spans="1:22" s="163" customFormat="1" x14ac:dyDescent="0.3">
      <c r="A111" s="285">
        <v>2032</v>
      </c>
      <c r="B111" s="163" t="s">
        <v>72</v>
      </c>
      <c r="C111" s="194">
        <f xml:space="preserve"> V110 + 7700000</f>
        <v>31336000</v>
      </c>
      <c r="D111" s="2">
        <v>2900000</v>
      </c>
      <c r="E111" s="158">
        <v>0</v>
      </c>
      <c r="F111" s="2">
        <v>420000</v>
      </c>
      <c r="G111" s="158">
        <v>300000</v>
      </c>
      <c r="H111" s="159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500000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10"/>
        <v>9320000</v>
      </c>
      <c r="V111" s="160">
        <f t="shared" si="11"/>
        <v>22016000</v>
      </c>
    </row>
    <row r="112" spans="1:22" s="163" customFormat="1" x14ac:dyDescent="0.3">
      <c r="A112" s="285"/>
      <c r="B112" s="163" t="s">
        <v>73</v>
      </c>
      <c r="C112" s="159">
        <f xml:space="preserve"> V111 + 7700000 +1400000</f>
        <v>31116000</v>
      </c>
      <c r="D112" s="159">
        <v>0</v>
      </c>
      <c r="E112" s="158">
        <v>0</v>
      </c>
      <c r="F112" s="2">
        <v>420000</v>
      </c>
      <c r="G112" s="158">
        <v>300000</v>
      </c>
      <c r="H112" s="159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10"/>
        <v>6820000</v>
      </c>
      <c r="V112" s="160">
        <f t="shared" si="11"/>
        <v>24296000</v>
      </c>
    </row>
    <row r="113" spans="1:22" s="163" customFormat="1" x14ac:dyDescent="0.3">
      <c r="A113" s="285"/>
      <c r="B113" s="163" t="s">
        <v>74</v>
      </c>
      <c r="C113" s="157">
        <f xml:space="preserve"> V112 + 7700000</f>
        <v>31996000</v>
      </c>
      <c r="D113" s="158">
        <v>0</v>
      </c>
      <c r="E113" s="158">
        <v>0</v>
      </c>
      <c r="F113" s="2">
        <v>420000</v>
      </c>
      <c r="G113" s="158">
        <v>300000</v>
      </c>
      <c r="H113" s="159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58">
        <v>0</v>
      </c>
      <c r="T113" s="158">
        <v>0</v>
      </c>
      <c r="U113" s="160">
        <f t="shared" si="10"/>
        <v>6420000</v>
      </c>
      <c r="V113" s="160">
        <f t="shared" si="11"/>
        <v>25576000</v>
      </c>
    </row>
    <row r="114" spans="1:22" s="163" customFormat="1" x14ac:dyDescent="0.3">
      <c r="A114" s="285"/>
      <c r="B114" s="163" t="s">
        <v>75</v>
      </c>
      <c r="C114" s="157">
        <f xml:space="preserve"> V113 + 7700000</f>
        <v>33276000</v>
      </c>
      <c r="D114" s="2">
        <v>1800000</v>
      </c>
      <c r="E114" s="158">
        <v>0</v>
      </c>
      <c r="F114" s="2">
        <v>420000</v>
      </c>
      <c r="G114" s="158">
        <v>300000</v>
      </c>
      <c r="H114" s="159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158">
        <v>0</v>
      </c>
      <c r="T114" s="2">
        <v>0</v>
      </c>
      <c r="U114" s="160">
        <f t="shared" si="10"/>
        <v>8220000</v>
      </c>
      <c r="V114" s="160">
        <f t="shared" si="11"/>
        <v>25056000</v>
      </c>
    </row>
    <row r="115" spans="1:22" s="163" customFormat="1" x14ac:dyDescent="0.3">
      <c r="A115" s="285"/>
      <c r="B115" s="163" t="s">
        <v>76</v>
      </c>
      <c r="C115" s="157">
        <f xml:space="preserve"> V114 + 7700000</f>
        <v>32756000</v>
      </c>
      <c r="D115" s="158">
        <v>2000000</v>
      </c>
      <c r="E115" s="158">
        <v>0</v>
      </c>
      <c r="F115" s="2">
        <v>420000</v>
      </c>
      <c r="G115" s="158">
        <v>300000</v>
      </c>
      <c r="H115" s="159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158">
        <v>0</v>
      </c>
      <c r="T115" s="2">
        <v>0</v>
      </c>
      <c r="U115" s="160">
        <f t="shared" si="10"/>
        <v>8820000</v>
      </c>
      <c r="V115" s="160">
        <f t="shared" si="11"/>
        <v>23936000</v>
      </c>
    </row>
    <row r="116" spans="1:22" s="163" customFormat="1" x14ac:dyDescent="0.3">
      <c r="A116" s="285"/>
      <c r="B116" s="163" t="s">
        <v>77</v>
      </c>
      <c r="C116" s="157">
        <f xml:space="preserve"> V115 + 7700000</f>
        <v>31636000</v>
      </c>
      <c r="D116" s="158">
        <v>0</v>
      </c>
      <c r="E116" s="158">
        <v>0</v>
      </c>
      <c r="F116" s="2">
        <v>420000</v>
      </c>
      <c r="G116" s="158">
        <v>300000</v>
      </c>
      <c r="H116" s="159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158">
        <v>0</v>
      </c>
      <c r="T116" s="2">
        <v>0</v>
      </c>
      <c r="U116" s="160">
        <f t="shared" si="10"/>
        <v>6420000</v>
      </c>
      <c r="V116" s="160">
        <f t="shared" si="11"/>
        <v>25216000</v>
      </c>
    </row>
    <row r="117" spans="1:22" s="163" customFormat="1" x14ac:dyDescent="0.3">
      <c r="A117" s="285"/>
      <c r="B117" s="163" t="s">
        <v>78</v>
      </c>
      <c r="C117" s="157">
        <f xml:space="preserve"> V116 + 7700000</f>
        <v>32916000</v>
      </c>
      <c r="D117" s="158">
        <v>2900000</v>
      </c>
      <c r="E117" s="158">
        <v>0</v>
      </c>
      <c r="F117" s="2">
        <v>420000</v>
      </c>
      <c r="G117" s="158">
        <v>300000</v>
      </c>
      <c r="H117" s="159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500000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10"/>
        <v>10320000</v>
      </c>
      <c r="V117" s="160">
        <f t="shared" si="11"/>
        <v>22596000</v>
      </c>
    </row>
    <row r="118" spans="1:22" s="163" customFormat="1" x14ac:dyDescent="0.3">
      <c r="A118" s="285"/>
      <c r="B118" s="163" t="s">
        <v>79</v>
      </c>
      <c r="C118" s="157">
        <f xml:space="preserve"> V117 + 7700000 +1400000</f>
        <v>31696000</v>
      </c>
      <c r="D118" s="158">
        <v>0</v>
      </c>
      <c r="E118" s="158">
        <v>0</v>
      </c>
      <c r="F118" s="2">
        <v>420000</v>
      </c>
      <c r="G118" s="158">
        <v>300000</v>
      </c>
      <c r="H118" s="159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10"/>
        <v>6820000</v>
      </c>
      <c r="V118" s="160">
        <f t="shared" si="11"/>
        <v>24876000</v>
      </c>
    </row>
    <row r="119" spans="1:22" s="163" customFormat="1" x14ac:dyDescent="0.3">
      <c r="A119" s="285"/>
      <c r="B119" s="163" t="s">
        <v>80</v>
      </c>
      <c r="C119" s="157">
        <f xml:space="preserve"> V118 + 7700000</f>
        <v>32576000</v>
      </c>
      <c r="D119" s="158">
        <v>0</v>
      </c>
      <c r="E119" s="158">
        <v>0</v>
      </c>
      <c r="F119" s="2">
        <v>420000</v>
      </c>
      <c r="G119" s="158">
        <v>300000</v>
      </c>
      <c r="H119" s="159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10"/>
        <v>6420000</v>
      </c>
      <c r="V119" s="160">
        <f t="shared" si="11"/>
        <v>26156000</v>
      </c>
    </row>
    <row r="120" spans="1:22" s="163" customFormat="1" x14ac:dyDescent="0.3">
      <c r="A120" s="285"/>
      <c r="B120" s="163" t="s">
        <v>81</v>
      </c>
      <c r="C120" s="157">
        <f xml:space="preserve"> V119 + 7700000</f>
        <v>33856000</v>
      </c>
      <c r="D120" s="194">
        <v>1800000</v>
      </c>
      <c r="E120" s="158">
        <v>0</v>
      </c>
      <c r="F120" s="2">
        <v>420000</v>
      </c>
      <c r="G120" s="158">
        <v>300000</v>
      </c>
      <c r="H120" s="159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10"/>
        <v>8220000</v>
      </c>
      <c r="V120" s="160">
        <f t="shared" si="11"/>
        <v>25636000</v>
      </c>
    </row>
    <row r="121" spans="1:22" s="163" customFormat="1" x14ac:dyDescent="0.3">
      <c r="A121" s="285"/>
      <c r="B121" s="163" t="s">
        <v>82</v>
      </c>
      <c r="C121" s="157">
        <f xml:space="preserve"> V120 + 7700000</f>
        <v>33336000</v>
      </c>
      <c r="D121" s="158">
        <v>0</v>
      </c>
      <c r="E121" s="158">
        <v>0</v>
      </c>
      <c r="F121" s="2">
        <v>420000</v>
      </c>
      <c r="G121" s="158">
        <v>300000</v>
      </c>
      <c r="H121" s="159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10"/>
        <v>6620000</v>
      </c>
      <c r="V121" s="160">
        <f t="shared" si="11"/>
        <v>26716000</v>
      </c>
    </row>
    <row r="122" spans="1:22" s="249" customFormat="1" x14ac:dyDescent="0.3">
      <c r="A122" s="285"/>
      <c r="B122" s="249" t="s">
        <v>83</v>
      </c>
      <c r="C122" s="196">
        <f xml:space="preserve"> V121 + 7700000</f>
        <v>34416000</v>
      </c>
      <c r="D122" s="198">
        <v>0</v>
      </c>
      <c r="E122" s="196">
        <v>0</v>
      </c>
      <c r="F122" s="196">
        <v>420000</v>
      </c>
      <c r="G122" s="196">
        <v>300000</v>
      </c>
      <c r="H122" s="196">
        <v>300000</v>
      </c>
      <c r="I122" s="2">
        <v>900000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500000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10"/>
        <v>6420000</v>
      </c>
      <c r="V122" s="196">
        <f t="shared" si="11"/>
        <v>27996000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8" t="s">
        <v>36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</row>
    <row r="4" spans="3:14" x14ac:dyDescent="0.3"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8">
        <f xml:space="preserve"> D22 + E22 + F22 + G22</f>
        <v>18921448</v>
      </c>
      <c r="E23" s="287"/>
      <c r="F23" s="287"/>
      <c r="G23" s="28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9">
        <f xml:space="preserve"> D23 / I23 * 100</f>
        <v>84.996483606996279</v>
      </c>
      <c r="E24" s="310"/>
      <c r="F24" s="310"/>
      <c r="G24" s="31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1" t="s">
        <v>100</v>
      </c>
      <c r="C27" s="303" t="s">
        <v>115</v>
      </c>
      <c r="D27" s="312" t="s">
        <v>98</v>
      </c>
      <c r="E27" s="313"/>
      <c r="F27" s="314"/>
      <c r="G27" s="301" t="s">
        <v>102</v>
      </c>
      <c r="H27" s="305" t="s">
        <v>118</v>
      </c>
      <c r="I27" s="315" t="s">
        <v>96</v>
      </c>
      <c r="J27" s="301" t="s">
        <v>105</v>
      </c>
      <c r="K27" s="301" t="s">
        <v>116</v>
      </c>
    </row>
    <row r="28" spans="2:12" ht="17.25" thickBot="1" x14ac:dyDescent="0.35">
      <c r="B28" s="302"/>
      <c r="C28" s="304"/>
      <c r="D28" s="301" t="s">
        <v>97</v>
      </c>
      <c r="E28" s="305" t="s">
        <v>101</v>
      </c>
      <c r="F28" s="306" t="s">
        <v>104</v>
      </c>
      <c r="G28" s="302"/>
      <c r="H28" s="302"/>
      <c r="I28" s="316"/>
      <c r="J28" s="302"/>
      <c r="K28" s="302"/>
    </row>
    <row r="29" spans="2:12" ht="37.5" customHeight="1" thickBot="1" x14ac:dyDescent="0.35">
      <c r="B29" s="302"/>
      <c r="C29" s="304"/>
      <c r="D29" s="302"/>
      <c r="E29" s="302"/>
      <c r="F29" s="307"/>
      <c r="G29" s="302"/>
      <c r="H29" s="302"/>
      <c r="I29" s="47" t="s">
        <v>99</v>
      </c>
      <c r="J29" s="317"/>
      <c r="K29" s="317"/>
    </row>
    <row r="30" spans="2:12" x14ac:dyDescent="0.3">
      <c r="B30" s="292" t="s">
        <v>114</v>
      </c>
      <c r="C30" s="294">
        <v>4679754000</v>
      </c>
      <c r="D30" s="50">
        <v>4679754000</v>
      </c>
      <c r="E30" s="49">
        <v>0</v>
      </c>
      <c r="F30" s="51">
        <v>10.81</v>
      </c>
      <c r="G30" s="288">
        <f xml:space="preserve"> C30 + D31</f>
        <v>0</v>
      </c>
      <c r="H30" s="294">
        <v>583000000</v>
      </c>
      <c r="I30" s="296">
        <f xml:space="preserve"> G30 / H30</f>
        <v>0</v>
      </c>
      <c r="J30" s="290" t="s">
        <v>103</v>
      </c>
      <c r="K30" s="288">
        <f xml:space="preserve"> D30 / H30</f>
        <v>8.0270222984562611</v>
      </c>
    </row>
    <row r="31" spans="2:12" ht="17.25" thickBot="1" x14ac:dyDescent="0.35">
      <c r="B31" s="293"/>
      <c r="C31" s="295"/>
      <c r="D31" s="298">
        <f xml:space="preserve"> (D30 * (E30 - F30)) / F30</f>
        <v>-4679754000</v>
      </c>
      <c r="E31" s="299"/>
      <c r="F31" s="300"/>
      <c r="G31" s="293"/>
      <c r="H31" s="295"/>
      <c r="I31" s="297"/>
      <c r="J31" s="291"/>
      <c r="K31" s="28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7" t="s">
        <v>143</v>
      </c>
      <c r="B29" s="287"/>
      <c r="C29" s="287"/>
    </row>
    <row r="30" spans="1:11" x14ac:dyDescent="0.3">
      <c r="A30" s="1">
        <v>1</v>
      </c>
      <c r="B30" s="287" t="s">
        <v>144</v>
      </c>
      <c r="C30" s="1" t="s">
        <v>145</v>
      </c>
    </row>
    <row r="31" spans="1:11" x14ac:dyDescent="0.3">
      <c r="A31" s="1">
        <v>2</v>
      </c>
      <c r="B31" s="287"/>
      <c r="C31" s="1" t="s">
        <v>146</v>
      </c>
    </row>
    <row r="32" spans="1:11" x14ac:dyDescent="0.3">
      <c r="A32" s="1">
        <v>3</v>
      </c>
      <c r="B32" s="287"/>
      <c r="C32" s="1" t="s">
        <v>147</v>
      </c>
    </row>
    <row r="33" spans="1:3" x14ac:dyDescent="0.3">
      <c r="A33" s="1">
        <v>4</v>
      </c>
      <c r="B33" s="287"/>
      <c r="C33" s="1" t="s">
        <v>148</v>
      </c>
    </row>
    <row r="34" spans="1:3" x14ac:dyDescent="0.3">
      <c r="A34" s="1">
        <v>5</v>
      </c>
      <c r="B34" s="287" t="s">
        <v>152</v>
      </c>
      <c r="C34" s="1" t="s">
        <v>149</v>
      </c>
    </row>
    <row r="35" spans="1:3" x14ac:dyDescent="0.3">
      <c r="A35" s="1">
        <v>6</v>
      </c>
      <c r="B35" s="287"/>
      <c r="C35" s="1" t="s">
        <v>150</v>
      </c>
    </row>
    <row r="36" spans="1:3" x14ac:dyDescent="0.3">
      <c r="A36" s="1">
        <v>7</v>
      </c>
      <c r="B36" s="287"/>
      <c r="C36" s="1" t="s">
        <v>151</v>
      </c>
    </row>
    <row r="37" spans="1:3" x14ac:dyDescent="0.3">
      <c r="A37" s="1">
        <v>8</v>
      </c>
      <c r="B37" s="287" t="s">
        <v>153</v>
      </c>
      <c r="C37" s="1" t="s">
        <v>154</v>
      </c>
    </row>
    <row r="38" spans="1:3" x14ac:dyDescent="0.3">
      <c r="A38" s="1">
        <v>9</v>
      </c>
      <c r="B38" s="28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8" t="s">
        <v>169</v>
      </c>
      <c r="F25" s="319"/>
      <c r="G25" s="319"/>
      <c r="H25" s="320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2024-09-12T16:59:14Z</dcterms:modified>
</cp:coreProperties>
</file>