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272FF70-F8DE-47D1-B3ED-0C2DCA160F0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9" l="1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J19" i="18" l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H4" i="18"/>
  <c r="H5" i="18" s="1"/>
  <c r="F123" i="5"/>
  <c r="G123" i="5"/>
  <c r="H6" i="18" l="1"/>
  <c r="F60" i="11"/>
  <c r="G60" i="11" s="1"/>
  <c r="E60" i="11"/>
  <c r="C55" i="11"/>
  <c r="E45" i="11"/>
  <c r="G55" i="11"/>
  <c r="D55" i="11"/>
  <c r="F50" i="11"/>
  <c r="H7" i="18" l="1"/>
  <c r="F13" i="16"/>
  <c r="G9" i="16"/>
  <c r="D9" i="16"/>
  <c r="E3" i="16"/>
  <c r="H8" i="18" l="1"/>
  <c r="C9" i="16"/>
  <c r="E13" i="16" s="1"/>
  <c r="G13" i="16" s="1"/>
  <c r="H9" i="18" l="1"/>
  <c r="G59" i="11"/>
  <c r="F59" i="11"/>
  <c r="E59" i="11"/>
  <c r="G53" i="11"/>
  <c r="G54" i="11"/>
  <c r="H10" i="18" l="1"/>
  <c r="D54" i="11"/>
  <c r="C54" i="11"/>
  <c r="F49" i="11"/>
  <c r="E44" i="11"/>
  <c r="H11" i="18" l="1"/>
  <c r="C20" i="9"/>
  <c r="H12" i="18" l="1"/>
  <c r="D35" i="11"/>
  <c r="G34" i="11" s="1"/>
  <c r="I34" i="11" s="1"/>
  <c r="K34" i="11"/>
  <c r="H13" i="18" l="1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H14" i="18" l="1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H15" i="18" l="1"/>
  <c r="M14" i="9"/>
  <c r="I17" i="13"/>
  <c r="O17" i="13"/>
  <c r="R14" i="9"/>
  <c r="H14" i="9"/>
  <c r="I22" i="11"/>
  <c r="D23" i="11"/>
  <c r="E25" i="11" s="1"/>
  <c r="H16" i="18" l="1"/>
  <c r="D25" i="11"/>
  <c r="F25" i="11"/>
  <c r="I23" i="11"/>
  <c r="H24" i="11" s="1"/>
  <c r="G25" i="11"/>
  <c r="H17" i="18" l="1"/>
  <c r="D24" i="11"/>
  <c r="C24" i="11"/>
  <c r="H18" i="18" l="1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H19" i="18" l="1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H20" i="18" l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H21" i="18" l="1"/>
  <c r="L20" i="18"/>
  <c r="T4" i="5"/>
  <c r="U4" i="5" s="1"/>
  <c r="C17" i="9"/>
  <c r="H22" i="18" l="1"/>
  <c r="L21" i="18"/>
  <c r="C5" i="5"/>
  <c r="T5" i="5" s="1"/>
  <c r="U5" i="5" s="1"/>
  <c r="H23" i="18" l="1"/>
  <c r="L22" i="18"/>
  <c r="C6" i="5"/>
  <c r="T6" i="5" s="1"/>
  <c r="U6" i="5" s="1"/>
  <c r="L19" i="11"/>
  <c r="H24" i="18" l="1"/>
  <c r="L23" i="18"/>
  <c r="C7" i="5"/>
  <c r="T7" i="5" s="1"/>
  <c r="U7" i="5" s="1"/>
  <c r="H25" i="18" l="1"/>
  <c r="L24" i="18"/>
  <c r="C8" i="5"/>
  <c r="T8" i="5" s="1"/>
  <c r="U8" i="5" s="1"/>
  <c r="H26" i="18" l="1"/>
  <c r="L25" i="18"/>
  <c r="C9" i="5"/>
  <c r="T9" i="5" s="1"/>
  <c r="U9" i="5" s="1"/>
  <c r="H27" i="18" l="1"/>
  <c r="L26" i="18"/>
  <c r="C10" i="5"/>
  <c r="T10" i="5" s="1"/>
  <c r="U10" i="5" s="1"/>
  <c r="H28" i="18" l="1"/>
  <c r="L27" i="18"/>
  <c r="C11" i="5"/>
  <c r="T11" i="5" s="1"/>
  <c r="U11" i="5" s="1"/>
  <c r="H29" i="18" l="1"/>
  <c r="L28" i="18"/>
  <c r="C12" i="5"/>
  <c r="T12" i="5" s="1"/>
  <c r="U12" i="5" s="1"/>
  <c r="H30" i="18" l="1"/>
  <c r="L29" i="18"/>
  <c r="C13" i="5"/>
  <c r="T13" i="5" s="1"/>
  <c r="U13" i="5" s="1"/>
  <c r="H31" i="18" l="1"/>
  <c r="L30" i="18"/>
  <c r="C14" i="5"/>
  <c r="T14" i="5" s="1"/>
  <c r="U14" i="5" s="1"/>
  <c r="H32" i="18" l="1"/>
  <c r="L31" i="18"/>
  <c r="C15" i="5"/>
  <c r="T15" i="5" s="1"/>
  <c r="U15" i="5" s="1"/>
  <c r="H33" i="18" l="1"/>
  <c r="L32" i="18"/>
  <c r="C16" i="5"/>
  <c r="T16" i="5" s="1"/>
  <c r="U16" i="5" s="1"/>
  <c r="H34" i="18" l="1"/>
  <c r="L33" i="18"/>
  <c r="C17" i="5"/>
  <c r="T17" i="5" s="1"/>
  <c r="U17" i="5" s="1"/>
  <c r="H35" i="18" l="1"/>
  <c r="L34" i="18"/>
  <c r="C18" i="5"/>
  <c r="T18" i="5" s="1"/>
  <c r="U18" i="5" s="1"/>
  <c r="H36" i="18" l="1"/>
  <c r="L35" i="18"/>
  <c r="C19" i="5"/>
  <c r="T19" i="5" s="1"/>
  <c r="U19" i="5" s="1"/>
  <c r="H37" i="18" l="1"/>
  <c r="L36" i="18"/>
  <c r="C20" i="5"/>
  <c r="T20" i="5" s="1"/>
  <c r="U20" i="5" s="1"/>
  <c r="H38" i="18" l="1"/>
  <c r="L37" i="18"/>
  <c r="C21" i="5"/>
  <c r="T21" i="5" s="1"/>
  <c r="U21" i="5" s="1"/>
  <c r="H39" i="18" l="1"/>
  <c r="L38" i="18"/>
  <c r="C22" i="5"/>
  <c r="T22" i="5" s="1"/>
  <c r="U22" i="5" s="1"/>
  <c r="H40" i="18" l="1"/>
  <c r="L39" i="18"/>
  <c r="C23" i="5"/>
  <c r="T23" i="5" s="1"/>
  <c r="U23" i="5" s="1"/>
  <c r="H41" i="18" l="1"/>
  <c r="L40" i="18"/>
  <c r="C24" i="5"/>
  <c r="T24" i="5" s="1"/>
  <c r="U24" i="5" s="1"/>
  <c r="H42" i="18" l="1"/>
  <c r="L41" i="18"/>
  <c r="C25" i="5"/>
  <c r="T25" i="5" s="1"/>
  <c r="U25" i="5" s="1"/>
  <c r="H43" i="18" l="1"/>
  <c r="L42" i="18"/>
  <c r="C26" i="5"/>
  <c r="T26" i="5" s="1"/>
  <c r="U26" i="5" s="1"/>
  <c r="H44" i="18" l="1"/>
  <c r="L43" i="18"/>
  <c r="C27" i="5"/>
  <c r="T27" i="5" s="1"/>
  <c r="U27" i="5" s="1"/>
  <c r="H45" i="18" l="1"/>
  <c r="L44" i="18"/>
  <c r="C28" i="5"/>
  <c r="T28" i="5" s="1"/>
  <c r="U28" i="5" s="1"/>
  <c r="H46" i="18" l="1"/>
  <c r="L45" i="18"/>
  <c r="C29" i="5"/>
  <c r="T29" i="5" s="1"/>
  <c r="U29" i="5" s="1"/>
  <c r="H47" i="18" l="1"/>
  <c r="L46" i="18"/>
  <c r="C30" i="5"/>
  <c r="T30" i="5" s="1"/>
  <c r="U30" i="5" s="1"/>
  <c r="H48" i="18" l="1"/>
  <c r="L47" i="18"/>
  <c r="C31" i="5"/>
  <c r="T31" i="5" s="1"/>
  <c r="U31" i="5" s="1"/>
  <c r="H49" i="18" l="1"/>
  <c r="L48" i="18"/>
  <c r="C32" i="5"/>
  <c r="T32" i="5" s="1"/>
  <c r="U32" i="5" s="1"/>
  <c r="H50" i="18" l="1"/>
  <c r="L49" i="18"/>
  <c r="C33" i="5"/>
  <c r="T33" i="5" s="1"/>
  <c r="U33" i="5" s="1"/>
  <c r="H51" i="18" l="1"/>
  <c r="L50" i="18"/>
  <c r="C34" i="5"/>
  <c r="T34" i="5" s="1"/>
  <c r="U34" i="5" s="1"/>
  <c r="H52" i="18" l="1"/>
  <c r="L51" i="18"/>
  <c r="C35" i="5"/>
  <c r="T35" i="5" s="1"/>
  <c r="U35" i="5" s="1"/>
  <c r="H53" i="18" l="1"/>
  <c r="L52" i="18"/>
  <c r="C36" i="5"/>
  <c r="T36" i="5" s="1"/>
  <c r="U36" i="5" s="1"/>
  <c r="H54" i="18" l="1"/>
  <c r="L53" i="18"/>
  <c r="C37" i="5"/>
  <c r="T37" i="5" s="1"/>
  <c r="U37" i="5" s="1"/>
  <c r="H55" i="18" l="1"/>
  <c r="L54" i="18"/>
  <c r="C38" i="5"/>
  <c r="T38" i="5" s="1"/>
  <c r="U38" i="5" s="1"/>
  <c r="H56" i="18" l="1"/>
  <c r="L55" i="18"/>
  <c r="C39" i="5"/>
  <c r="T39" i="5" s="1"/>
  <c r="U39" i="5" s="1"/>
  <c r="H57" i="18" l="1"/>
  <c r="L56" i="18"/>
  <c r="C40" i="5"/>
  <c r="T40" i="5" s="1"/>
  <c r="U40" i="5" s="1"/>
  <c r="H58" i="18" l="1"/>
  <c r="L57" i="18"/>
  <c r="C41" i="5"/>
  <c r="T41" i="5" s="1"/>
  <c r="U41" i="5" s="1"/>
  <c r="H59" i="18" l="1"/>
  <c r="L58" i="18"/>
  <c r="C42" i="5"/>
  <c r="T42" i="5" s="1"/>
  <c r="U42" i="5" s="1"/>
  <c r="H60" i="18" l="1"/>
  <c r="L59" i="18"/>
  <c r="C43" i="5"/>
  <c r="T43" i="5" s="1"/>
  <c r="U43" i="5" s="1"/>
  <c r="H61" i="18" l="1"/>
  <c r="L60" i="18"/>
  <c r="C44" i="5"/>
  <c r="T44" i="5" s="1"/>
  <c r="U44" i="5" s="1"/>
  <c r="H62" i="18" l="1"/>
  <c r="L61" i="18"/>
  <c r="C45" i="5"/>
  <c r="T45" i="5" s="1"/>
  <c r="U45" i="5" s="1"/>
  <c r="H63" i="18" l="1"/>
  <c r="L62" i="18"/>
  <c r="C46" i="5"/>
  <c r="T46" i="5" s="1"/>
  <c r="U46" i="5" s="1"/>
  <c r="H64" i="18" l="1"/>
  <c r="L63" i="18"/>
  <c r="C47" i="5"/>
  <c r="T47" i="5" s="1"/>
  <c r="U47" i="5" s="1"/>
  <c r="H65" i="18" l="1"/>
  <c r="L64" i="18"/>
  <c r="C48" i="5"/>
  <c r="T48" i="5" s="1"/>
  <c r="U48" i="5" s="1"/>
  <c r="H66" i="18" l="1"/>
  <c r="L65" i="18"/>
  <c r="C49" i="5"/>
  <c r="T49" i="5" s="1"/>
  <c r="U49" i="5" s="1"/>
  <c r="H67" i="18" l="1"/>
  <c r="L66" i="18"/>
  <c r="C50" i="5"/>
  <c r="T50" i="5" s="1"/>
  <c r="U50" i="5" s="1"/>
  <c r="H68" i="18" l="1"/>
  <c r="L67" i="18"/>
  <c r="C51" i="5"/>
  <c r="T51" i="5" s="1"/>
  <c r="U51" i="5" s="1"/>
  <c r="H69" i="18" l="1"/>
  <c r="L68" i="18"/>
  <c r="C52" i="5"/>
  <c r="T52" i="5" s="1"/>
  <c r="U52" i="5" s="1"/>
  <c r="H70" i="18" l="1"/>
  <c r="L69" i="18"/>
  <c r="C53" i="5"/>
  <c r="T53" i="5" s="1"/>
  <c r="U53" i="5" s="1"/>
  <c r="H71" i="18" l="1"/>
  <c r="L70" i="18"/>
  <c r="C54" i="5"/>
  <c r="T54" i="5" s="1"/>
  <c r="U54" i="5" s="1"/>
  <c r="H72" i="18" l="1"/>
  <c r="L71" i="18"/>
  <c r="C55" i="5"/>
  <c r="T55" i="5" s="1"/>
  <c r="U55" i="5" s="1"/>
  <c r="H73" i="18" l="1"/>
  <c r="L72" i="18"/>
  <c r="C56" i="5"/>
  <c r="T56" i="5" s="1"/>
  <c r="U56" i="5" s="1"/>
  <c r="H74" i="18" l="1"/>
  <c r="L73" i="18"/>
  <c r="C57" i="5"/>
  <c r="T57" i="5" s="1"/>
  <c r="U57" i="5" s="1"/>
  <c r="H75" i="18" l="1"/>
  <c r="L74" i="18"/>
  <c r="C58" i="5"/>
  <c r="T58" i="5" s="1"/>
  <c r="U58" i="5" s="1"/>
  <c r="H76" i="18" l="1"/>
  <c r="L75" i="18"/>
  <c r="C59" i="5"/>
  <c r="T59" i="5" s="1"/>
  <c r="U59" i="5" s="1"/>
  <c r="H77" i="18" l="1"/>
  <c r="L76" i="18"/>
  <c r="C60" i="5"/>
  <c r="T60" i="5" s="1"/>
  <c r="U60" i="5" s="1"/>
  <c r="H78" i="18" l="1"/>
  <c r="L77" i="18"/>
  <c r="C61" i="5"/>
  <c r="T61" i="5" s="1"/>
  <c r="U61" i="5" s="1"/>
  <c r="H79" i="18" l="1"/>
  <c r="L78" i="18"/>
  <c r="C62" i="5"/>
  <c r="T62" i="5" s="1"/>
  <c r="U62" i="5" s="1"/>
  <c r="H80" i="18" l="1"/>
  <c r="L79" i="18"/>
  <c r="C63" i="5"/>
  <c r="T63" i="5" s="1"/>
  <c r="U63" i="5" s="1"/>
  <c r="H81" i="18" l="1"/>
  <c r="L80" i="18"/>
  <c r="C64" i="5"/>
  <c r="T64" i="5" s="1"/>
  <c r="U64" i="5" s="1"/>
  <c r="H82" i="18" l="1"/>
  <c r="L81" i="18"/>
  <c r="C65" i="5"/>
  <c r="T65" i="5" s="1"/>
  <c r="U65" i="5" s="1"/>
  <c r="H83" i="18" l="1"/>
  <c r="L82" i="18"/>
  <c r="C66" i="5"/>
  <c r="T66" i="5" s="1"/>
  <c r="U66" i="5" s="1"/>
  <c r="H84" i="18" l="1"/>
  <c r="L83" i="18"/>
  <c r="C67" i="5"/>
  <c r="T67" i="5" s="1"/>
  <c r="U67" i="5" s="1"/>
  <c r="H85" i="18" l="1"/>
  <c r="L84" i="18"/>
  <c r="C68" i="5"/>
  <c r="T68" i="5" s="1"/>
  <c r="U68" i="5" s="1"/>
  <c r="H86" i="18" l="1"/>
  <c r="L85" i="18"/>
  <c r="C69" i="5"/>
  <c r="T69" i="5" s="1"/>
  <c r="U69" i="5" s="1"/>
  <c r="H87" i="18" l="1"/>
  <c r="L86" i="18"/>
  <c r="C70" i="5"/>
  <c r="T70" i="5" s="1"/>
  <c r="U70" i="5" s="1"/>
  <c r="H88" i="18" l="1"/>
  <c r="L87" i="18"/>
  <c r="C71" i="5"/>
  <c r="T71" i="5" s="1"/>
  <c r="U71" i="5" s="1"/>
  <c r="H89" i="18" l="1"/>
  <c r="L88" i="18"/>
  <c r="C72" i="5"/>
  <c r="T72" i="5" s="1"/>
  <c r="U72" i="5" s="1"/>
  <c r="H90" i="18" l="1"/>
  <c r="L89" i="18"/>
  <c r="C73" i="5"/>
  <c r="T73" i="5" s="1"/>
  <c r="U73" i="5" s="1"/>
  <c r="H91" i="18" l="1"/>
  <c r="L90" i="18"/>
  <c r="C74" i="5"/>
  <c r="T74" i="5" s="1"/>
  <c r="U74" i="5" s="1"/>
  <c r="H92" i="18" l="1"/>
  <c r="L91" i="18"/>
  <c r="C75" i="5"/>
  <c r="T75" i="5" s="1"/>
  <c r="U75" i="5" s="1"/>
  <c r="H93" i="18" l="1"/>
  <c r="L92" i="18"/>
  <c r="C76" i="5"/>
  <c r="T76" i="5" s="1"/>
  <c r="U76" i="5" s="1"/>
  <c r="H94" i="18" l="1"/>
  <c r="L93" i="18"/>
  <c r="C77" i="5"/>
  <c r="T77" i="5" s="1"/>
  <c r="U77" i="5" s="1"/>
  <c r="H95" i="18" l="1"/>
  <c r="L94" i="18"/>
  <c r="C78" i="5"/>
  <c r="T78" i="5" s="1"/>
  <c r="U78" i="5" s="1"/>
  <c r="H96" i="18" l="1"/>
  <c r="L95" i="18"/>
  <c r="C79" i="5"/>
  <c r="T79" i="5" s="1"/>
  <c r="U79" i="5" s="1"/>
  <c r="H97" i="18" l="1"/>
  <c r="L96" i="18"/>
  <c r="C80" i="5"/>
  <c r="T80" i="5" s="1"/>
  <c r="U80" i="5" s="1"/>
  <c r="H98" i="18" l="1"/>
  <c r="L97" i="18"/>
  <c r="C81" i="5"/>
  <c r="T81" i="5" s="1"/>
  <c r="U81" i="5" s="1"/>
  <c r="H99" i="18" l="1"/>
  <c r="L98" i="18"/>
  <c r="C82" i="5"/>
  <c r="T82" i="5" s="1"/>
  <c r="U82" i="5" s="1"/>
  <c r="H100" i="18" l="1"/>
  <c r="L99" i="18"/>
  <c r="C83" i="5"/>
  <c r="T83" i="5" s="1"/>
  <c r="U83" i="5" s="1"/>
  <c r="H101" i="18" l="1"/>
  <c r="L100" i="18"/>
  <c r="C84" i="5"/>
  <c r="T84" i="5" s="1"/>
  <c r="U84" i="5" s="1"/>
  <c r="H102" i="18" l="1"/>
  <c r="L101" i="18"/>
  <c r="C85" i="5"/>
  <c r="T85" i="5" s="1"/>
  <c r="U85" i="5" s="1"/>
  <c r="H103" i="18" l="1"/>
  <c r="L102" i="18"/>
  <c r="C86" i="5"/>
  <c r="T86" i="5" s="1"/>
  <c r="U86" i="5" s="1"/>
  <c r="H104" i="18" l="1"/>
  <c r="L103" i="18"/>
  <c r="C87" i="5"/>
  <c r="T87" i="5" s="1"/>
  <c r="U87" i="5" s="1"/>
  <c r="H105" i="18" l="1"/>
  <c r="L104" i="18"/>
  <c r="C88" i="5"/>
  <c r="T88" i="5" s="1"/>
  <c r="U88" i="5" s="1"/>
  <c r="H106" i="18" l="1"/>
  <c r="L105" i="18"/>
  <c r="C89" i="5"/>
  <c r="T89" i="5" s="1"/>
  <c r="U89" i="5" s="1"/>
  <c r="H107" i="18" l="1"/>
  <c r="L106" i="18"/>
  <c r="C90" i="5"/>
  <c r="T90" i="5" s="1"/>
  <c r="U90" i="5" s="1"/>
  <c r="H108" i="18" l="1"/>
  <c r="L107" i="18"/>
  <c r="C91" i="5"/>
  <c r="T91" i="5" s="1"/>
  <c r="U91" i="5" s="1"/>
  <c r="H109" i="18" l="1"/>
  <c r="L108" i="18"/>
  <c r="C92" i="5"/>
  <c r="T92" i="5" s="1"/>
  <c r="U92" i="5" s="1"/>
  <c r="H110" i="18" l="1"/>
  <c r="L109" i="18"/>
  <c r="C93" i="5"/>
  <c r="T93" i="5" s="1"/>
  <c r="U93" i="5" s="1"/>
  <c r="H111" i="18" l="1"/>
  <c r="L110" i="18"/>
  <c r="C94" i="5"/>
  <c r="T94" i="5" s="1"/>
  <c r="U94" i="5" s="1"/>
  <c r="H112" i="18" l="1"/>
  <c r="L111" i="18"/>
  <c r="C95" i="5"/>
  <c r="T95" i="5" s="1"/>
  <c r="U95" i="5" s="1"/>
  <c r="H113" i="18" l="1"/>
  <c r="L112" i="18"/>
  <c r="C96" i="5"/>
  <c r="T96" i="5" s="1"/>
  <c r="U96" i="5" s="1"/>
  <c r="H114" i="18" l="1"/>
  <c r="L113" i="18"/>
  <c r="C97" i="5"/>
  <c r="T97" i="5" s="1"/>
  <c r="U97" i="5" s="1"/>
  <c r="H115" i="18" l="1"/>
  <c r="L114" i="18"/>
  <c r="C98" i="5"/>
  <c r="T98" i="5" s="1"/>
  <c r="U98" i="5" s="1"/>
  <c r="H116" i="18" l="1"/>
  <c r="L115" i="18"/>
  <c r="C99" i="5"/>
  <c r="T99" i="5" s="1"/>
  <c r="U99" i="5" s="1"/>
  <c r="H117" i="18" l="1"/>
  <c r="L116" i="18"/>
  <c r="C100" i="5"/>
  <c r="T100" i="5" s="1"/>
  <c r="U100" i="5" s="1"/>
  <c r="H118" i="18" l="1"/>
  <c r="L117" i="18"/>
  <c r="C101" i="5"/>
  <c r="T101" i="5" s="1"/>
  <c r="U101" i="5" s="1"/>
  <c r="H119" i="18" l="1"/>
  <c r="L118" i="18"/>
  <c r="C102" i="5"/>
  <c r="T102" i="5" s="1"/>
  <c r="U102" i="5" s="1"/>
  <c r="H120" i="18" l="1"/>
  <c r="L119" i="18"/>
  <c r="C103" i="5"/>
  <c r="T103" i="5" s="1"/>
  <c r="U103" i="5" s="1"/>
  <c r="H121" i="18" l="1"/>
  <c r="L120" i="18"/>
  <c r="C104" i="5"/>
  <c r="T104" i="5" s="1"/>
  <c r="U104" i="5" s="1"/>
  <c r="H122" i="18" l="1"/>
  <c r="L121" i="18"/>
  <c r="C105" i="5"/>
  <c r="T105" i="5" s="1"/>
  <c r="U105" i="5" s="1"/>
  <c r="H123" i="18" l="1"/>
  <c r="L122" i="18"/>
  <c r="C106" i="5"/>
  <c r="T106" i="5" s="1"/>
  <c r="U106" i="5" s="1"/>
  <c r="H124" i="18" l="1"/>
  <c r="L123" i="18"/>
  <c r="C107" i="5"/>
  <c r="T107" i="5" s="1"/>
  <c r="U107" i="5" s="1"/>
  <c r="H125" i="18" l="1"/>
  <c r="L124" i="18"/>
  <c r="C108" i="5"/>
  <c r="T108" i="5" s="1"/>
  <c r="U108" i="5" s="1"/>
  <c r="H126" i="18" l="1"/>
  <c r="L125" i="18"/>
  <c r="C109" i="5"/>
  <c r="T109" i="5" s="1"/>
  <c r="U109" i="5" s="1"/>
  <c r="H127" i="18" l="1"/>
  <c r="L126" i="18"/>
  <c r="C110" i="5"/>
  <c r="T110" i="5" s="1"/>
  <c r="U110" i="5" s="1"/>
  <c r="H128" i="18" l="1"/>
  <c r="L127" i="18"/>
  <c r="C111" i="5"/>
  <c r="T111" i="5" s="1"/>
  <c r="U111" i="5" s="1"/>
  <c r="H129" i="18" l="1"/>
  <c r="L128" i="18"/>
  <c r="C112" i="5"/>
  <c r="T112" i="5" s="1"/>
  <c r="U112" i="5" s="1"/>
  <c r="H130" i="18" l="1"/>
  <c r="L129" i="18"/>
  <c r="C113" i="5"/>
  <c r="T113" i="5" s="1"/>
  <c r="U113" i="5" s="1"/>
  <c r="H131" i="18" l="1"/>
  <c r="L130" i="18"/>
  <c r="C114" i="5"/>
  <c r="T114" i="5" s="1"/>
  <c r="U114" i="5" s="1"/>
  <c r="H132" i="18" l="1"/>
  <c r="L131" i="18"/>
  <c r="C115" i="5"/>
  <c r="T115" i="5" s="1"/>
  <c r="U115" i="5" s="1"/>
  <c r="H133" i="18" l="1"/>
  <c r="L132" i="18"/>
  <c r="C116" i="5"/>
  <c r="T116" i="5" s="1"/>
  <c r="U116" i="5" s="1"/>
  <c r="H134" i="18" l="1"/>
  <c r="L133" i="18"/>
  <c r="C117" i="5"/>
  <c r="T117" i="5" s="1"/>
  <c r="U117" i="5" s="1"/>
  <c r="H135" i="18" l="1"/>
  <c r="L134" i="18"/>
  <c r="C118" i="5"/>
  <c r="T118" i="5" s="1"/>
  <c r="U118" i="5" s="1"/>
  <c r="H136" i="18" l="1"/>
  <c r="L135" i="18"/>
  <c r="C119" i="5"/>
  <c r="T119" i="5" s="1"/>
  <c r="U119" i="5" s="1"/>
  <c r="H137" i="18" l="1"/>
  <c r="L136" i="18"/>
  <c r="C120" i="5"/>
  <c r="T120" i="5" s="1"/>
  <c r="U120" i="5" s="1"/>
  <c r="H138" i="18" l="1"/>
  <c r="L137" i="18"/>
  <c r="C121" i="5"/>
  <c r="T121" i="5" s="1"/>
  <c r="U121" i="5" s="1"/>
  <c r="H139" i="18" l="1"/>
  <c r="L138" i="18"/>
  <c r="C122" i="5"/>
  <c r="T122" i="5" s="1"/>
  <c r="U122" i="5" s="1"/>
  <c r="H140" i="18" l="1"/>
  <c r="L139" i="18"/>
  <c r="H141" i="18" l="1"/>
  <c r="L140" i="18"/>
  <c r="H142" i="18" l="1"/>
  <c r="L141" i="18"/>
  <c r="H143" i="18" l="1"/>
  <c r="L142" i="18"/>
  <c r="H144" i="18" l="1"/>
  <c r="L143" i="18"/>
  <c r="H145" i="18" l="1"/>
  <c r="L144" i="18"/>
  <c r="H146" i="18" l="1"/>
  <c r="L145" i="18"/>
  <c r="H147" i="18" l="1"/>
  <c r="L146" i="18"/>
  <c r="H148" i="18" l="1"/>
  <c r="L147" i="18"/>
  <c r="H149" i="18" l="1"/>
  <c r="L148" i="18"/>
  <c r="H150" i="18" l="1"/>
  <c r="L149" i="18"/>
  <c r="H151" i="18" l="1"/>
  <c r="L150" i="18"/>
  <c r="H152" i="18" l="1"/>
  <c r="L151" i="18"/>
  <c r="H153" i="18" l="1"/>
  <c r="L152" i="18"/>
  <c r="H154" i="18" l="1"/>
  <c r="L153" i="18"/>
  <c r="H155" i="18" l="1"/>
  <c r="L154" i="18"/>
  <c r="H156" i="18" l="1"/>
  <c r="L155" i="18"/>
  <c r="H157" i="18" l="1"/>
  <c r="L156" i="18"/>
  <c r="H158" i="18" l="1"/>
  <c r="L157" i="18"/>
  <c r="H159" i="18" l="1"/>
  <c r="L158" i="18"/>
  <c r="H160" i="18" l="1"/>
  <c r="L159" i="18"/>
  <c r="H161" i="18" l="1"/>
  <c r="L160" i="18"/>
  <c r="H162" i="18" l="1"/>
  <c r="L161" i="18"/>
  <c r="H163" i="18" l="1"/>
  <c r="L162" i="18"/>
  <c r="H164" i="18" l="1"/>
  <c r="L163" i="18"/>
  <c r="H165" i="18" l="1"/>
  <c r="L164" i="18"/>
  <c r="H166" i="18" l="1"/>
  <c r="L165" i="18"/>
  <c r="H167" i="18" l="1"/>
  <c r="L166" i="18"/>
  <c r="H168" i="18" l="1"/>
  <c r="L167" i="18"/>
  <c r="H169" i="18" l="1"/>
  <c r="L168" i="18"/>
  <c r="H170" i="18" l="1"/>
  <c r="L169" i="18"/>
  <c r="H171" i="18" l="1"/>
  <c r="L170" i="18"/>
  <c r="H172" i="18" l="1"/>
  <c r="L171" i="18"/>
  <c r="H173" i="18" l="1"/>
  <c r="L172" i="18"/>
  <c r="H174" i="18" l="1"/>
  <c r="L173" i="18"/>
  <c r="H175" i="18" l="1"/>
  <c r="L174" i="18"/>
  <c r="H176" i="18" l="1"/>
  <c r="L175" i="18"/>
  <c r="H177" i="18" l="1"/>
  <c r="L176" i="18"/>
  <c r="H178" i="18" l="1"/>
  <c r="L177" i="18"/>
  <c r="H179" i="18" l="1"/>
  <c r="L178" i="18"/>
  <c r="H180" i="18" l="1"/>
  <c r="L179" i="18"/>
  <c r="H181" i="18" l="1"/>
  <c r="L180" i="18"/>
  <c r="H182" i="18" l="1"/>
  <c r="L181" i="18"/>
  <c r="H183" i="18" l="1"/>
  <c r="L182" i="18"/>
  <c r="H184" i="18" l="1"/>
  <c r="L183" i="18"/>
  <c r="H185" i="18" l="1"/>
  <c r="L184" i="18"/>
  <c r="H186" i="18" l="1"/>
  <c r="L185" i="18"/>
  <c r="H187" i="18" l="1"/>
  <c r="L186" i="18"/>
  <c r="H188" i="18" l="1"/>
  <c r="L187" i="18"/>
  <c r="H189" i="18" l="1"/>
  <c r="L188" i="18"/>
  <c r="H190" i="18" l="1"/>
  <c r="L189" i="18"/>
  <c r="H191" i="18" l="1"/>
  <c r="L190" i="18"/>
  <c r="H192" i="18" l="1"/>
  <c r="L191" i="18"/>
  <c r="H193" i="18" l="1"/>
  <c r="L192" i="18"/>
  <c r="H194" i="18" l="1"/>
  <c r="L193" i="18"/>
  <c r="H195" i="18" l="1"/>
  <c r="L194" i="18"/>
  <c r="H196" i="18" l="1"/>
  <c r="L195" i="18"/>
  <c r="H197" i="18" l="1"/>
  <c r="L196" i="18"/>
  <c r="H198" i="18" l="1"/>
  <c r="L197" i="18"/>
  <c r="H199" i="18" l="1"/>
  <c r="L198" i="18"/>
  <c r="H200" i="18" l="1"/>
  <c r="L199" i="18"/>
  <c r="H201" i="18" l="1"/>
  <c r="L200" i="18"/>
  <c r="H202" i="18" l="1"/>
  <c r="L201" i="18"/>
  <c r="H203" i="18" l="1"/>
  <c r="L202" i="18"/>
  <c r="H204" i="18" l="1"/>
  <c r="L203" i="18"/>
  <c r="H205" i="18" l="1"/>
  <c r="L204" i="18"/>
  <c r="H206" i="18" l="1"/>
  <c r="L205" i="18"/>
  <c r="H207" i="18" l="1"/>
  <c r="L206" i="18"/>
  <c r="H208" i="18" l="1"/>
  <c r="L207" i="18"/>
  <c r="H209" i="18" l="1"/>
  <c r="L208" i="18"/>
  <c r="H210" i="18" l="1"/>
  <c r="L209" i="18"/>
  <c r="H211" i="18" l="1"/>
  <c r="L210" i="18"/>
  <c r="H212" i="18" l="1"/>
  <c r="L211" i="18"/>
  <c r="H213" i="18" l="1"/>
  <c r="L212" i="18"/>
  <c r="H214" i="18" l="1"/>
  <c r="L213" i="18"/>
  <c r="H215" i="18" l="1"/>
  <c r="L214" i="18"/>
  <c r="H216" i="18" l="1"/>
  <c r="L215" i="18"/>
  <c r="H217" i="18" l="1"/>
  <c r="L216" i="18"/>
  <c r="H218" i="18" l="1"/>
  <c r="L217" i="18"/>
  <c r="H219" i="18" l="1"/>
  <c r="L218" i="18"/>
  <c r="H220" i="18" l="1"/>
  <c r="L219" i="18"/>
  <c r="H221" i="18" l="1"/>
  <c r="L220" i="18"/>
  <c r="H222" i="18" l="1"/>
  <c r="L221" i="18"/>
  <c r="H223" i="18" l="1"/>
  <c r="L222" i="18"/>
  <c r="H224" i="18" l="1"/>
  <c r="L223" i="18"/>
  <c r="H225" i="18" l="1"/>
  <c r="L224" i="18"/>
  <c r="H226" i="18" l="1"/>
  <c r="L225" i="18"/>
  <c r="H227" i="18" l="1"/>
  <c r="L226" i="18"/>
  <c r="H228" i="18" l="1"/>
  <c r="L227" i="18"/>
  <c r="H229" i="18" l="1"/>
  <c r="L228" i="18"/>
  <c r="H230" i="18" l="1"/>
  <c r="L229" i="18"/>
  <c r="H231" i="18" l="1"/>
  <c r="L230" i="18"/>
  <c r="H232" i="18" l="1"/>
  <c r="L231" i="18"/>
  <c r="H233" i="18" l="1"/>
  <c r="L232" i="18"/>
  <c r="H234" i="18" l="1"/>
  <c r="L233" i="18"/>
  <c r="H235" i="18" l="1"/>
  <c r="L234" i="18"/>
  <c r="H236" i="18" l="1"/>
  <c r="L235" i="18"/>
  <c r="H237" i="18" l="1"/>
  <c r="L236" i="18"/>
  <c r="H238" i="18" l="1"/>
  <c r="L237" i="18"/>
  <c r="H239" i="18" l="1"/>
  <c r="L238" i="18"/>
  <c r="H240" i="18" l="1"/>
  <c r="L239" i="18"/>
  <c r="H241" i="18" l="1"/>
  <c r="L240" i="18"/>
  <c r="H242" i="18" l="1"/>
  <c r="L241" i="18"/>
  <c r="H243" i="18" l="1"/>
  <c r="L242" i="18"/>
  <c r="H244" i="18" l="1"/>
  <c r="L243" i="18"/>
  <c r="H245" i="18" l="1"/>
  <c r="L244" i="18"/>
  <c r="H246" i="18" l="1"/>
  <c r="L245" i="18"/>
  <c r="H247" i="18" l="1"/>
  <c r="L246" i="18"/>
  <c r="H248" i="18" l="1"/>
  <c r="L247" i="18"/>
  <c r="H249" i="18" l="1"/>
  <c r="L248" i="18"/>
  <c r="H250" i="18" l="1"/>
  <c r="L249" i="18"/>
  <c r="H251" i="18" l="1"/>
  <c r="L250" i="18"/>
  <c r="H252" i="18" l="1"/>
  <c r="L251" i="18"/>
  <c r="H253" i="18" l="1"/>
  <c r="L252" i="18"/>
  <c r="H254" i="18" l="1"/>
  <c r="L253" i="18"/>
  <c r="H255" i="18" l="1"/>
  <c r="L255" i="18" s="1"/>
  <c r="L254" i="18"/>
</calcChain>
</file>

<file path=xl/sharedStrings.xml><?xml version="1.0" encoding="utf-8"?>
<sst xmlns="http://schemas.openxmlformats.org/spreadsheetml/2006/main" count="432" uniqueCount="178">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</sst>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1" xfId="0" applyFill="1" applyBorder="1">
      <alignment vertical="center"/>
    </xf>
    <xf numFmtId="0" fontId="0" fillId="3" borderId="44" xfId="0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40" xfId="0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6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5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1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1" xfId="0" applyFont="1" applyFill="1" applyBorder="1">
      <alignment vertical="center"/>
    </xf>
    <xf numFmtId="0" fontId="26" fillId="44" borderId="46" xfId="0" applyFont="1" applyFill="1" applyBorder="1">
      <alignment vertical="center"/>
    </xf>
    <xf numFmtId="0" fontId="2" fillId="0" borderId="52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50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50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8" xfId="0" applyFill="1" applyBorder="1">
      <alignment vertical="center"/>
    </xf>
    <xf numFmtId="176" fontId="0" fillId="40" borderId="48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9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179" fontId="2" fillId="3" borderId="35" xfId="0" applyNumberFormat="1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1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40" xfId="0" applyFill="1" applyBorder="1">
      <alignment vertical="center"/>
    </xf>
    <xf numFmtId="0" fontId="0" fillId="43" borderId="41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0" fontId="2" fillId="43" borderId="41" xfId="0" applyFont="1" applyFill="1" applyBorder="1">
      <alignment vertical="center"/>
    </xf>
    <xf numFmtId="0" fontId="0" fillId="43" borderId="45" xfId="0" applyFill="1" applyBorder="1">
      <alignment vertical="center"/>
    </xf>
    <xf numFmtId="0" fontId="0" fillId="43" borderId="44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182" fontId="2" fillId="5" borderId="1" xfId="0" applyNumberFormat="1" applyFon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43" borderId="5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2" fillId="41" borderId="4" xfId="0" applyFont="1" applyFill="1" applyBorder="1">
      <alignment vertical="center"/>
    </xf>
    <xf numFmtId="176" fontId="2" fillId="41" borderId="4" xfId="0" applyNumberFormat="1" applyFont="1" applyFill="1" applyBorder="1">
      <alignment vertical="center"/>
    </xf>
    <xf numFmtId="176" fontId="2" fillId="43" borderId="4" xfId="0" applyNumberFormat="1" applyFont="1" applyFill="1" applyBorder="1">
      <alignment vertical="center"/>
    </xf>
    <xf numFmtId="176" fontId="2" fillId="41" borderId="29" xfId="0" applyNumberFormat="1" applyFont="1" applyFill="1" applyBorder="1">
      <alignment vertical="center"/>
    </xf>
    <xf numFmtId="176" fontId="2" fillId="2" borderId="4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79" fontId="2" fillId="39" borderId="37" xfId="0" applyNumberFormat="1" applyFont="1" applyFill="1" applyBorder="1" applyAlignment="1">
      <alignment horizontal="center" vertical="center"/>
    </xf>
    <xf numFmtId="179" fontId="2" fillId="39" borderId="58" xfId="0" applyNumberFormat="1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3" xfId="0" applyFont="1" applyFill="1" applyBorder="1" applyAlignment="1">
      <alignment horizontal="center" vertical="center"/>
    </xf>
    <xf numFmtId="0" fontId="2" fillId="41" borderId="59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182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176" fontId="2" fillId="45" borderId="4" xfId="0" applyNumberFormat="1" applyFont="1" applyFill="1" applyBorder="1">
      <alignment vertical="center"/>
    </xf>
    <xf numFmtId="0" fontId="0" fillId="45" borderId="45" xfId="0" applyFill="1" applyBorder="1">
      <alignment vertical="center"/>
    </xf>
    <xf numFmtId="0" fontId="0" fillId="45" borderId="44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M255"/>
  <sheetViews>
    <sheetView tabSelected="1" workbookViewId="0">
      <selection activeCell="N20" sqref="N2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85" customWidth="1"/>
    <col min="5" max="5" width="12.5" style="28" bestFit="1" customWidth="1"/>
    <col min="6" max="6" width="11.25" style="134" customWidth="1"/>
    <col min="7" max="7" width="14.25" style="134" customWidth="1"/>
    <col min="8" max="8" width="14.875" style="52" bestFit="1" customWidth="1"/>
    <col min="9" max="9" width="8.75" style="173" customWidth="1"/>
    <col min="10" max="10" width="16.625" style="136" bestFit="1" customWidth="1"/>
    <col min="11" max="11" width="9.125" style="137" bestFit="1" customWidth="1"/>
    <col min="12" max="12" width="16.625" style="193" bestFit="1" customWidth="1"/>
  </cols>
  <sheetData>
    <row r="1" spans="1:13" x14ac:dyDescent="0.3">
      <c r="A1" s="200"/>
      <c r="B1" s="200"/>
      <c r="C1" s="201"/>
      <c r="D1" s="202" t="s">
        <v>88</v>
      </c>
      <c r="E1" s="203"/>
      <c r="F1" s="203"/>
      <c r="G1" s="203"/>
      <c r="H1" s="204" t="s">
        <v>172</v>
      </c>
      <c r="I1" s="204"/>
      <c r="J1" s="205" t="s">
        <v>173</v>
      </c>
      <c r="K1" s="206"/>
      <c r="L1" s="210" t="s">
        <v>13</v>
      </c>
    </row>
    <row r="2" spans="1:13" ht="33" x14ac:dyDescent="0.3">
      <c r="A2" s="200"/>
      <c r="B2" s="200"/>
      <c r="C2" s="201"/>
      <c r="D2" s="188" t="s">
        <v>169</v>
      </c>
      <c r="E2" s="158" t="s">
        <v>168</v>
      </c>
      <c r="F2" s="159" t="s">
        <v>174</v>
      </c>
      <c r="G2" s="159" t="s">
        <v>175</v>
      </c>
      <c r="H2" s="160" t="s">
        <v>89</v>
      </c>
      <c r="I2" s="170" t="s">
        <v>15</v>
      </c>
      <c r="J2" s="174" t="s">
        <v>90</v>
      </c>
      <c r="K2" s="161" t="s">
        <v>15</v>
      </c>
      <c r="L2" s="211"/>
    </row>
    <row r="3" spans="1:13" s="26" customFormat="1" x14ac:dyDescent="0.3">
      <c r="A3" s="34" t="s">
        <v>16</v>
      </c>
      <c r="B3" s="34"/>
      <c r="C3" s="35"/>
      <c r="D3" s="189">
        <v>0</v>
      </c>
      <c r="E3" s="53"/>
      <c r="F3" s="162"/>
      <c r="G3" s="162"/>
      <c r="H3" s="163">
        <v>800000</v>
      </c>
      <c r="I3" s="164"/>
      <c r="J3" s="168">
        <v>0</v>
      </c>
      <c r="K3" s="34"/>
      <c r="L3" s="193"/>
    </row>
    <row r="4" spans="1:13" s="32" customFormat="1" hidden="1" x14ac:dyDescent="0.3">
      <c r="A4" s="32">
        <v>1</v>
      </c>
      <c r="B4" s="199">
        <v>2022</v>
      </c>
      <c r="C4" s="186">
        <v>1</v>
      </c>
      <c r="D4" s="190">
        <v>2500000</v>
      </c>
      <c r="E4" s="165">
        <v>0</v>
      </c>
      <c r="F4" s="166"/>
      <c r="G4" s="166">
        <v>400000</v>
      </c>
      <c r="H4" s="163">
        <f t="shared" ref="H4:H15" si="0" xml:space="preserve"> (H3 + G4) + ((H3 + G4) * K4 )</f>
        <v>1212000</v>
      </c>
      <c r="I4" s="164"/>
      <c r="J4" s="168">
        <v>0</v>
      </c>
      <c r="K4" s="34">
        <v>0.01</v>
      </c>
      <c r="L4" s="193"/>
      <c r="M4" s="141"/>
    </row>
    <row r="5" spans="1:13" s="32" customFormat="1" hidden="1" x14ac:dyDescent="0.3">
      <c r="B5" s="199"/>
      <c r="C5" s="186">
        <v>2</v>
      </c>
      <c r="D5" s="190">
        <v>2500000</v>
      </c>
      <c r="E5" s="165">
        <v>0</v>
      </c>
      <c r="F5" s="166"/>
      <c r="G5" s="166">
        <v>400000</v>
      </c>
      <c r="H5" s="163">
        <f t="shared" si="0"/>
        <v>1628120</v>
      </c>
      <c r="I5" s="164"/>
      <c r="J5" s="168">
        <v>0</v>
      </c>
      <c r="K5" s="34">
        <v>0.01</v>
      </c>
      <c r="L5" s="193"/>
      <c r="M5" s="141"/>
    </row>
    <row r="6" spans="1:13" s="32" customFormat="1" hidden="1" x14ac:dyDescent="0.3">
      <c r="B6" s="199"/>
      <c r="C6" s="186">
        <v>3</v>
      </c>
      <c r="D6" s="190">
        <v>2500000</v>
      </c>
      <c r="E6" s="165">
        <v>0</v>
      </c>
      <c r="F6" s="166"/>
      <c r="G6" s="166">
        <v>400000</v>
      </c>
      <c r="H6" s="163">
        <f t="shared" si="0"/>
        <v>2048401.2</v>
      </c>
      <c r="I6" s="164"/>
      <c r="J6" s="168">
        <v>0</v>
      </c>
      <c r="K6" s="34">
        <v>0.01</v>
      </c>
      <c r="L6" s="193"/>
      <c r="M6" s="141"/>
    </row>
    <row r="7" spans="1:13" s="32" customFormat="1" hidden="1" x14ac:dyDescent="0.3">
      <c r="B7" s="199"/>
      <c r="C7" s="186">
        <v>4</v>
      </c>
      <c r="D7" s="190">
        <v>2500000</v>
      </c>
      <c r="E7" s="165">
        <v>0</v>
      </c>
      <c r="F7" s="166"/>
      <c r="G7" s="166">
        <v>400000</v>
      </c>
      <c r="H7" s="163">
        <f t="shared" si="0"/>
        <v>2472885.2120000003</v>
      </c>
      <c r="I7" s="164"/>
      <c r="J7" s="168">
        <v>0</v>
      </c>
      <c r="K7" s="34">
        <v>0.01</v>
      </c>
      <c r="L7" s="193"/>
      <c r="M7" s="141"/>
    </row>
    <row r="8" spans="1:13" s="32" customFormat="1" hidden="1" x14ac:dyDescent="0.3">
      <c r="B8" s="199"/>
      <c r="C8" s="186">
        <v>5</v>
      </c>
      <c r="D8" s="190">
        <v>2500000</v>
      </c>
      <c r="E8" s="165">
        <v>1000000</v>
      </c>
      <c r="F8" s="166"/>
      <c r="G8" s="166">
        <v>400000</v>
      </c>
      <c r="H8" s="163">
        <f t="shared" si="0"/>
        <v>2901614.0641200002</v>
      </c>
      <c r="I8" s="164"/>
      <c r="J8" s="168">
        <v>0</v>
      </c>
      <c r="K8" s="34">
        <v>0.01</v>
      </c>
      <c r="L8" s="193"/>
      <c r="M8" s="141"/>
    </row>
    <row r="9" spans="1:13" s="32" customFormat="1" hidden="1" x14ac:dyDescent="0.3">
      <c r="B9" s="199"/>
      <c r="C9" s="186">
        <v>6</v>
      </c>
      <c r="D9" s="190">
        <v>2500000</v>
      </c>
      <c r="E9" s="165">
        <v>0</v>
      </c>
      <c r="F9" s="166"/>
      <c r="G9" s="166">
        <v>400000</v>
      </c>
      <c r="H9" s="163">
        <f t="shared" si="0"/>
        <v>3334630.2047612001</v>
      </c>
      <c r="I9" s="164"/>
      <c r="J9" s="168">
        <v>0</v>
      </c>
      <c r="K9" s="34">
        <v>0.01</v>
      </c>
      <c r="L9" s="193"/>
      <c r="M9" s="141"/>
    </row>
    <row r="10" spans="1:13" s="32" customFormat="1" hidden="1" x14ac:dyDescent="0.3">
      <c r="B10" s="199"/>
      <c r="C10" s="186">
        <v>7</v>
      </c>
      <c r="D10" s="190">
        <v>2500000</v>
      </c>
      <c r="E10" s="165">
        <v>600000</v>
      </c>
      <c r="F10" s="166"/>
      <c r="G10" s="166">
        <v>400000</v>
      </c>
      <c r="H10" s="163">
        <f t="shared" si="0"/>
        <v>3771976.5068088123</v>
      </c>
      <c r="I10" s="164"/>
      <c r="J10" s="168">
        <v>0</v>
      </c>
      <c r="K10" s="34">
        <v>0.01</v>
      </c>
      <c r="L10" s="193"/>
      <c r="M10" s="141"/>
    </row>
    <row r="11" spans="1:13" s="32" customFormat="1" hidden="1" x14ac:dyDescent="0.3">
      <c r="B11" s="199"/>
      <c r="C11" s="186">
        <v>8</v>
      </c>
      <c r="D11" s="190">
        <v>2500000</v>
      </c>
      <c r="E11" s="165">
        <v>5056544</v>
      </c>
      <c r="F11" s="166"/>
      <c r="G11" s="166">
        <v>400000</v>
      </c>
      <c r="H11" s="163">
        <f t="shared" si="0"/>
        <v>4213696.2718769005</v>
      </c>
      <c r="I11" s="164"/>
      <c r="J11" s="168">
        <v>0</v>
      </c>
      <c r="K11" s="34">
        <v>0.01</v>
      </c>
      <c r="L11" s="193"/>
      <c r="M11" s="141"/>
    </row>
    <row r="12" spans="1:13" s="32" customFormat="1" hidden="1" x14ac:dyDescent="0.3">
      <c r="B12" s="199"/>
      <c r="C12" s="186">
        <v>9</v>
      </c>
      <c r="D12" s="190">
        <v>1800000</v>
      </c>
      <c r="E12" s="165">
        <v>1600000</v>
      </c>
      <c r="F12" s="166"/>
      <c r="G12" s="166">
        <v>400000</v>
      </c>
      <c r="H12" s="163">
        <f t="shared" si="0"/>
        <v>4696742.8047706848</v>
      </c>
      <c r="I12" s="164"/>
      <c r="J12" s="168">
        <v>0</v>
      </c>
      <c r="K12" s="34">
        <v>1.7999999999999999E-2</v>
      </c>
      <c r="L12" s="193"/>
      <c r="M12" s="141"/>
    </row>
    <row r="13" spans="1:13" s="32" customFormat="1" hidden="1" x14ac:dyDescent="0.3">
      <c r="B13" s="199"/>
      <c r="C13" s="186">
        <v>10</v>
      </c>
      <c r="D13" s="190">
        <v>4500000</v>
      </c>
      <c r="E13" s="165">
        <v>3700000</v>
      </c>
      <c r="F13" s="166"/>
      <c r="G13" s="166">
        <v>400000</v>
      </c>
      <c r="H13" s="163">
        <f t="shared" si="0"/>
        <v>4638035.9523413228</v>
      </c>
      <c r="I13" s="164"/>
      <c r="J13" s="168">
        <v>0</v>
      </c>
      <c r="K13" s="34">
        <v>-0.09</v>
      </c>
      <c r="L13" s="193"/>
      <c r="M13" s="141"/>
    </row>
    <row r="14" spans="1:13" s="33" customFormat="1" ht="15.75" hidden="1" customHeight="1" thickBot="1" x14ac:dyDescent="0.3">
      <c r="A14" s="32"/>
      <c r="B14" s="199"/>
      <c r="C14" s="186">
        <v>11</v>
      </c>
      <c r="D14" s="190">
        <v>3500000</v>
      </c>
      <c r="E14" s="165">
        <v>0</v>
      </c>
      <c r="F14" s="166"/>
      <c r="G14" s="166">
        <v>400000</v>
      </c>
      <c r="H14" s="163">
        <f t="shared" si="0"/>
        <v>5128720.5994834667</v>
      </c>
      <c r="I14" s="164"/>
      <c r="J14" s="168">
        <v>0</v>
      </c>
      <c r="K14" s="34">
        <v>1.7999999999999999E-2</v>
      </c>
      <c r="L14" s="193"/>
      <c r="M14" s="142"/>
    </row>
    <row r="15" spans="1:13" s="30" customFormat="1" ht="17.25" hidden="1" thickBot="1" x14ac:dyDescent="0.35">
      <c r="A15" s="54"/>
      <c r="B15" s="199"/>
      <c r="C15" s="187">
        <v>12</v>
      </c>
      <c r="D15" s="190">
        <v>2500000</v>
      </c>
      <c r="E15" s="167">
        <v>1000000</v>
      </c>
      <c r="F15" s="167"/>
      <c r="G15" s="167">
        <v>400000</v>
      </c>
      <c r="H15" s="168">
        <f t="shared" si="0"/>
        <v>5241227.1283103265</v>
      </c>
      <c r="I15" s="164"/>
      <c r="J15" s="168">
        <v>0</v>
      </c>
      <c r="K15" s="135">
        <v>-5.1999999999999998E-2</v>
      </c>
      <c r="L15" s="193"/>
      <c r="M15" s="49"/>
    </row>
    <row r="16" spans="1:13" s="46" customFormat="1" x14ac:dyDescent="0.3">
      <c r="A16" s="32">
        <v>2</v>
      </c>
      <c r="B16" s="208">
        <v>2023</v>
      </c>
      <c r="C16" s="186">
        <v>1</v>
      </c>
      <c r="D16" s="190">
        <v>2500000</v>
      </c>
      <c r="E16" s="165">
        <v>0</v>
      </c>
      <c r="F16" s="166"/>
      <c r="G16" s="166">
        <v>400000</v>
      </c>
      <c r="H16" s="163">
        <f xml:space="preserve"> (H15 + 400000) + ((H15 + 400000) * K16 )</f>
        <v>5906364.8033409119</v>
      </c>
      <c r="I16" s="164"/>
      <c r="J16" s="168">
        <v>0</v>
      </c>
      <c r="K16" s="34">
        <v>4.7E-2</v>
      </c>
      <c r="L16" s="193"/>
      <c r="M16" s="143"/>
    </row>
    <row r="17" spans="1:13" s="32" customFormat="1" x14ac:dyDescent="0.3">
      <c r="B17" s="208"/>
      <c r="C17" s="186">
        <v>2</v>
      </c>
      <c r="D17" s="190">
        <v>2500000</v>
      </c>
      <c r="E17" s="165">
        <v>0</v>
      </c>
      <c r="F17" s="166"/>
      <c r="G17" s="166">
        <v>400000</v>
      </c>
      <c r="H17" s="163">
        <f xml:space="preserve"> (H16 + 400000) + ((H16 + 400000) * K17 )</f>
        <v>6325283.8977509346</v>
      </c>
      <c r="I17" s="164"/>
      <c r="J17" s="168">
        <v>0</v>
      </c>
      <c r="K17" s="34">
        <v>3.0000000000000001E-3</v>
      </c>
      <c r="L17" s="193"/>
      <c r="M17" s="141"/>
    </row>
    <row r="18" spans="1:13" s="32" customFormat="1" x14ac:dyDescent="0.3">
      <c r="B18" s="208"/>
      <c r="C18" s="186">
        <v>3</v>
      </c>
      <c r="D18" s="190">
        <v>2500000</v>
      </c>
      <c r="E18" s="165">
        <v>0</v>
      </c>
      <c r="F18" s="166"/>
      <c r="G18" s="166">
        <v>400000</v>
      </c>
      <c r="H18" s="163">
        <f xml:space="preserve"> (H17 + 400000) + ((H17 + 400000) * K18 )</f>
        <v>6557151.8003071612</v>
      </c>
      <c r="I18" s="164"/>
      <c r="J18" s="168">
        <v>19000000</v>
      </c>
      <c r="K18" s="34">
        <v>-2.5000000000000001E-2</v>
      </c>
      <c r="L18" s="193"/>
      <c r="M18" s="141"/>
    </row>
    <row r="19" spans="1:13" s="32" customFormat="1" x14ac:dyDescent="0.3">
      <c r="B19" s="208"/>
      <c r="C19" s="186">
        <v>4</v>
      </c>
      <c r="D19" s="190">
        <v>500000</v>
      </c>
      <c r="E19" s="165">
        <v>0</v>
      </c>
      <c r="F19" s="166"/>
      <c r="G19" s="166">
        <v>400000</v>
      </c>
      <c r="H19" s="163">
        <f xml:space="preserve"> (H18 + 400000) + ((H18 + 400000) * K19 )</f>
        <v>6365793.8972810525</v>
      </c>
      <c r="I19" s="164"/>
      <c r="J19" s="168">
        <f xml:space="preserve"> (J18 + D19 - E19) + ((J18 + D19 - E19) * K19)</f>
        <v>17842500</v>
      </c>
      <c r="K19" s="34">
        <v>-8.5000000000000006E-2</v>
      </c>
      <c r="L19" s="193"/>
      <c r="M19" s="141"/>
    </row>
    <row r="20" spans="1:13" s="27" customFormat="1" x14ac:dyDescent="0.3">
      <c r="B20" s="208"/>
      <c r="C20" s="38">
        <v>5</v>
      </c>
      <c r="D20" s="190">
        <v>100000</v>
      </c>
      <c r="E20" s="169">
        <v>0</v>
      </c>
      <c r="F20" s="166">
        <v>100000</v>
      </c>
      <c r="G20" s="166">
        <v>400000</v>
      </c>
      <c r="H20" s="163">
        <f xml:space="preserve"> (H19 + G20 + F20) + ((H19 + G20 + F20) * I20 )</f>
        <v>7957455.1269487403</v>
      </c>
      <c r="I20" s="171">
        <v>0.159</v>
      </c>
      <c r="J20" s="168">
        <f xml:space="preserve"> (J19 + D20 - E20) + ((J19 + D20 - E20) * K20)</f>
        <v>16148250</v>
      </c>
      <c r="K20" s="34">
        <v>-0.1</v>
      </c>
      <c r="L20" s="194">
        <f xml:space="preserve"> H20 + J20</f>
        <v>24105705.12694874</v>
      </c>
      <c r="M20" s="144"/>
    </row>
    <row r="21" spans="1:13" s="27" customFormat="1" x14ac:dyDescent="0.3">
      <c r="B21" s="208"/>
      <c r="C21" s="38">
        <v>6</v>
      </c>
      <c r="D21" s="190">
        <v>15000000</v>
      </c>
      <c r="E21" s="169">
        <v>0</v>
      </c>
      <c r="F21" s="166">
        <v>750000</v>
      </c>
      <c r="G21" s="166">
        <v>500000</v>
      </c>
      <c r="H21" s="163">
        <f xml:space="preserve"> (H20 + G21 + F21) + ((H20 + G21 + F21) * I21 )</f>
        <v>9373189.319233818</v>
      </c>
      <c r="I21" s="171">
        <v>1.7999999999999999E-2</v>
      </c>
      <c r="J21" s="168">
        <f t="shared" ref="J21:J84" si="1" xml:space="preserve"> (J20 + D21 - E21) + ((J20 + D21 - E21) * K21)</f>
        <v>31708918.5</v>
      </c>
      <c r="K21" s="34">
        <v>1.7999999999999999E-2</v>
      </c>
      <c r="L21" s="194">
        <f xml:space="preserve"> H21 + J21</f>
        <v>41082107.81923382</v>
      </c>
      <c r="M21" s="144"/>
    </row>
    <row r="22" spans="1:13" s="27" customFormat="1" x14ac:dyDescent="0.3">
      <c r="B22" s="208"/>
      <c r="C22" s="38">
        <v>7</v>
      </c>
      <c r="D22" s="190">
        <v>0</v>
      </c>
      <c r="E22" s="169">
        <v>0</v>
      </c>
      <c r="F22" s="166">
        <v>750000</v>
      </c>
      <c r="G22" s="166">
        <v>500000</v>
      </c>
      <c r="H22" s="163">
        <f t="shared" ref="H22:H85" si="2" xml:space="preserve"> (H21 + G22 + F22) + ((H21 + G22 + F22) * I22 )</f>
        <v>10814406.726980027</v>
      </c>
      <c r="I22" s="171">
        <v>1.7999999999999999E-2</v>
      </c>
      <c r="J22" s="168">
        <f t="shared" si="1"/>
        <v>32279679.033</v>
      </c>
      <c r="K22" s="34">
        <v>1.7999999999999999E-2</v>
      </c>
      <c r="L22" s="194">
        <f t="shared" ref="L22:L85" si="3" xml:space="preserve"> H22 + J22</f>
        <v>43094085.759980023</v>
      </c>
      <c r="M22" s="144"/>
    </row>
    <row r="23" spans="1:13" s="27" customFormat="1" x14ac:dyDescent="0.3">
      <c r="B23" s="208"/>
      <c r="C23" s="38">
        <v>8</v>
      </c>
      <c r="D23" s="190">
        <v>0</v>
      </c>
      <c r="E23" s="169">
        <v>0</v>
      </c>
      <c r="F23" s="166">
        <v>750000</v>
      </c>
      <c r="G23" s="166">
        <v>500000</v>
      </c>
      <c r="H23" s="163">
        <f t="shared" si="2"/>
        <v>12281566.048065668</v>
      </c>
      <c r="I23" s="171">
        <v>1.7999999999999999E-2</v>
      </c>
      <c r="J23" s="168">
        <f t="shared" si="1"/>
        <v>32860713.255594</v>
      </c>
      <c r="K23" s="34">
        <v>1.7999999999999999E-2</v>
      </c>
      <c r="L23" s="194">
        <f t="shared" si="3"/>
        <v>45142279.30365967</v>
      </c>
      <c r="M23" s="144"/>
    </row>
    <row r="24" spans="1:13" s="27" customFormat="1" x14ac:dyDescent="0.3">
      <c r="B24" s="208"/>
      <c r="C24" s="38">
        <v>9</v>
      </c>
      <c r="D24" s="190">
        <v>0</v>
      </c>
      <c r="E24" s="169">
        <v>0</v>
      </c>
      <c r="F24" s="166">
        <v>750000</v>
      </c>
      <c r="G24" s="166">
        <v>500000</v>
      </c>
      <c r="H24" s="163">
        <f t="shared" si="2"/>
        <v>13775134.236930851</v>
      </c>
      <c r="I24" s="171">
        <v>1.7999999999999999E-2</v>
      </c>
      <c r="J24" s="168">
        <f t="shared" si="1"/>
        <v>33452206.094194692</v>
      </c>
      <c r="K24" s="34">
        <v>1.7999999999999999E-2</v>
      </c>
      <c r="L24" s="194">
        <f t="shared" si="3"/>
        <v>47227340.331125543</v>
      </c>
      <c r="M24" s="144"/>
    </row>
    <row r="25" spans="1:13" s="27" customFormat="1" x14ac:dyDescent="0.3">
      <c r="B25" s="208"/>
      <c r="C25" s="38">
        <v>10</v>
      </c>
      <c r="D25" s="190">
        <v>0</v>
      </c>
      <c r="E25" s="169">
        <v>0</v>
      </c>
      <c r="F25" s="166">
        <v>750000</v>
      </c>
      <c r="G25" s="166">
        <v>500000</v>
      </c>
      <c r="H25" s="163">
        <f t="shared" si="2"/>
        <v>15295586.653195607</v>
      </c>
      <c r="I25" s="171">
        <v>1.7999999999999999E-2</v>
      </c>
      <c r="J25" s="168">
        <f t="shared" si="1"/>
        <v>34054345.803890198</v>
      </c>
      <c r="K25" s="34">
        <v>1.7999999999999999E-2</v>
      </c>
      <c r="L25" s="194">
        <f t="shared" si="3"/>
        <v>49349932.457085803</v>
      </c>
      <c r="M25" s="144"/>
    </row>
    <row r="26" spans="1:13" s="39" customFormat="1" ht="17.25" thickBot="1" x14ac:dyDescent="0.35">
      <c r="A26" s="27"/>
      <c r="B26" s="208"/>
      <c r="C26" s="38">
        <v>11</v>
      </c>
      <c r="D26" s="190">
        <v>0</v>
      </c>
      <c r="E26" s="169">
        <v>0</v>
      </c>
      <c r="F26" s="166">
        <v>750000</v>
      </c>
      <c r="G26" s="166">
        <v>500000</v>
      </c>
      <c r="H26" s="163">
        <f t="shared" si="2"/>
        <v>16843407.212953128</v>
      </c>
      <c r="I26" s="171">
        <v>1.7999999999999999E-2</v>
      </c>
      <c r="J26" s="168">
        <f t="shared" si="1"/>
        <v>34667324.028360225</v>
      </c>
      <c r="K26" s="34">
        <v>1.7999999999999999E-2</v>
      </c>
      <c r="L26" s="194">
        <f t="shared" si="3"/>
        <v>51510731.241313353</v>
      </c>
      <c r="M26" s="145"/>
    </row>
    <row r="27" spans="1:13" s="261" customFormat="1" ht="17.25" thickBot="1" x14ac:dyDescent="0.35">
      <c r="A27" s="252"/>
      <c r="B27" s="208"/>
      <c r="C27" s="253">
        <v>12</v>
      </c>
      <c r="D27" s="254">
        <v>0</v>
      </c>
      <c r="E27" s="255">
        <v>0</v>
      </c>
      <c r="F27" s="255">
        <v>750000</v>
      </c>
      <c r="G27" s="255">
        <v>500000</v>
      </c>
      <c r="H27" s="256">
        <f t="shared" si="2"/>
        <v>18419088.542786285</v>
      </c>
      <c r="I27" s="257">
        <v>1.7999999999999999E-2</v>
      </c>
      <c r="J27" s="256">
        <f t="shared" si="1"/>
        <v>35291335.860870712</v>
      </c>
      <c r="K27" s="258">
        <v>1.7999999999999999E-2</v>
      </c>
      <c r="L27" s="259">
        <f t="shared" si="3"/>
        <v>53710424.403656997</v>
      </c>
      <c r="M27" s="260"/>
    </row>
    <row r="28" spans="1:13" s="36" customFormat="1" x14ac:dyDescent="0.3">
      <c r="A28" s="36">
        <v>3</v>
      </c>
      <c r="B28" s="207">
        <v>2024</v>
      </c>
      <c r="C28" s="37">
        <v>1</v>
      </c>
      <c r="D28" s="190">
        <v>0</v>
      </c>
      <c r="E28" s="169">
        <v>0</v>
      </c>
      <c r="F28" s="133">
        <v>750000</v>
      </c>
      <c r="G28" s="133">
        <v>500000</v>
      </c>
      <c r="H28" s="50">
        <f t="shared" si="2"/>
        <v>20023132.136556439</v>
      </c>
      <c r="I28" s="172">
        <v>1.7999999999999999E-2</v>
      </c>
      <c r="J28" s="31">
        <f t="shared" si="1"/>
        <v>35432501.204314195</v>
      </c>
      <c r="K28" s="138">
        <v>4.0000000000000001E-3</v>
      </c>
      <c r="L28" s="196">
        <f t="shared" si="3"/>
        <v>55455633.340870634</v>
      </c>
      <c r="M28" s="146"/>
    </row>
    <row r="29" spans="1:13" s="43" customFormat="1" x14ac:dyDescent="0.3">
      <c r="B29" s="208"/>
      <c r="C29" s="44">
        <v>2</v>
      </c>
      <c r="D29" s="190">
        <v>0</v>
      </c>
      <c r="E29" s="169">
        <v>0</v>
      </c>
      <c r="F29" s="132">
        <v>750000</v>
      </c>
      <c r="G29" s="132">
        <v>500000</v>
      </c>
      <c r="H29" s="51">
        <f t="shared" si="2"/>
        <v>21656048.515014455</v>
      </c>
      <c r="I29" s="172">
        <v>1.7999999999999999E-2</v>
      </c>
      <c r="J29" s="31">
        <f t="shared" si="1"/>
        <v>36070286.225991853</v>
      </c>
      <c r="K29" s="35">
        <v>1.7999999999999999E-2</v>
      </c>
      <c r="L29" s="194">
        <f t="shared" si="3"/>
        <v>57726334.741006307</v>
      </c>
      <c r="M29" s="147"/>
    </row>
    <row r="30" spans="1:13" s="27" customFormat="1" x14ac:dyDescent="0.3">
      <c r="B30" s="208"/>
      <c r="C30" s="38">
        <v>3</v>
      </c>
      <c r="D30" s="190">
        <v>0</v>
      </c>
      <c r="E30" s="169">
        <v>0</v>
      </c>
      <c r="F30" s="132">
        <v>750000</v>
      </c>
      <c r="G30" s="132">
        <v>500000</v>
      </c>
      <c r="H30" s="51">
        <f t="shared" si="2"/>
        <v>23318357.388284713</v>
      </c>
      <c r="I30" s="172">
        <v>1.7999999999999999E-2</v>
      </c>
      <c r="J30" s="31">
        <f t="shared" si="1"/>
        <v>36719551.378059708</v>
      </c>
      <c r="K30" s="35">
        <v>1.7999999999999999E-2</v>
      </c>
      <c r="L30" s="194">
        <f t="shared" si="3"/>
        <v>60037908.766344421</v>
      </c>
      <c r="M30" s="144"/>
    </row>
    <row r="31" spans="1:13" s="27" customFormat="1" x14ac:dyDescent="0.3">
      <c r="B31" s="208"/>
      <c r="C31" s="38">
        <v>4</v>
      </c>
      <c r="D31" s="190">
        <v>0</v>
      </c>
      <c r="E31" s="169">
        <v>0</v>
      </c>
      <c r="F31" s="132">
        <v>750000</v>
      </c>
      <c r="G31" s="132">
        <v>500000</v>
      </c>
      <c r="H31" s="51">
        <f t="shared" si="2"/>
        <v>25010587.821273837</v>
      </c>
      <c r="I31" s="172">
        <v>1.7999999999999999E-2</v>
      </c>
      <c r="J31" s="31">
        <f t="shared" si="1"/>
        <v>37380503.302864783</v>
      </c>
      <c r="K31" s="35">
        <v>1.7999999999999999E-2</v>
      </c>
      <c r="L31" s="194">
        <f t="shared" si="3"/>
        <v>62391091.124138623</v>
      </c>
      <c r="M31" s="144"/>
    </row>
    <row r="32" spans="1:13" s="27" customFormat="1" x14ac:dyDescent="0.3">
      <c r="B32" s="208"/>
      <c r="C32" s="38">
        <v>5</v>
      </c>
      <c r="D32" s="190">
        <v>0</v>
      </c>
      <c r="E32" s="169">
        <v>0</v>
      </c>
      <c r="F32" s="132">
        <v>750000</v>
      </c>
      <c r="G32" s="132">
        <v>500000</v>
      </c>
      <c r="H32" s="51">
        <f t="shared" si="2"/>
        <v>26733278.402056765</v>
      </c>
      <c r="I32" s="172">
        <v>1.7999999999999999E-2</v>
      </c>
      <c r="J32" s="31">
        <f t="shared" si="1"/>
        <v>38053352.362316348</v>
      </c>
      <c r="K32" s="35">
        <v>1.7999999999999999E-2</v>
      </c>
      <c r="L32" s="194">
        <f t="shared" si="3"/>
        <v>64786630.764373109</v>
      </c>
      <c r="M32" s="144"/>
    </row>
    <row r="33" spans="1:13" s="27" customFormat="1" x14ac:dyDescent="0.3">
      <c r="B33" s="208"/>
      <c r="C33" s="38">
        <v>6</v>
      </c>
      <c r="D33" s="190">
        <v>1000000</v>
      </c>
      <c r="E33" s="169">
        <v>0</v>
      </c>
      <c r="F33" s="132">
        <v>750000</v>
      </c>
      <c r="G33" s="132">
        <v>500000</v>
      </c>
      <c r="H33" s="51">
        <f t="shared" si="2"/>
        <v>28486977.413293786</v>
      </c>
      <c r="I33" s="172">
        <v>1.7999999999999999E-2</v>
      </c>
      <c r="J33" s="31">
        <f t="shared" si="1"/>
        <v>39756312.704838045</v>
      </c>
      <c r="K33" s="35">
        <v>1.7999999999999999E-2</v>
      </c>
      <c r="L33" s="194">
        <f t="shared" si="3"/>
        <v>68243290.118131831</v>
      </c>
      <c r="M33" s="144"/>
    </row>
    <row r="34" spans="1:13" s="27" customFormat="1" x14ac:dyDescent="0.3">
      <c r="B34" s="208"/>
      <c r="C34" s="38">
        <v>7</v>
      </c>
      <c r="D34" s="190">
        <v>1000000</v>
      </c>
      <c r="E34" s="169">
        <v>0</v>
      </c>
      <c r="F34" s="132">
        <v>750000</v>
      </c>
      <c r="G34" s="132">
        <v>500000</v>
      </c>
      <c r="H34" s="51">
        <f t="shared" si="2"/>
        <v>30272243.006733075</v>
      </c>
      <c r="I34" s="172">
        <v>1.7999999999999999E-2</v>
      </c>
      <c r="J34" s="31">
        <f t="shared" si="1"/>
        <v>41489926.333525129</v>
      </c>
      <c r="K34" s="35">
        <v>1.7999999999999999E-2</v>
      </c>
      <c r="L34" s="194">
        <f t="shared" si="3"/>
        <v>71762169.340258211</v>
      </c>
      <c r="M34" s="144"/>
    </row>
    <row r="35" spans="1:13" s="27" customFormat="1" x14ac:dyDescent="0.3">
      <c r="B35" s="208"/>
      <c r="C35" s="38">
        <v>8</v>
      </c>
      <c r="D35" s="190">
        <v>1000000</v>
      </c>
      <c r="E35" s="169">
        <v>0</v>
      </c>
      <c r="F35" s="132">
        <v>750000</v>
      </c>
      <c r="G35" s="132">
        <v>500000</v>
      </c>
      <c r="H35" s="51">
        <f t="shared" si="2"/>
        <v>32089643.380854271</v>
      </c>
      <c r="I35" s="172">
        <v>1.7999999999999999E-2</v>
      </c>
      <c r="J35" s="31">
        <f t="shared" si="1"/>
        <v>43254745.007528581</v>
      </c>
      <c r="K35" s="35">
        <v>1.7999999999999999E-2</v>
      </c>
      <c r="L35" s="194">
        <f t="shared" si="3"/>
        <v>75344388.388382852</v>
      </c>
      <c r="M35" s="144"/>
    </row>
    <row r="36" spans="1:13" s="27" customFormat="1" x14ac:dyDescent="0.3">
      <c r="B36" s="208"/>
      <c r="C36" s="38">
        <v>9</v>
      </c>
      <c r="D36" s="190">
        <v>1000000</v>
      </c>
      <c r="E36" s="169">
        <v>0</v>
      </c>
      <c r="F36" s="132">
        <v>750000</v>
      </c>
      <c r="G36" s="132">
        <v>500000</v>
      </c>
      <c r="H36" s="51">
        <f t="shared" si="2"/>
        <v>33939756.961709648</v>
      </c>
      <c r="I36" s="172">
        <v>1.7999999999999999E-2</v>
      </c>
      <c r="J36" s="31">
        <f t="shared" si="1"/>
        <v>45051330.417664096</v>
      </c>
      <c r="K36" s="35">
        <v>1.7999999999999999E-2</v>
      </c>
      <c r="L36" s="194">
        <f t="shared" si="3"/>
        <v>78991087.379373744</v>
      </c>
      <c r="M36" s="144"/>
    </row>
    <row r="37" spans="1:13" s="27" customFormat="1" x14ac:dyDescent="0.3">
      <c r="B37" s="208"/>
      <c r="C37" s="38">
        <v>10</v>
      </c>
      <c r="D37" s="190">
        <v>1000000</v>
      </c>
      <c r="E37" s="169">
        <v>0</v>
      </c>
      <c r="F37" s="132">
        <v>750000</v>
      </c>
      <c r="G37" s="132">
        <v>500000</v>
      </c>
      <c r="H37" s="51">
        <f t="shared" si="2"/>
        <v>35823172.58702042</v>
      </c>
      <c r="I37" s="172">
        <v>1.7999999999999999E-2</v>
      </c>
      <c r="J37" s="31">
        <f t="shared" si="1"/>
        <v>46880254.36518205</v>
      </c>
      <c r="K37" s="35">
        <v>1.7999999999999999E-2</v>
      </c>
      <c r="L37" s="194">
        <f t="shared" si="3"/>
        <v>82703426.952202469</v>
      </c>
      <c r="M37" s="144"/>
    </row>
    <row r="38" spans="1:13" s="39" customFormat="1" ht="17.25" thickBot="1" x14ac:dyDescent="0.35">
      <c r="B38" s="208"/>
      <c r="C38" s="40">
        <v>11</v>
      </c>
      <c r="D38" s="190">
        <v>1000000</v>
      </c>
      <c r="E38" s="169">
        <v>0</v>
      </c>
      <c r="F38" s="132">
        <v>750000</v>
      </c>
      <c r="G38" s="132">
        <v>500000</v>
      </c>
      <c r="H38" s="51">
        <f t="shared" si="2"/>
        <v>37740489.693586789</v>
      </c>
      <c r="I38" s="172">
        <v>1.7999999999999999E-2</v>
      </c>
      <c r="J38" s="31">
        <f t="shared" si="1"/>
        <v>48742098.943755329</v>
      </c>
      <c r="K38" s="139">
        <v>1.7999999999999999E-2</v>
      </c>
      <c r="L38" s="194">
        <f t="shared" si="3"/>
        <v>86482588.637342125</v>
      </c>
      <c r="M38" s="145"/>
    </row>
    <row r="39" spans="1:13" s="156" customFormat="1" ht="17.25" thickBot="1" x14ac:dyDescent="0.35">
      <c r="A39" s="148"/>
      <c r="B39" s="208"/>
      <c r="C39" s="149">
        <v>12</v>
      </c>
      <c r="D39" s="191">
        <v>1000000</v>
      </c>
      <c r="E39" s="175">
        <v>0</v>
      </c>
      <c r="F39" s="150">
        <v>750000</v>
      </c>
      <c r="G39" s="150">
        <v>500000</v>
      </c>
      <c r="H39" s="151">
        <f t="shared" si="2"/>
        <v>39692318.508071348</v>
      </c>
      <c r="I39" s="152">
        <v>1.7999999999999999E-2</v>
      </c>
      <c r="J39" s="153">
        <f t="shared" si="1"/>
        <v>50637456.724742927</v>
      </c>
      <c r="K39" s="154">
        <v>1.7999999999999999E-2</v>
      </c>
      <c r="L39" s="195">
        <f t="shared" si="3"/>
        <v>90329775.232814282</v>
      </c>
      <c r="M39" s="155"/>
    </row>
    <row r="40" spans="1:13" s="36" customFormat="1" x14ac:dyDescent="0.3">
      <c r="A40" s="36">
        <v>4</v>
      </c>
      <c r="B40" s="208">
        <v>2025</v>
      </c>
      <c r="C40" s="37">
        <v>1</v>
      </c>
      <c r="D40" s="190">
        <v>1000000</v>
      </c>
      <c r="E40" s="169">
        <v>0</v>
      </c>
      <c r="F40" s="132">
        <v>750000</v>
      </c>
      <c r="G40" s="132">
        <v>500000</v>
      </c>
      <c r="H40" s="51">
        <f t="shared" si="2"/>
        <v>41679280.24121663</v>
      </c>
      <c r="I40" s="172">
        <v>1.7999999999999999E-2</v>
      </c>
      <c r="J40" s="31">
        <f t="shared" si="1"/>
        <v>51844006.551641896</v>
      </c>
      <c r="K40" s="138">
        <v>4.0000000000000001E-3</v>
      </c>
      <c r="L40" s="194">
        <f t="shared" si="3"/>
        <v>93523286.792858526</v>
      </c>
      <c r="M40" s="146"/>
    </row>
    <row r="41" spans="1:13" s="27" customFormat="1" x14ac:dyDescent="0.3">
      <c r="B41" s="208"/>
      <c r="C41" s="38">
        <v>2</v>
      </c>
      <c r="D41" s="190">
        <v>1000000</v>
      </c>
      <c r="E41" s="169">
        <v>0</v>
      </c>
      <c r="F41" s="132">
        <v>750000</v>
      </c>
      <c r="G41" s="132">
        <v>500000</v>
      </c>
      <c r="H41" s="51">
        <f t="shared" si="2"/>
        <v>43702007.285558529</v>
      </c>
      <c r="I41" s="172">
        <v>1.7999999999999999E-2</v>
      </c>
      <c r="J41" s="31">
        <f t="shared" si="1"/>
        <v>53795198.669571452</v>
      </c>
      <c r="K41" s="35">
        <v>1.7999999999999999E-2</v>
      </c>
      <c r="L41" s="194">
        <f t="shared" si="3"/>
        <v>97497205.955129981</v>
      </c>
      <c r="M41" s="144"/>
    </row>
    <row r="42" spans="1:13" s="27" customFormat="1" x14ac:dyDescent="0.3">
      <c r="B42" s="208"/>
      <c r="C42" s="38">
        <v>3</v>
      </c>
      <c r="D42" s="190">
        <v>1000000</v>
      </c>
      <c r="E42" s="169">
        <v>0</v>
      </c>
      <c r="F42" s="132">
        <v>750000</v>
      </c>
      <c r="G42" s="132">
        <v>500000</v>
      </c>
      <c r="H42" s="51">
        <f t="shared" si="2"/>
        <v>45761143.416698582</v>
      </c>
      <c r="I42" s="172">
        <v>1.7999999999999999E-2</v>
      </c>
      <c r="J42" s="31">
        <f t="shared" si="1"/>
        <v>55781512.245623738</v>
      </c>
      <c r="K42" s="35">
        <v>1.7999999999999999E-2</v>
      </c>
      <c r="L42" s="194">
        <f t="shared" si="3"/>
        <v>101542655.66232231</v>
      </c>
      <c r="M42" s="144"/>
    </row>
    <row r="43" spans="1:13" s="27" customFormat="1" x14ac:dyDescent="0.3">
      <c r="B43" s="208"/>
      <c r="C43" s="38">
        <v>4</v>
      </c>
      <c r="D43" s="190">
        <v>1000000</v>
      </c>
      <c r="E43" s="169">
        <v>0</v>
      </c>
      <c r="F43" s="132">
        <v>750000</v>
      </c>
      <c r="G43" s="132">
        <v>500000</v>
      </c>
      <c r="H43" s="51">
        <f t="shared" si="2"/>
        <v>47857343.998199157</v>
      </c>
      <c r="I43" s="172">
        <v>1.7999999999999999E-2</v>
      </c>
      <c r="J43" s="31">
        <f t="shared" si="1"/>
        <v>57803579.466044962</v>
      </c>
      <c r="K43" s="35">
        <v>1.7999999999999999E-2</v>
      </c>
      <c r="L43" s="194">
        <f t="shared" si="3"/>
        <v>105660923.46424413</v>
      </c>
      <c r="M43" s="144"/>
    </row>
    <row r="44" spans="1:13" s="27" customFormat="1" x14ac:dyDescent="0.3">
      <c r="B44" s="208"/>
      <c r="C44" s="38">
        <v>5</v>
      </c>
      <c r="D44" s="190">
        <v>1000000</v>
      </c>
      <c r="E44" s="169">
        <v>0</v>
      </c>
      <c r="F44" s="132">
        <v>750000</v>
      </c>
      <c r="G44" s="132">
        <v>500000</v>
      </c>
      <c r="H44" s="51">
        <f t="shared" si="2"/>
        <v>49991276.190166742</v>
      </c>
      <c r="I44" s="172">
        <v>1.7999999999999999E-2</v>
      </c>
      <c r="J44" s="31">
        <f t="shared" si="1"/>
        <v>59862043.896433771</v>
      </c>
      <c r="K44" s="35">
        <v>1.7999999999999999E-2</v>
      </c>
      <c r="L44" s="194">
        <f t="shared" si="3"/>
        <v>109853320.08660051</v>
      </c>
      <c r="M44" s="144"/>
    </row>
    <row r="45" spans="1:13" s="27" customFormat="1" x14ac:dyDescent="0.3">
      <c r="B45" s="208"/>
      <c r="C45" s="38">
        <v>6</v>
      </c>
      <c r="D45" s="190">
        <v>1000000</v>
      </c>
      <c r="E45" s="169">
        <v>0</v>
      </c>
      <c r="F45" s="132">
        <v>750000</v>
      </c>
      <c r="G45" s="132">
        <v>500000</v>
      </c>
      <c r="H45" s="51">
        <f t="shared" si="2"/>
        <v>52163619.161589742</v>
      </c>
      <c r="I45" s="172">
        <v>1.7999999999999999E-2</v>
      </c>
      <c r="J45" s="31">
        <f t="shared" si="1"/>
        <v>61957560.686569579</v>
      </c>
      <c r="K45" s="35">
        <v>1.7999999999999999E-2</v>
      </c>
      <c r="L45" s="194">
        <f t="shared" si="3"/>
        <v>114121179.84815931</v>
      </c>
      <c r="M45" s="144"/>
    </row>
    <row r="46" spans="1:13" s="27" customFormat="1" x14ac:dyDescent="0.3">
      <c r="B46" s="208"/>
      <c r="C46" s="38">
        <v>7</v>
      </c>
      <c r="D46" s="190">
        <v>1000000</v>
      </c>
      <c r="E46" s="169">
        <v>0</v>
      </c>
      <c r="F46" s="132">
        <v>750000</v>
      </c>
      <c r="G46" s="132">
        <v>500000</v>
      </c>
      <c r="H46" s="51">
        <f t="shared" si="2"/>
        <v>54375064.306498356</v>
      </c>
      <c r="I46" s="172">
        <v>1.7999999999999999E-2</v>
      </c>
      <c r="J46" s="31">
        <f t="shared" si="1"/>
        <v>64090796.778927833</v>
      </c>
      <c r="K46" s="35">
        <v>1.7999999999999999E-2</v>
      </c>
      <c r="L46" s="194">
        <f t="shared" si="3"/>
        <v>118465861.08542618</v>
      </c>
      <c r="M46" s="144"/>
    </row>
    <row r="47" spans="1:13" s="27" customFormat="1" x14ac:dyDescent="0.3">
      <c r="B47" s="208"/>
      <c r="C47" s="38">
        <v>8</v>
      </c>
      <c r="D47" s="190">
        <v>1000000</v>
      </c>
      <c r="E47" s="169">
        <v>0</v>
      </c>
      <c r="F47" s="132">
        <v>750000</v>
      </c>
      <c r="G47" s="132">
        <v>500000</v>
      </c>
      <c r="H47" s="51">
        <f t="shared" si="2"/>
        <v>56626315.464015327</v>
      </c>
      <c r="I47" s="172">
        <v>1.7999999999999999E-2</v>
      </c>
      <c r="J47" s="31">
        <f t="shared" si="1"/>
        <v>66262431.120948531</v>
      </c>
      <c r="K47" s="35">
        <v>1.7999999999999999E-2</v>
      </c>
      <c r="L47" s="194">
        <f t="shared" si="3"/>
        <v>122888746.58496386</v>
      </c>
      <c r="M47" s="144"/>
    </row>
    <row r="48" spans="1:13" s="131" customFormat="1" x14ac:dyDescent="0.3">
      <c r="B48" s="208"/>
      <c r="C48" s="177">
        <v>9</v>
      </c>
      <c r="D48" s="192">
        <v>1000000</v>
      </c>
      <c r="E48" s="166">
        <v>60000000</v>
      </c>
      <c r="F48" s="132">
        <v>750000</v>
      </c>
      <c r="G48" s="132">
        <v>500000</v>
      </c>
      <c r="H48" s="51">
        <f t="shared" si="2"/>
        <v>58918089.142367601</v>
      </c>
      <c r="I48" s="130">
        <v>1.7999999999999999E-2</v>
      </c>
      <c r="J48" s="42">
        <f t="shared" si="1"/>
        <v>7393154.8811255964</v>
      </c>
      <c r="K48" s="178">
        <v>1.7999999999999999E-2</v>
      </c>
      <c r="L48" s="197">
        <f t="shared" si="3"/>
        <v>66311244.023493201</v>
      </c>
      <c r="M48" s="179"/>
    </row>
    <row r="49" spans="1:13" s="27" customFormat="1" x14ac:dyDescent="0.3">
      <c r="B49" s="208"/>
      <c r="C49" s="38">
        <v>10</v>
      </c>
      <c r="D49" s="190">
        <v>1000000</v>
      </c>
      <c r="E49" s="169">
        <v>0</v>
      </c>
      <c r="F49" s="132">
        <v>750000</v>
      </c>
      <c r="G49" s="132">
        <v>500000</v>
      </c>
      <c r="H49" s="51">
        <f t="shared" si="2"/>
        <v>61251114.746930219</v>
      </c>
      <c r="I49" s="172">
        <v>1.7999999999999999E-2</v>
      </c>
      <c r="J49" s="31">
        <f t="shared" si="1"/>
        <v>8544231.6689858567</v>
      </c>
      <c r="K49" s="35">
        <v>1.7999999999999999E-2</v>
      </c>
      <c r="L49" s="194">
        <f t="shared" si="3"/>
        <v>69795346.41591607</v>
      </c>
      <c r="M49" s="144"/>
    </row>
    <row r="50" spans="1:13" s="39" customFormat="1" ht="17.25" thickBot="1" x14ac:dyDescent="0.35">
      <c r="B50" s="208"/>
      <c r="C50" s="40">
        <v>11</v>
      </c>
      <c r="D50" s="190">
        <v>1000000</v>
      </c>
      <c r="E50" s="169">
        <v>0</v>
      </c>
      <c r="F50" s="132">
        <v>750000</v>
      </c>
      <c r="G50" s="132">
        <v>500000</v>
      </c>
      <c r="H50" s="51">
        <f t="shared" si="2"/>
        <v>63626134.812374964</v>
      </c>
      <c r="I50" s="172">
        <v>1.7999999999999999E-2</v>
      </c>
      <c r="J50" s="31">
        <f t="shared" si="1"/>
        <v>9716027.8390276022</v>
      </c>
      <c r="K50" s="139">
        <v>1.7999999999999999E-2</v>
      </c>
      <c r="L50" s="194">
        <f t="shared" si="3"/>
        <v>73342162.651402563</v>
      </c>
      <c r="M50" s="145"/>
    </row>
    <row r="51" spans="1:13" s="156" customFormat="1" ht="17.25" thickBot="1" x14ac:dyDescent="0.35">
      <c r="A51" s="148"/>
      <c r="B51" s="208"/>
      <c r="C51" s="149">
        <v>12</v>
      </c>
      <c r="D51" s="191">
        <v>1000000</v>
      </c>
      <c r="E51" s="175">
        <v>0</v>
      </c>
      <c r="F51" s="150">
        <v>750000</v>
      </c>
      <c r="G51" s="150">
        <v>500000</v>
      </c>
      <c r="H51" s="151">
        <f t="shared" si="2"/>
        <v>66043905.238997713</v>
      </c>
      <c r="I51" s="152">
        <v>1.7999999999999999E-2</v>
      </c>
      <c r="J51" s="153">
        <f t="shared" si="1"/>
        <v>10908916.340130098</v>
      </c>
      <c r="K51" s="154">
        <v>1.7999999999999999E-2</v>
      </c>
      <c r="L51" s="195">
        <f t="shared" si="3"/>
        <v>76952821.579127818</v>
      </c>
      <c r="M51" s="155"/>
    </row>
    <row r="52" spans="1:13" s="36" customFormat="1" x14ac:dyDescent="0.3">
      <c r="A52" s="36">
        <v>4</v>
      </c>
      <c r="B52" s="208">
        <v>2026</v>
      </c>
      <c r="C52" s="37">
        <v>1</v>
      </c>
      <c r="D52" s="190">
        <v>1000000</v>
      </c>
      <c r="E52" s="169">
        <v>0</v>
      </c>
      <c r="F52" s="132">
        <v>750000</v>
      </c>
      <c r="G52" s="132">
        <v>500000</v>
      </c>
      <c r="H52" s="51">
        <f t="shared" si="2"/>
        <v>68505195.53329967</v>
      </c>
      <c r="I52" s="172">
        <v>1.7999999999999999E-2</v>
      </c>
      <c r="J52" s="31">
        <f t="shared" si="1"/>
        <v>11956552.005490618</v>
      </c>
      <c r="K52" s="138">
        <v>4.0000000000000001E-3</v>
      </c>
      <c r="L52" s="194">
        <f t="shared" si="3"/>
        <v>80461747.538790286</v>
      </c>
      <c r="M52" s="146"/>
    </row>
    <row r="53" spans="1:13" s="43" customFormat="1" x14ac:dyDescent="0.3">
      <c r="B53" s="208"/>
      <c r="C53" s="44">
        <v>2</v>
      </c>
      <c r="D53" s="190">
        <v>1000000</v>
      </c>
      <c r="E53" s="169">
        <v>0</v>
      </c>
      <c r="F53" s="132">
        <v>750000</v>
      </c>
      <c r="G53" s="132">
        <v>500000</v>
      </c>
      <c r="H53" s="51">
        <f t="shared" si="2"/>
        <v>71010789.052899063</v>
      </c>
      <c r="I53" s="172">
        <v>1.7999999999999999E-2</v>
      </c>
      <c r="J53" s="31">
        <f t="shared" si="1"/>
        <v>13189769.941589449</v>
      </c>
      <c r="K53" s="35">
        <v>1.7999999999999999E-2</v>
      </c>
      <c r="L53" s="194">
        <f t="shared" si="3"/>
        <v>84200558.994488508</v>
      </c>
      <c r="M53" s="147"/>
    </row>
    <row r="54" spans="1:13" s="27" customFormat="1" x14ac:dyDescent="0.3">
      <c r="B54" s="208"/>
      <c r="C54" s="38">
        <v>3</v>
      </c>
      <c r="D54" s="190">
        <v>1000000</v>
      </c>
      <c r="E54" s="169">
        <v>0</v>
      </c>
      <c r="F54" s="132">
        <v>750000</v>
      </c>
      <c r="G54" s="132">
        <v>500000</v>
      </c>
      <c r="H54" s="51">
        <f t="shared" si="2"/>
        <v>73561483.255851239</v>
      </c>
      <c r="I54" s="172">
        <v>1.7999999999999999E-2</v>
      </c>
      <c r="J54" s="31">
        <f t="shared" si="1"/>
        <v>14445185.800538059</v>
      </c>
      <c r="K54" s="35">
        <v>1.7999999999999999E-2</v>
      </c>
      <c r="L54" s="194">
        <f t="shared" si="3"/>
        <v>88006669.056389302</v>
      </c>
      <c r="M54" s="144"/>
    </row>
    <row r="55" spans="1:13" s="27" customFormat="1" x14ac:dyDescent="0.3">
      <c r="B55" s="208"/>
      <c r="C55" s="38">
        <v>4</v>
      </c>
      <c r="D55" s="190">
        <v>1000000</v>
      </c>
      <c r="E55" s="169">
        <v>0</v>
      </c>
      <c r="F55" s="132">
        <v>750000</v>
      </c>
      <c r="G55" s="132">
        <v>500000</v>
      </c>
      <c r="H55" s="51">
        <f t="shared" si="2"/>
        <v>76158089.954456568</v>
      </c>
      <c r="I55" s="172">
        <v>1.7999999999999999E-2</v>
      </c>
      <c r="J55" s="31">
        <f t="shared" si="1"/>
        <v>15723199.144947745</v>
      </c>
      <c r="K55" s="35">
        <v>1.7999999999999999E-2</v>
      </c>
      <c r="L55" s="194">
        <f t="shared" si="3"/>
        <v>91881289.099404305</v>
      </c>
      <c r="M55" s="144"/>
    </row>
    <row r="56" spans="1:13" s="27" customFormat="1" x14ac:dyDescent="0.3">
      <c r="B56" s="208"/>
      <c r="C56" s="38">
        <v>5</v>
      </c>
      <c r="D56" s="190">
        <v>1000000</v>
      </c>
      <c r="E56" s="169">
        <v>0</v>
      </c>
      <c r="F56" s="132">
        <v>750000</v>
      </c>
      <c r="G56" s="132">
        <v>500000</v>
      </c>
      <c r="H56" s="51">
        <f t="shared" si="2"/>
        <v>78801435.573636785</v>
      </c>
      <c r="I56" s="172">
        <v>1.7999999999999999E-2</v>
      </c>
      <c r="J56" s="31">
        <f t="shared" si="1"/>
        <v>17024216.729556803</v>
      </c>
      <c r="K56" s="35">
        <v>1.7999999999999999E-2</v>
      </c>
      <c r="L56" s="194">
        <f t="shared" si="3"/>
        <v>95825652.303193584</v>
      </c>
      <c r="M56" s="144"/>
    </row>
    <row r="57" spans="1:13" s="27" customFormat="1" x14ac:dyDescent="0.3">
      <c r="B57" s="208"/>
      <c r="C57" s="38">
        <v>6</v>
      </c>
      <c r="D57" s="190">
        <v>1000000</v>
      </c>
      <c r="E57" s="169">
        <v>0</v>
      </c>
      <c r="F57" s="132">
        <v>750000</v>
      </c>
      <c r="G57" s="132">
        <v>500000</v>
      </c>
      <c r="H57" s="51">
        <f t="shared" si="2"/>
        <v>81492361.413962245</v>
      </c>
      <c r="I57" s="172">
        <v>1.7999999999999999E-2</v>
      </c>
      <c r="J57" s="31">
        <f t="shared" si="1"/>
        <v>18348652.630688824</v>
      </c>
      <c r="K57" s="35">
        <v>1.7999999999999999E-2</v>
      </c>
      <c r="L57" s="194">
        <f t="shared" si="3"/>
        <v>99841014.044651061</v>
      </c>
      <c r="M57" s="144"/>
    </row>
    <row r="58" spans="1:13" s="27" customFormat="1" x14ac:dyDescent="0.3">
      <c r="B58" s="208"/>
      <c r="C58" s="38">
        <v>7</v>
      </c>
      <c r="D58" s="190">
        <v>1000000</v>
      </c>
      <c r="E58" s="169">
        <v>0</v>
      </c>
      <c r="F58" s="132">
        <v>750000</v>
      </c>
      <c r="G58" s="132">
        <v>500000</v>
      </c>
      <c r="H58" s="51">
        <f t="shared" si="2"/>
        <v>84231723.919413567</v>
      </c>
      <c r="I58" s="172">
        <v>1.7999999999999999E-2</v>
      </c>
      <c r="J58" s="31">
        <f t="shared" si="1"/>
        <v>19696928.378041223</v>
      </c>
      <c r="K58" s="35">
        <v>1.7999999999999999E-2</v>
      </c>
      <c r="L58" s="194">
        <f t="shared" si="3"/>
        <v>103928652.29745479</v>
      </c>
      <c r="M58" s="144"/>
    </row>
    <row r="59" spans="1:13" s="27" customFormat="1" x14ac:dyDescent="0.3">
      <c r="B59" s="208"/>
      <c r="C59" s="38">
        <v>8</v>
      </c>
      <c r="D59" s="190">
        <v>1000000</v>
      </c>
      <c r="E59" s="169">
        <v>0</v>
      </c>
      <c r="F59" s="132">
        <v>750000</v>
      </c>
      <c r="G59" s="132">
        <v>500000</v>
      </c>
      <c r="H59" s="51">
        <f t="shared" si="2"/>
        <v>87020394.949963003</v>
      </c>
      <c r="I59" s="172">
        <v>1.7999999999999999E-2</v>
      </c>
      <c r="J59" s="31">
        <f t="shared" si="1"/>
        <v>21069473.088845965</v>
      </c>
      <c r="K59" s="35">
        <v>1.7999999999999999E-2</v>
      </c>
      <c r="L59" s="194">
        <f t="shared" si="3"/>
        <v>108089868.03880897</v>
      </c>
      <c r="M59" s="144"/>
    </row>
    <row r="60" spans="1:13" s="27" customFormat="1" x14ac:dyDescent="0.3">
      <c r="B60" s="208"/>
      <c r="C60" s="38">
        <v>9</v>
      </c>
      <c r="D60" s="190">
        <v>1000000</v>
      </c>
      <c r="E60" s="169">
        <v>0</v>
      </c>
      <c r="F60" s="132">
        <v>750000</v>
      </c>
      <c r="G60" s="132">
        <v>500000</v>
      </c>
      <c r="H60" s="51">
        <f t="shared" si="2"/>
        <v>89859262.059062332</v>
      </c>
      <c r="I60" s="172">
        <v>1.7999999999999999E-2</v>
      </c>
      <c r="J60" s="31">
        <f t="shared" si="1"/>
        <v>22466723.604445193</v>
      </c>
      <c r="K60" s="35">
        <v>1.7999999999999999E-2</v>
      </c>
      <c r="L60" s="194">
        <f t="shared" si="3"/>
        <v>112325985.66350752</v>
      </c>
      <c r="M60" s="144"/>
    </row>
    <row r="61" spans="1:13" s="27" customFormat="1" x14ac:dyDescent="0.3">
      <c r="B61" s="208"/>
      <c r="C61" s="38">
        <v>10</v>
      </c>
      <c r="D61" s="190">
        <v>1000000</v>
      </c>
      <c r="E61" s="169">
        <v>0</v>
      </c>
      <c r="F61" s="132">
        <v>750000</v>
      </c>
      <c r="G61" s="132">
        <v>500000</v>
      </c>
      <c r="H61" s="51">
        <f t="shared" si="2"/>
        <v>92749228.776125461</v>
      </c>
      <c r="I61" s="172">
        <v>1.7999999999999999E-2</v>
      </c>
      <c r="J61" s="31">
        <f t="shared" si="1"/>
        <v>23889124.629325207</v>
      </c>
      <c r="K61" s="35">
        <v>1.7999999999999999E-2</v>
      </c>
      <c r="L61" s="194">
        <f t="shared" si="3"/>
        <v>116638353.40545067</v>
      </c>
      <c r="M61" s="144"/>
    </row>
    <row r="62" spans="1:13" s="39" customFormat="1" ht="17.25" thickBot="1" x14ac:dyDescent="0.35">
      <c r="B62" s="208"/>
      <c r="C62" s="40">
        <v>11</v>
      </c>
      <c r="D62" s="190">
        <v>1000000</v>
      </c>
      <c r="E62" s="169">
        <v>0</v>
      </c>
      <c r="F62" s="132">
        <v>750000</v>
      </c>
      <c r="G62" s="132">
        <v>500000</v>
      </c>
      <c r="H62" s="51">
        <f t="shared" si="2"/>
        <v>95691214.894095719</v>
      </c>
      <c r="I62" s="172">
        <v>1.7999999999999999E-2</v>
      </c>
      <c r="J62" s="31">
        <f t="shared" si="1"/>
        <v>25337128.87265306</v>
      </c>
      <c r="K62" s="139">
        <v>1.7999999999999999E-2</v>
      </c>
      <c r="L62" s="194">
        <f t="shared" si="3"/>
        <v>121028343.76674879</v>
      </c>
      <c r="M62" s="145"/>
    </row>
    <row r="63" spans="1:13" s="156" customFormat="1" ht="17.25" thickBot="1" x14ac:dyDescent="0.35">
      <c r="A63" s="148"/>
      <c r="B63" s="208"/>
      <c r="C63" s="149">
        <v>12</v>
      </c>
      <c r="D63" s="191">
        <v>1000000</v>
      </c>
      <c r="E63" s="175">
        <v>0</v>
      </c>
      <c r="F63" s="150">
        <v>750000</v>
      </c>
      <c r="G63" s="150">
        <v>500000</v>
      </c>
      <c r="H63" s="151">
        <f t="shared" si="2"/>
        <v>98686156.762189448</v>
      </c>
      <c r="I63" s="152">
        <v>1.7999999999999999E-2</v>
      </c>
      <c r="J63" s="153">
        <f t="shared" si="1"/>
        <v>26811197.192360815</v>
      </c>
      <c r="K63" s="154">
        <v>1.7999999999999999E-2</v>
      </c>
      <c r="L63" s="195">
        <f t="shared" si="3"/>
        <v>125497353.95455027</v>
      </c>
      <c r="M63" s="155"/>
    </row>
    <row r="64" spans="1:13" s="36" customFormat="1" x14ac:dyDescent="0.3">
      <c r="A64" s="36">
        <v>6</v>
      </c>
      <c r="B64" s="208">
        <v>2027</v>
      </c>
      <c r="C64" s="37">
        <v>1</v>
      </c>
      <c r="D64" s="190">
        <v>1000000</v>
      </c>
      <c r="E64" s="169">
        <v>0</v>
      </c>
      <c r="F64" s="132">
        <v>750000</v>
      </c>
      <c r="G64" s="132">
        <v>500000</v>
      </c>
      <c r="H64" s="51">
        <f t="shared" si="2"/>
        <v>101735007.58390886</v>
      </c>
      <c r="I64" s="172">
        <v>1.7999999999999999E-2</v>
      </c>
      <c r="J64" s="31">
        <f t="shared" si="1"/>
        <v>27922441.981130257</v>
      </c>
      <c r="K64" s="138">
        <v>4.0000000000000001E-3</v>
      </c>
      <c r="L64" s="194">
        <f t="shared" si="3"/>
        <v>129657449.56503911</v>
      </c>
      <c r="M64" s="146"/>
    </row>
    <row r="65" spans="1:13" s="27" customFormat="1" x14ac:dyDescent="0.3">
      <c r="B65" s="208"/>
      <c r="C65" s="38">
        <v>2</v>
      </c>
      <c r="D65" s="190">
        <v>1000000</v>
      </c>
      <c r="E65" s="169">
        <v>0</v>
      </c>
      <c r="F65" s="132">
        <v>750000</v>
      </c>
      <c r="G65" s="132">
        <v>500000</v>
      </c>
      <c r="H65" s="51">
        <f t="shared" si="2"/>
        <v>104838737.72041921</v>
      </c>
      <c r="I65" s="172">
        <v>1.7999999999999999E-2</v>
      </c>
      <c r="J65" s="31">
        <f t="shared" si="1"/>
        <v>29443045.9367906</v>
      </c>
      <c r="K65" s="35">
        <v>1.7999999999999999E-2</v>
      </c>
      <c r="L65" s="194">
        <f t="shared" si="3"/>
        <v>134281783.65720981</v>
      </c>
      <c r="M65" s="144"/>
    </row>
    <row r="66" spans="1:13" s="27" customFormat="1" x14ac:dyDescent="0.3">
      <c r="B66" s="208"/>
      <c r="C66" s="38">
        <v>3</v>
      </c>
      <c r="D66" s="190">
        <v>1000000</v>
      </c>
      <c r="E66" s="169">
        <v>0</v>
      </c>
      <c r="F66" s="132">
        <v>750000</v>
      </c>
      <c r="G66" s="132">
        <v>500000</v>
      </c>
      <c r="H66" s="51">
        <f t="shared" si="2"/>
        <v>107998334.99938676</v>
      </c>
      <c r="I66" s="172">
        <v>1.7999999999999999E-2</v>
      </c>
      <c r="J66" s="31">
        <f t="shared" si="1"/>
        <v>30991020.763652831</v>
      </c>
      <c r="K66" s="35">
        <v>1.7999999999999999E-2</v>
      </c>
      <c r="L66" s="194">
        <f t="shared" si="3"/>
        <v>138989355.76303959</v>
      </c>
      <c r="M66" s="144"/>
    </row>
    <row r="67" spans="1:13" s="27" customFormat="1" x14ac:dyDescent="0.3">
      <c r="B67" s="208"/>
      <c r="C67" s="38">
        <v>4</v>
      </c>
      <c r="D67" s="190">
        <v>1000000</v>
      </c>
      <c r="E67" s="169">
        <v>0</v>
      </c>
      <c r="F67" s="132">
        <v>750000</v>
      </c>
      <c r="G67" s="132">
        <v>500000</v>
      </c>
      <c r="H67" s="51">
        <f t="shared" si="2"/>
        <v>111214805.02937572</v>
      </c>
      <c r="I67" s="172">
        <v>1.7999999999999999E-2</v>
      </c>
      <c r="J67" s="31">
        <f t="shared" si="1"/>
        <v>32566859.137398582</v>
      </c>
      <c r="K67" s="35">
        <v>1.7999999999999999E-2</v>
      </c>
      <c r="L67" s="194">
        <f t="shared" si="3"/>
        <v>143781664.1667743</v>
      </c>
      <c r="M67" s="144"/>
    </row>
    <row r="68" spans="1:13" s="27" customFormat="1" x14ac:dyDescent="0.3">
      <c r="B68" s="208"/>
      <c r="C68" s="38">
        <v>5</v>
      </c>
      <c r="D68" s="190">
        <v>1000000</v>
      </c>
      <c r="E68" s="169">
        <v>0</v>
      </c>
      <c r="F68" s="132">
        <v>750000</v>
      </c>
      <c r="G68" s="132">
        <v>500000</v>
      </c>
      <c r="H68" s="51">
        <f t="shared" si="2"/>
        <v>114489171.51990448</v>
      </c>
      <c r="I68" s="172">
        <v>1.7999999999999999E-2</v>
      </c>
      <c r="J68" s="31">
        <f t="shared" si="1"/>
        <v>34171062.601871759</v>
      </c>
      <c r="K68" s="35">
        <v>1.7999999999999999E-2</v>
      </c>
      <c r="L68" s="194">
        <f t="shared" si="3"/>
        <v>148660234.12177622</v>
      </c>
      <c r="M68" s="144"/>
    </row>
    <row r="69" spans="1:13" s="27" customFormat="1" x14ac:dyDescent="0.3">
      <c r="B69" s="208"/>
      <c r="C69" s="38">
        <v>6</v>
      </c>
      <c r="D69" s="190">
        <v>1000000</v>
      </c>
      <c r="E69" s="169">
        <v>0</v>
      </c>
      <c r="F69" s="132">
        <v>750000</v>
      </c>
      <c r="G69" s="132">
        <v>500000</v>
      </c>
      <c r="H69" s="51">
        <f t="shared" si="2"/>
        <v>117822476.60726276</v>
      </c>
      <c r="I69" s="172">
        <v>1.7999999999999999E-2</v>
      </c>
      <c r="J69" s="31">
        <f t="shared" si="1"/>
        <v>35804141.728705451</v>
      </c>
      <c r="K69" s="35">
        <v>1.7999999999999999E-2</v>
      </c>
      <c r="L69" s="194">
        <f t="shared" si="3"/>
        <v>153626618.3359682</v>
      </c>
      <c r="M69" s="144"/>
    </row>
    <row r="70" spans="1:13" s="27" customFormat="1" x14ac:dyDescent="0.3">
      <c r="B70" s="208"/>
      <c r="C70" s="38">
        <v>7</v>
      </c>
      <c r="D70" s="190">
        <v>1000000</v>
      </c>
      <c r="E70" s="169">
        <v>0</v>
      </c>
      <c r="F70" s="132">
        <v>750000</v>
      </c>
      <c r="G70" s="132">
        <v>500000</v>
      </c>
      <c r="H70" s="51">
        <f t="shared" si="2"/>
        <v>121215781.1861935</v>
      </c>
      <c r="I70" s="172">
        <v>1.7999999999999999E-2</v>
      </c>
      <c r="J70" s="31">
        <f t="shared" si="1"/>
        <v>37466616.279822148</v>
      </c>
      <c r="K70" s="35">
        <v>1.7999999999999999E-2</v>
      </c>
      <c r="L70" s="194">
        <f t="shared" si="3"/>
        <v>158682397.46601564</v>
      </c>
      <c r="M70" s="144"/>
    </row>
    <row r="71" spans="1:13" s="27" customFormat="1" x14ac:dyDescent="0.3">
      <c r="B71" s="208"/>
      <c r="C71" s="38">
        <v>8</v>
      </c>
      <c r="D71" s="190">
        <v>1000000</v>
      </c>
      <c r="E71" s="169">
        <v>0</v>
      </c>
      <c r="F71" s="132">
        <v>750000</v>
      </c>
      <c r="G71" s="132">
        <v>500000</v>
      </c>
      <c r="H71" s="51">
        <f t="shared" si="2"/>
        <v>124670165.24754497</v>
      </c>
      <c r="I71" s="172">
        <v>1.7999999999999999E-2</v>
      </c>
      <c r="J71" s="31">
        <f t="shared" si="1"/>
        <v>39159015.372858949</v>
      </c>
      <c r="K71" s="35">
        <v>1.7999999999999999E-2</v>
      </c>
      <c r="L71" s="194">
        <f t="shared" si="3"/>
        <v>163829180.62040392</v>
      </c>
      <c r="M71" s="144"/>
    </row>
    <row r="72" spans="1:13" s="27" customFormat="1" x14ac:dyDescent="0.3">
      <c r="B72" s="208"/>
      <c r="C72" s="38">
        <v>9</v>
      </c>
      <c r="D72" s="190">
        <v>1000000</v>
      </c>
      <c r="E72" s="169">
        <v>0</v>
      </c>
      <c r="F72" s="132">
        <v>750000</v>
      </c>
      <c r="G72" s="132">
        <v>500000</v>
      </c>
      <c r="H72" s="51">
        <f t="shared" si="2"/>
        <v>128186728.22200078</v>
      </c>
      <c r="I72" s="172">
        <v>1.7999999999999999E-2</v>
      </c>
      <c r="J72" s="31">
        <f t="shared" si="1"/>
        <v>40881877.649570413</v>
      </c>
      <c r="K72" s="35">
        <v>1.7999999999999999E-2</v>
      </c>
      <c r="L72" s="194">
        <f t="shared" si="3"/>
        <v>169068605.87157118</v>
      </c>
      <c r="M72" s="144"/>
    </row>
    <row r="73" spans="1:13" s="27" customFormat="1" x14ac:dyDescent="0.3">
      <c r="B73" s="208"/>
      <c r="C73" s="38">
        <v>10</v>
      </c>
      <c r="D73" s="190">
        <v>1000000</v>
      </c>
      <c r="E73" s="169">
        <v>0</v>
      </c>
      <c r="F73" s="132">
        <v>750000</v>
      </c>
      <c r="G73" s="132">
        <v>500000</v>
      </c>
      <c r="H73" s="51">
        <f t="shared" si="2"/>
        <v>131766589.32999679</v>
      </c>
      <c r="I73" s="172">
        <v>1.7999999999999999E-2</v>
      </c>
      <c r="J73" s="31">
        <f t="shared" si="1"/>
        <v>42635751.447262682</v>
      </c>
      <c r="K73" s="35">
        <v>1.7999999999999999E-2</v>
      </c>
      <c r="L73" s="194">
        <f t="shared" si="3"/>
        <v>174402340.77725947</v>
      </c>
      <c r="M73" s="144"/>
    </row>
    <row r="74" spans="1:13" s="39" customFormat="1" ht="17.25" thickBot="1" x14ac:dyDescent="0.35">
      <c r="B74" s="208"/>
      <c r="C74" s="40">
        <v>11</v>
      </c>
      <c r="D74" s="190">
        <v>1000000</v>
      </c>
      <c r="E74" s="169">
        <v>0</v>
      </c>
      <c r="F74" s="132">
        <v>750000</v>
      </c>
      <c r="G74" s="132">
        <v>500000</v>
      </c>
      <c r="H74" s="51">
        <f t="shared" si="2"/>
        <v>135410887.93793672</v>
      </c>
      <c r="I74" s="172">
        <v>1.7999999999999999E-2</v>
      </c>
      <c r="J74" s="31">
        <f t="shared" si="1"/>
        <v>44421194.973313414</v>
      </c>
      <c r="K74" s="139">
        <v>1.7999999999999999E-2</v>
      </c>
      <c r="L74" s="194">
        <f t="shared" si="3"/>
        <v>179832082.91125014</v>
      </c>
      <c r="M74" s="145"/>
    </row>
    <row r="75" spans="1:13" s="156" customFormat="1" ht="17.25" thickBot="1" x14ac:dyDescent="0.35">
      <c r="A75" s="148"/>
      <c r="B75" s="208"/>
      <c r="C75" s="149">
        <v>12</v>
      </c>
      <c r="D75" s="191">
        <v>1000000</v>
      </c>
      <c r="E75" s="175">
        <v>0</v>
      </c>
      <c r="F75" s="150">
        <v>750000</v>
      </c>
      <c r="G75" s="150">
        <v>500000</v>
      </c>
      <c r="H75" s="151">
        <f t="shared" si="2"/>
        <v>139120783.92081958</v>
      </c>
      <c r="I75" s="152">
        <v>1.7999999999999999E-2</v>
      </c>
      <c r="J75" s="153">
        <f t="shared" si="1"/>
        <v>46238776.482833058</v>
      </c>
      <c r="K75" s="154">
        <v>1.7999999999999999E-2</v>
      </c>
      <c r="L75" s="195">
        <f t="shared" si="3"/>
        <v>185359560.40365264</v>
      </c>
      <c r="M75" s="155"/>
    </row>
    <row r="76" spans="1:13" s="36" customFormat="1" x14ac:dyDescent="0.3">
      <c r="A76" s="36">
        <v>7</v>
      </c>
      <c r="B76" s="208">
        <v>2028</v>
      </c>
      <c r="C76" s="37">
        <v>1</v>
      </c>
      <c r="D76" s="190">
        <v>1000000</v>
      </c>
      <c r="E76" s="169">
        <v>0</v>
      </c>
      <c r="F76" s="132">
        <v>750000</v>
      </c>
      <c r="G76" s="132">
        <v>500000</v>
      </c>
      <c r="H76" s="51">
        <f t="shared" si="2"/>
        <v>142897458.03139433</v>
      </c>
      <c r="I76" s="172">
        <v>1.7999999999999999E-2</v>
      </c>
      <c r="J76" s="31">
        <f t="shared" si="1"/>
        <v>47427731.588764392</v>
      </c>
      <c r="K76" s="138">
        <v>4.0000000000000001E-3</v>
      </c>
      <c r="L76" s="194">
        <f t="shared" si="3"/>
        <v>190325189.62015873</v>
      </c>
      <c r="M76" s="146"/>
    </row>
    <row r="77" spans="1:13" s="27" customFormat="1" x14ac:dyDescent="0.3">
      <c r="B77" s="208"/>
      <c r="C77" s="38">
        <v>2</v>
      </c>
      <c r="D77" s="190">
        <v>1000000</v>
      </c>
      <c r="E77" s="169">
        <v>0</v>
      </c>
      <c r="F77" s="132">
        <v>750000</v>
      </c>
      <c r="G77" s="132">
        <v>500000</v>
      </c>
      <c r="H77" s="51">
        <f t="shared" si="2"/>
        <v>146742112.27595943</v>
      </c>
      <c r="I77" s="172">
        <v>1.7999999999999999E-2</v>
      </c>
      <c r="J77" s="31">
        <f t="shared" si="1"/>
        <v>49299430.75736215</v>
      </c>
      <c r="K77" s="35">
        <v>1.7999999999999999E-2</v>
      </c>
      <c r="L77" s="194">
        <f t="shared" si="3"/>
        <v>196041543.03332159</v>
      </c>
      <c r="M77" s="144"/>
    </row>
    <row r="78" spans="1:13" s="27" customFormat="1" x14ac:dyDescent="0.3">
      <c r="B78" s="208"/>
      <c r="C78" s="38">
        <v>3</v>
      </c>
      <c r="D78" s="190">
        <v>1000000</v>
      </c>
      <c r="E78" s="169">
        <v>0</v>
      </c>
      <c r="F78" s="132">
        <v>750000</v>
      </c>
      <c r="G78" s="132">
        <v>500000</v>
      </c>
      <c r="H78" s="51">
        <f t="shared" si="2"/>
        <v>150655970.29692671</v>
      </c>
      <c r="I78" s="172">
        <v>1.7999999999999999E-2</v>
      </c>
      <c r="J78" s="31">
        <f t="shared" si="1"/>
        <v>51204820.510994665</v>
      </c>
      <c r="K78" s="35">
        <v>1.7999999999999999E-2</v>
      </c>
      <c r="L78" s="194">
        <f t="shared" si="3"/>
        <v>201860790.80792138</v>
      </c>
      <c r="M78" s="144"/>
    </row>
    <row r="79" spans="1:13" s="27" customFormat="1" x14ac:dyDescent="0.3">
      <c r="B79" s="208"/>
      <c r="C79" s="38">
        <v>4</v>
      </c>
      <c r="D79" s="190">
        <v>1000000</v>
      </c>
      <c r="E79" s="169">
        <v>0</v>
      </c>
      <c r="F79" s="132">
        <v>750000</v>
      </c>
      <c r="G79" s="132">
        <v>500000</v>
      </c>
      <c r="H79" s="51">
        <f t="shared" si="2"/>
        <v>154640277.76227137</v>
      </c>
      <c r="I79" s="172">
        <v>1.7999999999999999E-2</v>
      </c>
      <c r="J79" s="31">
        <f t="shared" si="1"/>
        <v>53144507.280192569</v>
      </c>
      <c r="K79" s="35">
        <v>1.7999999999999999E-2</v>
      </c>
      <c r="L79" s="194">
        <f t="shared" si="3"/>
        <v>207784785.04246396</v>
      </c>
      <c r="M79" s="144"/>
    </row>
    <row r="80" spans="1:13" s="27" customFormat="1" x14ac:dyDescent="0.3">
      <c r="B80" s="208"/>
      <c r="C80" s="38">
        <v>5</v>
      </c>
      <c r="D80" s="190">
        <v>1000000</v>
      </c>
      <c r="E80" s="169">
        <v>0</v>
      </c>
      <c r="F80" s="132">
        <v>750000</v>
      </c>
      <c r="G80" s="132">
        <v>500000</v>
      </c>
      <c r="H80" s="51">
        <f t="shared" si="2"/>
        <v>158696302.76199225</v>
      </c>
      <c r="I80" s="172">
        <v>1.7999999999999999E-2</v>
      </c>
      <c r="J80" s="31">
        <f t="shared" si="1"/>
        <v>55119108.411236033</v>
      </c>
      <c r="K80" s="35">
        <v>1.7999999999999999E-2</v>
      </c>
      <c r="L80" s="194">
        <f t="shared" si="3"/>
        <v>213815411.17322826</v>
      </c>
      <c r="M80" s="144"/>
    </row>
    <row r="81" spans="1:13" s="27" customFormat="1" x14ac:dyDescent="0.3">
      <c r="B81" s="208"/>
      <c r="C81" s="38">
        <v>6</v>
      </c>
      <c r="D81" s="190">
        <v>1000000</v>
      </c>
      <c r="E81" s="169">
        <v>0</v>
      </c>
      <c r="F81" s="132">
        <v>750000</v>
      </c>
      <c r="G81" s="132">
        <v>500000</v>
      </c>
      <c r="H81" s="51">
        <f t="shared" si="2"/>
        <v>162825336.2117081</v>
      </c>
      <c r="I81" s="172">
        <v>1.7999999999999999E-2</v>
      </c>
      <c r="J81" s="31">
        <f t="shared" si="1"/>
        <v>57129252.36263828</v>
      </c>
      <c r="K81" s="35">
        <v>1.7999999999999999E-2</v>
      </c>
      <c r="L81" s="194">
        <f t="shared" si="3"/>
        <v>219954588.57434636</v>
      </c>
      <c r="M81" s="144"/>
    </row>
    <row r="82" spans="1:13" s="27" customFormat="1" x14ac:dyDescent="0.3">
      <c r="B82" s="208"/>
      <c r="C82" s="38">
        <v>7</v>
      </c>
      <c r="D82" s="190">
        <v>1000000</v>
      </c>
      <c r="E82" s="169">
        <v>0</v>
      </c>
      <c r="F82" s="132">
        <v>750000</v>
      </c>
      <c r="G82" s="132">
        <v>500000</v>
      </c>
      <c r="H82" s="51">
        <f t="shared" si="2"/>
        <v>167028692.26351884</v>
      </c>
      <c r="I82" s="172">
        <v>1.7999999999999999E-2</v>
      </c>
      <c r="J82" s="31">
        <f t="shared" si="1"/>
        <v>59175578.905165769</v>
      </c>
      <c r="K82" s="35">
        <v>1.7999999999999999E-2</v>
      </c>
      <c r="L82" s="194">
        <f t="shared" si="3"/>
        <v>226204271.1686846</v>
      </c>
      <c r="M82" s="144"/>
    </row>
    <row r="83" spans="1:13" s="27" customFormat="1" x14ac:dyDescent="0.3">
      <c r="B83" s="208"/>
      <c r="C83" s="38">
        <v>8</v>
      </c>
      <c r="D83" s="190">
        <v>1000000</v>
      </c>
      <c r="E83" s="169">
        <v>0</v>
      </c>
      <c r="F83" s="132">
        <v>750000</v>
      </c>
      <c r="G83" s="132">
        <v>500000</v>
      </c>
      <c r="H83" s="51">
        <f t="shared" si="2"/>
        <v>171307708.72426218</v>
      </c>
      <c r="I83" s="172">
        <v>1.7999999999999999E-2</v>
      </c>
      <c r="J83" s="31">
        <f t="shared" si="1"/>
        <v>61258739.32545875</v>
      </c>
      <c r="K83" s="35">
        <v>1.7999999999999999E-2</v>
      </c>
      <c r="L83" s="194">
        <f t="shared" si="3"/>
        <v>232566448.04972094</v>
      </c>
      <c r="M83" s="144"/>
    </row>
    <row r="84" spans="1:13" s="27" customFormat="1" x14ac:dyDescent="0.3">
      <c r="B84" s="208"/>
      <c r="C84" s="38">
        <v>9</v>
      </c>
      <c r="D84" s="190">
        <v>1000000</v>
      </c>
      <c r="E84" s="169">
        <v>0</v>
      </c>
      <c r="F84" s="132">
        <v>750000</v>
      </c>
      <c r="G84" s="132">
        <v>500000</v>
      </c>
      <c r="H84" s="51">
        <f t="shared" si="2"/>
        <v>175663747.48129889</v>
      </c>
      <c r="I84" s="172">
        <v>1.7999999999999999E-2</v>
      </c>
      <c r="J84" s="31">
        <f t="shared" si="1"/>
        <v>63379396.633317009</v>
      </c>
      <c r="K84" s="35">
        <v>1.7999999999999999E-2</v>
      </c>
      <c r="L84" s="194">
        <f t="shared" si="3"/>
        <v>239043144.11461592</v>
      </c>
      <c r="M84" s="144"/>
    </row>
    <row r="85" spans="1:13" s="27" customFormat="1" x14ac:dyDescent="0.3">
      <c r="B85" s="208"/>
      <c r="C85" s="38">
        <v>10</v>
      </c>
      <c r="D85" s="190">
        <v>1000000</v>
      </c>
      <c r="E85" s="169">
        <v>0</v>
      </c>
      <c r="F85" s="132">
        <v>750000</v>
      </c>
      <c r="G85" s="132">
        <v>500000</v>
      </c>
      <c r="H85" s="51">
        <f t="shared" si="2"/>
        <v>180098194.93596226</v>
      </c>
      <c r="I85" s="172">
        <v>1.7999999999999999E-2</v>
      </c>
      <c r="J85" s="31">
        <f t="shared" ref="J85:J148" si="4" xml:space="preserve"> (J84 + D85 - E85) + ((J84 + D85 - E85) * K85)</f>
        <v>65538225.772716716</v>
      </c>
      <c r="K85" s="35">
        <v>1.7999999999999999E-2</v>
      </c>
      <c r="L85" s="194">
        <f t="shared" si="3"/>
        <v>245636420.70867896</v>
      </c>
      <c r="M85" s="144"/>
    </row>
    <row r="86" spans="1:13" s="27" customFormat="1" ht="17.25" thickBot="1" x14ac:dyDescent="0.35">
      <c r="B86" s="208"/>
      <c r="C86" s="40">
        <v>11</v>
      </c>
      <c r="D86" s="190">
        <v>1000000</v>
      </c>
      <c r="E86" s="169">
        <v>0</v>
      </c>
      <c r="F86" s="132">
        <v>750000</v>
      </c>
      <c r="G86" s="132">
        <v>500000</v>
      </c>
      <c r="H86" s="51">
        <f t="shared" ref="H86:H149" si="5" xml:space="preserve"> (H85 + G86 + F86) + ((H85 + G86 + F86) * I86 )</f>
        <v>184612462.44480959</v>
      </c>
      <c r="I86" s="172">
        <v>1.7999999999999999E-2</v>
      </c>
      <c r="J86" s="31">
        <f t="shared" si="4"/>
        <v>67735913.836625621</v>
      </c>
      <c r="K86" s="139">
        <v>1.7999999999999999E-2</v>
      </c>
      <c r="L86" s="194">
        <f t="shared" ref="L86:L149" si="6" xml:space="preserve"> H86 + J86</f>
        <v>252348376.28143519</v>
      </c>
      <c r="M86" s="144"/>
    </row>
    <row r="87" spans="1:13" s="157" customFormat="1" ht="17.25" thickBot="1" x14ac:dyDescent="0.35">
      <c r="B87" s="208"/>
      <c r="C87" s="149">
        <v>12</v>
      </c>
      <c r="D87" s="191">
        <v>1000000</v>
      </c>
      <c r="E87" s="175">
        <v>0</v>
      </c>
      <c r="F87" s="150">
        <v>750000</v>
      </c>
      <c r="G87" s="150">
        <v>500000</v>
      </c>
      <c r="H87" s="151">
        <f t="shared" si="5"/>
        <v>189207986.76881617</v>
      </c>
      <c r="I87" s="152">
        <v>1.7999999999999999E-2</v>
      </c>
      <c r="J87" s="153">
        <f t="shared" si="4"/>
        <v>69973160.285684884</v>
      </c>
      <c r="K87" s="154">
        <v>1.7999999999999999E-2</v>
      </c>
      <c r="L87" s="195">
        <f t="shared" si="6"/>
        <v>259181147.05450106</v>
      </c>
      <c r="M87" s="180"/>
    </row>
    <row r="88" spans="1:13" s="27" customFormat="1" x14ac:dyDescent="0.3">
      <c r="A88" s="27">
        <v>8</v>
      </c>
      <c r="B88" s="208">
        <v>2029</v>
      </c>
      <c r="C88" s="37">
        <v>1</v>
      </c>
      <c r="D88" s="190">
        <v>1000000</v>
      </c>
      <c r="E88" s="169">
        <v>0</v>
      </c>
      <c r="F88" s="132">
        <v>750000</v>
      </c>
      <c r="G88" s="132">
        <v>500000</v>
      </c>
      <c r="H88" s="51">
        <f t="shared" si="5"/>
        <v>193886230.53065488</v>
      </c>
      <c r="I88" s="172">
        <v>1.7999999999999999E-2</v>
      </c>
      <c r="J88" s="31">
        <f t="shared" si="4"/>
        <v>71257052.926827624</v>
      </c>
      <c r="K88" s="138">
        <v>4.0000000000000001E-3</v>
      </c>
      <c r="L88" s="194">
        <f t="shared" si="6"/>
        <v>265143283.45748252</v>
      </c>
      <c r="M88" s="144"/>
    </row>
    <row r="89" spans="1:13" s="27" customFormat="1" x14ac:dyDescent="0.3">
      <c r="B89" s="208"/>
      <c r="C89" s="38">
        <v>2</v>
      </c>
      <c r="D89" s="190">
        <v>1000000</v>
      </c>
      <c r="E89" s="169">
        <v>0</v>
      </c>
      <c r="F89" s="132">
        <v>750000</v>
      </c>
      <c r="G89" s="132">
        <v>500000</v>
      </c>
      <c r="H89" s="51">
        <f t="shared" si="5"/>
        <v>198648682.68020666</v>
      </c>
      <c r="I89" s="172">
        <v>1.7999999999999999E-2</v>
      </c>
      <c r="J89" s="31">
        <f t="shared" si="4"/>
        <v>73557679.879510522</v>
      </c>
      <c r="K89" s="35">
        <v>1.7999999999999999E-2</v>
      </c>
      <c r="L89" s="194">
        <f t="shared" si="6"/>
        <v>272206362.55971718</v>
      </c>
      <c r="M89" s="144"/>
    </row>
    <row r="90" spans="1:13" s="27" customFormat="1" x14ac:dyDescent="0.3">
      <c r="B90" s="208"/>
      <c r="C90" s="38">
        <v>3</v>
      </c>
      <c r="D90" s="190">
        <v>1000000</v>
      </c>
      <c r="E90" s="169">
        <v>0</v>
      </c>
      <c r="F90" s="132">
        <v>750000</v>
      </c>
      <c r="G90" s="132">
        <v>500000</v>
      </c>
      <c r="H90" s="51">
        <f t="shared" si="5"/>
        <v>203496858.96845037</v>
      </c>
      <c r="I90" s="172">
        <v>1.7999999999999999E-2</v>
      </c>
      <c r="J90" s="31">
        <f t="shared" si="4"/>
        <v>75899718.117341712</v>
      </c>
      <c r="K90" s="35">
        <v>1.7999999999999999E-2</v>
      </c>
      <c r="L90" s="194">
        <f t="shared" si="6"/>
        <v>279396577.08579206</v>
      </c>
      <c r="M90" s="144"/>
    </row>
    <row r="91" spans="1:13" s="27" customFormat="1" x14ac:dyDescent="0.3">
      <c r="B91" s="208"/>
      <c r="C91" s="38">
        <v>4</v>
      </c>
      <c r="D91" s="190">
        <v>1000000</v>
      </c>
      <c r="E91" s="169">
        <v>0</v>
      </c>
      <c r="F91" s="132">
        <v>750000</v>
      </c>
      <c r="G91" s="132">
        <v>500000</v>
      </c>
      <c r="H91" s="51">
        <f t="shared" si="5"/>
        <v>208432302.42988247</v>
      </c>
      <c r="I91" s="172">
        <v>1.7999999999999999E-2</v>
      </c>
      <c r="J91" s="31">
        <f t="shared" si="4"/>
        <v>78283913.043453857</v>
      </c>
      <c r="K91" s="35">
        <v>1.7999999999999999E-2</v>
      </c>
      <c r="L91" s="194">
        <f t="shared" si="6"/>
        <v>286716215.47333634</v>
      </c>
      <c r="M91" s="144"/>
    </row>
    <row r="92" spans="1:13" s="27" customFormat="1" x14ac:dyDescent="0.3">
      <c r="B92" s="208"/>
      <c r="C92" s="38">
        <v>5</v>
      </c>
      <c r="D92" s="190">
        <v>1000000</v>
      </c>
      <c r="E92" s="169">
        <v>0</v>
      </c>
      <c r="F92" s="132">
        <v>750000</v>
      </c>
      <c r="G92" s="132">
        <v>500000</v>
      </c>
      <c r="H92" s="51">
        <f t="shared" si="5"/>
        <v>213456583.87362036</v>
      </c>
      <c r="I92" s="172">
        <v>1.7999999999999999E-2</v>
      </c>
      <c r="J92" s="31">
        <f t="shared" si="4"/>
        <v>80711023.47823602</v>
      </c>
      <c r="K92" s="35">
        <v>1.7999999999999999E-2</v>
      </c>
      <c r="L92" s="194">
        <f t="shared" si="6"/>
        <v>294167607.35185635</v>
      </c>
      <c r="M92" s="144"/>
    </row>
    <row r="93" spans="1:13" s="27" customFormat="1" x14ac:dyDescent="0.3">
      <c r="B93" s="208"/>
      <c r="C93" s="38">
        <v>6</v>
      </c>
      <c r="D93" s="190">
        <v>1000000</v>
      </c>
      <c r="E93" s="169">
        <v>0</v>
      </c>
      <c r="F93" s="132">
        <v>750000</v>
      </c>
      <c r="G93" s="132">
        <v>500000</v>
      </c>
      <c r="H93" s="51">
        <f t="shared" si="5"/>
        <v>218571302.38334551</v>
      </c>
      <c r="I93" s="172">
        <v>1.7999999999999999E-2</v>
      </c>
      <c r="J93" s="31">
        <f t="shared" si="4"/>
        <v>83181821.900844261</v>
      </c>
      <c r="K93" s="35">
        <v>1.7999999999999999E-2</v>
      </c>
      <c r="L93" s="194">
        <f t="shared" si="6"/>
        <v>301753124.28418976</v>
      </c>
      <c r="M93" s="144"/>
    </row>
    <row r="94" spans="1:13" s="27" customFormat="1" x14ac:dyDescent="0.3">
      <c r="B94" s="208"/>
      <c r="C94" s="38">
        <v>7</v>
      </c>
      <c r="D94" s="190">
        <v>1000000</v>
      </c>
      <c r="E94" s="169">
        <v>0</v>
      </c>
      <c r="F94" s="132">
        <v>750000</v>
      </c>
      <c r="G94" s="132">
        <v>500000</v>
      </c>
      <c r="H94" s="51">
        <f t="shared" si="5"/>
        <v>223778085.82624573</v>
      </c>
      <c r="I94" s="172">
        <v>1.7999999999999999E-2</v>
      </c>
      <c r="J94" s="31">
        <f t="shared" si="4"/>
        <v>85697094.695059463</v>
      </c>
      <c r="K94" s="35">
        <v>1.7999999999999999E-2</v>
      </c>
      <c r="L94" s="194">
        <f t="shared" si="6"/>
        <v>309475180.5213052</v>
      </c>
      <c r="M94" s="144"/>
    </row>
    <row r="95" spans="1:13" s="27" customFormat="1" x14ac:dyDescent="0.3">
      <c r="B95" s="208"/>
      <c r="C95" s="38">
        <v>8</v>
      </c>
      <c r="D95" s="190">
        <v>1000000</v>
      </c>
      <c r="E95" s="169">
        <v>0</v>
      </c>
      <c r="F95" s="132">
        <v>750000</v>
      </c>
      <c r="G95" s="132">
        <v>500000</v>
      </c>
      <c r="H95" s="51">
        <f t="shared" si="5"/>
        <v>229078591.37111816</v>
      </c>
      <c r="I95" s="172">
        <v>1.7999999999999999E-2</v>
      </c>
      <c r="J95" s="31">
        <f t="shared" si="4"/>
        <v>88257642.39957054</v>
      </c>
      <c r="K95" s="35">
        <v>1.7999999999999999E-2</v>
      </c>
      <c r="L95" s="194">
        <f t="shared" si="6"/>
        <v>317336233.77068871</v>
      </c>
      <c r="M95" s="144"/>
    </row>
    <row r="96" spans="1:13" s="27" customFormat="1" x14ac:dyDescent="0.3">
      <c r="B96" s="208"/>
      <c r="C96" s="38">
        <v>9</v>
      </c>
      <c r="D96" s="190">
        <v>1000000</v>
      </c>
      <c r="E96" s="169">
        <v>0</v>
      </c>
      <c r="F96" s="132">
        <v>750000</v>
      </c>
      <c r="G96" s="132">
        <v>500000</v>
      </c>
      <c r="H96" s="51">
        <f t="shared" si="5"/>
        <v>234474506.01579827</v>
      </c>
      <c r="I96" s="172">
        <v>1.7999999999999999E-2</v>
      </c>
      <c r="J96" s="31">
        <f t="shared" si="4"/>
        <v>90864279.962762803</v>
      </c>
      <c r="K96" s="35">
        <v>1.7999999999999999E-2</v>
      </c>
      <c r="L96" s="194">
        <f t="shared" si="6"/>
        <v>325338785.97856104</v>
      </c>
      <c r="M96" s="144"/>
    </row>
    <row r="97" spans="1:13" s="27" customFormat="1" x14ac:dyDescent="0.3">
      <c r="B97" s="208"/>
      <c r="C97" s="38">
        <v>10</v>
      </c>
      <c r="D97" s="190">
        <v>1000000</v>
      </c>
      <c r="E97" s="169">
        <v>0</v>
      </c>
      <c r="F97" s="132">
        <v>750000</v>
      </c>
      <c r="G97" s="132">
        <v>500000</v>
      </c>
      <c r="H97" s="51">
        <f t="shared" si="5"/>
        <v>239967547.12408262</v>
      </c>
      <c r="I97" s="172">
        <v>1.7999999999999999E-2</v>
      </c>
      <c r="J97" s="31">
        <f t="shared" si="4"/>
        <v>93517837.00209254</v>
      </c>
      <c r="K97" s="35">
        <v>1.7999999999999999E-2</v>
      </c>
      <c r="L97" s="194">
        <f t="shared" si="6"/>
        <v>333485384.12617517</v>
      </c>
      <c r="M97" s="144"/>
    </row>
    <row r="98" spans="1:13" s="27" customFormat="1" ht="17.25" thickBot="1" x14ac:dyDescent="0.35">
      <c r="B98" s="208"/>
      <c r="C98" s="40">
        <v>11</v>
      </c>
      <c r="D98" s="190">
        <v>1000000</v>
      </c>
      <c r="E98" s="169">
        <v>0</v>
      </c>
      <c r="F98" s="132">
        <v>750000</v>
      </c>
      <c r="G98" s="132">
        <v>500000</v>
      </c>
      <c r="H98" s="51">
        <f t="shared" si="5"/>
        <v>245559462.97231612</v>
      </c>
      <c r="I98" s="172">
        <v>1.7999999999999999E-2</v>
      </c>
      <c r="J98" s="31">
        <f t="shared" si="4"/>
        <v>96219158.06813021</v>
      </c>
      <c r="K98" s="139">
        <v>1.7999999999999999E-2</v>
      </c>
      <c r="L98" s="194">
        <f t="shared" si="6"/>
        <v>341778621.04044634</v>
      </c>
      <c r="M98" s="144"/>
    </row>
    <row r="99" spans="1:13" s="157" customFormat="1" ht="17.25" thickBot="1" x14ac:dyDescent="0.35">
      <c r="B99" s="208"/>
      <c r="C99" s="149">
        <v>12</v>
      </c>
      <c r="D99" s="191">
        <v>1000000</v>
      </c>
      <c r="E99" s="175">
        <v>0</v>
      </c>
      <c r="F99" s="150">
        <v>750000</v>
      </c>
      <c r="G99" s="150">
        <v>500000</v>
      </c>
      <c r="H99" s="151">
        <f t="shared" si="5"/>
        <v>251252033.30581781</v>
      </c>
      <c r="I99" s="152">
        <v>1.7999999999999999E-2</v>
      </c>
      <c r="J99" s="153">
        <f t="shared" si="4"/>
        <v>98969102.913356557</v>
      </c>
      <c r="K99" s="154">
        <v>1.7999999999999999E-2</v>
      </c>
      <c r="L99" s="195">
        <f t="shared" si="6"/>
        <v>350221136.21917439</v>
      </c>
      <c r="M99" s="180"/>
    </row>
    <row r="100" spans="1:13" s="27" customFormat="1" x14ac:dyDescent="0.3">
      <c r="A100" s="27">
        <v>9</v>
      </c>
      <c r="B100" s="208">
        <v>2030</v>
      </c>
      <c r="C100" s="37">
        <v>1</v>
      </c>
      <c r="D100" s="190">
        <v>1000000</v>
      </c>
      <c r="E100" s="169">
        <v>0</v>
      </c>
      <c r="F100" s="132">
        <v>750000</v>
      </c>
      <c r="G100" s="132">
        <v>500000</v>
      </c>
      <c r="H100" s="51">
        <f t="shared" si="5"/>
        <v>257047069.90532252</v>
      </c>
      <c r="I100" s="172">
        <v>1.7999999999999999E-2</v>
      </c>
      <c r="J100" s="31">
        <f t="shared" si="4"/>
        <v>100368979.32500999</v>
      </c>
      <c r="K100" s="138">
        <v>4.0000000000000001E-3</v>
      </c>
      <c r="L100" s="194">
        <f t="shared" si="6"/>
        <v>357416049.23033249</v>
      </c>
      <c r="M100" s="144"/>
    </row>
    <row r="101" spans="1:13" s="27" customFormat="1" x14ac:dyDescent="0.3">
      <c r="B101" s="208"/>
      <c r="C101" s="38">
        <v>2</v>
      </c>
      <c r="D101" s="190">
        <v>1000000</v>
      </c>
      <c r="E101" s="169">
        <v>0</v>
      </c>
      <c r="F101" s="132">
        <v>750000</v>
      </c>
      <c r="G101" s="132">
        <v>500000</v>
      </c>
      <c r="H101" s="51">
        <f t="shared" si="5"/>
        <v>262946417.16361833</v>
      </c>
      <c r="I101" s="172">
        <v>1.7999999999999999E-2</v>
      </c>
      <c r="J101" s="31">
        <f t="shared" si="4"/>
        <v>103193620.95286016</v>
      </c>
      <c r="K101" s="35">
        <v>1.7999999999999999E-2</v>
      </c>
      <c r="L101" s="194">
        <f t="shared" si="6"/>
        <v>366140038.1164785</v>
      </c>
      <c r="M101" s="144"/>
    </row>
    <row r="102" spans="1:13" s="27" customFormat="1" x14ac:dyDescent="0.3">
      <c r="B102" s="208"/>
      <c r="C102" s="38">
        <v>3</v>
      </c>
      <c r="D102" s="190">
        <v>1000000</v>
      </c>
      <c r="E102" s="169">
        <v>0</v>
      </c>
      <c r="F102" s="132">
        <v>750000</v>
      </c>
      <c r="G102" s="132">
        <v>500000</v>
      </c>
      <c r="H102" s="51">
        <f t="shared" si="5"/>
        <v>268951952.67256343</v>
      </c>
      <c r="I102" s="172">
        <v>1.7999999999999999E-2</v>
      </c>
      <c r="J102" s="31">
        <f t="shared" si="4"/>
        <v>106069106.13001165</v>
      </c>
      <c r="K102" s="35">
        <v>1.7999999999999999E-2</v>
      </c>
      <c r="L102" s="194">
        <f t="shared" si="6"/>
        <v>375021058.80257511</v>
      </c>
      <c r="M102" s="144"/>
    </row>
    <row r="103" spans="1:13" s="27" customFormat="1" x14ac:dyDescent="0.3">
      <c r="B103" s="208"/>
      <c r="C103" s="38">
        <v>4</v>
      </c>
      <c r="D103" s="190">
        <v>1000000</v>
      </c>
      <c r="E103" s="169">
        <v>0</v>
      </c>
      <c r="F103" s="132">
        <v>750000</v>
      </c>
      <c r="G103" s="132">
        <v>500000</v>
      </c>
      <c r="H103" s="51">
        <f t="shared" si="5"/>
        <v>275065587.82066959</v>
      </c>
      <c r="I103" s="172">
        <v>1.7999999999999999E-2</v>
      </c>
      <c r="J103" s="31">
        <f t="shared" si="4"/>
        <v>108996350.04035185</v>
      </c>
      <c r="K103" s="35">
        <v>1.7999999999999999E-2</v>
      </c>
      <c r="L103" s="194">
        <f t="shared" si="6"/>
        <v>384061937.86102146</v>
      </c>
      <c r="M103" s="144"/>
    </row>
    <row r="104" spans="1:13" s="27" customFormat="1" x14ac:dyDescent="0.3">
      <c r="B104" s="208"/>
      <c r="C104" s="38">
        <v>5</v>
      </c>
      <c r="D104" s="190">
        <v>1000000</v>
      </c>
      <c r="E104" s="169">
        <v>0</v>
      </c>
      <c r="F104" s="132">
        <v>750000</v>
      </c>
      <c r="G104" s="132">
        <v>500000</v>
      </c>
      <c r="H104" s="51">
        <f t="shared" si="5"/>
        <v>281289268.40144163</v>
      </c>
      <c r="I104" s="172">
        <v>1.7999999999999999E-2</v>
      </c>
      <c r="J104" s="31">
        <f t="shared" si="4"/>
        <v>111976284.34107819</v>
      </c>
      <c r="K104" s="35">
        <v>1.7999999999999999E-2</v>
      </c>
      <c r="L104" s="194">
        <f t="shared" si="6"/>
        <v>393265552.74251986</v>
      </c>
      <c r="M104" s="144"/>
    </row>
    <row r="105" spans="1:13" s="27" customFormat="1" x14ac:dyDescent="0.3">
      <c r="B105" s="208"/>
      <c r="C105" s="38">
        <v>6</v>
      </c>
      <c r="D105" s="190">
        <v>1000000</v>
      </c>
      <c r="E105" s="169">
        <v>0</v>
      </c>
      <c r="F105" s="132">
        <v>750000</v>
      </c>
      <c r="G105" s="132">
        <v>500000</v>
      </c>
      <c r="H105" s="51">
        <f t="shared" si="5"/>
        <v>287624975.23266757</v>
      </c>
      <c r="I105" s="172">
        <v>1.7999999999999999E-2</v>
      </c>
      <c r="J105" s="31">
        <f t="shared" si="4"/>
        <v>115009857.45921759</v>
      </c>
      <c r="K105" s="35">
        <v>1.7999999999999999E-2</v>
      </c>
      <c r="L105" s="194">
        <f t="shared" si="6"/>
        <v>402634832.69188517</v>
      </c>
      <c r="M105" s="144"/>
    </row>
    <row r="106" spans="1:13" s="27" customFormat="1" x14ac:dyDescent="0.3">
      <c r="B106" s="208"/>
      <c r="C106" s="38">
        <v>7</v>
      </c>
      <c r="D106" s="190">
        <v>1000000</v>
      </c>
      <c r="E106" s="169">
        <v>0</v>
      </c>
      <c r="F106" s="132">
        <v>750000</v>
      </c>
      <c r="G106" s="132">
        <v>500000</v>
      </c>
      <c r="H106" s="51">
        <f t="shared" si="5"/>
        <v>294074724.78685558</v>
      </c>
      <c r="I106" s="172">
        <v>1.7999999999999999E-2</v>
      </c>
      <c r="J106" s="31">
        <f t="shared" si="4"/>
        <v>118098034.8934835</v>
      </c>
      <c r="K106" s="35">
        <v>1.7999999999999999E-2</v>
      </c>
      <c r="L106" s="194">
        <f t="shared" si="6"/>
        <v>412172759.6803391</v>
      </c>
      <c r="M106" s="144"/>
    </row>
    <row r="107" spans="1:13" s="27" customFormat="1" x14ac:dyDescent="0.3">
      <c r="B107" s="208"/>
      <c r="C107" s="38">
        <v>8</v>
      </c>
      <c r="D107" s="190">
        <v>1000000</v>
      </c>
      <c r="E107" s="169">
        <v>0</v>
      </c>
      <c r="F107" s="132">
        <v>750000</v>
      </c>
      <c r="G107" s="132">
        <v>500000</v>
      </c>
      <c r="H107" s="51">
        <f t="shared" si="5"/>
        <v>300640569.83301896</v>
      </c>
      <c r="I107" s="172">
        <v>1.7999999999999999E-2</v>
      </c>
      <c r="J107" s="31">
        <f t="shared" si="4"/>
        <v>121241799.52156621</v>
      </c>
      <c r="K107" s="35">
        <v>1.7999999999999999E-2</v>
      </c>
      <c r="L107" s="194">
        <f t="shared" si="6"/>
        <v>421882369.35458517</v>
      </c>
      <c r="M107" s="144"/>
    </row>
    <row r="108" spans="1:13" s="27" customFormat="1" x14ac:dyDescent="0.3">
      <c r="B108" s="208"/>
      <c r="C108" s="38">
        <v>9</v>
      </c>
      <c r="D108" s="190">
        <v>1000000</v>
      </c>
      <c r="E108" s="169">
        <v>0</v>
      </c>
      <c r="F108" s="132">
        <v>750000</v>
      </c>
      <c r="G108" s="132">
        <v>500000</v>
      </c>
      <c r="H108" s="51">
        <f t="shared" si="5"/>
        <v>307324600.09001333</v>
      </c>
      <c r="I108" s="172">
        <v>1.7999999999999999E-2</v>
      </c>
      <c r="J108" s="31">
        <f t="shared" si="4"/>
        <v>124442151.9129544</v>
      </c>
      <c r="K108" s="35">
        <v>1.7999999999999999E-2</v>
      </c>
      <c r="L108" s="194">
        <f t="shared" si="6"/>
        <v>431766752.00296772</v>
      </c>
      <c r="M108" s="144"/>
    </row>
    <row r="109" spans="1:13" s="27" customFormat="1" x14ac:dyDescent="0.3">
      <c r="B109" s="208"/>
      <c r="C109" s="38">
        <v>10</v>
      </c>
      <c r="D109" s="190">
        <v>1000000</v>
      </c>
      <c r="E109" s="169">
        <v>0</v>
      </c>
      <c r="F109" s="132">
        <v>750000</v>
      </c>
      <c r="G109" s="132">
        <v>500000</v>
      </c>
      <c r="H109" s="51">
        <f t="shared" si="5"/>
        <v>314128942.89163357</v>
      </c>
      <c r="I109" s="172">
        <v>1.7999999999999999E-2</v>
      </c>
      <c r="J109" s="31">
        <f t="shared" si="4"/>
        <v>127700110.64738758</v>
      </c>
      <c r="K109" s="35">
        <v>1.7999999999999999E-2</v>
      </c>
      <c r="L109" s="194">
        <f t="shared" si="6"/>
        <v>441829053.53902113</v>
      </c>
      <c r="M109" s="144"/>
    </row>
    <row r="110" spans="1:13" s="27" customFormat="1" ht="17.25" thickBot="1" x14ac:dyDescent="0.35">
      <c r="B110" s="208"/>
      <c r="C110" s="40">
        <v>11</v>
      </c>
      <c r="D110" s="190">
        <v>1000000</v>
      </c>
      <c r="E110" s="169">
        <v>0</v>
      </c>
      <c r="F110" s="132">
        <v>750000</v>
      </c>
      <c r="G110" s="132">
        <v>500000</v>
      </c>
      <c r="H110" s="51">
        <f t="shared" si="5"/>
        <v>321055763.86368299</v>
      </c>
      <c r="I110" s="172">
        <v>1.7999999999999999E-2</v>
      </c>
      <c r="J110" s="31">
        <f t="shared" si="4"/>
        <v>131016712.63904056</v>
      </c>
      <c r="K110" s="139">
        <v>1.7999999999999999E-2</v>
      </c>
      <c r="L110" s="194">
        <f t="shared" si="6"/>
        <v>452072476.50272357</v>
      </c>
      <c r="M110" s="144"/>
    </row>
    <row r="111" spans="1:13" s="157" customFormat="1" ht="17.25" thickBot="1" x14ac:dyDescent="0.35">
      <c r="B111" s="208"/>
      <c r="C111" s="149">
        <v>12</v>
      </c>
      <c r="D111" s="191">
        <v>1000000</v>
      </c>
      <c r="E111" s="175">
        <v>0</v>
      </c>
      <c r="F111" s="150">
        <v>750000</v>
      </c>
      <c r="G111" s="150">
        <v>500000</v>
      </c>
      <c r="H111" s="151">
        <f t="shared" si="5"/>
        <v>328107267.61322927</v>
      </c>
      <c r="I111" s="152">
        <v>1.7999999999999999E-2</v>
      </c>
      <c r="J111" s="153">
        <f t="shared" si="4"/>
        <v>134393013.46654329</v>
      </c>
      <c r="K111" s="154">
        <v>1.7999999999999999E-2</v>
      </c>
      <c r="L111" s="195">
        <f t="shared" si="6"/>
        <v>462500281.07977259</v>
      </c>
      <c r="M111" s="180"/>
    </row>
    <row r="112" spans="1:13" s="27" customFormat="1" x14ac:dyDescent="0.3">
      <c r="A112" s="27">
        <v>10</v>
      </c>
      <c r="B112" s="208">
        <v>2031</v>
      </c>
      <c r="C112" s="37">
        <v>1</v>
      </c>
      <c r="D112" s="190">
        <v>1000000</v>
      </c>
      <c r="E112" s="169">
        <v>0</v>
      </c>
      <c r="F112" s="132">
        <v>750000</v>
      </c>
      <c r="G112" s="132">
        <v>500000</v>
      </c>
      <c r="H112" s="51">
        <f t="shared" si="5"/>
        <v>335285698.43026739</v>
      </c>
      <c r="I112" s="172">
        <v>1.7999999999999999E-2</v>
      </c>
      <c r="J112" s="31">
        <f t="shared" si="4"/>
        <v>135934585.52040946</v>
      </c>
      <c r="K112" s="138">
        <v>4.0000000000000001E-3</v>
      </c>
      <c r="L112" s="194">
        <f t="shared" si="6"/>
        <v>471220283.95067686</v>
      </c>
      <c r="M112" s="144"/>
    </row>
    <row r="113" spans="1:13" s="27" customFormat="1" x14ac:dyDescent="0.3">
      <c r="B113" s="208"/>
      <c r="C113" s="38">
        <v>2</v>
      </c>
      <c r="D113" s="190">
        <v>1000000</v>
      </c>
      <c r="E113" s="169">
        <v>0</v>
      </c>
      <c r="F113" s="132">
        <v>750000</v>
      </c>
      <c r="G113" s="132">
        <v>500000</v>
      </c>
      <c r="H113" s="51">
        <f t="shared" si="5"/>
        <v>342593341.00201219</v>
      </c>
      <c r="I113" s="172">
        <v>1.7999999999999999E-2</v>
      </c>
      <c r="J113" s="31">
        <f t="shared" si="4"/>
        <v>139399408.05977684</v>
      </c>
      <c r="K113" s="35">
        <v>1.7999999999999999E-2</v>
      </c>
      <c r="L113" s="194">
        <f t="shared" si="6"/>
        <v>481992749.06178904</v>
      </c>
      <c r="M113" s="144"/>
    </row>
    <row r="114" spans="1:13" s="27" customFormat="1" x14ac:dyDescent="0.3">
      <c r="B114" s="208"/>
      <c r="C114" s="38">
        <v>3</v>
      </c>
      <c r="D114" s="190">
        <v>1000000</v>
      </c>
      <c r="E114" s="169">
        <v>0</v>
      </c>
      <c r="F114" s="132">
        <v>750000</v>
      </c>
      <c r="G114" s="132">
        <v>500000</v>
      </c>
      <c r="H114" s="51">
        <f t="shared" si="5"/>
        <v>350032521.14004838</v>
      </c>
      <c r="I114" s="172">
        <v>1.7999999999999999E-2</v>
      </c>
      <c r="J114" s="31">
        <f t="shared" si="4"/>
        <v>142926597.40485284</v>
      </c>
      <c r="K114" s="35">
        <v>1.7999999999999999E-2</v>
      </c>
      <c r="L114" s="194">
        <f t="shared" si="6"/>
        <v>492959118.54490125</v>
      </c>
      <c r="M114" s="144"/>
    </row>
    <row r="115" spans="1:13" s="27" customFormat="1" x14ac:dyDescent="0.3">
      <c r="B115" s="208"/>
      <c r="C115" s="38">
        <v>4</v>
      </c>
      <c r="D115" s="190">
        <v>1000000</v>
      </c>
      <c r="E115" s="169">
        <v>0</v>
      </c>
      <c r="F115" s="132">
        <v>750000</v>
      </c>
      <c r="G115" s="132">
        <v>500000</v>
      </c>
      <c r="H115" s="51">
        <f t="shared" si="5"/>
        <v>357605606.52056926</v>
      </c>
      <c r="I115" s="172">
        <v>1.7999999999999999E-2</v>
      </c>
      <c r="J115" s="31">
        <f t="shared" si="4"/>
        <v>146517276.15814018</v>
      </c>
      <c r="K115" s="35">
        <v>1.7999999999999999E-2</v>
      </c>
      <c r="L115" s="194">
        <f t="shared" si="6"/>
        <v>504122882.67870945</v>
      </c>
      <c r="M115" s="144"/>
    </row>
    <row r="116" spans="1:13" s="27" customFormat="1" x14ac:dyDescent="0.3">
      <c r="B116" s="208"/>
      <c r="C116" s="38">
        <v>5</v>
      </c>
      <c r="D116" s="190">
        <v>1000000</v>
      </c>
      <c r="E116" s="169">
        <v>0</v>
      </c>
      <c r="F116" s="132">
        <v>750000</v>
      </c>
      <c r="G116" s="132">
        <v>500000</v>
      </c>
      <c r="H116" s="51">
        <f t="shared" si="5"/>
        <v>365315007.43793952</v>
      </c>
      <c r="I116" s="172">
        <v>1.7999999999999999E-2</v>
      </c>
      <c r="J116" s="31">
        <f t="shared" si="4"/>
        <v>150172587.12898672</v>
      </c>
      <c r="K116" s="35">
        <v>1.7999999999999999E-2</v>
      </c>
      <c r="L116" s="194">
        <f t="shared" si="6"/>
        <v>515487594.56692624</v>
      </c>
      <c r="M116" s="144"/>
    </row>
    <row r="117" spans="1:13" s="27" customFormat="1" x14ac:dyDescent="0.3">
      <c r="B117" s="208"/>
      <c r="C117" s="38">
        <v>6</v>
      </c>
      <c r="D117" s="190">
        <v>1000000</v>
      </c>
      <c r="E117" s="169">
        <v>0</v>
      </c>
      <c r="F117" s="132">
        <v>750000</v>
      </c>
      <c r="G117" s="132">
        <v>500000</v>
      </c>
      <c r="H117" s="51">
        <f t="shared" si="5"/>
        <v>373163177.57182246</v>
      </c>
      <c r="I117" s="172">
        <v>1.7999999999999999E-2</v>
      </c>
      <c r="J117" s="31">
        <f t="shared" si="4"/>
        <v>153893693.69730848</v>
      </c>
      <c r="K117" s="35">
        <v>1.7999999999999999E-2</v>
      </c>
      <c r="L117" s="194">
        <f t="shared" si="6"/>
        <v>527056871.26913095</v>
      </c>
      <c r="M117" s="144"/>
    </row>
    <row r="118" spans="1:13" s="27" customFormat="1" x14ac:dyDescent="0.3">
      <c r="B118" s="208"/>
      <c r="C118" s="38">
        <v>7</v>
      </c>
      <c r="D118" s="190">
        <v>1000000</v>
      </c>
      <c r="E118" s="169">
        <v>0</v>
      </c>
      <c r="F118" s="132">
        <v>750000</v>
      </c>
      <c r="G118" s="132">
        <v>500000</v>
      </c>
      <c r="H118" s="51">
        <f t="shared" si="5"/>
        <v>381152614.76811528</v>
      </c>
      <c r="I118" s="172">
        <v>1.7999999999999999E-2</v>
      </c>
      <c r="J118" s="31">
        <f t="shared" si="4"/>
        <v>157681780.18386003</v>
      </c>
      <c r="K118" s="35">
        <v>1.7999999999999999E-2</v>
      </c>
      <c r="L118" s="194">
        <f t="shared" si="6"/>
        <v>538834394.95197535</v>
      </c>
      <c r="M118" s="144"/>
    </row>
    <row r="119" spans="1:13" s="27" customFormat="1" x14ac:dyDescent="0.3">
      <c r="B119" s="208"/>
      <c r="C119" s="38">
        <v>8</v>
      </c>
      <c r="D119" s="190">
        <v>1000000</v>
      </c>
      <c r="E119" s="169">
        <v>0</v>
      </c>
      <c r="F119" s="132">
        <v>750000</v>
      </c>
      <c r="G119" s="132">
        <v>500000</v>
      </c>
      <c r="H119" s="51">
        <f t="shared" si="5"/>
        <v>389285861.83394134</v>
      </c>
      <c r="I119" s="172">
        <v>1.7999999999999999E-2</v>
      </c>
      <c r="J119" s="31">
        <f t="shared" si="4"/>
        <v>161538052.22716951</v>
      </c>
      <c r="K119" s="35">
        <v>1.7999999999999999E-2</v>
      </c>
      <c r="L119" s="194">
        <f t="shared" si="6"/>
        <v>550823914.06111085</v>
      </c>
      <c r="M119" s="144"/>
    </row>
    <row r="120" spans="1:13" s="27" customFormat="1" x14ac:dyDescent="0.3">
      <c r="B120" s="208"/>
      <c r="C120" s="38">
        <v>9</v>
      </c>
      <c r="D120" s="190">
        <v>1000000</v>
      </c>
      <c r="E120" s="169">
        <v>0</v>
      </c>
      <c r="F120" s="132">
        <v>750000</v>
      </c>
      <c r="G120" s="132">
        <v>500000</v>
      </c>
      <c r="H120" s="51">
        <f t="shared" si="5"/>
        <v>397565507.34695226</v>
      </c>
      <c r="I120" s="172">
        <v>1.7999999999999999E-2</v>
      </c>
      <c r="J120" s="31">
        <f t="shared" si="4"/>
        <v>165463737.16725856</v>
      </c>
      <c r="K120" s="35">
        <v>1.7999999999999999E-2</v>
      </c>
      <c r="L120" s="194">
        <f t="shared" si="6"/>
        <v>563029244.51421082</v>
      </c>
      <c r="M120" s="144"/>
    </row>
    <row r="121" spans="1:13" s="27" customFormat="1" x14ac:dyDescent="0.3">
      <c r="B121" s="208"/>
      <c r="C121" s="38">
        <v>10</v>
      </c>
      <c r="D121" s="190">
        <v>1000000</v>
      </c>
      <c r="E121" s="169">
        <v>0</v>
      </c>
      <c r="F121" s="132">
        <v>750000</v>
      </c>
      <c r="G121" s="132">
        <v>500000</v>
      </c>
      <c r="H121" s="51">
        <f t="shared" si="5"/>
        <v>405994186.47919738</v>
      </c>
      <c r="I121" s="172">
        <v>1.7999999999999999E-2</v>
      </c>
      <c r="J121" s="31">
        <f t="shared" si="4"/>
        <v>169460084.43626922</v>
      </c>
      <c r="K121" s="35">
        <v>1.7999999999999999E-2</v>
      </c>
      <c r="L121" s="194">
        <f t="shared" si="6"/>
        <v>575454270.91546655</v>
      </c>
      <c r="M121" s="144"/>
    </row>
    <row r="122" spans="1:13" s="27" customFormat="1" ht="17.25" thickBot="1" x14ac:dyDescent="0.35">
      <c r="B122" s="208"/>
      <c r="C122" s="40">
        <v>11</v>
      </c>
      <c r="D122" s="190">
        <v>1000000</v>
      </c>
      <c r="E122" s="169">
        <v>0</v>
      </c>
      <c r="F122" s="132">
        <v>750000</v>
      </c>
      <c r="G122" s="132">
        <v>500000</v>
      </c>
      <c r="H122" s="51">
        <f t="shared" si="5"/>
        <v>414574581.83582294</v>
      </c>
      <c r="I122" s="172">
        <v>1.7999999999999999E-2</v>
      </c>
      <c r="J122" s="31">
        <f t="shared" si="4"/>
        <v>173528365.95612207</v>
      </c>
      <c r="K122" s="139">
        <v>1.7999999999999999E-2</v>
      </c>
      <c r="L122" s="194">
        <f t="shared" si="6"/>
        <v>588102947.79194498</v>
      </c>
      <c r="M122" s="144"/>
    </row>
    <row r="123" spans="1:13" s="157" customFormat="1" ht="17.25" thickBot="1" x14ac:dyDescent="0.35">
      <c r="B123" s="208"/>
      <c r="C123" s="149">
        <v>12</v>
      </c>
      <c r="D123" s="191">
        <v>1000000</v>
      </c>
      <c r="E123" s="175">
        <v>0</v>
      </c>
      <c r="F123" s="150">
        <v>750000</v>
      </c>
      <c r="G123" s="150">
        <v>500000</v>
      </c>
      <c r="H123" s="151">
        <f t="shared" si="5"/>
        <v>423309424.30886775</v>
      </c>
      <c r="I123" s="152">
        <v>1.7999999999999999E-2</v>
      </c>
      <c r="J123" s="153">
        <f t="shared" si="4"/>
        <v>177669876.54333228</v>
      </c>
      <c r="K123" s="154">
        <v>1.7999999999999999E-2</v>
      </c>
      <c r="L123" s="195">
        <f t="shared" si="6"/>
        <v>600979300.85220003</v>
      </c>
      <c r="M123" s="180"/>
    </row>
    <row r="124" spans="1:13" s="27" customFormat="1" x14ac:dyDescent="0.3">
      <c r="A124" s="27">
        <v>11</v>
      </c>
      <c r="B124" s="208">
        <v>2032</v>
      </c>
      <c r="C124" s="37">
        <v>1</v>
      </c>
      <c r="D124" s="190">
        <v>1000000</v>
      </c>
      <c r="E124" s="169">
        <v>0</v>
      </c>
      <c r="F124" s="132">
        <v>750000</v>
      </c>
      <c r="G124" s="132">
        <v>500000</v>
      </c>
      <c r="H124" s="51">
        <f t="shared" si="5"/>
        <v>432201493.94642735</v>
      </c>
      <c r="I124" s="172">
        <v>1.7999999999999999E-2</v>
      </c>
      <c r="J124" s="31">
        <f t="shared" si="4"/>
        <v>179384556.04950562</v>
      </c>
      <c r="K124" s="138">
        <v>4.0000000000000001E-3</v>
      </c>
      <c r="L124" s="194">
        <f t="shared" si="6"/>
        <v>611586049.99593294</v>
      </c>
      <c r="M124" s="144"/>
    </row>
    <row r="125" spans="1:13" s="27" customFormat="1" x14ac:dyDescent="0.3">
      <c r="B125" s="208"/>
      <c r="C125" s="38">
        <v>2</v>
      </c>
      <c r="D125" s="190">
        <v>1000000</v>
      </c>
      <c r="E125" s="169">
        <v>0</v>
      </c>
      <c r="F125" s="132">
        <v>750000</v>
      </c>
      <c r="G125" s="132">
        <v>500000</v>
      </c>
      <c r="H125" s="51">
        <f t="shared" si="5"/>
        <v>441253620.83746302</v>
      </c>
      <c r="I125" s="172">
        <v>1.7999999999999999E-2</v>
      </c>
      <c r="J125" s="31">
        <f t="shared" si="4"/>
        <v>183631478.05839673</v>
      </c>
      <c r="K125" s="35">
        <v>1.7999999999999999E-2</v>
      </c>
      <c r="L125" s="194">
        <f t="shared" si="6"/>
        <v>624885098.89585972</v>
      </c>
      <c r="M125" s="144"/>
    </row>
    <row r="126" spans="1:13" s="27" customFormat="1" x14ac:dyDescent="0.3">
      <c r="B126" s="208"/>
      <c r="C126" s="38">
        <v>3</v>
      </c>
      <c r="D126" s="190">
        <v>1000000</v>
      </c>
      <c r="E126" s="169">
        <v>0</v>
      </c>
      <c r="F126" s="132">
        <v>750000</v>
      </c>
      <c r="G126" s="132">
        <v>500000</v>
      </c>
      <c r="H126" s="51">
        <f t="shared" si="5"/>
        <v>450468686.01253736</v>
      </c>
      <c r="I126" s="172">
        <v>1.7999999999999999E-2</v>
      </c>
      <c r="J126" s="31">
        <f t="shared" si="4"/>
        <v>187954844.66344786</v>
      </c>
      <c r="K126" s="35">
        <v>1.7999999999999999E-2</v>
      </c>
      <c r="L126" s="194">
        <f t="shared" si="6"/>
        <v>638423530.67598522</v>
      </c>
      <c r="M126" s="144"/>
    </row>
    <row r="127" spans="1:13" s="27" customFormat="1" x14ac:dyDescent="0.3">
      <c r="B127" s="208"/>
      <c r="C127" s="38">
        <v>4</v>
      </c>
      <c r="D127" s="190">
        <v>1000000</v>
      </c>
      <c r="E127" s="169">
        <v>0</v>
      </c>
      <c r="F127" s="132">
        <v>750000</v>
      </c>
      <c r="G127" s="132">
        <v>500000</v>
      </c>
      <c r="H127" s="51">
        <f t="shared" si="5"/>
        <v>459849622.36076301</v>
      </c>
      <c r="I127" s="172">
        <v>1.7999999999999999E-2</v>
      </c>
      <c r="J127" s="31">
        <f t="shared" si="4"/>
        <v>192356031.86738992</v>
      </c>
      <c r="K127" s="35">
        <v>1.7999999999999999E-2</v>
      </c>
      <c r="L127" s="194">
        <f t="shared" si="6"/>
        <v>652205654.22815299</v>
      </c>
      <c r="M127" s="144"/>
    </row>
    <row r="128" spans="1:13" s="27" customFormat="1" x14ac:dyDescent="0.3">
      <c r="B128" s="208"/>
      <c r="C128" s="38">
        <v>5</v>
      </c>
      <c r="D128" s="190">
        <v>1000000</v>
      </c>
      <c r="E128" s="169">
        <v>0</v>
      </c>
      <c r="F128" s="132">
        <v>750000</v>
      </c>
      <c r="G128" s="132">
        <v>500000</v>
      </c>
      <c r="H128" s="51">
        <f t="shared" si="5"/>
        <v>469399415.56325674</v>
      </c>
      <c r="I128" s="172">
        <v>1.7999999999999999E-2</v>
      </c>
      <c r="J128" s="31">
        <f t="shared" si="4"/>
        <v>196836440.44100294</v>
      </c>
      <c r="K128" s="35">
        <v>1.7999999999999999E-2</v>
      </c>
      <c r="L128" s="194">
        <f t="shared" si="6"/>
        <v>666235856.00425971</v>
      </c>
      <c r="M128" s="144"/>
    </row>
    <row r="129" spans="1:13" s="27" customFormat="1" x14ac:dyDescent="0.3">
      <c r="B129" s="208"/>
      <c r="C129" s="38">
        <v>6</v>
      </c>
      <c r="D129" s="190">
        <v>1000000</v>
      </c>
      <c r="E129" s="169">
        <v>0</v>
      </c>
      <c r="F129" s="132">
        <v>750000</v>
      </c>
      <c r="G129" s="132">
        <v>500000</v>
      </c>
      <c r="H129" s="51">
        <f t="shared" si="5"/>
        <v>479121105.04339534</v>
      </c>
      <c r="I129" s="172">
        <v>1.7999999999999999E-2</v>
      </c>
      <c r="J129" s="31">
        <f t="shared" si="4"/>
        <v>201397496.36894098</v>
      </c>
      <c r="K129" s="35">
        <v>1.7999999999999999E-2</v>
      </c>
      <c r="L129" s="194">
        <f t="shared" si="6"/>
        <v>680518601.41233635</v>
      </c>
      <c r="M129" s="144"/>
    </row>
    <row r="130" spans="1:13" s="27" customFormat="1" x14ac:dyDescent="0.3">
      <c r="B130" s="208"/>
      <c r="C130" s="38">
        <v>7</v>
      </c>
      <c r="D130" s="190">
        <v>1000000</v>
      </c>
      <c r="E130" s="169">
        <v>0</v>
      </c>
      <c r="F130" s="132">
        <v>750000</v>
      </c>
      <c r="G130" s="132">
        <v>500000</v>
      </c>
      <c r="H130" s="51">
        <f t="shared" si="5"/>
        <v>489017784.93417645</v>
      </c>
      <c r="I130" s="172">
        <v>1.7999999999999999E-2</v>
      </c>
      <c r="J130" s="31">
        <f t="shared" si="4"/>
        <v>206040651.30358192</v>
      </c>
      <c r="K130" s="35">
        <v>1.7999999999999999E-2</v>
      </c>
      <c r="L130" s="194">
        <f t="shared" si="6"/>
        <v>695058436.2377584</v>
      </c>
      <c r="M130" s="144"/>
    </row>
    <row r="131" spans="1:13" s="27" customFormat="1" x14ac:dyDescent="0.3">
      <c r="B131" s="208"/>
      <c r="C131" s="38">
        <v>8</v>
      </c>
      <c r="D131" s="190">
        <v>1000000</v>
      </c>
      <c r="E131" s="169">
        <v>0</v>
      </c>
      <c r="F131" s="132">
        <v>750000</v>
      </c>
      <c r="G131" s="132">
        <v>500000</v>
      </c>
      <c r="H131" s="51">
        <f t="shared" si="5"/>
        <v>499092605.06299162</v>
      </c>
      <c r="I131" s="172">
        <v>1.7999999999999999E-2</v>
      </c>
      <c r="J131" s="31">
        <f t="shared" si="4"/>
        <v>210767383.02704641</v>
      </c>
      <c r="K131" s="35">
        <v>1.7999999999999999E-2</v>
      </c>
      <c r="L131" s="194">
        <f t="shared" si="6"/>
        <v>709859988.09003806</v>
      </c>
      <c r="M131" s="144"/>
    </row>
    <row r="132" spans="1:13" s="27" customFormat="1" x14ac:dyDescent="0.3">
      <c r="B132" s="208"/>
      <c r="C132" s="38">
        <v>9</v>
      </c>
      <c r="D132" s="190">
        <v>1000000</v>
      </c>
      <c r="E132" s="169">
        <v>0</v>
      </c>
      <c r="F132" s="132">
        <v>750000</v>
      </c>
      <c r="G132" s="132">
        <v>500000</v>
      </c>
      <c r="H132" s="51">
        <f t="shared" si="5"/>
        <v>509348771.95412546</v>
      </c>
      <c r="I132" s="172">
        <v>1.7999999999999999E-2</v>
      </c>
      <c r="J132" s="31">
        <f t="shared" si="4"/>
        <v>215579195.92153326</v>
      </c>
      <c r="K132" s="35">
        <v>1.7999999999999999E-2</v>
      </c>
      <c r="L132" s="194">
        <f t="shared" si="6"/>
        <v>724927967.87565875</v>
      </c>
      <c r="M132" s="144"/>
    </row>
    <row r="133" spans="1:13" s="27" customFormat="1" x14ac:dyDescent="0.3">
      <c r="B133" s="208"/>
      <c r="C133" s="38">
        <v>10</v>
      </c>
      <c r="D133" s="190">
        <v>1000000</v>
      </c>
      <c r="E133" s="169">
        <v>0</v>
      </c>
      <c r="F133" s="132">
        <v>750000</v>
      </c>
      <c r="G133" s="132">
        <v>500000</v>
      </c>
      <c r="H133" s="51">
        <f t="shared" si="5"/>
        <v>519789549.84929973</v>
      </c>
      <c r="I133" s="172">
        <v>1.7999999999999999E-2</v>
      </c>
      <c r="J133" s="31">
        <f t="shared" si="4"/>
        <v>220477621.44812086</v>
      </c>
      <c r="K133" s="35">
        <v>1.7999999999999999E-2</v>
      </c>
      <c r="L133" s="194">
        <f t="shared" si="6"/>
        <v>740267171.29742062</v>
      </c>
      <c r="M133" s="144"/>
    </row>
    <row r="134" spans="1:13" s="27" customFormat="1" ht="18" customHeight="1" thickBot="1" x14ac:dyDescent="0.35">
      <c r="B134" s="208"/>
      <c r="C134" s="40">
        <v>11</v>
      </c>
      <c r="D134" s="190">
        <v>1000000</v>
      </c>
      <c r="E134" s="169">
        <v>0</v>
      </c>
      <c r="F134" s="132">
        <v>750000</v>
      </c>
      <c r="G134" s="132">
        <v>500000</v>
      </c>
      <c r="H134" s="51">
        <f t="shared" si="5"/>
        <v>530418261.7465871</v>
      </c>
      <c r="I134" s="172">
        <v>1.7999999999999999E-2</v>
      </c>
      <c r="J134" s="31">
        <f t="shared" si="4"/>
        <v>225464218.63418704</v>
      </c>
      <c r="K134" s="139">
        <v>1.7999999999999999E-2</v>
      </c>
      <c r="L134" s="194">
        <f t="shared" si="6"/>
        <v>755882480.38077414</v>
      </c>
      <c r="M134" s="144"/>
    </row>
    <row r="135" spans="1:13" s="157" customFormat="1" ht="17.25" thickBot="1" x14ac:dyDescent="0.35">
      <c r="B135" s="208"/>
      <c r="C135" s="149">
        <v>12</v>
      </c>
      <c r="D135" s="191">
        <v>1000000</v>
      </c>
      <c r="E135" s="175">
        <v>0</v>
      </c>
      <c r="F135" s="150">
        <v>750000</v>
      </c>
      <c r="G135" s="150">
        <v>500000</v>
      </c>
      <c r="H135" s="151">
        <f t="shared" si="5"/>
        <v>541238290.45802569</v>
      </c>
      <c r="I135" s="152">
        <v>1.7999999999999999E-2</v>
      </c>
      <c r="J135" s="153">
        <f t="shared" si="4"/>
        <v>230540574.5696024</v>
      </c>
      <c r="K135" s="154">
        <v>1.7999999999999999E-2</v>
      </c>
      <c r="L135" s="195">
        <f t="shared" si="6"/>
        <v>771778865.02762806</v>
      </c>
      <c r="M135" s="180"/>
    </row>
    <row r="136" spans="1:13" s="48" customFormat="1" x14ac:dyDescent="0.3">
      <c r="A136" s="43">
        <v>12</v>
      </c>
      <c r="B136" s="208">
        <v>2033</v>
      </c>
      <c r="C136" s="47">
        <v>1</v>
      </c>
      <c r="D136" s="190">
        <v>1000000</v>
      </c>
      <c r="E136" s="169">
        <v>0</v>
      </c>
      <c r="F136" s="132">
        <v>750000</v>
      </c>
      <c r="G136" s="132">
        <v>500000</v>
      </c>
      <c r="H136" s="51">
        <f t="shared" si="5"/>
        <v>552253079.68627012</v>
      </c>
      <c r="I136" s="172">
        <v>1.7999999999999999E-2</v>
      </c>
      <c r="J136" s="31">
        <f t="shared" si="4"/>
        <v>232466736.86788082</v>
      </c>
      <c r="K136" s="138">
        <v>4.0000000000000001E-3</v>
      </c>
      <c r="L136" s="194">
        <f t="shared" si="6"/>
        <v>784719816.55415094</v>
      </c>
    </row>
    <row r="137" spans="1:13" x14ac:dyDescent="0.3">
      <c r="A137" s="27"/>
      <c r="B137" s="208"/>
      <c r="C137" s="38">
        <v>2</v>
      </c>
      <c r="D137" s="190">
        <v>1000000</v>
      </c>
      <c r="E137" s="169">
        <v>0</v>
      </c>
      <c r="F137" s="132">
        <v>750000</v>
      </c>
      <c r="G137" s="132">
        <v>500000</v>
      </c>
      <c r="H137" s="51">
        <f t="shared" si="5"/>
        <v>563466135.12062299</v>
      </c>
      <c r="I137" s="172">
        <v>1.7999999999999999E-2</v>
      </c>
      <c r="J137" s="31">
        <f t="shared" si="4"/>
        <v>237669138.13150269</v>
      </c>
      <c r="K137" s="35">
        <v>1.7999999999999999E-2</v>
      </c>
      <c r="L137" s="194">
        <f t="shared" si="6"/>
        <v>801135273.25212574</v>
      </c>
    </row>
    <row r="138" spans="1:13" x14ac:dyDescent="0.3">
      <c r="A138" s="27"/>
      <c r="B138" s="208"/>
      <c r="C138" s="38">
        <v>3</v>
      </c>
      <c r="D138" s="190">
        <v>1000000</v>
      </c>
      <c r="E138" s="169">
        <v>0</v>
      </c>
      <c r="F138" s="132">
        <v>750000</v>
      </c>
      <c r="G138" s="132">
        <v>500000</v>
      </c>
      <c r="H138" s="51">
        <f t="shared" si="5"/>
        <v>574881025.55279422</v>
      </c>
      <c r="I138" s="172">
        <v>1.7999999999999999E-2</v>
      </c>
      <c r="J138" s="31">
        <f t="shared" si="4"/>
        <v>242965182.61786973</v>
      </c>
      <c r="K138" s="35">
        <v>1.7999999999999999E-2</v>
      </c>
      <c r="L138" s="194">
        <f t="shared" si="6"/>
        <v>817846208.17066395</v>
      </c>
    </row>
    <row r="139" spans="1:13" x14ac:dyDescent="0.3">
      <c r="A139" s="27"/>
      <c r="B139" s="208"/>
      <c r="C139" s="38">
        <v>4</v>
      </c>
      <c r="D139" s="190">
        <v>1000000</v>
      </c>
      <c r="E139" s="169">
        <v>0</v>
      </c>
      <c r="F139" s="132">
        <v>750000</v>
      </c>
      <c r="G139" s="132">
        <v>500000</v>
      </c>
      <c r="H139" s="51">
        <f t="shared" si="5"/>
        <v>586501384.01274455</v>
      </c>
      <c r="I139" s="172">
        <v>1.7999999999999999E-2</v>
      </c>
      <c r="J139" s="31">
        <f t="shared" si="4"/>
        <v>248356555.90499139</v>
      </c>
      <c r="K139" s="35">
        <v>1.7999999999999999E-2</v>
      </c>
      <c r="L139" s="194">
        <f t="shared" si="6"/>
        <v>834857939.91773593</v>
      </c>
    </row>
    <row r="140" spans="1:13" x14ac:dyDescent="0.3">
      <c r="A140" s="27"/>
      <c r="B140" s="208"/>
      <c r="C140" s="38">
        <v>5</v>
      </c>
      <c r="D140" s="190">
        <v>1000000</v>
      </c>
      <c r="E140" s="169">
        <v>0</v>
      </c>
      <c r="F140" s="132">
        <v>750000</v>
      </c>
      <c r="G140" s="132">
        <v>500000</v>
      </c>
      <c r="H140" s="51">
        <f t="shared" si="5"/>
        <v>598330908.92497396</v>
      </c>
      <c r="I140" s="172">
        <v>1.7999999999999999E-2</v>
      </c>
      <c r="J140" s="31">
        <f t="shared" si="4"/>
        <v>253844973.91128123</v>
      </c>
      <c r="K140" s="35">
        <v>1.7999999999999999E-2</v>
      </c>
      <c r="L140" s="194">
        <f t="shared" si="6"/>
        <v>852175882.83625519</v>
      </c>
    </row>
    <row r="141" spans="1:13" x14ac:dyDescent="0.3">
      <c r="A141" s="27"/>
      <c r="B141" s="208"/>
      <c r="C141" s="38">
        <v>6</v>
      </c>
      <c r="D141" s="190">
        <v>1000000</v>
      </c>
      <c r="E141" s="169">
        <v>0</v>
      </c>
      <c r="F141" s="132">
        <v>750000</v>
      </c>
      <c r="G141" s="132">
        <v>500000</v>
      </c>
      <c r="H141" s="51">
        <f t="shared" si="5"/>
        <v>610373365.28562355</v>
      </c>
      <c r="I141" s="172">
        <v>1.7999999999999999E-2</v>
      </c>
      <c r="J141" s="31">
        <f t="shared" si="4"/>
        <v>259432183.44168428</v>
      </c>
      <c r="K141" s="35">
        <v>1.7999999999999999E-2</v>
      </c>
      <c r="L141" s="194">
        <f t="shared" si="6"/>
        <v>869805548.7273078</v>
      </c>
    </row>
    <row r="142" spans="1:13" x14ac:dyDescent="0.3">
      <c r="A142" s="27"/>
      <c r="B142" s="208"/>
      <c r="C142" s="38">
        <v>7</v>
      </c>
      <c r="D142" s="190">
        <v>1000000</v>
      </c>
      <c r="E142" s="169">
        <v>0</v>
      </c>
      <c r="F142" s="132">
        <v>750000</v>
      </c>
      <c r="G142" s="132">
        <v>500000</v>
      </c>
      <c r="H142" s="51">
        <f t="shared" si="5"/>
        <v>622632585.86076474</v>
      </c>
      <c r="I142" s="172">
        <v>1.7999999999999999E-2</v>
      </c>
      <c r="J142" s="31">
        <f t="shared" si="4"/>
        <v>265119962.74363458</v>
      </c>
      <c r="K142" s="35">
        <v>1.7999999999999999E-2</v>
      </c>
      <c r="L142" s="194">
        <f t="shared" si="6"/>
        <v>887752548.60439932</v>
      </c>
    </row>
    <row r="143" spans="1:13" x14ac:dyDescent="0.3">
      <c r="A143" s="27"/>
      <c r="B143" s="208"/>
      <c r="C143" s="38">
        <v>8</v>
      </c>
      <c r="D143" s="190">
        <v>1000000</v>
      </c>
      <c r="E143" s="169">
        <v>0</v>
      </c>
      <c r="F143" s="132">
        <v>750000</v>
      </c>
      <c r="G143" s="132">
        <v>500000</v>
      </c>
      <c r="H143" s="51">
        <f t="shared" si="5"/>
        <v>635112472.40625846</v>
      </c>
      <c r="I143" s="172">
        <v>1.7999999999999999E-2</v>
      </c>
      <c r="J143" s="31">
        <f t="shared" si="4"/>
        <v>270910122.07301998</v>
      </c>
      <c r="K143" s="35">
        <v>1.7999999999999999E-2</v>
      </c>
      <c r="L143" s="194">
        <f t="shared" si="6"/>
        <v>906022594.47927845</v>
      </c>
    </row>
    <row r="144" spans="1:13" x14ac:dyDescent="0.3">
      <c r="A144" s="27"/>
      <c r="B144" s="208"/>
      <c r="C144" s="38">
        <v>9</v>
      </c>
      <c r="D144" s="190">
        <v>1000000</v>
      </c>
      <c r="E144" s="169">
        <v>0</v>
      </c>
      <c r="F144" s="132">
        <v>750000</v>
      </c>
      <c r="G144" s="132">
        <v>500000</v>
      </c>
      <c r="H144" s="51">
        <f t="shared" si="5"/>
        <v>647816996.90957117</v>
      </c>
      <c r="I144" s="172">
        <v>1.7999999999999999E-2</v>
      </c>
      <c r="J144" s="31">
        <f t="shared" si="4"/>
        <v>276804504.27033436</v>
      </c>
      <c r="K144" s="35">
        <v>1.7999999999999999E-2</v>
      </c>
      <c r="L144" s="194">
        <f t="shared" si="6"/>
        <v>924621501.17990553</v>
      </c>
    </row>
    <row r="145" spans="1:12" x14ac:dyDescent="0.3">
      <c r="A145" s="27"/>
      <c r="B145" s="208"/>
      <c r="C145" s="38">
        <v>10</v>
      </c>
      <c r="D145" s="190">
        <v>1000000</v>
      </c>
      <c r="E145" s="169">
        <v>0</v>
      </c>
      <c r="F145" s="132">
        <v>750000</v>
      </c>
      <c r="G145" s="132">
        <v>500000</v>
      </c>
      <c r="H145" s="51">
        <f t="shared" si="5"/>
        <v>660750202.85394347</v>
      </c>
      <c r="I145" s="172">
        <v>1.7999999999999999E-2</v>
      </c>
      <c r="J145" s="31">
        <f t="shared" si="4"/>
        <v>282804985.34720039</v>
      </c>
      <c r="K145" s="35">
        <v>1.7999999999999999E-2</v>
      </c>
      <c r="L145" s="194">
        <f t="shared" si="6"/>
        <v>943555188.20114386</v>
      </c>
    </row>
    <row r="146" spans="1:12" ht="17.25" thickBot="1" x14ac:dyDescent="0.35">
      <c r="A146" s="27"/>
      <c r="B146" s="208"/>
      <c r="C146" s="40">
        <v>11</v>
      </c>
      <c r="D146" s="190">
        <v>1000000</v>
      </c>
      <c r="E146" s="169">
        <v>0</v>
      </c>
      <c r="F146" s="132">
        <v>750000</v>
      </c>
      <c r="G146" s="132">
        <v>500000</v>
      </c>
      <c r="H146" s="51">
        <f t="shared" si="5"/>
        <v>673916206.50531447</v>
      </c>
      <c r="I146" s="172">
        <v>1.7999999999999999E-2</v>
      </c>
      <c r="J146" s="31">
        <f t="shared" si="4"/>
        <v>288913475.08345002</v>
      </c>
      <c r="K146" s="139">
        <v>1.7999999999999999E-2</v>
      </c>
      <c r="L146" s="194">
        <f t="shared" si="6"/>
        <v>962829681.58876443</v>
      </c>
    </row>
    <row r="147" spans="1:12" s="181" customFormat="1" ht="17.25" thickBot="1" x14ac:dyDescent="0.35">
      <c r="A147" s="157"/>
      <c r="B147" s="208"/>
      <c r="C147" s="149">
        <v>12</v>
      </c>
      <c r="D147" s="191">
        <v>1000000</v>
      </c>
      <c r="E147" s="175">
        <v>0</v>
      </c>
      <c r="F147" s="150">
        <v>750000</v>
      </c>
      <c r="G147" s="150">
        <v>500000</v>
      </c>
      <c r="H147" s="151">
        <f t="shared" si="5"/>
        <v>687319198.22241008</v>
      </c>
      <c r="I147" s="152">
        <v>1.7999999999999999E-2</v>
      </c>
      <c r="J147" s="153">
        <f t="shared" si="4"/>
        <v>295131917.63495213</v>
      </c>
      <c r="K147" s="154">
        <v>1.7999999999999999E-2</v>
      </c>
      <c r="L147" s="195">
        <f t="shared" si="6"/>
        <v>982451115.85736227</v>
      </c>
    </row>
    <row r="148" spans="1:12" x14ac:dyDescent="0.3">
      <c r="A148" s="27">
        <v>13</v>
      </c>
      <c r="B148" s="208">
        <v>2034</v>
      </c>
      <c r="C148" s="37">
        <v>1</v>
      </c>
      <c r="D148" s="190">
        <v>1000000</v>
      </c>
      <c r="E148" s="169">
        <v>0</v>
      </c>
      <c r="F148" s="132">
        <v>750000</v>
      </c>
      <c r="G148" s="132">
        <v>500000</v>
      </c>
      <c r="H148" s="51">
        <f t="shared" si="5"/>
        <v>700963443.7904135</v>
      </c>
      <c r="I148" s="172">
        <v>1.7999999999999999E-2</v>
      </c>
      <c r="J148" s="31">
        <f t="shared" si="4"/>
        <v>297316445.30549192</v>
      </c>
      <c r="K148" s="138">
        <v>4.0000000000000001E-3</v>
      </c>
      <c r="L148" s="194">
        <f t="shared" si="6"/>
        <v>998279889.09590542</v>
      </c>
    </row>
    <row r="149" spans="1:12" x14ac:dyDescent="0.3">
      <c r="A149" s="27"/>
      <c r="B149" s="208"/>
      <c r="C149" s="38">
        <v>2</v>
      </c>
      <c r="D149" s="190">
        <v>1000000</v>
      </c>
      <c r="E149" s="169">
        <v>0</v>
      </c>
      <c r="F149" s="132">
        <v>750000</v>
      </c>
      <c r="G149" s="132">
        <v>500000</v>
      </c>
      <c r="H149" s="51">
        <f t="shared" si="5"/>
        <v>714853285.77864099</v>
      </c>
      <c r="I149" s="172">
        <v>1.7999999999999999E-2</v>
      </c>
      <c r="J149" s="31">
        <f t="shared" ref="J149:J212" si="7" xml:space="preserve"> (J148 + D149 - E149) + ((J148 + D149 - E149) * K149)</f>
        <v>303686141.3209908</v>
      </c>
      <c r="K149" s="35">
        <v>1.7999999999999999E-2</v>
      </c>
      <c r="L149" s="194">
        <f t="shared" si="6"/>
        <v>1018539427.0996318</v>
      </c>
    </row>
    <row r="150" spans="1:12" x14ac:dyDescent="0.3">
      <c r="A150" s="27"/>
      <c r="B150" s="208"/>
      <c r="C150" s="38">
        <v>3</v>
      </c>
      <c r="D150" s="190">
        <v>1000000</v>
      </c>
      <c r="E150" s="169">
        <v>0</v>
      </c>
      <c r="F150" s="132">
        <v>750000</v>
      </c>
      <c r="G150" s="132">
        <v>500000</v>
      </c>
      <c r="H150" s="51">
        <f t="shared" ref="H150:H213" si="8" xml:space="preserve"> (H149 + G150 + F150) + ((H149 + G150 + F150) * I150 )</f>
        <v>728993144.92265654</v>
      </c>
      <c r="I150" s="172">
        <v>1.7999999999999999E-2</v>
      </c>
      <c r="J150" s="31">
        <f t="shared" si="7"/>
        <v>310170491.86476862</v>
      </c>
      <c r="K150" s="35">
        <v>1.7999999999999999E-2</v>
      </c>
      <c r="L150" s="194">
        <f t="shared" ref="L150:L213" si="9" xml:space="preserve"> H150 + J150</f>
        <v>1039163636.7874252</v>
      </c>
    </row>
    <row r="151" spans="1:12" x14ac:dyDescent="0.3">
      <c r="A151" s="27"/>
      <c r="B151" s="208"/>
      <c r="C151" s="38">
        <v>4</v>
      </c>
      <c r="D151" s="190">
        <v>1000000</v>
      </c>
      <c r="E151" s="169">
        <v>0</v>
      </c>
      <c r="F151" s="132">
        <v>750000</v>
      </c>
      <c r="G151" s="132">
        <v>500000</v>
      </c>
      <c r="H151" s="51">
        <f t="shared" si="8"/>
        <v>743387521.53126431</v>
      </c>
      <c r="I151" s="172">
        <v>1.7999999999999999E-2</v>
      </c>
      <c r="J151" s="31">
        <f t="shared" si="7"/>
        <v>316771560.71833444</v>
      </c>
      <c r="K151" s="35">
        <v>1.7999999999999999E-2</v>
      </c>
      <c r="L151" s="194">
        <f t="shared" si="9"/>
        <v>1060159082.2495987</v>
      </c>
    </row>
    <row r="152" spans="1:12" x14ac:dyDescent="0.3">
      <c r="A152" s="27"/>
      <c r="B152" s="208"/>
      <c r="C152" s="38">
        <v>5</v>
      </c>
      <c r="D152" s="190">
        <v>1000000</v>
      </c>
      <c r="E152" s="169">
        <v>0</v>
      </c>
      <c r="F152" s="132">
        <v>750000</v>
      </c>
      <c r="G152" s="132">
        <v>500000</v>
      </c>
      <c r="H152" s="51">
        <f t="shared" si="8"/>
        <v>758040996.91882706</v>
      </c>
      <c r="I152" s="172">
        <v>1.7999999999999999E-2</v>
      </c>
      <c r="J152" s="31">
        <f t="shared" si="7"/>
        <v>323491448.81126446</v>
      </c>
      <c r="K152" s="35">
        <v>1.7999999999999999E-2</v>
      </c>
      <c r="L152" s="194">
        <f t="shared" si="9"/>
        <v>1081532445.7300916</v>
      </c>
    </row>
    <row r="153" spans="1:12" x14ac:dyDescent="0.3">
      <c r="A153" s="27"/>
      <c r="B153" s="208"/>
      <c r="C153" s="38">
        <v>6</v>
      </c>
      <c r="D153" s="190">
        <v>1000000</v>
      </c>
      <c r="E153" s="169">
        <v>0</v>
      </c>
      <c r="F153" s="132">
        <v>750000</v>
      </c>
      <c r="G153" s="132">
        <v>500000</v>
      </c>
      <c r="H153" s="51">
        <f t="shared" si="8"/>
        <v>772958234.86336589</v>
      </c>
      <c r="I153" s="172">
        <v>1.7999999999999999E-2</v>
      </c>
      <c r="J153" s="31">
        <f t="shared" si="7"/>
        <v>330332294.88986719</v>
      </c>
      <c r="K153" s="35">
        <v>1.7999999999999999E-2</v>
      </c>
      <c r="L153" s="194">
        <f t="shared" si="9"/>
        <v>1103290529.753233</v>
      </c>
    </row>
    <row r="154" spans="1:12" x14ac:dyDescent="0.3">
      <c r="A154" s="27"/>
      <c r="B154" s="208"/>
      <c r="C154" s="38">
        <v>7</v>
      </c>
      <c r="D154" s="190">
        <v>1000000</v>
      </c>
      <c r="E154" s="169">
        <v>0</v>
      </c>
      <c r="F154" s="132">
        <v>750000</v>
      </c>
      <c r="G154" s="132">
        <v>500000</v>
      </c>
      <c r="H154" s="51">
        <f t="shared" si="8"/>
        <v>788143983.0909065</v>
      </c>
      <c r="I154" s="172">
        <v>1.7999999999999999E-2</v>
      </c>
      <c r="J154" s="31">
        <f t="shared" si="7"/>
        <v>337296276.1978848</v>
      </c>
      <c r="K154" s="35">
        <v>1.7999999999999999E-2</v>
      </c>
      <c r="L154" s="194">
        <f t="shared" si="9"/>
        <v>1125440259.2887912</v>
      </c>
    </row>
    <row r="155" spans="1:12" x14ac:dyDescent="0.3">
      <c r="A155" s="27"/>
      <c r="B155" s="208"/>
      <c r="C155" s="38">
        <v>8</v>
      </c>
      <c r="D155" s="190">
        <v>1000000</v>
      </c>
      <c r="E155" s="169">
        <v>0</v>
      </c>
      <c r="F155" s="132">
        <v>750000</v>
      </c>
      <c r="G155" s="132">
        <v>500000</v>
      </c>
      <c r="H155" s="51">
        <f t="shared" si="8"/>
        <v>803603074.78654277</v>
      </c>
      <c r="I155" s="172">
        <v>1.7999999999999999E-2</v>
      </c>
      <c r="J155" s="31">
        <f t="shared" si="7"/>
        <v>344385609.16944671</v>
      </c>
      <c r="K155" s="35">
        <v>1.7999999999999999E-2</v>
      </c>
      <c r="L155" s="194">
        <f t="shared" si="9"/>
        <v>1147988683.9559894</v>
      </c>
    </row>
    <row r="156" spans="1:12" x14ac:dyDescent="0.3">
      <c r="A156" s="27"/>
      <c r="B156" s="208"/>
      <c r="C156" s="38">
        <v>9</v>
      </c>
      <c r="D156" s="190">
        <v>1000000</v>
      </c>
      <c r="E156" s="169">
        <v>0</v>
      </c>
      <c r="F156" s="132">
        <v>750000</v>
      </c>
      <c r="G156" s="132">
        <v>500000</v>
      </c>
      <c r="H156" s="51">
        <f t="shared" si="8"/>
        <v>819340430.13270056</v>
      </c>
      <c r="I156" s="172">
        <v>1.7999999999999999E-2</v>
      </c>
      <c r="J156" s="31">
        <f t="shared" si="7"/>
        <v>351602550.13449675</v>
      </c>
      <c r="K156" s="35">
        <v>1.7999999999999999E-2</v>
      </c>
      <c r="L156" s="194">
        <f t="shared" si="9"/>
        <v>1170942980.2671974</v>
      </c>
    </row>
    <row r="157" spans="1:12" x14ac:dyDescent="0.3">
      <c r="A157" s="27"/>
      <c r="B157" s="208"/>
      <c r="C157" s="38">
        <v>10</v>
      </c>
      <c r="D157" s="190">
        <v>1000000</v>
      </c>
      <c r="E157" s="169">
        <v>0</v>
      </c>
      <c r="F157" s="132">
        <v>750000</v>
      </c>
      <c r="G157" s="132">
        <v>500000</v>
      </c>
      <c r="H157" s="51">
        <f t="shared" si="8"/>
        <v>835361057.87508917</v>
      </c>
      <c r="I157" s="172">
        <v>1.7999999999999999E-2</v>
      </c>
      <c r="J157" s="31">
        <f t="shared" si="7"/>
        <v>358949396.03691769</v>
      </c>
      <c r="K157" s="35">
        <v>1.7999999999999999E-2</v>
      </c>
      <c r="L157" s="194">
        <f t="shared" si="9"/>
        <v>1194310453.9120069</v>
      </c>
    </row>
    <row r="158" spans="1:12" ht="17.25" thickBot="1" x14ac:dyDescent="0.35">
      <c r="A158" s="27"/>
      <c r="B158" s="208"/>
      <c r="C158" s="40">
        <v>11</v>
      </c>
      <c r="D158" s="190">
        <v>1000000</v>
      </c>
      <c r="E158" s="169">
        <v>0</v>
      </c>
      <c r="F158" s="132">
        <v>750000</v>
      </c>
      <c r="G158" s="132">
        <v>500000</v>
      </c>
      <c r="H158" s="51">
        <f t="shared" si="8"/>
        <v>851670056.91684079</v>
      </c>
      <c r="I158" s="172">
        <v>1.7999999999999999E-2</v>
      </c>
      <c r="J158" s="31">
        <f t="shared" si="7"/>
        <v>366428485.16558218</v>
      </c>
      <c r="K158" s="139">
        <v>1.7999999999999999E-2</v>
      </c>
      <c r="L158" s="194">
        <f t="shared" si="9"/>
        <v>1218098542.082423</v>
      </c>
    </row>
    <row r="159" spans="1:12" ht="17.25" thickBot="1" x14ac:dyDescent="0.35">
      <c r="A159" s="27"/>
      <c r="B159" s="208"/>
      <c r="C159" s="29">
        <v>12</v>
      </c>
      <c r="D159" s="190">
        <v>1000000</v>
      </c>
      <c r="E159" s="169">
        <v>0</v>
      </c>
      <c r="F159" s="132">
        <v>750000</v>
      </c>
      <c r="G159" s="132">
        <v>500000</v>
      </c>
      <c r="H159" s="51">
        <f t="shared" si="8"/>
        <v>868272617.9413439</v>
      </c>
      <c r="I159" s="172">
        <v>1.7999999999999999E-2</v>
      </c>
      <c r="J159" s="31">
        <f t="shared" si="7"/>
        <v>374042197.89856267</v>
      </c>
      <c r="K159" s="140">
        <v>1.7999999999999999E-2</v>
      </c>
      <c r="L159" s="194">
        <f t="shared" si="9"/>
        <v>1242314815.8399067</v>
      </c>
    </row>
    <row r="160" spans="1:12" x14ac:dyDescent="0.3">
      <c r="A160" s="27">
        <v>14</v>
      </c>
      <c r="B160" s="208">
        <v>2035</v>
      </c>
      <c r="C160" s="37">
        <v>1</v>
      </c>
      <c r="D160" s="190">
        <v>1000000</v>
      </c>
      <c r="E160" s="169">
        <v>0</v>
      </c>
      <c r="F160" s="132">
        <v>750000</v>
      </c>
      <c r="G160" s="132">
        <v>500000</v>
      </c>
      <c r="H160" s="51">
        <f t="shared" si="8"/>
        <v>885174025.06428814</v>
      </c>
      <c r="I160" s="172">
        <v>1.7999999999999999E-2</v>
      </c>
      <c r="J160" s="31">
        <f t="shared" si="7"/>
        <v>376542366.69015694</v>
      </c>
      <c r="K160" s="138">
        <v>4.0000000000000001E-3</v>
      </c>
      <c r="L160" s="194">
        <f t="shared" si="9"/>
        <v>1261716391.7544451</v>
      </c>
    </row>
    <row r="161" spans="1:12" x14ac:dyDescent="0.3">
      <c r="A161" s="27"/>
      <c r="B161" s="208"/>
      <c r="C161" s="38">
        <v>2</v>
      </c>
      <c r="D161" s="190">
        <v>1000000</v>
      </c>
      <c r="E161" s="169">
        <v>0</v>
      </c>
      <c r="F161" s="132">
        <v>750000</v>
      </c>
      <c r="G161" s="132">
        <v>500000</v>
      </c>
      <c r="H161" s="51">
        <f t="shared" si="8"/>
        <v>902379657.51544535</v>
      </c>
      <c r="I161" s="172">
        <v>1.7999999999999999E-2</v>
      </c>
      <c r="J161" s="31">
        <f t="shared" si="7"/>
        <v>384338129.29057974</v>
      </c>
      <c r="K161" s="35">
        <v>1.7999999999999999E-2</v>
      </c>
      <c r="L161" s="194">
        <f t="shared" si="9"/>
        <v>1286717786.806025</v>
      </c>
    </row>
    <row r="162" spans="1:12" x14ac:dyDescent="0.3">
      <c r="A162" s="27"/>
      <c r="B162" s="208"/>
      <c r="C162" s="38">
        <v>3</v>
      </c>
      <c r="D162" s="190">
        <v>1000000</v>
      </c>
      <c r="E162" s="169">
        <v>0</v>
      </c>
      <c r="F162" s="132">
        <v>750000</v>
      </c>
      <c r="G162" s="132">
        <v>500000</v>
      </c>
      <c r="H162" s="51">
        <f t="shared" si="8"/>
        <v>919894991.35072339</v>
      </c>
      <c r="I162" s="172">
        <v>1.7999999999999999E-2</v>
      </c>
      <c r="J162" s="31">
        <f t="shared" si="7"/>
        <v>392274215.61781019</v>
      </c>
      <c r="K162" s="35">
        <v>1.7999999999999999E-2</v>
      </c>
      <c r="L162" s="194">
        <f t="shared" si="9"/>
        <v>1312169206.9685335</v>
      </c>
    </row>
    <row r="163" spans="1:12" x14ac:dyDescent="0.3">
      <c r="A163" s="27"/>
      <c r="B163" s="208"/>
      <c r="C163" s="38">
        <v>4</v>
      </c>
      <c r="D163" s="190">
        <v>1000000</v>
      </c>
      <c r="E163" s="169">
        <v>0</v>
      </c>
      <c r="F163" s="132">
        <v>750000</v>
      </c>
      <c r="G163" s="132">
        <v>500000</v>
      </c>
      <c r="H163" s="51">
        <f t="shared" si="8"/>
        <v>937725601.19503641</v>
      </c>
      <c r="I163" s="172">
        <v>1.7999999999999999E-2</v>
      </c>
      <c r="J163" s="31">
        <f t="shared" si="7"/>
        <v>400353151.49893075</v>
      </c>
      <c r="K163" s="35">
        <v>1.7999999999999999E-2</v>
      </c>
      <c r="L163" s="194">
        <f t="shared" si="9"/>
        <v>1338078752.6939671</v>
      </c>
    </row>
    <row r="164" spans="1:12" x14ac:dyDescent="0.3">
      <c r="A164" s="27"/>
      <c r="B164" s="208"/>
      <c r="C164" s="38">
        <v>5</v>
      </c>
      <c r="D164" s="190">
        <v>1000000</v>
      </c>
      <c r="E164" s="169">
        <v>0</v>
      </c>
      <c r="F164" s="132">
        <v>750000</v>
      </c>
      <c r="G164" s="132">
        <v>500000</v>
      </c>
      <c r="H164" s="51">
        <f t="shared" si="8"/>
        <v>955877162.01654708</v>
      </c>
      <c r="I164" s="172">
        <v>1.7999999999999999E-2</v>
      </c>
      <c r="J164" s="31">
        <f t="shared" si="7"/>
        <v>408577508.2259115</v>
      </c>
      <c r="K164" s="35">
        <v>1.7999999999999999E-2</v>
      </c>
      <c r="L164" s="194">
        <f t="shared" si="9"/>
        <v>1364454670.2424586</v>
      </c>
    </row>
    <row r="165" spans="1:12" x14ac:dyDescent="0.3">
      <c r="A165" s="27"/>
      <c r="B165" s="208"/>
      <c r="C165" s="38">
        <v>6</v>
      </c>
      <c r="D165" s="190">
        <v>1000000</v>
      </c>
      <c r="E165" s="169">
        <v>0</v>
      </c>
      <c r="F165" s="132">
        <v>750000</v>
      </c>
      <c r="G165" s="132">
        <v>500000</v>
      </c>
      <c r="H165" s="51">
        <f t="shared" si="8"/>
        <v>974355450.93284488</v>
      </c>
      <c r="I165" s="172">
        <v>1.7999999999999999E-2</v>
      </c>
      <c r="J165" s="31">
        <f t="shared" si="7"/>
        <v>416949903.3739779</v>
      </c>
      <c r="K165" s="35">
        <v>1.7999999999999999E-2</v>
      </c>
      <c r="L165" s="194">
        <f t="shared" si="9"/>
        <v>1391305354.3068228</v>
      </c>
    </row>
    <row r="166" spans="1:12" x14ac:dyDescent="0.3">
      <c r="A166" s="27"/>
      <c r="B166" s="208"/>
      <c r="C166" s="38">
        <v>7</v>
      </c>
      <c r="D166" s="190">
        <v>1000000</v>
      </c>
      <c r="E166" s="169">
        <v>0</v>
      </c>
      <c r="F166" s="132">
        <v>750000</v>
      </c>
      <c r="G166" s="132">
        <v>500000</v>
      </c>
      <c r="H166" s="51">
        <f t="shared" si="8"/>
        <v>993166349.04963613</v>
      </c>
      <c r="I166" s="172">
        <v>1.7999999999999999E-2</v>
      </c>
      <c r="J166" s="31">
        <f t="shared" si="7"/>
        <v>425473001.63470948</v>
      </c>
      <c r="K166" s="35">
        <v>1.7999999999999999E-2</v>
      </c>
      <c r="L166" s="194">
        <f t="shared" si="9"/>
        <v>1418639350.6843457</v>
      </c>
    </row>
    <row r="167" spans="1:12" x14ac:dyDescent="0.3">
      <c r="A167" s="27"/>
      <c r="B167" s="208"/>
      <c r="C167" s="38">
        <v>8</v>
      </c>
      <c r="D167" s="190">
        <v>1000000</v>
      </c>
      <c r="E167" s="169">
        <v>0</v>
      </c>
      <c r="F167" s="132">
        <v>750000</v>
      </c>
      <c r="G167" s="132">
        <v>500000</v>
      </c>
      <c r="H167" s="51">
        <f t="shared" si="8"/>
        <v>1012315843.3325295</v>
      </c>
      <c r="I167" s="172">
        <v>1.7999999999999999E-2</v>
      </c>
      <c r="J167" s="31">
        <f t="shared" si="7"/>
        <v>434149515.66413426</v>
      </c>
      <c r="K167" s="35">
        <v>1.7999999999999999E-2</v>
      </c>
      <c r="L167" s="194">
        <f t="shared" si="9"/>
        <v>1446465358.9966638</v>
      </c>
    </row>
    <row r="168" spans="1:12" x14ac:dyDescent="0.3">
      <c r="A168" s="27"/>
      <c r="B168" s="208"/>
      <c r="C168" s="38">
        <v>9</v>
      </c>
      <c r="D168" s="190">
        <v>1000000</v>
      </c>
      <c r="E168" s="169">
        <v>0</v>
      </c>
      <c r="F168" s="132">
        <v>750000</v>
      </c>
      <c r="G168" s="132">
        <v>500000</v>
      </c>
      <c r="H168" s="51">
        <f t="shared" si="8"/>
        <v>1031810028.5125151</v>
      </c>
      <c r="I168" s="172">
        <v>1.7999999999999999E-2</v>
      </c>
      <c r="J168" s="31">
        <f t="shared" si="7"/>
        <v>442982206.94608867</v>
      </c>
      <c r="K168" s="35">
        <v>1.7999999999999999E-2</v>
      </c>
      <c r="L168" s="194">
        <f t="shared" si="9"/>
        <v>1474792235.4586039</v>
      </c>
    </row>
    <row r="169" spans="1:12" x14ac:dyDescent="0.3">
      <c r="A169" s="27"/>
      <c r="B169" s="208"/>
      <c r="C169" s="38">
        <v>10</v>
      </c>
      <c r="D169" s="190">
        <v>1000000</v>
      </c>
      <c r="E169" s="169">
        <v>0</v>
      </c>
      <c r="F169" s="132">
        <v>750000</v>
      </c>
      <c r="G169" s="132">
        <v>500000</v>
      </c>
      <c r="H169" s="51">
        <f t="shared" si="8"/>
        <v>1051655109.0257404</v>
      </c>
      <c r="I169" s="172">
        <v>1.7999999999999999E-2</v>
      </c>
      <c r="J169" s="31">
        <f t="shared" si="7"/>
        <v>451973886.67111826</v>
      </c>
      <c r="K169" s="35">
        <v>1.7999999999999999E-2</v>
      </c>
      <c r="L169" s="194">
        <f t="shared" si="9"/>
        <v>1503628995.6968586</v>
      </c>
    </row>
    <row r="170" spans="1:12" ht="17.25" thickBot="1" x14ac:dyDescent="0.35">
      <c r="A170" s="27"/>
      <c r="B170" s="208"/>
      <c r="C170" s="40">
        <v>11</v>
      </c>
      <c r="D170" s="190">
        <v>1000000</v>
      </c>
      <c r="E170" s="169">
        <v>0</v>
      </c>
      <c r="F170" s="132">
        <v>750000</v>
      </c>
      <c r="G170" s="132">
        <v>500000</v>
      </c>
      <c r="H170" s="51">
        <f t="shared" si="8"/>
        <v>1071857400.9882038</v>
      </c>
      <c r="I170" s="172">
        <v>1.7999999999999999E-2</v>
      </c>
      <c r="J170" s="31">
        <f t="shared" si="7"/>
        <v>461127416.63119841</v>
      </c>
      <c r="K170" s="139">
        <v>1.7999999999999999E-2</v>
      </c>
      <c r="L170" s="194">
        <f t="shared" si="9"/>
        <v>1532984817.6194022</v>
      </c>
    </row>
    <row r="171" spans="1:12" ht="17.25" thickBot="1" x14ac:dyDescent="0.35">
      <c r="A171" s="27"/>
      <c r="B171" s="208"/>
      <c r="C171" s="29">
        <v>12</v>
      </c>
      <c r="D171" s="190">
        <v>1000000</v>
      </c>
      <c r="E171" s="169">
        <v>0</v>
      </c>
      <c r="F171" s="132">
        <v>750000</v>
      </c>
      <c r="G171" s="132">
        <v>500000</v>
      </c>
      <c r="H171" s="51">
        <f t="shared" si="8"/>
        <v>1092423334.2059915</v>
      </c>
      <c r="I171" s="172">
        <v>1.7999999999999999E-2</v>
      </c>
      <c r="J171" s="31">
        <f t="shared" si="7"/>
        <v>470445710.13055998</v>
      </c>
      <c r="K171" s="140">
        <v>1.7999999999999999E-2</v>
      </c>
      <c r="L171" s="194">
        <f t="shared" si="9"/>
        <v>1562869044.3365514</v>
      </c>
    </row>
    <row r="172" spans="1:12" x14ac:dyDescent="0.3">
      <c r="A172" s="27">
        <v>15</v>
      </c>
      <c r="B172" s="208">
        <v>2036</v>
      </c>
      <c r="C172" s="37">
        <v>1</v>
      </c>
      <c r="D172" s="190">
        <v>1000000</v>
      </c>
      <c r="E172" s="169">
        <v>0</v>
      </c>
      <c r="F172" s="132">
        <v>750000</v>
      </c>
      <c r="G172" s="132">
        <v>500000</v>
      </c>
      <c r="H172" s="51">
        <f t="shared" si="8"/>
        <v>1113359454.2216992</v>
      </c>
      <c r="I172" s="172">
        <v>1.7999999999999999E-2</v>
      </c>
      <c r="J172" s="31">
        <f t="shared" si="7"/>
        <v>473331492.97108221</v>
      </c>
      <c r="K172" s="138">
        <v>4.0000000000000001E-3</v>
      </c>
      <c r="L172" s="194">
        <f t="shared" si="9"/>
        <v>1586690947.1927814</v>
      </c>
    </row>
    <row r="173" spans="1:12" x14ac:dyDescent="0.3">
      <c r="A173" s="27"/>
      <c r="B173" s="208"/>
      <c r="C173" s="38">
        <v>2</v>
      </c>
      <c r="D173" s="190">
        <v>1000000</v>
      </c>
      <c r="E173" s="169">
        <v>0</v>
      </c>
      <c r="F173" s="132">
        <v>750000</v>
      </c>
      <c r="G173" s="132">
        <v>500000</v>
      </c>
      <c r="H173" s="51">
        <f t="shared" si="8"/>
        <v>1134672424.3976898</v>
      </c>
      <c r="I173" s="172">
        <v>1.7999999999999999E-2</v>
      </c>
      <c r="J173" s="31">
        <f t="shared" si="7"/>
        <v>482869459.8445617</v>
      </c>
      <c r="K173" s="35">
        <v>1.7999999999999999E-2</v>
      </c>
      <c r="L173" s="194">
        <f t="shared" si="9"/>
        <v>1617541884.2422514</v>
      </c>
    </row>
    <row r="174" spans="1:12" x14ac:dyDescent="0.3">
      <c r="A174" s="27"/>
      <c r="B174" s="208"/>
      <c r="C174" s="38">
        <v>3</v>
      </c>
      <c r="D174" s="190">
        <v>1000000</v>
      </c>
      <c r="E174" s="169">
        <v>0</v>
      </c>
      <c r="F174" s="132">
        <v>750000</v>
      </c>
      <c r="G174" s="132">
        <v>500000</v>
      </c>
      <c r="H174" s="51">
        <f t="shared" si="8"/>
        <v>1156369028.0368483</v>
      </c>
      <c r="I174" s="172">
        <v>1.7999999999999999E-2</v>
      </c>
      <c r="J174" s="31">
        <f t="shared" si="7"/>
        <v>492579110.12176383</v>
      </c>
      <c r="K174" s="35">
        <v>1.7999999999999999E-2</v>
      </c>
      <c r="L174" s="194">
        <f t="shared" si="9"/>
        <v>1648948138.1586123</v>
      </c>
    </row>
    <row r="175" spans="1:12" x14ac:dyDescent="0.3">
      <c r="A175" s="27"/>
      <c r="B175" s="208"/>
      <c r="C175" s="38">
        <v>4</v>
      </c>
      <c r="D175" s="190">
        <v>1000000</v>
      </c>
      <c r="E175" s="169">
        <v>0</v>
      </c>
      <c r="F175" s="132">
        <v>750000</v>
      </c>
      <c r="G175" s="132">
        <v>500000</v>
      </c>
      <c r="H175" s="51">
        <f t="shared" si="8"/>
        <v>1178456170.5415115</v>
      </c>
      <c r="I175" s="172">
        <v>1.7999999999999999E-2</v>
      </c>
      <c r="J175" s="31">
        <f t="shared" si="7"/>
        <v>502463534.10395557</v>
      </c>
      <c r="K175" s="35">
        <v>1.7999999999999999E-2</v>
      </c>
      <c r="L175" s="194">
        <f t="shared" si="9"/>
        <v>1680919704.645467</v>
      </c>
    </row>
    <row r="176" spans="1:12" x14ac:dyDescent="0.3">
      <c r="A176" s="27"/>
      <c r="B176" s="208"/>
      <c r="C176" s="38">
        <v>5</v>
      </c>
      <c r="D176" s="190">
        <v>1000000</v>
      </c>
      <c r="E176" s="169">
        <v>0</v>
      </c>
      <c r="F176" s="132">
        <v>750000</v>
      </c>
      <c r="G176" s="132">
        <v>500000</v>
      </c>
      <c r="H176" s="51">
        <f t="shared" si="8"/>
        <v>1200940881.6112587</v>
      </c>
      <c r="I176" s="172">
        <v>1.7999999999999999E-2</v>
      </c>
      <c r="J176" s="31">
        <f t="shared" si="7"/>
        <v>512525877.71782678</v>
      </c>
      <c r="K176" s="35">
        <v>1.7999999999999999E-2</v>
      </c>
      <c r="L176" s="194">
        <f t="shared" si="9"/>
        <v>1713466759.3290856</v>
      </c>
    </row>
    <row r="177" spans="1:12" x14ac:dyDescent="0.3">
      <c r="A177" s="27"/>
      <c r="B177" s="208"/>
      <c r="C177" s="38">
        <v>6</v>
      </c>
      <c r="D177" s="190">
        <v>1000000</v>
      </c>
      <c r="E177" s="169">
        <v>0</v>
      </c>
      <c r="F177" s="132">
        <v>750000</v>
      </c>
      <c r="G177" s="132">
        <v>500000</v>
      </c>
      <c r="H177" s="51">
        <f t="shared" si="8"/>
        <v>1223830317.4802613</v>
      </c>
      <c r="I177" s="172">
        <v>1.7999999999999999E-2</v>
      </c>
      <c r="J177" s="31">
        <f t="shared" si="7"/>
        <v>522769343.51674765</v>
      </c>
      <c r="K177" s="35">
        <v>1.7999999999999999E-2</v>
      </c>
      <c r="L177" s="194">
        <f t="shared" si="9"/>
        <v>1746599660.997009</v>
      </c>
    </row>
    <row r="178" spans="1:12" x14ac:dyDescent="0.3">
      <c r="A178" s="27"/>
      <c r="B178" s="208"/>
      <c r="C178" s="38">
        <v>7</v>
      </c>
      <c r="D178" s="190">
        <v>1000000</v>
      </c>
      <c r="E178" s="169">
        <v>0</v>
      </c>
      <c r="F178" s="132">
        <v>750000</v>
      </c>
      <c r="G178" s="132">
        <v>500000</v>
      </c>
      <c r="H178" s="51">
        <f t="shared" si="8"/>
        <v>1247131763.194906</v>
      </c>
      <c r="I178" s="172">
        <v>1.7999999999999999E-2</v>
      </c>
      <c r="J178" s="31">
        <f t="shared" si="7"/>
        <v>533197191.7000491</v>
      </c>
      <c r="K178" s="35">
        <v>1.7999999999999999E-2</v>
      </c>
      <c r="L178" s="194">
        <f t="shared" si="9"/>
        <v>1780328954.8949552</v>
      </c>
    </row>
    <row r="179" spans="1:12" x14ac:dyDescent="0.3">
      <c r="A179" s="27"/>
      <c r="B179" s="208"/>
      <c r="C179" s="38">
        <v>8</v>
      </c>
      <c r="D179" s="190">
        <v>1000000</v>
      </c>
      <c r="E179" s="169">
        <v>0</v>
      </c>
      <c r="F179" s="132">
        <v>750000</v>
      </c>
      <c r="G179" s="132">
        <v>500000</v>
      </c>
      <c r="H179" s="51">
        <f t="shared" si="8"/>
        <v>1270852634.9324143</v>
      </c>
      <c r="I179" s="172">
        <v>1.7999999999999999E-2</v>
      </c>
      <c r="J179" s="31">
        <f t="shared" si="7"/>
        <v>543812741.15065002</v>
      </c>
      <c r="K179" s="35">
        <v>1.7999999999999999E-2</v>
      </c>
      <c r="L179" s="194">
        <f t="shared" si="9"/>
        <v>1814665376.0830643</v>
      </c>
    </row>
    <row r="180" spans="1:12" x14ac:dyDescent="0.3">
      <c r="A180" s="27"/>
      <c r="B180" s="208"/>
      <c r="C180" s="38">
        <v>9</v>
      </c>
      <c r="D180" s="190">
        <v>1000000</v>
      </c>
      <c r="E180" s="169">
        <v>0</v>
      </c>
      <c r="F180" s="132">
        <v>750000</v>
      </c>
      <c r="G180" s="132">
        <v>500000</v>
      </c>
      <c r="H180" s="51">
        <f t="shared" si="8"/>
        <v>1295000482.3611977</v>
      </c>
      <c r="I180" s="172">
        <v>1.7999999999999999E-2</v>
      </c>
      <c r="J180" s="31">
        <f t="shared" si="7"/>
        <v>554619370.49136174</v>
      </c>
      <c r="K180" s="35">
        <v>1.7999999999999999E-2</v>
      </c>
      <c r="L180" s="194">
        <f t="shared" si="9"/>
        <v>1849619852.8525596</v>
      </c>
    </row>
    <row r="181" spans="1:12" x14ac:dyDescent="0.3">
      <c r="A181" s="27"/>
      <c r="B181" s="208"/>
      <c r="C181" s="38">
        <v>10</v>
      </c>
      <c r="D181" s="190">
        <v>1000000</v>
      </c>
      <c r="E181" s="169">
        <v>0</v>
      </c>
      <c r="F181" s="132">
        <v>750000</v>
      </c>
      <c r="G181" s="132">
        <v>500000</v>
      </c>
      <c r="H181" s="51">
        <f t="shared" si="8"/>
        <v>1319582991.0436993</v>
      </c>
      <c r="I181" s="172">
        <v>1.7999999999999999E-2</v>
      </c>
      <c r="J181" s="31">
        <f t="shared" si="7"/>
        <v>565620519.1602062</v>
      </c>
      <c r="K181" s="35">
        <v>1.7999999999999999E-2</v>
      </c>
      <c r="L181" s="194">
        <f t="shared" si="9"/>
        <v>1885203510.2039056</v>
      </c>
    </row>
    <row r="182" spans="1:12" ht="17.25" thickBot="1" x14ac:dyDescent="0.35">
      <c r="A182" s="27"/>
      <c r="B182" s="208"/>
      <c r="C182" s="40">
        <v>11</v>
      </c>
      <c r="D182" s="190">
        <v>1000000</v>
      </c>
      <c r="E182" s="169">
        <v>0</v>
      </c>
      <c r="F182" s="132">
        <v>750000</v>
      </c>
      <c r="G182" s="132">
        <v>500000</v>
      </c>
      <c r="H182" s="51">
        <f t="shared" si="8"/>
        <v>1344607984.8824859</v>
      </c>
      <c r="I182" s="172">
        <v>1.7999999999999999E-2</v>
      </c>
      <c r="J182" s="31">
        <f t="shared" si="7"/>
        <v>576819688.50508988</v>
      </c>
      <c r="K182" s="139">
        <v>1.7999999999999999E-2</v>
      </c>
      <c r="L182" s="194">
        <f t="shared" si="9"/>
        <v>1921427673.3875756</v>
      </c>
    </row>
    <row r="183" spans="1:12" ht="17.25" thickBot="1" x14ac:dyDescent="0.35">
      <c r="A183" s="27"/>
      <c r="B183" s="208"/>
      <c r="C183" s="29">
        <v>12</v>
      </c>
      <c r="D183" s="190">
        <v>1000000</v>
      </c>
      <c r="E183" s="169">
        <v>0</v>
      </c>
      <c r="F183" s="132">
        <v>750000</v>
      </c>
      <c r="G183" s="132">
        <v>500000</v>
      </c>
      <c r="H183" s="51">
        <f t="shared" si="8"/>
        <v>1370083428.6103706</v>
      </c>
      <c r="I183" s="172">
        <v>1.7999999999999999E-2</v>
      </c>
      <c r="J183" s="31">
        <f t="shared" si="7"/>
        <v>588220442.89818144</v>
      </c>
      <c r="K183" s="140">
        <v>1.7999999999999999E-2</v>
      </c>
      <c r="L183" s="194">
        <f t="shared" si="9"/>
        <v>1958303871.5085521</v>
      </c>
    </row>
    <row r="184" spans="1:12" x14ac:dyDescent="0.3">
      <c r="A184" s="27">
        <v>16</v>
      </c>
      <c r="B184" s="208">
        <v>2037</v>
      </c>
      <c r="C184" s="37">
        <v>1</v>
      </c>
      <c r="D184" s="190">
        <v>1000000</v>
      </c>
      <c r="E184" s="169">
        <v>0</v>
      </c>
      <c r="F184" s="132">
        <v>750000</v>
      </c>
      <c r="G184" s="132">
        <v>500000</v>
      </c>
      <c r="H184" s="51">
        <f t="shared" si="8"/>
        <v>1396017430.3253572</v>
      </c>
      <c r="I184" s="172">
        <v>1.7999999999999999E-2</v>
      </c>
      <c r="J184" s="31">
        <f t="shared" si="7"/>
        <v>591577324.66977417</v>
      </c>
      <c r="K184" s="138">
        <v>4.0000000000000001E-3</v>
      </c>
      <c r="L184" s="194">
        <f t="shared" si="9"/>
        <v>1987594754.9951315</v>
      </c>
    </row>
    <row r="185" spans="1:12" x14ac:dyDescent="0.3">
      <c r="A185" s="27"/>
      <c r="B185" s="208"/>
      <c r="C185" s="38">
        <v>2</v>
      </c>
      <c r="D185" s="190">
        <v>1000000</v>
      </c>
      <c r="E185" s="169">
        <v>0</v>
      </c>
      <c r="F185" s="132">
        <v>750000</v>
      </c>
      <c r="G185" s="132">
        <v>500000</v>
      </c>
      <c r="H185" s="51">
        <f t="shared" si="8"/>
        <v>1422418244.0712137</v>
      </c>
      <c r="I185" s="172">
        <v>1.7999999999999999E-2</v>
      </c>
      <c r="J185" s="31">
        <f t="shared" si="7"/>
        <v>603243716.51383007</v>
      </c>
      <c r="K185" s="35">
        <v>1.7999999999999999E-2</v>
      </c>
      <c r="L185" s="194">
        <f t="shared" si="9"/>
        <v>2025661960.5850439</v>
      </c>
    </row>
    <row r="186" spans="1:12" x14ac:dyDescent="0.3">
      <c r="A186" s="27"/>
      <c r="B186" s="208"/>
      <c r="C186" s="38">
        <v>3</v>
      </c>
      <c r="D186" s="190">
        <v>1000000</v>
      </c>
      <c r="E186" s="169">
        <v>0</v>
      </c>
      <c r="F186" s="132">
        <v>750000</v>
      </c>
      <c r="G186" s="132">
        <v>500000</v>
      </c>
      <c r="H186" s="51">
        <f t="shared" si="8"/>
        <v>1449294272.4644957</v>
      </c>
      <c r="I186" s="172">
        <v>1.7999999999999999E-2</v>
      </c>
      <c r="J186" s="31">
        <f t="shared" si="7"/>
        <v>615120103.41107905</v>
      </c>
      <c r="K186" s="35">
        <v>1.7999999999999999E-2</v>
      </c>
      <c r="L186" s="194">
        <f t="shared" si="9"/>
        <v>2064414375.8755746</v>
      </c>
    </row>
    <row r="187" spans="1:12" x14ac:dyDescent="0.3">
      <c r="A187" s="27"/>
      <c r="B187" s="208"/>
      <c r="C187" s="38">
        <v>4</v>
      </c>
      <c r="D187" s="190">
        <v>1000000</v>
      </c>
      <c r="E187" s="169">
        <v>0</v>
      </c>
      <c r="F187" s="132">
        <v>750000</v>
      </c>
      <c r="G187" s="132">
        <v>500000</v>
      </c>
      <c r="H187" s="51">
        <f t="shared" si="8"/>
        <v>1476654069.3688567</v>
      </c>
      <c r="I187" s="172">
        <v>1.7999999999999999E-2</v>
      </c>
      <c r="J187" s="31">
        <f t="shared" si="7"/>
        <v>627210265.27247846</v>
      </c>
      <c r="K187" s="35">
        <v>1.7999999999999999E-2</v>
      </c>
      <c r="L187" s="194">
        <f t="shared" si="9"/>
        <v>2103864334.641335</v>
      </c>
    </row>
    <row r="188" spans="1:12" x14ac:dyDescent="0.3">
      <c r="A188" s="27"/>
      <c r="B188" s="208"/>
      <c r="C188" s="38">
        <v>5</v>
      </c>
      <c r="D188" s="190">
        <v>1000000</v>
      </c>
      <c r="E188" s="169">
        <v>0</v>
      </c>
      <c r="F188" s="132">
        <v>750000</v>
      </c>
      <c r="G188" s="132">
        <v>500000</v>
      </c>
      <c r="H188" s="51">
        <f t="shared" si="8"/>
        <v>1504506342.617496</v>
      </c>
      <c r="I188" s="172">
        <v>1.7999999999999999E-2</v>
      </c>
      <c r="J188" s="31">
        <f t="shared" si="7"/>
        <v>639518050.04738307</v>
      </c>
      <c r="K188" s="35">
        <v>1.7999999999999999E-2</v>
      </c>
      <c r="L188" s="194">
        <f t="shared" si="9"/>
        <v>2144024392.6648791</v>
      </c>
    </row>
    <row r="189" spans="1:12" x14ac:dyDescent="0.3">
      <c r="A189" s="27"/>
      <c r="B189" s="208"/>
      <c r="C189" s="38">
        <v>6</v>
      </c>
      <c r="D189" s="190">
        <v>1000000</v>
      </c>
      <c r="E189" s="169">
        <v>0</v>
      </c>
      <c r="F189" s="132">
        <v>750000</v>
      </c>
      <c r="G189" s="132">
        <v>500000</v>
      </c>
      <c r="H189" s="51">
        <f t="shared" si="8"/>
        <v>1532859956.784611</v>
      </c>
      <c r="I189" s="172">
        <v>1.7999999999999999E-2</v>
      </c>
      <c r="J189" s="31">
        <f t="shared" si="7"/>
        <v>652047374.94823599</v>
      </c>
      <c r="K189" s="35">
        <v>1.7999999999999999E-2</v>
      </c>
      <c r="L189" s="194">
        <f t="shared" si="9"/>
        <v>2184907331.7328472</v>
      </c>
    </row>
    <row r="190" spans="1:12" x14ac:dyDescent="0.3">
      <c r="A190" s="27"/>
      <c r="B190" s="208"/>
      <c r="C190" s="38">
        <v>7</v>
      </c>
      <c r="D190" s="190">
        <v>1000000</v>
      </c>
      <c r="E190" s="169">
        <v>0</v>
      </c>
      <c r="F190" s="132">
        <v>750000</v>
      </c>
      <c r="G190" s="132">
        <v>500000</v>
      </c>
      <c r="H190" s="51">
        <f t="shared" si="8"/>
        <v>1561723936.0067339</v>
      </c>
      <c r="I190" s="172">
        <v>1.7999999999999999E-2</v>
      </c>
      <c r="J190" s="31">
        <f t="shared" si="7"/>
        <v>664802227.69730425</v>
      </c>
      <c r="K190" s="35">
        <v>1.7999999999999999E-2</v>
      </c>
      <c r="L190" s="194">
        <f t="shared" si="9"/>
        <v>2226526163.7040381</v>
      </c>
    </row>
    <row r="191" spans="1:12" x14ac:dyDescent="0.3">
      <c r="A191" s="27"/>
      <c r="B191" s="208"/>
      <c r="C191" s="38">
        <v>8</v>
      </c>
      <c r="D191" s="190">
        <v>1000000</v>
      </c>
      <c r="E191" s="169">
        <v>0</v>
      </c>
      <c r="F191" s="132">
        <v>750000</v>
      </c>
      <c r="G191" s="132">
        <v>500000</v>
      </c>
      <c r="H191" s="51">
        <f t="shared" si="8"/>
        <v>1591107466.8548551</v>
      </c>
      <c r="I191" s="172">
        <v>1.7999999999999999E-2</v>
      </c>
      <c r="J191" s="31">
        <f t="shared" si="7"/>
        <v>677786667.79585576</v>
      </c>
      <c r="K191" s="35">
        <v>1.7999999999999999E-2</v>
      </c>
      <c r="L191" s="194">
        <f t="shared" si="9"/>
        <v>2268894134.6507111</v>
      </c>
    </row>
    <row r="192" spans="1:12" x14ac:dyDescent="0.3">
      <c r="A192" s="27"/>
      <c r="B192" s="208"/>
      <c r="C192" s="38">
        <v>9</v>
      </c>
      <c r="D192" s="190">
        <v>1000000</v>
      </c>
      <c r="E192" s="169">
        <v>0</v>
      </c>
      <c r="F192" s="132">
        <v>750000</v>
      </c>
      <c r="G192" s="132">
        <v>500000</v>
      </c>
      <c r="H192" s="51">
        <f t="shared" si="8"/>
        <v>1621019901.2582424</v>
      </c>
      <c r="I192" s="172">
        <v>1.7999999999999999E-2</v>
      </c>
      <c r="J192" s="31">
        <f t="shared" si="7"/>
        <v>691004827.81618118</v>
      </c>
      <c r="K192" s="35">
        <v>1.7999999999999999E-2</v>
      </c>
      <c r="L192" s="194">
        <f t="shared" si="9"/>
        <v>2312024729.0744238</v>
      </c>
    </row>
    <row r="193" spans="1:12" x14ac:dyDescent="0.3">
      <c r="A193" s="27"/>
      <c r="B193" s="208"/>
      <c r="C193" s="38">
        <v>10</v>
      </c>
      <c r="D193" s="190">
        <v>1000000</v>
      </c>
      <c r="E193" s="169">
        <v>0</v>
      </c>
      <c r="F193" s="132">
        <v>750000</v>
      </c>
      <c r="G193" s="132">
        <v>500000</v>
      </c>
      <c r="H193" s="51">
        <f t="shared" si="8"/>
        <v>1651470759.4808908</v>
      </c>
      <c r="I193" s="172">
        <v>1.7999999999999999E-2</v>
      </c>
      <c r="J193" s="31">
        <f t="shared" si="7"/>
        <v>704460914.71687245</v>
      </c>
      <c r="K193" s="35">
        <v>1.7999999999999999E-2</v>
      </c>
      <c r="L193" s="194">
        <f t="shared" si="9"/>
        <v>2355931674.1977634</v>
      </c>
    </row>
    <row r="194" spans="1:12" ht="17.25" thickBot="1" x14ac:dyDescent="0.35">
      <c r="A194" s="39"/>
      <c r="B194" s="208"/>
      <c r="C194" s="40">
        <v>11</v>
      </c>
      <c r="D194" s="190">
        <v>1000000</v>
      </c>
      <c r="E194" s="169">
        <v>0</v>
      </c>
      <c r="F194" s="132">
        <v>750000</v>
      </c>
      <c r="G194" s="132">
        <v>500000</v>
      </c>
      <c r="H194" s="51">
        <f t="shared" si="8"/>
        <v>1682469733.1515467</v>
      </c>
      <c r="I194" s="172">
        <v>1.7999999999999999E-2</v>
      </c>
      <c r="J194" s="31">
        <f t="shared" si="7"/>
        <v>718159211.18177617</v>
      </c>
      <c r="K194" s="139">
        <v>1.7999999999999999E-2</v>
      </c>
      <c r="L194" s="194">
        <f t="shared" si="9"/>
        <v>2400628944.333323</v>
      </c>
    </row>
    <row r="195" spans="1:12" s="45" customFormat="1" ht="17.25" thickBot="1" x14ac:dyDescent="0.35">
      <c r="A195" s="41"/>
      <c r="B195" s="208"/>
      <c r="C195" s="29">
        <v>12</v>
      </c>
      <c r="D195" s="190">
        <v>1000000</v>
      </c>
      <c r="E195" s="169">
        <v>0</v>
      </c>
      <c r="F195" s="132">
        <v>750000</v>
      </c>
      <c r="G195" s="132">
        <v>500000</v>
      </c>
      <c r="H195" s="51">
        <f t="shared" si="8"/>
        <v>1714026688.3482745</v>
      </c>
      <c r="I195" s="172">
        <v>1.7999999999999999E-2</v>
      </c>
      <c r="J195" s="31">
        <f t="shared" si="7"/>
        <v>732104076.98304808</v>
      </c>
      <c r="K195" s="140">
        <v>1.7999999999999999E-2</v>
      </c>
      <c r="L195" s="194">
        <f t="shared" si="9"/>
        <v>2446130765.3313227</v>
      </c>
    </row>
    <row r="196" spans="1:12" s="62" customFormat="1" x14ac:dyDescent="0.3">
      <c r="A196" s="60" t="s">
        <v>91</v>
      </c>
      <c r="B196" s="209">
        <v>2038</v>
      </c>
      <c r="C196" s="61">
        <v>1</v>
      </c>
      <c r="D196" s="190">
        <v>1000000</v>
      </c>
      <c r="E196" s="169">
        <v>0</v>
      </c>
      <c r="F196" s="132">
        <v>750000</v>
      </c>
      <c r="G196" s="132">
        <v>500000</v>
      </c>
      <c r="H196" s="51">
        <f t="shared" si="8"/>
        <v>1746151668.7385435</v>
      </c>
      <c r="I196" s="172">
        <v>1.7999999999999999E-2</v>
      </c>
      <c r="J196" s="31">
        <f t="shared" si="7"/>
        <v>736036493.29098022</v>
      </c>
      <c r="K196" s="138">
        <v>4.0000000000000001E-3</v>
      </c>
      <c r="L196" s="194">
        <f t="shared" si="9"/>
        <v>2482188162.0295238</v>
      </c>
    </row>
    <row r="197" spans="1:12" s="62" customFormat="1" x14ac:dyDescent="0.3">
      <c r="A197" s="63"/>
      <c r="B197" s="209"/>
      <c r="C197" s="64">
        <v>2</v>
      </c>
      <c r="D197" s="190">
        <v>1000000</v>
      </c>
      <c r="E197" s="169">
        <v>0</v>
      </c>
      <c r="F197" s="132">
        <v>750000</v>
      </c>
      <c r="G197" s="132">
        <v>500000</v>
      </c>
      <c r="H197" s="51">
        <f t="shared" si="8"/>
        <v>1778854898.7758372</v>
      </c>
      <c r="I197" s="172">
        <v>1.7999999999999999E-2</v>
      </c>
      <c r="J197" s="31">
        <f t="shared" si="7"/>
        <v>750303150.17021787</v>
      </c>
      <c r="K197" s="35">
        <v>1.7999999999999999E-2</v>
      </c>
      <c r="L197" s="194">
        <f t="shared" si="9"/>
        <v>2529158048.9460549</v>
      </c>
    </row>
    <row r="198" spans="1:12" s="62" customFormat="1" x14ac:dyDescent="0.3">
      <c r="A198" s="63"/>
      <c r="B198" s="209"/>
      <c r="C198" s="64">
        <v>3</v>
      </c>
      <c r="D198" s="190">
        <v>1000000</v>
      </c>
      <c r="E198" s="169">
        <v>0</v>
      </c>
      <c r="F198" s="132">
        <v>750000</v>
      </c>
      <c r="G198" s="132">
        <v>500000</v>
      </c>
      <c r="H198" s="51">
        <f t="shared" si="8"/>
        <v>1812146786.9538023</v>
      </c>
      <c r="I198" s="172">
        <v>1.7999999999999999E-2</v>
      </c>
      <c r="J198" s="31">
        <f t="shared" si="7"/>
        <v>764826606.87328184</v>
      </c>
      <c r="K198" s="35">
        <v>1.7999999999999999E-2</v>
      </c>
      <c r="L198" s="194">
        <f t="shared" si="9"/>
        <v>2576973393.8270841</v>
      </c>
    </row>
    <row r="199" spans="1:12" s="62" customFormat="1" x14ac:dyDescent="0.3">
      <c r="A199" s="63"/>
      <c r="B199" s="209"/>
      <c r="C199" s="64">
        <v>4</v>
      </c>
      <c r="D199" s="190">
        <v>1000000</v>
      </c>
      <c r="E199" s="169">
        <v>0</v>
      </c>
      <c r="F199" s="132">
        <v>750000</v>
      </c>
      <c r="G199" s="132">
        <v>500000</v>
      </c>
      <c r="H199" s="51">
        <f t="shared" si="8"/>
        <v>1846037929.1189709</v>
      </c>
      <c r="I199" s="172">
        <v>1.7999999999999999E-2</v>
      </c>
      <c r="J199" s="31">
        <f t="shared" si="7"/>
        <v>779611485.79700089</v>
      </c>
      <c r="K199" s="35">
        <v>1.7999999999999999E-2</v>
      </c>
      <c r="L199" s="194">
        <f t="shared" si="9"/>
        <v>2625649414.9159718</v>
      </c>
    </row>
    <row r="200" spans="1:12" s="62" customFormat="1" x14ac:dyDescent="0.3">
      <c r="A200" s="63"/>
      <c r="B200" s="209"/>
      <c r="C200" s="64">
        <v>5</v>
      </c>
      <c r="D200" s="190">
        <v>1000000</v>
      </c>
      <c r="E200" s="169">
        <v>0</v>
      </c>
      <c r="F200" s="132">
        <v>750000</v>
      </c>
      <c r="G200" s="132">
        <v>500000</v>
      </c>
      <c r="H200" s="51">
        <f t="shared" si="8"/>
        <v>1880539111.8431122</v>
      </c>
      <c r="I200" s="172">
        <v>1.7999999999999999E-2</v>
      </c>
      <c r="J200" s="31">
        <f t="shared" si="7"/>
        <v>794662492.54134691</v>
      </c>
      <c r="K200" s="35">
        <v>1.7999999999999999E-2</v>
      </c>
      <c r="L200" s="194">
        <f t="shared" si="9"/>
        <v>2675201604.384459</v>
      </c>
    </row>
    <row r="201" spans="1:12" s="62" customFormat="1" x14ac:dyDescent="0.3">
      <c r="A201" s="63"/>
      <c r="B201" s="209"/>
      <c r="C201" s="64">
        <v>6</v>
      </c>
      <c r="D201" s="190">
        <v>1000000</v>
      </c>
      <c r="E201" s="169">
        <v>0</v>
      </c>
      <c r="F201" s="132">
        <v>750000</v>
      </c>
      <c r="G201" s="132">
        <v>500000</v>
      </c>
      <c r="H201" s="51">
        <f t="shared" si="8"/>
        <v>1915661315.8562882</v>
      </c>
      <c r="I201" s="172">
        <v>1.7999999999999999E-2</v>
      </c>
      <c r="J201" s="31">
        <f t="shared" si="7"/>
        <v>809984417.40709114</v>
      </c>
      <c r="K201" s="35">
        <v>1.7999999999999999E-2</v>
      </c>
      <c r="L201" s="194">
        <f t="shared" si="9"/>
        <v>2725645733.2633791</v>
      </c>
    </row>
    <row r="202" spans="1:12" s="62" customFormat="1" x14ac:dyDescent="0.3">
      <c r="A202" s="63"/>
      <c r="B202" s="209"/>
      <c r="C202" s="64">
        <v>7</v>
      </c>
      <c r="D202" s="190">
        <v>1000000</v>
      </c>
      <c r="E202" s="169">
        <v>0</v>
      </c>
      <c r="F202" s="132">
        <v>750000</v>
      </c>
      <c r="G202" s="132">
        <v>500000</v>
      </c>
      <c r="H202" s="51">
        <f t="shared" si="8"/>
        <v>1951415719.5417013</v>
      </c>
      <c r="I202" s="172">
        <v>1.7999999999999999E-2</v>
      </c>
      <c r="J202" s="31">
        <f t="shared" si="7"/>
        <v>825582136.92041874</v>
      </c>
      <c r="K202" s="35">
        <v>1.7999999999999999E-2</v>
      </c>
      <c r="L202" s="194">
        <f t="shared" si="9"/>
        <v>2776997856.4621201</v>
      </c>
    </row>
    <row r="203" spans="1:12" s="62" customFormat="1" x14ac:dyDescent="0.3">
      <c r="A203" s="63"/>
      <c r="B203" s="209"/>
      <c r="C203" s="64">
        <v>8</v>
      </c>
      <c r="D203" s="190">
        <v>1000000</v>
      </c>
      <c r="E203" s="169">
        <v>0</v>
      </c>
      <c r="F203" s="132">
        <v>750000</v>
      </c>
      <c r="G203" s="132">
        <v>500000</v>
      </c>
      <c r="H203" s="51">
        <f t="shared" si="8"/>
        <v>1987813702.4934518</v>
      </c>
      <c r="I203" s="172">
        <v>1.7999999999999999E-2</v>
      </c>
      <c r="J203" s="31">
        <f t="shared" si="7"/>
        <v>841460615.38498628</v>
      </c>
      <c r="K203" s="35">
        <v>1.7999999999999999E-2</v>
      </c>
      <c r="L203" s="194">
        <f t="shared" si="9"/>
        <v>2829274317.878438</v>
      </c>
    </row>
    <row r="204" spans="1:12" s="62" customFormat="1" x14ac:dyDescent="0.3">
      <c r="A204" s="63"/>
      <c r="B204" s="209"/>
      <c r="C204" s="64">
        <v>9</v>
      </c>
      <c r="D204" s="190">
        <v>1000000</v>
      </c>
      <c r="E204" s="169">
        <v>0</v>
      </c>
      <c r="F204" s="132">
        <v>750000</v>
      </c>
      <c r="G204" s="132">
        <v>500000</v>
      </c>
      <c r="H204" s="51">
        <f t="shared" si="8"/>
        <v>2024866849.138334</v>
      </c>
      <c r="I204" s="172">
        <v>1.7999999999999999E-2</v>
      </c>
      <c r="J204" s="31">
        <f t="shared" si="7"/>
        <v>857624906.46191609</v>
      </c>
      <c r="K204" s="35">
        <v>1.7999999999999999E-2</v>
      </c>
      <c r="L204" s="194">
        <f t="shared" si="9"/>
        <v>2882491755.6002502</v>
      </c>
    </row>
    <row r="205" spans="1:12" s="62" customFormat="1" x14ac:dyDescent="0.3">
      <c r="A205" s="63"/>
      <c r="B205" s="209"/>
      <c r="C205" s="64">
        <v>10</v>
      </c>
      <c r="D205" s="190">
        <v>1000000</v>
      </c>
      <c r="E205" s="169">
        <v>0</v>
      </c>
      <c r="F205" s="132">
        <v>750000</v>
      </c>
      <c r="G205" s="132">
        <v>500000</v>
      </c>
      <c r="H205" s="51">
        <f t="shared" si="8"/>
        <v>2062586952.4228241</v>
      </c>
      <c r="I205" s="172">
        <v>1.7999999999999999E-2</v>
      </c>
      <c r="J205" s="31">
        <f t="shared" si="7"/>
        <v>874080154.77823055</v>
      </c>
      <c r="K205" s="35">
        <v>1.7999999999999999E-2</v>
      </c>
      <c r="L205" s="194">
        <f t="shared" si="9"/>
        <v>2936667107.2010546</v>
      </c>
    </row>
    <row r="206" spans="1:12" s="62" customFormat="1" ht="17.25" thickBot="1" x14ac:dyDescent="0.35">
      <c r="A206" s="65"/>
      <c r="B206" s="209"/>
      <c r="C206" s="66">
        <v>11</v>
      </c>
      <c r="D206" s="190">
        <v>1000000</v>
      </c>
      <c r="E206" s="169">
        <v>0</v>
      </c>
      <c r="F206" s="132">
        <v>750000</v>
      </c>
      <c r="G206" s="132">
        <v>500000</v>
      </c>
      <c r="H206" s="51">
        <f t="shared" si="8"/>
        <v>2100986017.5664349</v>
      </c>
      <c r="I206" s="172">
        <v>1.7999999999999999E-2</v>
      </c>
      <c r="J206" s="31">
        <f t="shared" si="7"/>
        <v>890831597.56423867</v>
      </c>
      <c r="K206" s="139">
        <v>1.7999999999999999E-2</v>
      </c>
      <c r="L206" s="194">
        <f t="shared" si="9"/>
        <v>2991817615.1306734</v>
      </c>
    </row>
    <row r="207" spans="1:12" s="69" customFormat="1" ht="17.25" thickBot="1" x14ac:dyDescent="0.35">
      <c r="A207" s="67"/>
      <c r="B207" s="209"/>
      <c r="C207" s="68">
        <v>12</v>
      </c>
      <c r="D207" s="190">
        <v>1000000</v>
      </c>
      <c r="E207" s="169">
        <v>0</v>
      </c>
      <c r="F207" s="132">
        <v>750000</v>
      </c>
      <c r="G207" s="132">
        <v>500000</v>
      </c>
      <c r="H207" s="51">
        <f t="shared" si="8"/>
        <v>2140076265.8826306</v>
      </c>
      <c r="I207" s="172">
        <v>1.7999999999999999E-2</v>
      </c>
      <c r="J207" s="31">
        <f t="shared" si="7"/>
        <v>907884566.32039499</v>
      </c>
      <c r="K207" s="140">
        <v>1.7999999999999999E-2</v>
      </c>
      <c r="L207" s="194">
        <f t="shared" si="9"/>
        <v>3047960832.2030258</v>
      </c>
    </row>
    <row r="208" spans="1:12" s="62" customFormat="1" x14ac:dyDescent="0.3">
      <c r="A208" s="60">
        <v>18</v>
      </c>
      <c r="B208" s="209">
        <v>2039</v>
      </c>
      <c r="C208" s="61">
        <v>1</v>
      </c>
      <c r="D208" s="190">
        <v>1000000</v>
      </c>
      <c r="E208" s="169">
        <v>0</v>
      </c>
      <c r="F208" s="132">
        <v>750000</v>
      </c>
      <c r="G208" s="132">
        <v>500000</v>
      </c>
      <c r="H208" s="51">
        <f t="shared" si="8"/>
        <v>2179870138.6685181</v>
      </c>
      <c r="I208" s="172">
        <v>1.7999999999999999E-2</v>
      </c>
      <c r="J208" s="31">
        <f t="shared" si="7"/>
        <v>912520104.58567655</v>
      </c>
      <c r="K208" s="138">
        <v>4.0000000000000001E-3</v>
      </c>
      <c r="L208" s="194">
        <f t="shared" si="9"/>
        <v>3092390243.2541947</v>
      </c>
    </row>
    <row r="209" spans="1:12" s="62" customFormat="1" x14ac:dyDescent="0.3">
      <c r="A209" s="63"/>
      <c r="B209" s="209"/>
      <c r="C209" s="64">
        <v>2</v>
      </c>
      <c r="D209" s="190">
        <v>1000000</v>
      </c>
      <c r="E209" s="169">
        <v>0</v>
      </c>
      <c r="F209" s="132">
        <v>750000</v>
      </c>
      <c r="G209" s="132">
        <v>500000</v>
      </c>
      <c r="H209" s="51">
        <f t="shared" si="8"/>
        <v>2220380301.1645513</v>
      </c>
      <c r="I209" s="172">
        <v>1.7999999999999999E-2</v>
      </c>
      <c r="J209" s="31">
        <f t="shared" si="7"/>
        <v>929963466.46821868</v>
      </c>
      <c r="K209" s="35">
        <v>1.7999999999999999E-2</v>
      </c>
      <c r="L209" s="194">
        <f t="shared" si="9"/>
        <v>3150343767.6327701</v>
      </c>
    </row>
    <row r="210" spans="1:12" s="62" customFormat="1" x14ac:dyDescent="0.3">
      <c r="A210" s="63"/>
      <c r="B210" s="209"/>
      <c r="C210" s="64">
        <v>3</v>
      </c>
      <c r="D210" s="190">
        <v>1000000</v>
      </c>
      <c r="E210" s="169">
        <v>0</v>
      </c>
      <c r="F210" s="132">
        <v>750000</v>
      </c>
      <c r="G210" s="132">
        <v>500000</v>
      </c>
      <c r="H210" s="51">
        <f t="shared" si="8"/>
        <v>2261619646.5855131</v>
      </c>
      <c r="I210" s="172">
        <v>1.7999999999999999E-2</v>
      </c>
      <c r="J210" s="31">
        <f t="shared" si="7"/>
        <v>947720808.86464667</v>
      </c>
      <c r="K210" s="35">
        <v>1.7999999999999999E-2</v>
      </c>
      <c r="L210" s="194">
        <f t="shared" si="9"/>
        <v>3209340455.45016</v>
      </c>
    </row>
    <row r="211" spans="1:12" s="62" customFormat="1" x14ac:dyDescent="0.3">
      <c r="A211" s="63"/>
      <c r="B211" s="209"/>
      <c r="C211" s="64">
        <v>4</v>
      </c>
      <c r="D211" s="190">
        <v>1000000</v>
      </c>
      <c r="E211" s="169">
        <v>0</v>
      </c>
      <c r="F211" s="132">
        <v>750000</v>
      </c>
      <c r="G211" s="132">
        <v>500000</v>
      </c>
      <c r="H211" s="51">
        <f t="shared" si="8"/>
        <v>2303601300.2240524</v>
      </c>
      <c r="I211" s="172">
        <v>1.7999999999999999E-2</v>
      </c>
      <c r="J211" s="31">
        <f t="shared" si="7"/>
        <v>965797783.42421031</v>
      </c>
      <c r="K211" s="35">
        <v>1.7999999999999999E-2</v>
      </c>
      <c r="L211" s="194">
        <f t="shared" si="9"/>
        <v>3269399083.648263</v>
      </c>
    </row>
    <row r="212" spans="1:12" s="62" customFormat="1" x14ac:dyDescent="0.3">
      <c r="A212" s="63"/>
      <c r="B212" s="209"/>
      <c r="C212" s="64">
        <v>5</v>
      </c>
      <c r="D212" s="190">
        <v>1000000</v>
      </c>
      <c r="E212" s="169">
        <v>0</v>
      </c>
      <c r="F212" s="132">
        <v>750000</v>
      </c>
      <c r="G212" s="132">
        <v>500000</v>
      </c>
      <c r="H212" s="51">
        <f t="shared" si="8"/>
        <v>2346338623.6280851</v>
      </c>
      <c r="I212" s="172">
        <v>1.7999999999999999E-2</v>
      </c>
      <c r="J212" s="31">
        <f t="shared" si="7"/>
        <v>984200143.52584612</v>
      </c>
      <c r="K212" s="35">
        <v>1.7999999999999999E-2</v>
      </c>
      <c r="L212" s="194">
        <f t="shared" si="9"/>
        <v>3330538767.1539311</v>
      </c>
    </row>
    <row r="213" spans="1:12" s="62" customFormat="1" x14ac:dyDescent="0.3">
      <c r="A213" s="63"/>
      <c r="B213" s="209"/>
      <c r="C213" s="64">
        <v>6</v>
      </c>
      <c r="D213" s="190">
        <v>1000000</v>
      </c>
      <c r="E213" s="169">
        <v>0</v>
      </c>
      <c r="F213" s="132">
        <v>750000</v>
      </c>
      <c r="G213" s="132">
        <v>500000</v>
      </c>
      <c r="H213" s="51">
        <f t="shared" si="8"/>
        <v>2389845218.8533907</v>
      </c>
      <c r="I213" s="172">
        <v>1.7999999999999999E-2</v>
      </c>
      <c r="J213" s="31">
        <f t="shared" ref="J213:J255" si="10" xml:space="preserve"> (J212 + D213 - E213) + ((J212 + D213 - E213) * K213)</f>
        <v>1002933746.1093113</v>
      </c>
      <c r="K213" s="35">
        <v>1.7999999999999999E-2</v>
      </c>
      <c r="L213" s="194">
        <f t="shared" si="9"/>
        <v>3392778964.9627018</v>
      </c>
    </row>
    <row r="214" spans="1:12" s="62" customFormat="1" x14ac:dyDescent="0.3">
      <c r="A214" s="63"/>
      <c r="B214" s="209"/>
      <c r="C214" s="64">
        <v>7</v>
      </c>
      <c r="D214" s="190">
        <v>1000000</v>
      </c>
      <c r="E214" s="169">
        <v>0</v>
      </c>
      <c r="F214" s="132">
        <v>750000</v>
      </c>
      <c r="G214" s="132">
        <v>500000</v>
      </c>
      <c r="H214" s="51">
        <f t="shared" ref="H214:H255" si="11" xml:space="preserve"> (H213 + G214 + F214) + ((H213 + G214 + F214) * I214 )</f>
        <v>2434134932.7927518</v>
      </c>
      <c r="I214" s="172">
        <v>1.7999999999999999E-2</v>
      </c>
      <c r="J214" s="31">
        <f t="shared" si="10"/>
        <v>1022004553.539279</v>
      </c>
      <c r="K214" s="35">
        <v>1.7999999999999999E-2</v>
      </c>
      <c r="L214" s="194">
        <f t="shared" ref="L214:L255" si="12" xml:space="preserve"> H214 + J214</f>
        <v>3456139486.3320308</v>
      </c>
    </row>
    <row r="215" spans="1:12" s="62" customFormat="1" x14ac:dyDescent="0.3">
      <c r="A215" s="63"/>
      <c r="B215" s="209"/>
      <c r="C215" s="64">
        <v>8</v>
      </c>
      <c r="D215" s="190">
        <v>1000000</v>
      </c>
      <c r="E215" s="169">
        <v>0</v>
      </c>
      <c r="F215" s="132">
        <v>750000</v>
      </c>
      <c r="G215" s="132">
        <v>500000</v>
      </c>
      <c r="H215" s="51">
        <f t="shared" si="11"/>
        <v>2479221861.5830212</v>
      </c>
      <c r="I215" s="172">
        <v>1.7999999999999999E-2</v>
      </c>
      <c r="J215" s="31">
        <f t="shared" si="10"/>
        <v>1041418635.502986</v>
      </c>
      <c r="K215" s="35">
        <v>1.7999999999999999E-2</v>
      </c>
      <c r="L215" s="194">
        <f t="shared" si="12"/>
        <v>3520640497.0860071</v>
      </c>
    </row>
    <row r="216" spans="1:12" s="62" customFormat="1" x14ac:dyDescent="0.3">
      <c r="A216" s="63"/>
      <c r="B216" s="209"/>
      <c r="C216" s="64">
        <v>9</v>
      </c>
      <c r="D216" s="190">
        <v>1000000</v>
      </c>
      <c r="E216" s="169">
        <v>0</v>
      </c>
      <c r="F216" s="132">
        <v>750000</v>
      </c>
      <c r="G216" s="132">
        <v>500000</v>
      </c>
      <c r="H216" s="51">
        <f t="shared" si="11"/>
        <v>2525120355.0915155</v>
      </c>
      <c r="I216" s="172">
        <v>1.7999999999999999E-2</v>
      </c>
      <c r="J216" s="31">
        <f t="shared" si="10"/>
        <v>1061182170.9420397</v>
      </c>
      <c r="K216" s="35">
        <v>1.7999999999999999E-2</v>
      </c>
      <c r="L216" s="194">
        <f t="shared" si="12"/>
        <v>3586302526.033555</v>
      </c>
    </row>
    <row r="217" spans="1:12" s="62" customFormat="1" x14ac:dyDescent="0.3">
      <c r="A217" s="63"/>
      <c r="B217" s="209"/>
      <c r="C217" s="64">
        <v>10</v>
      </c>
      <c r="D217" s="190">
        <v>1000000</v>
      </c>
      <c r="E217" s="169">
        <v>0</v>
      </c>
      <c r="F217" s="132">
        <v>750000</v>
      </c>
      <c r="G217" s="132">
        <v>500000</v>
      </c>
      <c r="H217" s="51">
        <f t="shared" si="11"/>
        <v>2571845021.4831629</v>
      </c>
      <c r="I217" s="172">
        <v>1.7999999999999999E-2</v>
      </c>
      <c r="J217" s="31">
        <f t="shared" si="10"/>
        <v>1081301450.0189965</v>
      </c>
      <c r="K217" s="35">
        <v>1.7999999999999999E-2</v>
      </c>
      <c r="L217" s="194">
        <f t="shared" si="12"/>
        <v>3653146471.5021591</v>
      </c>
    </row>
    <row r="218" spans="1:12" s="62" customFormat="1" ht="17.25" thickBot="1" x14ac:dyDescent="0.35">
      <c r="A218" s="65"/>
      <c r="B218" s="209"/>
      <c r="C218" s="66">
        <v>11</v>
      </c>
      <c r="D218" s="190">
        <v>1000000</v>
      </c>
      <c r="E218" s="169">
        <v>0</v>
      </c>
      <c r="F218" s="132">
        <v>750000</v>
      </c>
      <c r="G218" s="132">
        <v>500000</v>
      </c>
      <c r="H218" s="51">
        <f t="shared" si="11"/>
        <v>2619410731.8698597</v>
      </c>
      <c r="I218" s="172">
        <v>1.7999999999999999E-2</v>
      </c>
      <c r="J218" s="31">
        <f t="shared" si="10"/>
        <v>1101782876.1193385</v>
      </c>
      <c r="K218" s="139">
        <v>1.7999999999999999E-2</v>
      </c>
      <c r="L218" s="194">
        <f t="shared" si="12"/>
        <v>3721193607.9891982</v>
      </c>
    </row>
    <row r="219" spans="1:12" s="62" customFormat="1" ht="17.25" thickBot="1" x14ac:dyDescent="0.35">
      <c r="A219" s="67"/>
      <c r="B219" s="209"/>
      <c r="C219" s="68">
        <v>12</v>
      </c>
      <c r="D219" s="190">
        <v>1000000</v>
      </c>
      <c r="E219" s="169">
        <v>0</v>
      </c>
      <c r="F219" s="132">
        <v>750000</v>
      </c>
      <c r="G219" s="132">
        <v>500000</v>
      </c>
      <c r="H219" s="51">
        <f t="shared" si="11"/>
        <v>2667832625.0435171</v>
      </c>
      <c r="I219" s="172">
        <v>1.7999999999999999E-2</v>
      </c>
      <c r="J219" s="31">
        <f t="shared" si="10"/>
        <v>1122632967.8894866</v>
      </c>
      <c r="K219" s="140">
        <v>1.7999999999999999E-2</v>
      </c>
      <c r="L219" s="194">
        <f t="shared" si="12"/>
        <v>3790465592.9330034</v>
      </c>
    </row>
    <row r="220" spans="1:12" s="62" customFormat="1" x14ac:dyDescent="0.3">
      <c r="A220" s="60">
        <v>19</v>
      </c>
      <c r="B220" s="209">
        <v>2040</v>
      </c>
      <c r="C220" s="61">
        <v>1</v>
      </c>
      <c r="D220" s="190">
        <v>1000000</v>
      </c>
      <c r="E220" s="169">
        <v>0</v>
      </c>
      <c r="F220" s="132">
        <v>750000</v>
      </c>
      <c r="G220" s="132">
        <v>500000</v>
      </c>
      <c r="H220" s="51">
        <f t="shared" si="11"/>
        <v>2717126112.2943006</v>
      </c>
      <c r="I220" s="172">
        <v>1.7999999999999999E-2</v>
      </c>
      <c r="J220" s="31">
        <f t="shared" si="10"/>
        <v>1128127499.7610445</v>
      </c>
      <c r="K220" s="138">
        <v>4.0000000000000001E-3</v>
      </c>
      <c r="L220" s="194">
        <f t="shared" si="12"/>
        <v>3845253612.0553451</v>
      </c>
    </row>
    <row r="221" spans="1:12" s="62" customFormat="1" x14ac:dyDescent="0.3">
      <c r="A221" s="63"/>
      <c r="B221" s="209"/>
      <c r="C221" s="64">
        <v>2</v>
      </c>
      <c r="D221" s="190">
        <v>1000000</v>
      </c>
      <c r="E221" s="169">
        <v>0</v>
      </c>
      <c r="F221" s="132">
        <v>750000</v>
      </c>
      <c r="G221" s="132">
        <v>500000</v>
      </c>
      <c r="H221" s="51">
        <f t="shared" si="11"/>
        <v>2767306882.315598</v>
      </c>
      <c r="I221" s="172">
        <v>1.7999999999999999E-2</v>
      </c>
      <c r="J221" s="31">
        <f t="shared" si="10"/>
        <v>1149451794.7567432</v>
      </c>
      <c r="K221" s="35">
        <v>1.7999999999999999E-2</v>
      </c>
      <c r="L221" s="194">
        <f t="shared" si="12"/>
        <v>3916758677.072341</v>
      </c>
    </row>
    <row r="222" spans="1:12" s="62" customFormat="1" x14ac:dyDescent="0.3">
      <c r="A222" s="63"/>
      <c r="B222" s="209"/>
      <c r="C222" s="64">
        <v>3</v>
      </c>
      <c r="D222" s="190">
        <v>1000000</v>
      </c>
      <c r="E222" s="169">
        <v>0</v>
      </c>
      <c r="F222" s="132">
        <v>750000</v>
      </c>
      <c r="G222" s="132">
        <v>500000</v>
      </c>
      <c r="H222" s="51">
        <f t="shared" si="11"/>
        <v>2818390906.197279</v>
      </c>
      <c r="I222" s="172">
        <v>1.7999999999999999E-2</v>
      </c>
      <c r="J222" s="31">
        <f t="shared" si="10"/>
        <v>1171159927.0623646</v>
      </c>
      <c r="K222" s="35">
        <v>1.7999999999999999E-2</v>
      </c>
      <c r="L222" s="194">
        <f t="shared" si="12"/>
        <v>3989550833.2596436</v>
      </c>
    </row>
    <row r="223" spans="1:12" s="62" customFormat="1" x14ac:dyDescent="0.3">
      <c r="A223" s="63"/>
      <c r="B223" s="209"/>
      <c r="C223" s="64">
        <v>4</v>
      </c>
      <c r="D223" s="190">
        <v>1000000</v>
      </c>
      <c r="E223" s="169">
        <v>0</v>
      </c>
      <c r="F223" s="132">
        <v>750000</v>
      </c>
      <c r="G223" s="132">
        <v>500000</v>
      </c>
      <c r="H223" s="51">
        <f t="shared" si="11"/>
        <v>2870394442.5088301</v>
      </c>
      <c r="I223" s="172">
        <v>1.7999999999999999E-2</v>
      </c>
      <c r="J223" s="31">
        <f t="shared" si="10"/>
        <v>1193258805.7494872</v>
      </c>
      <c r="K223" s="35">
        <v>1.7999999999999999E-2</v>
      </c>
      <c r="L223" s="194">
        <f t="shared" si="12"/>
        <v>4063653248.258317</v>
      </c>
    </row>
    <row r="224" spans="1:12" s="62" customFormat="1" x14ac:dyDescent="0.3">
      <c r="A224" s="63"/>
      <c r="B224" s="209"/>
      <c r="C224" s="64">
        <v>5</v>
      </c>
      <c r="D224" s="190">
        <v>1000000</v>
      </c>
      <c r="E224" s="169">
        <v>0</v>
      </c>
      <c r="F224" s="132">
        <v>750000</v>
      </c>
      <c r="G224" s="132">
        <v>500000</v>
      </c>
      <c r="H224" s="51">
        <f t="shared" si="11"/>
        <v>2923334042.473989</v>
      </c>
      <c r="I224" s="172">
        <v>1.7999999999999999E-2</v>
      </c>
      <c r="J224" s="31">
        <f t="shared" si="10"/>
        <v>1215755464.2529778</v>
      </c>
      <c r="K224" s="35">
        <v>1.7999999999999999E-2</v>
      </c>
      <c r="L224" s="194">
        <f t="shared" si="12"/>
        <v>4139089506.7269669</v>
      </c>
    </row>
    <row r="225" spans="1:12" s="62" customFormat="1" x14ac:dyDescent="0.3">
      <c r="A225" s="63"/>
      <c r="B225" s="209"/>
      <c r="C225" s="64">
        <v>6</v>
      </c>
      <c r="D225" s="190">
        <v>1000000</v>
      </c>
      <c r="E225" s="169">
        <v>0</v>
      </c>
      <c r="F225" s="132">
        <v>750000</v>
      </c>
      <c r="G225" s="132">
        <v>500000</v>
      </c>
      <c r="H225" s="51">
        <f t="shared" si="11"/>
        <v>2977226555.2385206</v>
      </c>
      <c r="I225" s="172">
        <v>1.7999999999999999E-2</v>
      </c>
      <c r="J225" s="31">
        <f t="shared" si="10"/>
        <v>1238657062.6095314</v>
      </c>
      <c r="K225" s="35">
        <v>1.7999999999999999E-2</v>
      </c>
      <c r="L225" s="194">
        <f t="shared" si="12"/>
        <v>4215883617.848052</v>
      </c>
    </row>
    <row r="226" spans="1:12" s="62" customFormat="1" x14ac:dyDescent="0.3">
      <c r="A226" s="63"/>
      <c r="B226" s="209"/>
      <c r="C226" s="64">
        <v>7</v>
      </c>
      <c r="D226" s="190">
        <v>1000000</v>
      </c>
      <c r="E226" s="169">
        <v>0</v>
      </c>
      <c r="F226" s="132">
        <v>750000</v>
      </c>
      <c r="G226" s="132">
        <v>500000</v>
      </c>
      <c r="H226" s="51">
        <f t="shared" si="11"/>
        <v>3032089133.2328138</v>
      </c>
      <c r="I226" s="172">
        <v>1.7999999999999999E-2</v>
      </c>
      <c r="J226" s="31">
        <f t="shared" si="10"/>
        <v>1261970889.7365029</v>
      </c>
      <c r="K226" s="35">
        <v>1.7999999999999999E-2</v>
      </c>
      <c r="L226" s="194">
        <f t="shared" si="12"/>
        <v>4294060022.9693165</v>
      </c>
    </row>
    <row r="227" spans="1:12" s="62" customFormat="1" x14ac:dyDescent="0.3">
      <c r="A227" s="63"/>
      <c r="B227" s="209"/>
      <c r="C227" s="64">
        <v>8</v>
      </c>
      <c r="D227" s="190">
        <v>1000000</v>
      </c>
      <c r="E227" s="169">
        <v>0</v>
      </c>
      <c r="F227" s="132">
        <v>750000</v>
      </c>
      <c r="G227" s="132">
        <v>500000</v>
      </c>
      <c r="H227" s="51">
        <f t="shared" si="11"/>
        <v>3087939237.6310043</v>
      </c>
      <c r="I227" s="172">
        <v>1.7999999999999999E-2</v>
      </c>
      <c r="J227" s="31">
        <f t="shared" si="10"/>
        <v>1285704365.75176</v>
      </c>
      <c r="K227" s="35">
        <v>1.7999999999999999E-2</v>
      </c>
      <c r="L227" s="194">
        <f t="shared" si="12"/>
        <v>4373643603.3827648</v>
      </c>
    </row>
    <row r="228" spans="1:12" s="62" customFormat="1" x14ac:dyDescent="0.3">
      <c r="A228" s="63"/>
      <c r="B228" s="209"/>
      <c r="C228" s="64">
        <v>9</v>
      </c>
      <c r="D228" s="190">
        <v>1000000</v>
      </c>
      <c r="E228" s="169">
        <v>0</v>
      </c>
      <c r="F228" s="132">
        <v>750000</v>
      </c>
      <c r="G228" s="132">
        <v>500000</v>
      </c>
      <c r="H228" s="51">
        <f t="shared" si="11"/>
        <v>3144794643.9083624</v>
      </c>
      <c r="I228" s="172">
        <v>1.7999999999999999E-2</v>
      </c>
      <c r="J228" s="31">
        <f t="shared" si="10"/>
        <v>1309865044.3352916</v>
      </c>
      <c r="K228" s="35">
        <v>1.7999999999999999E-2</v>
      </c>
      <c r="L228" s="194">
        <f t="shared" si="12"/>
        <v>4454659688.2436543</v>
      </c>
    </row>
    <row r="229" spans="1:12" s="62" customFormat="1" x14ac:dyDescent="0.3">
      <c r="A229" s="63"/>
      <c r="B229" s="209"/>
      <c r="C229" s="64">
        <v>10</v>
      </c>
      <c r="D229" s="190">
        <v>1000000</v>
      </c>
      <c r="E229" s="169">
        <v>0</v>
      </c>
      <c r="F229" s="132">
        <v>750000</v>
      </c>
      <c r="G229" s="132">
        <v>500000</v>
      </c>
      <c r="H229" s="51">
        <f t="shared" si="11"/>
        <v>3202673447.498713</v>
      </c>
      <c r="I229" s="172">
        <v>1.7999999999999999E-2</v>
      </c>
      <c r="J229" s="31">
        <f t="shared" si="10"/>
        <v>1334460615.1333268</v>
      </c>
      <c r="K229" s="35">
        <v>1.7999999999999999E-2</v>
      </c>
      <c r="L229" s="194">
        <f t="shared" si="12"/>
        <v>4537134062.63204</v>
      </c>
    </row>
    <row r="230" spans="1:12" s="62" customFormat="1" ht="17.25" thickBot="1" x14ac:dyDescent="0.35">
      <c r="A230" s="65"/>
      <c r="B230" s="209"/>
      <c r="C230" s="66">
        <v>11</v>
      </c>
      <c r="D230" s="190">
        <v>1000000</v>
      </c>
      <c r="E230" s="169">
        <v>0</v>
      </c>
      <c r="F230" s="132">
        <v>750000</v>
      </c>
      <c r="G230" s="132">
        <v>500000</v>
      </c>
      <c r="H230" s="51">
        <f t="shared" si="11"/>
        <v>3261594069.55369</v>
      </c>
      <c r="I230" s="172">
        <v>1.7999999999999999E-2</v>
      </c>
      <c r="J230" s="31">
        <f t="shared" si="10"/>
        <v>1359498906.2057266</v>
      </c>
      <c r="K230" s="139">
        <v>1.7999999999999999E-2</v>
      </c>
      <c r="L230" s="194">
        <f t="shared" si="12"/>
        <v>4621092975.7594166</v>
      </c>
    </row>
    <row r="231" spans="1:12" s="62" customFormat="1" ht="17.25" thickBot="1" x14ac:dyDescent="0.35">
      <c r="A231" s="67"/>
      <c r="B231" s="209"/>
      <c r="C231" s="68">
        <v>12</v>
      </c>
      <c r="D231" s="190">
        <v>1000000</v>
      </c>
      <c r="E231" s="169">
        <v>0</v>
      </c>
      <c r="F231" s="132">
        <v>750000</v>
      </c>
      <c r="G231" s="132">
        <v>500000</v>
      </c>
      <c r="H231" s="51">
        <f t="shared" si="11"/>
        <v>3321575262.8056564</v>
      </c>
      <c r="I231" s="172">
        <v>1.7999999999999999E-2</v>
      </c>
      <c r="J231" s="31">
        <f t="shared" si="10"/>
        <v>1384987886.5174296</v>
      </c>
      <c r="K231" s="140">
        <v>1.7999999999999999E-2</v>
      </c>
      <c r="L231" s="194">
        <f t="shared" si="12"/>
        <v>4706563149.3230858</v>
      </c>
    </row>
    <row r="232" spans="1:12" s="62" customFormat="1" x14ac:dyDescent="0.3">
      <c r="A232" s="60">
        <v>20</v>
      </c>
      <c r="B232" s="209">
        <v>2041</v>
      </c>
      <c r="C232" s="61">
        <v>1</v>
      </c>
      <c r="D232" s="190">
        <v>1000000</v>
      </c>
      <c r="E232" s="169">
        <v>0</v>
      </c>
      <c r="F232" s="132">
        <v>750000</v>
      </c>
      <c r="G232" s="132">
        <v>500000</v>
      </c>
      <c r="H232" s="51">
        <f t="shared" si="11"/>
        <v>3382636117.5361581</v>
      </c>
      <c r="I232" s="172">
        <v>1.7999999999999999E-2</v>
      </c>
      <c r="J232" s="31">
        <f t="shared" si="10"/>
        <v>1391531838.0634992</v>
      </c>
      <c r="K232" s="138">
        <v>4.0000000000000001E-3</v>
      </c>
      <c r="L232" s="194">
        <f t="shared" si="12"/>
        <v>4774167955.5996571</v>
      </c>
    </row>
    <row r="233" spans="1:12" s="62" customFormat="1" x14ac:dyDescent="0.3">
      <c r="A233" s="63"/>
      <c r="B233" s="209"/>
      <c r="C233" s="64">
        <v>2</v>
      </c>
      <c r="D233" s="190">
        <v>1000000</v>
      </c>
      <c r="E233" s="169">
        <v>0</v>
      </c>
      <c r="F233" s="132">
        <v>750000</v>
      </c>
      <c r="G233" s="132">
        <v>500000</v>
      </c>
      <c r="H233" s="51">
        <f t="shared" si="11"/>
        <v>3444796067.6518087</v>
      </c>
      <c r="I233" s="172">
        <v>1.7999999999999999E-2</v>
      </c>
      <c r="J233" s="31">
        <f t="shared" si="10"/>
        <v>1417597411.1486423</v>
      </c>
      <c r="K233" s="35">
        <v>1.7999999999999999E-2</v>
      </c>
      <c r="L233" s="194">
        <f t="shared" si="12"/>
        <v>4862393478.8004513</v>
      </c>
    </row>
    <row r="234" spans="1:12" s="62" customFormat="1" x14ac:dyDescent="0.3">
      <c r="A234" s="63"/>
      <c r="B234" s="209"/>
      <c r="C234" s="64">
        <v>3</v>
      </c>
      <c r="D234" s="190">
        <v>1000000</v>
      </c>
      <c r="E234" s="169">
        <v>0</v>
      </c>
      <c r="F234" s="132">
        <v>750000</v>
      </c>
      <c r="G234" s="132">
        <v>500000</v>
      </c>
      <c r="H234" s="51">
        <f t="shared" si="11"/>
        <v>3508074896.8695412</v>
      </c>
      <c r="I234" s="172">
        <v>1.7999999999999999E-2</v>
      </c>
      <c r="J234" s="31">
        <f t="shared" si="10"/>
        <v>1444132164.5493178</v>
      </c>
      <c r="K234" s="35">
        <v>1.7999999999999999E-2</v>
      </c>
      <c r="L234" s="194">
        <f t="shared" si="12"/>
        <v>4952207061.4188595</v>
      </c>
    </row>
    <row r="235" spans="1:12" s="62" customFormat="1" x14ac:dyDescent="0.3">
      <c r="A235" s="63"/>
      <c r="B235" s="209"/>
      <c r="C235" s="64">
        <v>4</v>
      </c>
      <c r="D235" s="190">
        <v>1000000</v>
      </c>
      <c r="E235" s="169">
        <v>0</v>
      </c>
      <c r="F235" s="132">
        <v>750000</v>
      </c>
      <c r="G235" s="132">
        <v>500000</v>
      </c>
      <c r="H235" s="51">
        <f t="shared" si="11"/>
        <v>3572492745.0131931</v>
      </c>
      <c r="I235" s="172">
        <v>1.7999999999999999E-2</v>
      </c>
      <c r="J235" s="31">
        <f t="shared" si="10"/>
        <v>1471144543.5112057</v>
      </c>
      <c r="K235" s="35">
        <v>1.7999999999999999E-2</v>
      </c>
      <c r="L235" s="194">
        <f t="shared" si="12"/>
        <v>5043637288.5243988</v>
      </c>
    </row>
    <row r="236" spans="1:12" s="62" customFormat="1" x14ac:dyDescent="0.3">
      <c r="A236" s="63"/>
      <c r="B236" s="209"/>
      <c r="C236" s="64">
        <v>5</v>
      </c>
      <c r="D236" s="190">
        <v>1000000</v>
      </c>
      <c r="E236" s="169">
        <v>0</v>
      </c>
      <c r="F236" s="132">
        <v>750000</v>
      </c>
      <c r="G236" s="132">
        <v>500000</v>
      </c>
      <c r="H236" s="51">
        <f t="shared" si="11"/>
        <v>3638070114.4234304</v>
      </c>
      <c r="I236" s="172">
        <v>1.7999999999999999E-2</v>
      </c>
      <c r="J236" s="31">
        <f t="shared" si="10"/>
        <v>1498643145.2944074</v>
      </c>
      <c r="K236" s="35">
        <v>1.7999999999999999E-2</v>
      </c>
      <c r="L236" s="194">
        <f t="shared" si="12"/>
        <v>5136713259.7178383</v>
      </c>
    </row>
    <row r="237" spans="1:12" s="62" customFormat="1" x14ac:dyDescent="0.3">
      <c r="A237" s="63"/>
      <c r="B237" s="209"/>
      <c r="C237" s="64">
        <v>6</v>
      </c>
      <c r="D237" s="190">
        <v>1000000</v>
      </c>
      <c r="E237" s="169">
        <v>0</v>
      </c>
      <c r="F237" s="132">
        <v>750000</v>
      </c>
      <c r="G237" s="132">
        <v>500000</v>
      </c>
      <c r="H237" s="51">
        <f t="shared" si="11"/>
        <v>3704827876.4830523</v>
      </c>
      <c r="I237" s="172">
        <v>1.7999999999999999E-2</v>
      </c>
      <c r="J237" s="31">
        <f t="shared" si="10"/>
        <v>1526636721.9097066</v>
      </c>
      <c r="K237" s="35">
        <v>1.7999999999999999E-2</v>
      </c>
      <c r="L237" s="194">
        <f t="shared" si="12"/>
        <v>5231464598.3927593</v>
      </c>
    </row>
    <row r="238" spans="1:12" s="62" customFormat="1" x14ac:dyDescent="0.3">
      <c r="A238" s="63"/>
      <c r="B238" s="209"/>
      <c r="C238" s="64">
        <v>7</v>
      </c>
      <c r="D238" s="190">
        <v>1000000</v>
      </c>
      <c r="E238" s="169">
        <v>0</v>
      </c>
      <c r="F238" s="132">
        <v>750000</v>
      </c>
      <c r="G238" s="132">
        <v>500000</v>
      </c>
      <c r="H238" s="51">
        <f t="shared" si="11"/>
        <v>3772787278.259747</v>
      </c>
      <c r="I238" s="172">
        <v>1.7999999999999999E-2</v>
      </c>
      <c r="J238" s="31">
        <f t="shared" si="10"/>
        <v>1555134182.9040813</v>
      </c>
      <c r="K238" s="35">
        <v>1.7999999999999999E-2</v>
      </c>
      <c r="L238" s="194">
        <f t="shared" si="12"/>
        <v>5327921461.1638279</v>
      </c>
    </row>
    <row r="239" spans="1:12" s="62" customFormat="1" x14ac:dyDescent="0.3">
      <c r="A239" s="63"/>
      <c r="B239" s="209"/>
      <c r="C239" s="64">
        <v>8</v>
      </c>
      <c r="D239" s="190">
        <v>1000000</v>
      </c>
      <c r="E239" s="169">
        <v>0</v>
      </c>
      <c r="F239" s="132">
        <v>750000</v>
      </c>
      <c r="G239" s="132">
        <v>500000</v>
      </c>
      <c r="H239" s="51">
        <f t="shared" si="11"/>
        <v>3841969949.2684226</v>
      </c>
      <c r="I239" s="172">
        <v>1.7999999999999999E-2</v>
      </c>
      <c r="J239" s="31">
        <f t="shared" si="10"/>
        <v>1584144598.1963549</v>
      </c>
      <c r="K239" s="35">
        <v>1.7999999999999999E-2</v>
      </c>
      <c r="L239" s="194">
        <f t="shared" si="12"/>
        <v>5426114547.464777</v>
      </c>
    </row>
    <row r="240" spans="1:12" s="62" customFormat="1" x14ac:dyDescent="0.3">
      <c r="A240" s="63"/>
      <c r="B240" s="209"/>
      <c r="C240" s="64">
        <v>9</v>
      </c>
      <c r="D240" s="190">
        <v>1000000</v>
      </c>
      <c r="E240" s="169">
        <v>0</v>
      </c>
      <c r="F240" s="132">
        <v>750000</v>
      </c>
      <c r="G240" s="132">
        <v>500000</v>
      </c>
      <c r="H240" s="51">
        <f t="shared" si="11"/>
        <v>3912397908.3552542</v>
      </c>
      <c r="I240" s="172">
        <v>1.7999999999999999E-2</v>
      </c>
      <c r="J240" s="31">
        <f t="shared" si="10"/>
        <v>1613677200.9638894</v>
      </c>
      <c r="K240" s="35">
        <v>1.7999999999999999E-2</v>
      </c>
      <c r="L240" s="194">
        <f t="shared" si="12"/>
        <v>5526075109.3191433</v>
      </c>
    </row>
    <row r="241" spans="1:12" s="62" customFormat="1" x14ac:dyDescent="0.3">
      <c r="A241" s="63"/>
      <c r="B241" s="209"/>
      <c r="C241" s="64">
        <v>10</v>
      </c>
      <c r="D241" s="190">
        <v>1000000</v>
      </c>
      <c r="E241" s="169">
        <v>0</v>
      </c>
      <c r="F241" s="132">
        <v>750000</v>
      </c>
      <c r="G241" s="132">
        <v>500000</v>
      </c>
      <c r="H241" s="51">
        <f t="shared" si="11"/>
        <v>3984093570.7056489</v>
      </c>
      <c r="I241" s="172">
        <v>1.7999999999999999E-2</v>
      </c>
      <c r="J241" s="31">
        <f t="shared" si="10"/>
        <v>1643741390.5812395</v>
      </c>
      <c r="K241" s="35">
        <v>1.7999999999999999E-2</v>
      </c>
      <c r="L241" s="194">
        <f t="shared" si="12"/>
        <v>5627834961.2868881</v>
      </c>
    </row>
    <row r="242" spans="1:12" s="62" customFormat="1" ht="17.25" thickBot="1" x14ac:dyDescent="0.35">
      <c r="A242" s="65"/>
      <c r="B242" s="209"/>
      <c r="C242" s="66">
        <v>11</v>
      </c>
      <c r="D242" s="190">
        <v>1000000</v>
      </c>
      <c r="E242" s="169">
        <v>0</v>
      </c>
      <c r="F242" s="132">
        <v>750000</v>
      </c>
      <c r="G242" s="132">
        <v>500000</v>
      </c>
      <c r="H242" s="51">
        <f t="shared" si="11"/>
        <v>4057079754.9783506</v>
      </c>
      <c r="I242" s="172">
        <v>1.7999999999999999E-2</v>
      </c>
      <c r="J242" s="31">
        <f t="shared" si="10"/>
        <v>1674346735.6117017</v>
      </c>
      <c r="K242" s="139">
        <v>1.7999999999999999E-2</v>
      </c>
      <c r="L242" s="194">
        <f t="shared" si="12"/>
        <v>5731426490.5900526</v>
      </c>
    </row>
    <row r="243" spans="1:12" s="62" customFormat="1" ht="17.25" thickBot="1" x14ac:dyDescent="0.35">
      <c r="A243" s="67"/>
      <c r="B243" s="209"/>
      <c r="C243" s="68">
        <v>12</v>
      </c>
      <c r="D243" s="190">
        <v>1000000</v>
      </c>
      <c r="E243" s="169">
        <v>0</v>
      </c>
      <c r="F243" s="132">
        <v>750000</v>
      </c>
      <c r="G243" s="132">
        <v>500000</v>
      </c>
      <c r="H243" s="51">
        <f t="shared" si="11"/>
        <v>4131379690.5679607</v>
      </c>
      <c r="I243" s="172">
        <v>1.7999999999999999E-2</v>
      </c>
      <c r="J243" s="31">
        <f t="shared" si="10"/>
        <v>1705502976.8527124</v>
      </c>
      <c r="K243" s="140">
        <v>1.7999999999999999E-2</v>
      </c>
      <c r="L243" s="194">
        <f t="shared" si="12"/>
        <v>5836882667.4206734</v>
      </c>
    </row>
    <row r="244" spans="1:12" s="62" customFormat="1" x14ac:dyDescent="0.3">
      <c r="A244" s="60">
        <v>21</v>
      </c>
      <c r="B244" s="209">
        <v>2042</v>
      </c>
      <c r="C244" s="61">
        <v>1</v>
      </c>
      <c r="D244" s="190">
        <v>1000000</v>
      </c>
      <c r="E244" s="169">
        <v>0</v>
      </c>
      <c r="F244" s="132">
        <v>750000</v>
      </c>
      <c r="G244" s="132">
        <v>500000</v>
      </c>
      <c r="H244" s="51">
        <f t="shared" si="11"/>
        <v>4207017024.9981842</v>
      </c>
      <c r="I244" s="172">
        <v>1.7999999999999999E-2</v>
      </c>
      <c r="J244" s="31">
        <f t="shared" si="10"/>
        <v>1713328988.7601233</v>
      </c>
      <c r="K244" s="138">
        <v>4.0000000000000001E-3</v>
      </c>
      <c r="L244" s="194">
        <f t="shared" si="12"/>
        <v>5920346013.7583075</v>
      </c>
    </row>
    <row r="245" spans="1:12" s="62" customFormat="1" x14ac:dyDescent="0.3">
      <c r="A245" s="63"/>
      <c r="B245" s="209"/>
      <c r="C245" s="64">
        <v>2</v>
      </c>
      <c r="D245" s="190">
        <v>1000000</v>
      </c>
      <c r="E245" s="169">
        <v>0</v>
      </c>
      <c r="F245" s="132">
        <v>750000</v>
      </c>
      <c r="G245" s="132">
        <v>500000</v>
      </c>
      <c r="H245" s="51">
        <f t="shared" si="11"/>
        <v>4284015831.4481516</v>
      </c>
      <c r="I245" s="172">
        <v>1.7999999999999999E-2</v>
      </c>
      <c r="J245" s="31">
        <f t="shared" si="10"/>
        <v>1745186910.5578055</v>
      </c>
      <c r="K245" s="35">
        <v>1.7999999999999999E-2</v>
      </c>
      <c r="L245" s="194">
        <f t="shared" si="12"/>
        <v>6029202742.0059566</v>
      </c>
    </row>
    <row r="246" spans="1:12" s="62" customFormat="1" x14ac:dyDescent="0.3">
      <c r="A246" s="63"/>
      <c r="B246" s="209"/>
      <c r="C246" s="64">
        <v>3</v>
      </c>
      <c r="D246" s="190">
        <v>1000000</v>
      </c>
      <c r="E246" s="169">
        <v>0</v>
      </c>
      <c r="F246" s="132">
        <v>750000</v>
      </c>
      <c r="G246" s="132">
        <v>500000</v>
      </c>
      <c r="H246" s="51">
        <f t="shared" si="11"/>
        <v>4362400616.4142179</v>
      </c>
      <c r="I246" s="172">
        <v>1.7999999999999999E-2</v>
      </c>
      <c r="J246" s="31">
        <f t="shared" si="10"/>
        <v>1777618274.9478459</v>
      </c>
      <c r="K246" s="35">
        <v>1.7999999999999999E-2</v>
      </c>
      <c r="L246" s="194">
        <f t="shared" si="12"/>
        <v>6140018891.3620644</v>
      </c>
    </row>
    <row r="247" spans="1:12" s="62" customFormat="1" x14ac:dyDescent="0.3">
      <c r="A247" s="63"/>
      <c r="B247" s="209"/>
      <c r="C247" s="64">
        <v>4</v>
      </c>
      <c r="D247" s="190">
        <v>1000000</v>
      </c>
      <c r="E247" s="169">
        <v>0</v>
      </c>
      <c r="F247" s="132">
        <v>750000</v>
      </c>
      <c r="G247" s="132">
        <v>500000</v>
      </c>
      <c r="H247" s="51">
        <f t="shared" si="11"/>
        <v>4442196327.5096741</v>
      </c>
      <c r="I247" s="172">
        <v>1.7999999999999999E-2</v>
      </c>
      <c r="J247" s="31">
        <f t="shared" si="10"/>
        <v>1810633403.8969071</v>
      </c>
      <c r="K247" s="35">
        <v>1.7999999999999999E-2</v>
      </c>
      <c r="L247" s="194">
        <f t="shared" si="12"/>
        <v>6252829731.4065809</v>
      </c>
    </row>
    <row r="248" spans="1:12" s="62" customFormat="1" x14ac:dyDescent="0.3">
      <c r="A248" s="63"/>
      <c r="B248" s="209"/>
      <c r="C248" s="64">
        <v>5</v>
      </c>
      <c r="D248" s="190">
        <v>1000000</v>
      </c>
      <c r="E248" s="169">
        <v>0</v>
      </c>
      <c r="F248" s="132">
        <v>750000</v>
      </c>
      <c r="G248" s="132">
        <v>500000</v>
      </c>
      <c r="H248" s="51">
        <f t="shared" si="11"/>
        <v>4523428361.4048481</v>
      </c>
      <c r="I248" s="172">
        <v>1.7999999999999999E-2</v>
      </c>
      <c r="J248" s="31">
        <f t="shared" si="10"/>
        <v>1844242805.1670513</v>
      </c>
      <c r="K248" s="35">
        <v>1.7999999999999999E-2</v>
      </c>
      <c r="L248" s="194">
        <f t="shared" si="12"/>
        <v>6367671166.5718994</v>
      </c>
    </row>
    <row r="249" spans="1:12" s="62" customFormat="1" x14ac:dyDescent="0.3">
      <c r="A249" s="63"/>
      <c r="B249" s="209"/>
      <c r="C249" s="64">
        <v>6</v>
      </c>
      <c r="D249" s="190">
        <v>1000000</v>
      </c>
      <c r="E249" s="169">
        <v>0</v>
      </c>
      <c r="F249" s="132">
        <v>750000</v>
      </c>
      <c r="G249" s="132">
        <v>500000</v>
      </c>
      <c r="H249" s="51">
        <f t="shared" si="11"/>
        <v>4606122571.9101353</v>
      </c>
      <c r="I249" s="172">
        <v>1.7999999999999999E-2</v>
      </c>
      <c r="J249" s="31">
        <f t="shared" si="10"/>
        <v>1878457175.6600583</v>
      </c>
      <c r="K249" s="35">
        <v>1.7999999999999999E-2</v>
      </c>
      <c r="L249" s="194">
        <f t="shared" si="12"/>
        <v>6484579747.5701933</v>
      </c>
    </row>
    <row r="250" spans="1:12" s="62" customFormat="1" x14ac:dyDescent="0.3">
      <c r="A250" s="63"/>
      <c r="B250" s="209"/>
      <c r="C250" s="64">
        <v>7</v>
      </c>
      <c r="D250" s="190">
        <v>1000000</v>
      </c>
      <c r="E250" s="169">
        <v>0</v>
      </c>
      <c r="F250" s="132">
        <v>750000</v>
      </c>
      <c r="G250" s="132">
        <v>500000</v>
      </c>
      <c r="H250" s="51">
        <f t="shared" si="11"/>
        <v>4690305278.2045174</v>
      </c>
      <c r="I250" s="172">
        <v>1.7999999999999999E-2</v>
      </c>
      <c r="J250" s="31">
        <f t="shared" si="10"/>
        <v>1913287404.8219392</v>
      </c>
      <c r="K250" s="35">
        <v>1.7999999999999999E-2</v>
      </c>
      <c r="L250" s="194">
        <f t="shared" si="12"/>
        <v>6603592683.0264568</v>
      </c>
    </row>
    <row r="251" spans="1:12" s="62" customFormat="1" x14ac:dyDescent="0.3">
      <c r="A251" s="63"/>
      <c r="B251" s="209"/>
      <c r="C251" s="64">
        <v>8</v>
      </c>
      <c r="D251" s="190">
        <v>1000000</v>
      </c>
      <c r="E251" s="169">
        <v>0</v>
      </c>
      <c r="F251" s="132">
        <v>750000</v>
      </c>
      <c r="G251" s="132">
        <v>500000</v>
      </c>
      <c r="H251" s="51">
        <f t="shared" si="11"/>
        <v>4776003273.2121983</v>
      </c>
      <c r="I251" s="172">
        <v>1.7999999999999999E-2</v>
      </c>
      <c r="J251" s="31">
        <f t="shared" si="10"/>
        <v>1948744578.1087341</v>
      </c>
      <c r="K251" s="35">
        <v>1.7999999999999999E-2</v>
      </c>
      <c r="L251" s="194">
        <f t="shared" si="12"/>
        <v>6724747851.3209324</v>
      </c>
    </row>
    <row r="252" spans="1:12" s="62" customFormat="1" x14ac:dyDescent="0.3">
      <c r="A252" s="63"/>
      <c r="B252" s="209"/>
      <c r="C252" s="64">
        <v>9</v>
      </c>
      <c r="D252" s="190">
        <v>1000000</v>
      </c>
      <c r="E252" s="169">
        <v>0</v>
      </c>
      <c r="F252" s="132">
        <v>750000</v>
      </c>
      <c r="G252" s="132">
        <v>500000</v>
      </c>
      <c r="H252" s="51">
        <f t="shared" si="11"/>
        <v>4863243832.1300182</v>
      </c>
      <c r="I252" s="172">
        <v>1.7999999999999999E-2</v>
      </c>
      <c r="J252" s="31">
        <f t="shared" si="10"/>
        <v>1984839980.5146914</v>
      </c>
      <c r="K252" s="35">
        <v>1.7999999999999999E-2</v>
      </c>
      <c r="L252" s="194">
        <f t="shared" si="12"/>
        <v>6848083812.6447096</v>
      </c>
    </row>
    <row r="253" spans="1:12" s="62" customFormat="1" x14ac:dyDescent="0.3">
      <c r="A253" s="63"/>
      <c r="B253" s="209"/>
      <c r="C253" s="64">
        <v>10</v>
      </c>
      <c r="D253" s="190">
        <v>1000000</v>
      </c>
      <c r="E253" s="169">
        <v>0</v>
      </c>
      <c r="F253" s="132">
        <v>750000</v>
      </c>
      <c r="G253" s="132">
        <v>500000</v>
      </c>
      <c r="H253" s="51">
        <f t="shared" si="11"/>
        <v>4952054721.1083584</v>
      </c>
      <c r="I253" s="172">
        <v>1.7999999999999999E-2</v>
      </c>
      <c r="J253" s="31">
        <f t="shared" si="10"/>
        <v>2021585100.1639557</v>
      </c>
      <c r="K253" s="35">
        <v>1.7999999999999999E-2</v>
      </c>
      <c r="L253" s="194">
        <f t="shared" si="12"/>
        <v>6973639821.2723141</v>
      </c>
    </row>
    <row r="254" spans="1:12" s="62" customFormat="1" ht="17.25" thickBot="1" x14ac:dyDescent="0.35">
      <c r="A254" s="65"/>
      <c r="B254" s="209"/>
      <c r="C254" s="66">
        <v>11</v>
      </c>
      <c r="D254" s="190">
        <v>1000000</v>
      </c>
      <c r="E254" s="169">
        <v>0</v>
      </c>
      <c r="F254" s="132">
        <v>750000</v>
      </c>
      <c r="G254" s="132">
        <v>500000</v>
      </c>
      <c r="H254" s="51">
        <f t="shared" si="11"/>
        <v>5042464206.0883093</v>
      </c>
      <c r="I254" s="172">
        <v>1.7999999999999999E-2</v>
      </c>
      <c r="J254" s="31">
        <f t="shared" si="10"/>
        <v>2058991631.9669068</v>
      </c>
      <c r="K254" s="139">
        <v>1.7999999999999999E-2</v>
      </c>
      <c r="L254" s="194">
        <f t="shared" si="12"/>
        <v>7101455838.0552158</v>
      </c>
    </row>
    <row r="255" spans="1:12" s="62" customFormat="1" ht="17.25" thickBot="1" x14ac:dyDescent="0.35">
      <c r="A255" s="67"/>
      <c r="B255" s="209"/>
      <c r="C255" s="68">
        <v>12</v>
      </c>
      <c r="D255" s="190">
        <v>1000000</v>
      </c>
      <c r="E255" s="169">
        <v>0</v>
      </c>
      <c r="F255" s="132">
        <v>750000</v>
      </c>
      <c r="G255" s="132">
        <v>500000</v>
      </c>
      <c r="H255" s="51">
        <f t="shared" si="11"/>
        <v>5134501061.7978992</v>
      </c>
      <c r="I255" s="172">
        <v>1.7999999999999999E-2</v>
      </c>
      <c r="J255" s="31">
        <f t="shared" si="10"/>
        <v>2097071481.3423111</v>
      </c>
      <c r="K255" s="140">
        <v>1.7999999999999999E-2</v>
      </c>
      <c r="L255" s="194">
        <f t="shared" si="12"/>
        <v>7231572543.1402102</v>
      </c>
    </row>
  </sheetData>
  <mergeCells count="26">
    <mergeCell ref="B232:B243"/>
    <mergeCell ref="B244:B255"/>
    <mergeCell ref="L1:L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B4:B15"/>
    <mergeCell ref="A1:C2"/>
    <mergeCell ref="D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N6" sqref="N6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15" t="s">
        <v>167</v>
      </c>
      <c r="H1" s="215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2" t="s">
        <v>11</v>
      </c>
    </row>
    <row r="3" spans="1:21" s="113" customFormat="1" x14ac:dyDescent="0.3">
      <c r="A3" s="216">
        <v>2023</v>
      </c>
      <c r="B3" s="113" t="s">
        <v>76</v>
      </c>
      <c r="C3" s="114">
        <v>8340000</v>
      </c>
      <c r="D3" s="114">
        <v>0</v>
      </c>
      <c r="E3" s="114">
        <v>2500000</v>
      </c>
      <c r="F3" s="114"/>
      <c r="G3" s="114"/>
      <c r="H3" s="114"/>
      <c r="I3" s="114">
        <v>300000</v>
      </c>
      <c r="J3" s="114">
        <v>100000</v>
      </c>
      <c r="K3" s="114">
        <v>450000</v>
      </c>
      <c r="L3" s="114">
        <v>100000</v>
      </c>
      <c r="M3" s="114">
        <v>170000</v>
      </c>
      <c r="N3" s="114">
        <v>0</v>
      </c>
      <c r="O3" s="114">
        <v>100000</v>
      </c>
      <c r="P3" s="114">
        <v>0</v>
      </c>
      <c r="Q3" s="114">
        <v>3300000</v>
      </c>
      <c r="R3" s="114">
        <v>1300000</v>
      </c>
      <c r="S3" s="114">
        <f t="shared" ref="S3:S14" si="0">SUM(D3:R3)</f>
        <v>8320000</v>
      </c>
      <c r="T3" s="115">
        <f t="shared" ref="T3:T34" si="1" xml:space="preserve"> C3 - S3</f>
        <v>20000</v>
      </c>
      <c r="U3" s="114">
        <f xml:space="preserve"> 7150000 + T3</f>
        <v>7170000</v>
      </c>
    </row>
    <row r="4" spans="1:21" s="116" customFormat="1" x14ac:dyDescent="0.3">
      <c r="A4" s="217"/>
      <c r="B4" s="116" t="s">
        <v>77</v>
      </c>
      <c r="C4" s="117">
        <f xml:space="preserve"> U3</f>
        <v>7170000</v>
      </c>
      <c r="D4" s="117">
        <v>0</v>
      </c>
      <c r="E4" s="117">
        <v>2500000</v>
      </c>
      <c r="F4" s="117"/>
      <c r="G4" s="117"/>
      <c r="H4" s="117"/>
      <c r="I4" s="117">
        <v>300000</v>
      </c>
      <c r="J4" s="117">
        <v>100000</v>
      </c>
      <c r="K4" s="117">
        <v>450000</v>
      </c>
      <c r="L4" s="117">
        <v>100000</v>
      </c>
      <c r="M4" s="117">
        <v>170000</v>
      </c>
      <c r="N4" s="117">
        <v>0</v>
      </c>
      <c r="O4" s="117">
        <v>100000</v>
      </c>
      <c r="P4" s="117">
        <v>0</v>
      </c>
      <c r="Q4" s="117">
        <v>3500000</v>
      </c>
      <c r="R4" s="117">
        <v>0</v>
      </c>
      <c r="S4" s="117">
        <f t="shared" si="0"/>
        <v>7220000</v>
      </c>
      <c r="T4" s="96">
        <f t="shared" si="1"/>
        <v>-50000</v>
      </c>
      <c r="U4" s="117">
        <f t="shared" ref="U4:U14" si="2" xml:space="preserve"> 7150000 + T4</f>
        <v>7100000</v>
      </c>
    </row>
    <row r="5" spans="1:21" s="118" customFormat="1" x14ac:dyDescent="0.3">
      <c r="A5" s="217"/>
      <c r="B5" s="118" t="s">
        <v>78</v>
      </c>
      <c r="C5" s="119">
        <f t="shared" ref="C5:C14" si="3" xml:space="preserve"> U4</f>
        <v>7100000</v>
      </c>
      <c r="D5" s="119">
        <v>650000</v>
      </c>
      <c r="E5" s="119">
        <v>2500000</v>
      </c>
      <c r="F5" s="119"/>
      <c r="G5" s="119"/>
      <c r="H5" s="119"/>
      <c r="I5" s="119">
        <v>300000</v>
      </c>
      <c r="J5" s="119">
        <v>100000</v>
      </c>
      <c r="K5" s="119">
        <v>450000</v>
      </c>
      <c r="L5" s="119">
        <v>100000</v>
      </c>
      <c r="M5" s="119">
        <v>170000</v>
      </c>
      <c r="N5" s="119">
        <v>0</v>
      </c>
      <c r="O5" s="119">
        <v>100000</v>
      </c>
      <c r="P5" s="119">
        <v>0</v>
      </c>
      <c r="Q5" s="119">
        <v>2500000</v>
      </c>
      <c r="R5" s="119">
        <v>0</v>
      </c>
      <c r="S5" s="119">
        <f t="shared" si="0"/>
        <v>6870000</v>
      </c>
      <c r="T5" s="109">
        <f t="shared" si="1"/>
        <v>230000</v>
      </c>
      <c r="U5" s="119">
        <f t="shared" si="2"/>
        <v>7380000</v>
      </c>
    </row>
    <row r="6" spans="1:21" s="116" customFormat="1" x14ac:dyDescent="0.3">
      <c r="A6" s="217"/>
      <c r="B6" s="116" t="s">
        <v>79</v>
      </c>
      <c r="C6" s="117">
        <f t="shared" si="3"/>
        <v>7380000</v>
      </c>
      <c r="D6" s="117">
        <v>1885000</v>
      </c>
      <c r="E6" s="117">
        <v>500000</v>
      </c>
      <c r="F6" s="117"/>
      <c r="G6" s="117"/>
      <c r="H6" s="117"/>
      <c r="I6" s="117">
        <v>500000</v>
      </c>
      <c r="J6" s="117">
        <v>100000</v>
      </c>
      <c r="K6" s="117">
        <v>450000</v>
      </c>
      <c r="L6" s="117">
        <v>100000</v>
      </c>
      <c r="M6" s="117">
        <v>170000</v>
      </c>
      <c r="N6" s="117">
        <v>0</v>
      </c>
      <c r="O6" s="117">
        <v>100000</v>
      </c>
      <c r="P6" s="117">
        <v>0</v>
      </c>
      <c r="Q6" s="117">
        <v>2550000</v>
      </c>
      <c r="R6" s="117">
        <v>0</v>
      </c>
      <c r="S6" s="117">
        <f t="shared" si="0"/>
        <v>6355000</v>
      </c>
      <c r="T6" s="96">
        <f t="shared" si="1"/>
        <v>1025000</v>
      </c>
      <c r="U6" s="117">
        <f t="shared" si="2"/>
        <v>8175000</v>
      </c>
    </row>
    <row r="7" spans="1:21" s="116" customFormat="1" x14ac:dyDescent="0.3">
      <c r="A7" s="217"/>
      <c r="B7" s="116" t="s">
        <v>80</v>
      </c>
      <c r="C7" s="117">
        <f t="shared" si="3"/>
        <v>8175000</v>
      </c>
      <c r="D7" s="117">
        <v>1000000</v>
      </c>
      <c r="E7" s="117">
        <v>100000</v>
      </c>
      <c r="F7" s="117">
        <v>420000</v>
      </c>
      <c r="G7" s="117">
        <v>100000</v>
      </c>
      <c r="H7" s="117">
        <v>400000</v>
      </c>
      <c r="I7" s="117">
        <v>500000</v>
      </c>
      <c r="J7" s="117">
        <v>100000</v>
      </c>
      <c r="K7" s="117">
        <v>630000</v>
      </c>
      <c r="L7" s="117">
        <v>100000</v>
      </c>
      <c r="M7" s="117">
        <v>170000</v>
      </c>
      <c r="N7" s="117">
        <v>0</v>
      </c>
      <c r="O7" s="117">
        <v>100000</v>
      </c>
      <c r="P7" s="117">
        <v>0</v>
      </c>
      <c r="Q7" s="117">
        <v>2800000</v>
      </c>
      <c r="R7" s="117">
        <v>400000</v>
      </c>
      <c r="S7" s="117">
        <f t="shared" si="0"/>
        <v>6820000</v>
      </c>
      <c r="T7" s="96">
        <f t="shared" si="1"/>
        <v>1355000</v>
      </c>
      <c r="U7" s="117">
        <f t="shared" si="2"/>
        <v>8505000</v>
      </c>
    </row>
    <row r="8" spans="1:21" s="122" customFormat="1" x14ac:dyDescent="0.3">
      <c r="A8" s="217"/>
      <c r="B8" s="120" t="s">
        <v>81</v>
      </c>
      <c r="C8" s="121">
        <f t="shared" si="3"/>
        <v>8505000</v>
      </c>
      <c r="D8" s="121">
        <v>1000000</v>
      </c>
      <c r="E8" s="121">
        <v>1000000</v>
      </c>
      <c r="F8" s="121">
        <v>420000</v>
      </c>
      <c r="G8" s="121">
        <v>750000</v>
      </c>
      <c r="H8" s="121">
        <v>500000</v>
      </c>
      <c r="I8" s="121">
        <v>500000</v>
      </c>
      <c r="J8" s="121">
        <v>100000</v>
      </c>
      <c r="K8" s="121">
        <v>630000</v>
      </c>
      <c r="L8" s="121">
        <v>100000</v>
      </c>
      <c r="M8" s="121">
        <v>170000</v>
      </c>
      <c r="N8" s="121">
        <v>0</v>
      </c>
      <c r="O8" s="121">
        <v>100000</v>
      </c>
      <c r="P8" s="121">
        <v>0</v>
      </c>
      <c r="Q8" s="121">
        <v>2900000</v>
      </c>
      <c r="R8" s="121">
        <v>0</v>
      </c>
      <c r="S8" s="121">
        <f t="shared" si="0"/>
        <v>8170000</v>
      </c>
      <c r="T8" s="18">
        <f t="shared" si="1"/>
        <v>335000</v>
      </c>
      <c r="U8" s="121">
        <f t="shared" si="2"/>
        <v>7485000</v>
      </c>
    </row>
    <row r="9" spans="1:21" s="122" customFormat="1" x14ac:dyDescent="0.3">
      <c r="A9" s="217"/>
      <c r="B9" s="120" t="s">
        <v>82</v>
      </c>
      <c r="C9" s="121">
        <f t="shared" si="3"/>
        <v>7485000</v>
      </c>
      <c r="D9" s="121">
        <v>1000000</v>
      </c>
      <c r="E9" s="121">
        <v>1000000</v>
      </c>
      <c r="F9" s="121">
        <v>420000</v>
      </c>
      <c r="G9" s="121">
        <v>750000</v>
      </c>
      <c r="H9" s="121">
        <v>500000</v>
      </c>
      <c r="I9" s="121">
        <v>500000</v>
      </c>
      <c r="J9" s="121">
        <v>100000</v>
      </c>
      <c r="K9" s="121">
        <v>630000</v>
      </c>
      <c r="L9" s="121">
        <v>100000</v>
      </c>
      <c r="M9" s="121">
        <v>170000</v>
      </c>
      <c r="N9" s="121">
        <v>0</v>
      </c>
      <c r="O9" s="121">
        <v>100000</v>
      </c>
      <c r="P9" s="121">
        <v>0</v>
      </c>
      <c r="Q9" s="121">
        <v>2000000</v>
      </c>
      <c r="R9" s="121">
        <v>0</v>
      </c>
      <c r="S9" s="121">
        <f t="shared" si="0"/>
        <v>7270000</v>
      </c>
      <c r="T9" s="18">
        <f t="shared" si="1"/>
        <v>215000</v>
      </c>
      <c r="U9" s="121">
        <f t="shared" si="2"/>
        <v>7365000</v>
      </c>
    </row>
    <row r="10" spans="1:21" s="122" customFormat="1" x14ac:dyDescent="0.3">
      <c r="A10" s="217"/>
      <c r="B10" s="120" t="s">
        <v>83</v>
      </c>
      <c r="C10" s="121">
        <f t="shared" si="3"/>
        <v>7365000</v>
      </c>
      <c r="D10" s="121">
        <v>1000000</v>
      </c>
      <c r="E10" s="121">
        <v>1000000</v>
      </c>
      <c r="F10" s="121">
        <v>420000</v>
      </c>
      <c r="G10" s="121">
        <v>750000</v>
      </c>
      <c r="H10" s="121">
        <v>500000</v>
      </c>
      <c r="I10" s="121">
        <v>500000</v>
      </c>
      <c r="J10" s="121">
        <v>100000</v>
      </c>
      <c r="K10" s="121">
        <v>630000</v>
      </c>
      <c r="L10" s="121">
        <v>100000</v>
      </c>
      <c r="M10" s="121">
        <v>170000</v>
      </c>
      <c r="N10" s="121">
        <v>0</v>
      </c>
      <c r="O10" s="121">
        <v>100000</v>
      </c>
      <c r="P10" s="121">
        <v>0</v>
      </c>
      <c r="Q10" s="121">
        <v>2000000</v>
      </c>
      <c r="R10" s="121">
        <v>0</v>
      </c>
      <c r="S10" s="121">
        <f t="shared" si="0"/>
        <v>7270000</v>
      </c>
      <c r="T10" s="18">
        <f t="shared" si="1"/>
        <v>95000</v>
      </c>
      <c r="U10" s="121">
        <f t="shared" si="2"/>
        <v>7245000</v>
      </c>
    </row>
    <row r="11" spans="1:21" s="120" customFormat="1" x14ac:dyDescent="0.3">
      <c r="A11" s="217"/>
      <c r="B11" s="120" t="s">
        <v>84</v>
      </c>
      <c r="C11" s="123">
        <f t="shared" si="3"/>
        <v>7245000</v>
      </c>
      <c r="D11" s="121">
        <v>1000000</v>
      </c>
      <c r="E11" s="121">
        <v>1000000</v>
      </c>
      <c r="F11" s="121">
        <v>420000</v>
      </c>
      <c r="G11" s="121">
        <v>750000</v>
      </c>
      <c r="H11" s="121">
        <v>500000</v>
      </c>
      <c r="I11" s="121">
        <v>500000</v>
      </c>
      <c r="J11" s="123">
        <v>100000</v>
      </c>
      <c r="K11" s="121">
        <v>630000</v>
      </c>
      <c r="L11" s="123">
        <v>100000</v>
      </c>
      <c r="M11" s="123">
        <v>170000</v>
      </c>
      <c r="N11" s="123">
        <v>0</v>
      </c>
      <c r="O11" s="123">
        <v>100000</v>
      </c>
      <c r="P11" s="123">
        <v>0</v>
      </c>
      <c r="Q11" s="121">
        <v>2000000</v>
      </c>
      <c r="R11" s="123">
        <v>400000</v>
      </c>
      <c r="S11" s="123">
        <f t="shared" si="0"/>
        <v>7670000</v>
      </c>
      <c r="T11" s="22">
        <f t="shared" si="1"/>
        <v>-425000</v>
      </c>
      <c r="U11" s="123">
        <f t="shared" si="2"/>
        <v>6725000</v>
      </c>
    </row>
    <row r="12" spans="1:21" s="122" customFormat="1" x14ac:dyDescent="0.3">
      <c r="A12" s="217"/>
      <c r="B12" s="122" t="s">
        <v>85</v>
      </c>
      <c r="C12" s="121">
        <f t="shared" si="3"/>
        <v>6725000</v>
      </c>
      <c r="D12" s="121">
        <v>1000000</v>
      </c>
      <c r="E12" s="121">
        <v>1000000</v>
      </c>
      <c r="F12" s="121">
        <v>420000</v>
      </c>
      <c r="G12" s="121">
        <v>750000</v>
      </c>
      <c r="H12" s="121">
        <v>500000</v>
      </c>
      <c r="I12" s="121">
        <v>500000</v>
      </c>
      <c r="J12" s="121">
        <v>100000</v>
      </c>
      <c r="K12" s="121">
        <v>630000</v>
      </c>
      <c r="L12" s="121">
        <v>100000</v>
      </c>
      <c r="M12" s="121">
        <v>170000</v>
      </c>
      <c r="N12" s="121">
        <v>0</v>
      </c>
      <c r="O12" s="121">
        <v>100000</v>
      </c>
      <c r="P12" s="121">
        <v>0</v>
      </c>
      <c r="Q12" s="121">
        <v>1500000</v>
      </c>
      <c r="R12" s="121">
        <v>0</v>
      </c>
      <c r="S12" s="121">
        <f t="shared" si="0"/>
        <v>6770000</v>
      </c>
      <c r="T12" s="18">
        <f t="shared" si="1"/>
        <v>-45000</v>
      </c>
      <c r="U12" s="121">
        <f t="shared" si="2"/>
        <v>7105000</v>
      </c>
    </row>
    <row r="13" spans="1:21" s="122" customFormat="1" x14ac:dyDescent="0.3">
      <c r="A13" s="217"/>
      <c r="B13" s="122" t="s">
        <v>86</v>
      </c>
      <c r="C13" s="121">
        <f t="shared" si="3"/>
        <v>7105000</v>
      </c>
      <c r="D13" s="121">
        <v>1000000</v>
      </c>
      <c r="E13" s="121">
        <v>1000000</v>
      </c>
      <c r="F13" s="121">
        <v>420000</v>
      </c>
      <c r="G13" s="121">
        <v>750000</v>
      </c>
      <c r="H13" s="121">
        <v>500000</v>
      </c>
      <c r="I13" s="121">
        <v>500000</v>
      </c>
      <c r="J13" s="121">
        <v>100000</v>
      </c>
      <c r="K13" s="121">
        <v>630000</v>
      </c>
      <c r="L13" s="121">
        <v>100000</v>
      </c>
      <c r="M13" s="121">
        <v>170000</v>
      </c>
      <c r="N13" s="121">
        <v>0</v>
      </c>
      <c r="O13" s="121">
        <v>100000</v>
      </c>
      <c r="P13" s="121">
        <v>0</v>
      </c>
      <c r="Q13" s="121">
        <v>1500000</v>
      </c>
      <c r="R13" s="121">
        <v>400000</v>
      </c>
      <c r="S13" s="121">
        <f t="shared" si="0"/>
        <v>7170000</v>
      </c>
      <c r="T13" s="18">
        <f t="shared" si="1"/>
        <v>-65000</v>
      </c>
      <c r="U13" s="121">
        <f t="shared" si="2"/>
        <v>7085000</v>
      </c>
    </row>
    <row r="14" spans="1:21" s="124" customFormat="1" ht="17.25" thickBot="1" x14ac:dyDescent="0.35">
      <c r="A14" s="218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2" customFormat="1" x14ac:dyDescent="0.3">
      <c r="A15" s="216">
        <v>2024</v>
      </c>
      <c r="B15" s="122" t="s">
        <v>76</v>
      </c>
      <c r="C15" s="121">
        <f xml:space="preserve"> U14</f>
        <v>7465000</v>
      </c>
      <c r="D15" s="121">
        <v>1000000</v>
      </c>
      <c r="E15" s="121">
        <v>1000000</v>
      </c>
      <c r="F15" s="121">
        <v>420000</v>
      </c>
      <c r="G15" s="121">
        <v>750000</v>
      </c>
      <c r="H15" s="121">
        <v>500000</v>
      </c>
      <c r="I15" s="121">
        <v>500000</v>
      </c>
      <c r="J15" s="121">
        <v>100000</v>
      </c>
      <c r="K15" s="121">
        <v>630000</v>
      </c>
      <c r="L15" s="121">
        <v>100000</v>
      </c>
      <c r="M15" s="121">
        <v>170000</v>
      </c>
      <c r="N15" s="121">
        <v>0</v>
      </c>
      <c r="O15" s="121">
        <v>100000</v>
      </c>
      <c r="P15" s="121">
        <v>0</v>
      </c>
      <c r="Q15" s="121">
        <v>1500000</v>
      </c>
      <c r="R15" s="121">
        <v>400000</v>
      </c>
      <c r="S15" s="121">
        <f t="shared" ref="S15:S38" si="4">SUM(D15:R15)</f>
        <v>7170000</v>
      </c>
      <c r="T15" s="23">
        <f t="shared" si="1"/>
        <v>295000</v>
      </c>
      <c r="U15" s="121">
        <f xml:space="preserve"> 7150000 + T15</f>
        <v>7445000</v>
      </c>
    </row>
    <row r="16" spans="1:21" s="120" customFormat="1" x14ac:dyDescent="0.3">
      <c r="A16" s="217"/>
      <c r="B16" s="120" t="s">
        <v>77</v>
      </c>
      <c r="C16" s="123">
        <f xml:space="preserve"> U15</f>
        <v>7445000</v>
      </c>
      <c r="D16" s="121">
        <v>1000000</v>
      </c>
      <c r="E16" s="121">
        <v>1000000</v>
      </c>
      <c r="F16" s="121">
        <v>420000</v>
      </c>
      <c r="G16" s="121">
        <v>750000</v>
      </c>
      <c r="H16" s="121">
        <v>500000</v>
      </c>
      <c r="I16" s="121">
        <v>500000</v>
      </c>
      <c r="J16" s="123">
        <v>100000</v>
      </c>
      <c r="K16" s="121">
        <v>630000</v>
      </c>
      <c r="L16" s="123">
        <v>100000</v>
      </c>
      <c r="M16" s="123">
        <v>170000</v>
      </c>
      <c r="N16" s="123">
        <v>0</v>
      </c>
      <c r="O16" s="123">
        <v>100000</v>
      </c>
      <c r="P16" s="123">
        <v>0</v>
      </c>
      <c r="Q16" s="121">
        <v>1500000</v>
      </c>
      <c r="R16" s="123">
        <v>0</v>
      </c>
      <c r="S16" s="123">
        <f t="shared" si="4"/>
        <v>6770000</v>
      </c>
      <c r="T16" s="22">
        <f t="shared" si="1"/>
        <v>675000</v>
      </c>
      <c r="U16" s="123">
        <f t="shared" ref="U16:U26" si="5" xml:space="preserve"> 7150000 + T16</f>
        <v>7825000</v>
      </c>
    </row>
    <row r="17" spans="1:21" s="122" customFormat="1" ht="17.25" thickBot="1" x14ac:dyDescent="0.35">
      <c r="A17" s="217"/>
      <c r="B17" s="122" t="s">
        <v>78</v>
      </c>
      <c r="C17" s="121">
        <f t="shared" ref="C17:C26" si="6" xml:space="preserve"> U16</f>
        <v>7825000</v>
      </c>
      <c r="D17" s="121">
        <v>1000000</v>
      </c>
      <c r="E17" s="121">
        <v>1000000</v>
      </c>
      <c r="F17" s="121">
        <v>420000</v>
      </c>
      <c r="G17" s="121">
        <v>750000</v>
      </c>
      <c r="H17" s="121">
        <v>500000</v>
      </c>
      <c r="I17" s="121">
        <v>500000</v>
      </c>
      <c r="J17" s="121">
        <v>100000</v>
      </c>
      <c r="K17" s="121">
        <v>630000</v>
      </c>
      <c r="L17" s="121">
        <v>100000</v>
      </c>
      <c r="M17" s="121">
        <v>170000</v>
      </c>
      <c r="N17" s="121">
        <v>0</v>
      </c>
      <c r="O17" s="121">
        <v>100000</v>
      </c>
      <c r="P17" s="121">
        <v>0</v>
      </c>
      <c r="Q17" s="25">
        <v>1500000</v>
      </c>
      <c r="R17" s="121">
        <v>0</v>
      </c>
      <c r="S17" s="121">
        <f t="shared" si="4"/>
        <v>6770000</v>
      </c>
      <c r="T17" s="18">
        <f t="shared" si="1"/>
        <v>1055000</v>
      </c>
      <c r="U17" s="121">
        <f t="shared" si="5"/>
        <v>8205000</v>
      </c>
    </row>
    <row r="18" spans="1:21" s="122" customFormat="1" x14ac:dyDescent="0.3">
      <c r="A18" s="217"/>
      <c r="B18" s="122" t="s">
        <v>79</v>
      </c>
      <c r="C18" s="121">
        <f t="shared" si="6"/>
        <v>8205000</v>
      </c>
      <c r="D18" s="121">
        <v>1000000</v>
      </c>
      <c r="E18" s="121">
        <v>1000000</v>
      </c>
      <c r="F18" s="121">
        <v>420000</v>
      </c>
      <c r="G18" s="121">
        <v>750000</v>
      </c>
      <c r="H18" s="121">
        <v>500000</v>
      </c>
      <c r="I18" s="121">
        <v>500000</v>
      </c>
      <c r="J18" s="121">
        <v>100000</v>
      </c>
      <c r="K18" s="121">
        <v>630000</v>
      </c>
      <c r="L18" s="121">
        <v>100000</v>
      </c>
      <c r="M18" s="121">
        <v>170000</v>
      </c>
      <c r="N18" s="121">
        <v>0</v>
      </c>
      <c r="O18" s="121">
        <v>100000</v>
      </c>
      <c r="P18" s="121">
        <v>0</v>
      </c>
      <c r="Q18" s="121">
        <v>1500000</v>
      </c>
      <c r="R18" s="121">
        <v>0</v>
      </c>
      <c r="S18" s="121">
        <f t="shared" si="4"/>
        <v>6770000</v>
      </c>
      <c r="T18" s="18">
        <f t="shared" si="1"/>
        <v>1435000</v>
      </c>
      <c r="U18" s="121">
        <f t="shared" si="5"/>
        <v>8585000</v>
      </c>
    </row>
    <row r="19" spans="1:21" s="122" customFormat="1" x14ac:dyDescent="0.3">
      <c r="A19" s="217"/>
      <c r="B19" s="122" t="s">
        <v>80</v>
      </c>
      <c r="C19" s="121">
        <f t="shared" si="6"/>
        <v>8585000</v>
      </c>
      <c r="D19" s="121">
        <v>1000000</v>
      </c>
      <c r="E19" s="121">
        <v>1000000</v>
      </c>
      <c r="F19" s="121">
        <v>420000</v>
      </c>
      <c r="G19" s="121">
        <v>750000</v>
      </c>
      <c r="H19" s="121">
        <v>500000</v>
      </c>
      <c r="I19" s="121">
        <v>500000</v>
      </c>
      <c r="J19" s="121">
        <v>100000</v>
      </c>
      <c r="K19" s="121">
        <v>630000</v>
      </c>
      <c r="L19" s="121">
        <v>100000</v>
      </c>
      <c r="M19" s="121">
        <v>170000</v>
      </c>
      <c r="N19" s="121">
        <v>0</v>
      </c>
      <c r="O19" s="121">
        <v>100000</v>
      </c>
      <c r="P19" s="121">
        <v>0</v>
      </c>
      <c r="Q19" s="121">
        <v>1500000</v>
      </c>
      <c r="R19" s="121">
        <v>400000</v>
      </c>
      <c r="S19" s="121">
        <f t="shared" si="4"/>
        <v>7170000</v>
      </c>
      <c r="T19" s="18">
        <f t="shared" si="1"/>
        <v>1415000</v>
      </c>
      <c r="U19" s="121">
        <f t="shared" si="5"/>
        <v>8565000</v>
      </c>
    </row>
    <row r="20" spans="1:21" s="122" customFormat="1" ht="17.25" thickBot="1" x14ac:dyDescent="0.35">
      <c r="A20" s="217"/>
      <c r="B20" s="122" t="s">
        <v>81</v>
      </c>
      <c r="C20" s="121">
        <f t="shared" si="6"/>
        <v>8565000</v>
      </c>
      <c r="D20" s="121">
        <v>1000000</v>
      </c>
      <c r="E20" s="121">
        <v>1000000</v>
      </c>
      <c r="F20" s="121">
        <v>420000</v>
      </c>
      <c r="G20" s="121">
        <v>750000</v>
      </c>
      <c r="H20" s="121">
        <v>500000</v>
      </c>
      <c r="I20" s="121">
        <v>500000</v>
      </c>
      <c r="J20" s="121">
        <v>100000</v>
      </c>
      <c r="K20" s="121">
        <v>630000</v>
      </c>
      <c r="L20" s="121">
        <v>100000</v>
      </c>
      <c r="M20" s="121">
        <v>170000</v>
      </c>
      <c r="N20" s="121">
        <v>0</v>
      </c>
      <c r="O20" s="121">
        <v>100000</v>
      </c>
      <c r="P20" s="121">
        <v>0</v>
      </c>
      <c r="Q20" s="25">
        <v>1500000</v>
      </c>
      <c r="R20" s="121">
        <v>0</v>
      </c>
      <c r="S20" s="121">
        <f t="shared" si="4"/>
        <v>6770000</v>
      </c>
      <c r="T20" s="18">
        <f t="shared" si="1"/>
        <v>1795000</v>
      </c>
      <c r="U20" s="121">
        <f t="shared" si="5"/>
        <v>8945000</v>
      </c>
    </row>
    <row r="21" spans="1:21" s="122" customFormat="1" x14ac:dyDescent="0.3">
      <c r="A21" s="217"/>
      <c r="B21" s="122" t="s">
        <v>82</v>
      </c>
      <c r="C21" s="121">
        <f t="shared" si="6"/>
        <v>8945000</v>
      </c>
      <c r="D21" s="121">
        <v>1000000</v>
      </c>
      <c r="E21" s="121">
        <v>1000000</v>
      </c>
      <c r="F21" s="121">
        <v>420000</v>
      </c>
      <c r="G21" s="121">
        <v>750000</v>
      </c>
      <c r="H21" s="121">
        <v>500000</v>
      </c>
      <c r="I21" s="121">
        <v>500000</v>
      </c>
      <c r="J21" s="121">
        <v>100000</v>
      </c>
      <c r="K21" s="121">
        <v>630000</v>
      </c>
      <c r="L21" s="121">
        <v>100000</v>
      </c>
      <c r="M21" s="121">
        <v>170000</v>
      </c>
      <c r="N21" s="121">
        <v>0</v>
      </c>
      <c r="O21" s="121">
        <v>100000</v>
      </c>
      <c r="P21" s="121">
        <v>0</v>
      </c>
      <c r="Q21" s="121">
        <v>1500000</v>
      </c>
      <c r="R21" s="121">
        <v>0</v>
      </c>
      <c r="S21" s="121">
        <f t="shared" si="4"/>
        <v>6770000</v>
      </c>
      <c r="T21" s="18">
        <f t="shared" si="1"/>
        <v>2175000</v>
      </c>
      <c r="U21" s="121">
        <f t="shared" si="5"/>
        <v>9325000</v>
      </c>
    </row>
    <row r="22" spans="1:21" s="122" customFormat="1" x14ac:dyDescent="0.3">
      <c r="A22" s="217"/>
      <c r="B22" s="122" t="s">
        <v>83</v>
      </c>
      <c r="C22" s="121">
        <f t="shared" si="6"/>
        <v>9325000</v>
      </c>
      <c r="D22" s="121">
        <v>1000000</v>
      </c>
      <c r="E22" s="121">
        <v>1000000</v>
      </c>
      <c r="F22" s="121">
        <v>420000</v>
      </c>
      <c r="G22" s="121">
        <v>750000</v>
      </c>
      <c r="H22" s="121">
        <v>500000</v>
      </c>
      <c r="I22" s="121">
        <v>500000</v>
      </c>
      <c r="J22" s="121">
        <v>100000</v>
      </c>
      <c r="K22" s="121">
        <v>630000</v>
      </c>
      <c r="L22" s="121">
        <v>100000</v>
      </c>
      <c r="M22" s="121">
        <v>170000</v>
      </c>
      <c r="N22" s="121">
        <v>0</v>
      </c>
      <c r="O22" s="121">
        <v>100000</v>
      </c>
      <c r="P22" s="121">
        <v>0</v>
      </c>
      <c r="Q22" s="121">
        <v>1500000</v>
      </c>
      <c r="R22" s="121">
        <v>0</v>
      </c>
      <c r="S22" s="121">
        <f t="shared" si="4"/>
        <v>6770000</v>
      </c>
      <c r="T22" s="18">
        <f t="shared" si="1"/>
        <v>2555000</v>
      </c>
      <c r="U22" s="121">
        <f t="shared" si="5"/>
        <v>9705000</v>
      </c>
    </row>
    <row r="23" spans="1:21" s="122" customFormat="1" ht="17.25" thickBot="1" x14ac:dyDescent="0.35">
      <c r="A23" s="217"/>
      <c r="B23" s="122" t="s">
        <v>84</v>
      </c>
      <c r="C23" s="121">
        <f t="shared" si="6"/>
        <v>9705000</v>
      </c>
      <c r="D23" s="121">
        <v>1000000</v>
      </c>
      <c r="E23" s="121">
        <v>1000000</v>
      </c>
      <c r="F23" s="121">
        <v>420000</v>
      </c>
      <c r="G23" s="121">
        <v>750000</v>
      </c>
      <c r="H23" s="121">
        <v>500000</v>
      </c>
      <c r="I23" s="121">
        <v>500000</v>
      </c>
      <c r="J23" s="121">
        <v>100000</v>
      </c>
      <c r="K23" s="121">
        <v>630000</v>
      </c>
      <c r="L23" s="121">
        <v>100000</v>
      </c>
      <c r="M23" s="121">
        <v>170000</v>
      </c>
      <c r="N23" s="121">
        <v>0</v>
      </c>
      <c r="O23" s="121">
        <v>100000</v>
      </c>
      <c r="P23" s="121">
        <v>0</v>
      </c>
      <c r="Q23" s="25">
        <v>1500000</v>
      </c>
      <c r="R23" s="121">
        <v>400000</v>
      </c>
      <c r="S23" s="121">
        <f t="shared" si="4"/>
        <v>7170000</v>
      </c>
      <c r="T23" s="18">
        <f t="shared" si="1"/>
        <v>2535000</v>
      </c>
      <c r="U23" s="121">
        <f t="shared" si="5"/>
        <v>9685000</v>
      </c>
    </row>
    <row r="24" spans="1:21" s="122" customFormat="1" x14ac:dyDescent="0.3">
      <c r="A24" s="217"/>
      <c r="B24" s="122" t="s">
        <v>85</v>
      </c>
      <c r="C24" s="121">
        <f t="shared" si="6"/>
        <v>9685000</v>
      </c>
      <c r="D24" s="121">
        <v>1000000</v>
      </c>
      <c r="E24" s="121">
        <v>1000000</v>
      </c>
      <c r="F24" s="121">
        <v>420000</v>
      </c>
      <c r="G24" s="121">
        <v>750000</v>
      </c>
      <c r="H24" s="121">
        <v>500000</v>
      </c>
      <c r="I24" s="121">
        <v>500000</v>
      </c>
      <c r="J24" s="121">
        <v>100000</v>
      </c>
      <c r="K24" s="121">
        <v>630000</v>
      </c>
      <c r="L24" s="121">
        <v>100000</v>
      </c>
      <c r="M24" s="121">
        <v>170000</v>
      </c>
      <c r="N24" s="121">
        <v>0</v>
      </c>
      <c r="O24" s="121">
        <v>100000</v>
      </c>
      <c r="P24" s="121">
        <v>0</v>
      </c>
      <c r="Q24" s="121">
        <v>1500000</v>
      </c>
      <c r="R24" s="121">
        <v>0</v>
      </c>
      <c r="S24" s="121">
        <f t="shared" si="4"/>
        <v>6770000</v>
      </c>
      <c r="T24" s="18">
        <f t="shared" si="1"/>
        <v>2915000</v>
      </c>
      <c r="U24" s="121">
        <f t="shared" si="5"/>
        <v>10065000</v>
      </c>
    </row>
    <row r="25" spans="1:21" s="122" customFormat="1" x14ac:dyDescent="0.3">
      <c r="A25" s="217"/>
      <c r="B25" s="122" t="s">
        <v>86</v>
      </c>
      <c r="C25" s="121">
        <f t="shared" si="6"/>
        <v>10065000</v>
      </c>
      <c r="D25" s="121">
        <v>1000000</v>
      </c>
      <c r="E25" s="121">
        <v>1000000</v>
      </c>
      <c r="F25" s="121">
        <v>420000</v>
      </c>
      <c r="G25" s="121">
        <v>750000</v>
      </c>
      <c r="H25" s="121">
        <v>500000</v>
      </c>
      <c r="I25" s="121">
        <v>500000</v>
      </c>
      <c r="J25" s="121">
        <v>100000</v>
      </c>
      <c r="K25" s="121">
        <v>630000</v>
      </c>
      <c r="L25" s="121">
        <v>100000</v>
      </c>
      <c r="M25" s="121">
        <v>170000</v>
      </c>
      <c r="N25" s="121">
        <v>0</v>
      </c>
      <c r="O25" s="121">
        <v>100000</v>
      </c>
      <c r="P25" s="121">
        <v>0</v>
      </c>
      <c r="Q25" s="121">
        <v>1500000</v>
      </c>
      <c r="R25" s="121">
        <v>400000</v>
      </c>
      <c r="S25" s="121">
        <f t="shared" si="4"/>
        <v>7170000</v>
      </c>
      <c r="T25" s="18">
        <f t="shared" si="1"/>
        <v>2895000</v>
      </c>
      <c r="U25" s="121">
        <f t="shared" si="5"/>
        <v>10045000</v>
      </c>
    </row>
    <row r="26" spans="1:21" s="124" customFormat="1" ht="17.25" thickBot="1" x14ac:dyDescent="0.35">
      <c r="A26" s="218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16">
        <v>2025</v>
      </c>
      <c r="B27" t="s">
        <v>76</v>
      </c>
      <c r="C27" s="1">
        <f xml:space="preserve"> U26</f>
        <v>10425000</v>
      </c>
      <c r="D27" s="1">
        <v>1000000</v>
      </c>
      <c r="E27" s="121">
        <v>1000000</v>
      </c>
      <c r="F27" s="121">
        <v>420000</v>
      </c>
      <c r="G27" s="121">
        <v>750000</v>
      </c>
      <c r="H27" s="121">
        <v>500000</v>
      </c>
      <c r="I27" s="1">
        <v>500000</v>
      </c>
      <c r="J27" s="1">
        <v>100000</v>
      </c>
      <c r="K27" s="121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21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17"/>
      <c r="B28" t="s">
        <v>77</v>
      </c>
      <c r="C28" s="1">
        <f xml:space="preserve"> U27</f>
        <v>10405000</v>
      </c>
      <c r="D28" s="1">
        <v>1000000</v>
      </c>
      <c r="E28" s="121">
        <v>1000000</v>
      </c>
      <c r="F28" s="121">
        <v>420000</v>
      </c>
      <c r="G28" s="121">
        <v>750000</v>
      </c>
      <c r="H28" s="121">
        <v>500000</v>
      </c>
      <c r="I28" s="1">
        <v>500000</v>
      </c>
      <c r="J28" s="1">
        <v>100000</v>
      </c>
      <c r="K28" s="121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21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17"/>
      <c r="B29" t="s">
        <v>78</v>
      </c>
      <c r="C29" s="1">
        <f t="shared" ref="C29:C38" si="8" xml:space="preserve"> U28</f>
        <v>10785000</v>
      </c>
      <c r="D29" s="1">
        <v>1000000</v>
      </c>
      <c r="E29" s="121">
        <v>1000000</v>
      </c>
      <c r="F29" s="121">
        <v>420000</v>
      </c>
      <c r="G29" s="121">
        <v>750000</v>
      </c>
      <c r="H29" s="121">
        <v>500000</v>
      </c>
      <c r="I29" s="1">
        <v>500000</v>
      </c>
      <c r="J29" s="1">
        <v>100000</v>
      </c>
      <c r="K29" s="121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17"/>
      <c r="B30" t="s">
        <v>79</v>
      </c>
      <c r="C30" s="1">
        <f t="shared" si="8"/>
        <v>11165000</v>
      </c>
      <c r="D30" s="1">
        <v>1000000</v>
      </c>
      <c r="E30" s="121">
        <v>1000000</v>
      </c>
      <c r="F30" s="121">
        <v>420000</v>
      </c>
      <c r="G30" s="121">
        <v>750000</v>
      </c>
      <c r="H30" s="121">
        <v>500000</v>
      </c>
      <c r="I30" s="1">
        <v>500000</v>
      </c>
      <c r="J30" s="1">
        <v>100000</v>
      </c>
      <c r="K30" s="121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21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17"/>
      <c r="B31" t="s">
        <v>80</v>
      </c>
      <c r="C31" s="1">
        <f t="shared" si="8"/>
        <v>11545000</v>
      </c>
      <c r="D31" s="1">
        <v>1000000</v>
      </c>
      <c r="E31" s="121">
        <v>1000000</v>
      </c>
      <c r="F31" s="121">
        <v>420000</v>
      </c>
      <c r="G31" s="121">
        <v>750000</v>
      </c>
      <c r="H31" s="121">
        <v>500000</v>
      </c>
      <c r="I31" s="1">
        <v>500000</v>
      </c>
      <c r="J31" s="1">
        <v>100000</v>
      </c>
      <c r="K31" s="121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21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17"/>
      <c r="B32" t="s">
        <v>81</v>
      </c>
      <c r="C32" s="1">
        <f t="shared" si="8"/>
        <v>11525000</v>
      </c>
      <c r="D32" s="1">
        <v>1000000</v>
      </c>
      <c r="E32" s="121">
        <v>1000000</v>
      </c>
      <c r="F32" s="121">
        <v>420000</v>
      </c>
      <c r="G32" s="121">
        <v>750000</v>
      </c>
      <c r="H32" s="121">
        <v>500000</v>
      </c>
      <c r="I32" s="1">
        <v>500000</v>
      </c>
      <c r="J32" s="1">
        <v>100000</v>
      </c>
      <c r="K32" s="121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17"/>
      <c r="B33" t="s">
        <v>82</v>
      </c>
      <c r="C33" s="1">
        <f t="shared" si="8"/>
        <v>11905000</v>
      </c>
      <c r="D33" s="1">
        <v>1000000</v>
      </c>
      <c r="E33" s="121">
        <v>1000000</v>
      </c>
      <c r="F33" s="121">
        <v>420000</v>
      </c>
      <c r="G33" s="121">
        <v>750000</v>
      </c>
      <c r="H33" s="121">
        <v>500000</v>
      </c>
      <c r="I33" s="1">
        <v>500000</v>
      </c>
      <c r="J33" s="1">
        <v>100000</v>
      </c>
      <c r="K33" s="121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21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17"/>
      <c r="B34" t="s">
        <v>83</v>
      </c>
      <c r="C34" s="1">
        <f t="shared" si="8"/>
        <v>12285000</v>
      </c>
      <c r="D34" s="1">
        <v>1000000</v>
      </c>
      <c r="E34" s="121">
        <v>1000000</v>
      </c>
      <c r="F34" s="121">
        <v>420000</v>
      </c>
      <c r="G34" s="121">
        <v>750000</v>
      </c>
      <c r="H34" s="121">
        <v>500000</v>
      </c>
      <c r="I34" s="1">
        <v>500000</v>
      </c>
      <c r="J34" s="1">
        <v>100000</v>
      </c>
      <c r="K34" s="121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21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5" customFormat="1" ht="17.25" thickBot="1" x14ac:dyDescent="0.35">
      <c r="A35" s="217"/>
      <c r="B35" s="125" t="s">
        <v>84</v>
      </c>
      <c r="C35" s="126">
        <f t="shared" si="8"/>
        <v>12665000</v>
      </c>
      <c r="D35" s="126">
        <v>1000000</v>
      </c>
      <c r="E35" s="127">
        <v>1000000</v>
      </c>
      <c r="F35" s="127">
        <v>420000</v>
      </c>
      <c r="G35" s="176">
        <v>750000</v>
      </c>
      <c r="H35" s="176">
        <v>500000</v>
      </c>
      <c r="I35" s="126">
        <v>500000</v>
      </c>
      <c r="J35" s="126">
        <v>100000</v>
      </c>
      <c r="K35" s="127">
        <v>630000</v>
      </c>
      <c r="L35" s="126">
        <v>100000</v>
      </c>
      <c r="M35" s="126">
        <v>170000</v>
      </c>
      <c r="N35" s="126">
        <v>0</v>
      </c>
      <c r="O35" s="126">
        <v>100000</v>
      </c>
      <c r="P35" s="126">
        <v>0</v>
      </c>
      <c r="Q35" s="128">
        <v>1500000</v>
      </c>
      <c r="R35" s="126">
        <v>400000</v>
      </c>
      <c r="S35" s="126">
        <f t="shared" si="4"/>
        <v>7170000</v>
      </c>
      <c r="T35" s="129">
        <f t="shared" ref="T35:T66" si="9" xml:space="preserve"> C35 - S35</f>
        <v>5495000</v>
      </c>
      <c r="U35" s="126">
        <f t="shared" si="7"/>
        <v>12645000</v>
      </c>
    </row>
    <row r="36" spans="1:21" x14ac:dyDescent="0.3">
      <c r="A36" s="217"/>
      <c r="B36" t="s">
        <v>85</v>
      </c>
      <c r="C36" s="1">
        <f t="shared" si="8"/>
        <v>12645000</v>
      </c>
      <c r="D36" s="1">
        <v>1000000</v>
      </c>
      <c r="E36" s="121">
        <v>1000000</v>
      </c>
      <c r="F36" s="121">
        <v>420000</v>
      </c>
      <c r="G36" s="121">
        <v>750000</v>
      </c>
      <c r="H36" s="121">
        <v>500000</v>
      </c>
      <c r="I36" s="1">
        <v>500000</v>
      </c>
      <c r="J36" s="1">
        <v>100000</v>
      </c>
      <c r="K36" s="121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21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17"/>
      <c r="B37" t="s">
        <v>86</v>
      </c>
      <c r="C37" s="1">
        <f t="shared" si="8"/>
        <v>13025000</v>
      </c>
      <c r="D37" s="1">
        <v>1000000</v>
      </c>
      <c r="E37" s="121">
        <v>1000000</v>
      </c>
      <c r="F37" s="121">
        <v>420000</v>
      </c>
      <c r="G37" s="121">
        <v>750000</v>
      </c>
      <c r="H37" s="121">
        <v>500000</v>
      </c>
      <c r="I37" s="1">
        <v>500000</v>
      </c>
      <c r="J37" s="1">
        <v>100000</v>
      </c>
      <c r="K37" s="121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21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18"/>
      <c r="B38" s="24" t="s">
        <v>87</v>
      </c>
      <c r="C38" s="25">
        <f t="shared" si="8"/>
        <v>13005000</v>
      </c>
      <c r="D38" s="1">
        <v>1000000</v>
      </c>
      <c r="E38" s="121">
        <v>1000000</v>
      </c>
      <c r="F38" s="121">
        <v>420000</v>
      </c>
      <c r="G38" s="121">
        <v>750000</v>
      </c>
      <c r="H38" s="121">
        <v>500000</v>
      </c>
      <c r="I38" s="1">
        <v>500000</v>
      </c>
      <c r="J38" s="25">
        <v>100000</v>
      </c>
      <c r="K38" s="121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16">
        <v>2026</v>
      </c>
      <c r="B39" t="s">
        <v>76</v>
      </c>
      <c r="C39" s="1">
        <f xml:space="preserve"> U38</f>
        <v>13385000</v>
      </c>
      <c r="D39" s="1">
        <v>1000000</v>
      </c>
      <c r="E39" s="121">
        <v>1000000</v>
      </c>
      <c r="F39" s="121">
        <v>420000</v>
      </c>
      <c r="G39" s="121">
        <v>750000</v>
      </c>
      <c r="H39" s="121">
        <v>500000</v>
      </c>
      <c r="I39" s="1">
        <v>500000</v>
      </c>
      <c r="J39" s="1">
        <v>100000</v>
      </c>
      <c r="K39" s="121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21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17"/>
      <c r="B40" s="20" t="s">
        <v>77</v>
      </c>
      <c r="C40" s="21">
        <f xml:space="preserve"> U39</f>
        <v>13365000</v>
      </c>
      <c r="D40" s="1">
        <v>1000000</v>
      </c>
      <c r="E40" s="121">
        <v>1000000</v>
      </c>
      <c r="F40" s="121">
        <v>420000</v>
      </c>
      <c r="G40" s="121">
        <v>750000</v>
      </c>
      <c r="H40" s="121">
        <v>500000</v>
      </c>
      <c r="I40" s="1">
        <v>500000</v>
      </c>
      <c r="J40" s="21">
        <v>100000</v>
      </c>
      <c r="K40" s="121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21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4" customFormat="1" ht="17.25" thickBot="1" x14ac:dyDescent="0.35">
      <c r="A41" s="217"/>
      <c r="B41" s="84" t="s">
        <v>78</v>
      </c>
      <c r="C41" s="85">
        <f t="shared" ref="C41:C50" si="12" xml:space="preserve"> U40</f>
        <v>-6255000</v>
      </c>
      <c r="D41" s="1">
        <v>1000000</v>
      </c>
      <c r="E41" s="121">
        <v>1000000</v>
      </c>
      <c r="F41" s="121">
        <v>420000</v>
      </c>
      <c r="G41" s="121">
        <v>750000</v>
      </c>
      <c r="H41" s="121">
        <v>500000</v>
      </c>
      <c r="I41" s="1">
        <v>500000</v>
      </c>
      <c r="J41" s="85">
        <v>100000</v>
      </c>
      <c r="K41" s="121">
        <v>630000</v>
      </c>
      <c r="L41" s="85">
        <v>100000</v>
      </c>
      <c r="M41" s="85">
        <v>170000</v>
      </c>
      <c r="N41" s="85">
        <v>0</v>
      </c>
      <c r="O41" s="85">
        <v>100000</v>
      </c>
      <c r="P41" s="85">
        <v>0</v>
      </c>
      <c r="Q41" s="25">
        <v>1500000</v>
      </c>
      <c r="R41" s="85">
        <v>0</v>
      </c>
      <c r="S41" s="85">
        <f t="shared" si="10"/>
        <v>6770000</v>
      </c>
      <c r="T41" s="86">
        <f t="shared" si="9"/>
        <v>-13025000</v>
      </c>
      <c r="U41" s="85">
        <f t="shared" si="11"/>
        <v>-5875000</v>
      </c>
    </row>
    <row r="42" spans="1:21" s="84" customFormat="1" x14ac:dyDescent="0.3">
      <c r="A42" s="217"/>
      <c r="B42" s="84" t="s">
        <v>79</v>
      </c>
      <c r="C42" s="85">
        <f t="shared" si="12"/>
        <v>-5875000</v>
      </c>
      <c r="D42" s="1">
        <v>1000000</v>
      </c>
      <c r="E42" s="121">
        <v>1000000</v>
      </c>
      <c r="F42" s="121">
        <v>420000</v>
      </c>
      <c r="G42" s="121">
        <v>750000</v>
      </c>
      <c r="H42" s="121">
        <v>500000</v>
      </c>
      <c r="I42" s="1">
        <v>500000</v>
      </c>
      <c r="J42" s="85">
        <v>100000</v>
      </c>
      <c r="K42" s="121">
        <v>630000</v>
      </c>
      <c r="L42" s="85">
        <v>100000</v>
      </c>
      <c r="M42" s="85">
        <v>170000</v>
      </c>
      <c r="N42" s="85">
        <v>0</v>
      </c>
      <c r="O42" s="85">
        <v>100000</v>
      </c>
      <c r="P42" s="85">
        <v>0</v>
      </c>
      <c r="Q42" s="121">
        <v>1500000</v>
      </c>
      <c r="R42" s="85">
        <v>0</v>
      </c>
      <c r="S42" s="85">
        <f t="shared" si="10"/>
        <v>6770000</v>
      </c>
      <c r="T42" s="86">
        <f t="shared" si="9"/>
        <v>-12645000</v>
      </c>
      <c r="U42" s="85">
        <f t="shared" si="11"/>
        <v>-5495000</v>
      </c>
    </row>
    <row r="43" spans="1:21" s="84" customFormat="1" x14ac:dyDescent="0.3">
      <c r="A43" s="217"/>
      <c r="B43" s="84" t="s">
        <v>80</v>
      </c>
      <c r="C43" s="85">
        <f t="shared" si="12"/>
        <v>-5495000</v>
      </c>
      <c r="D43" s="1">
        <v>1000000</v>
      </c>
      <c r="E43" s="121">
        <v>1000000</v>
      </c>
      <c r="F43" s="121">
        <v>420000</v>
      </c>
      <c r="G43" s="121">
        <v>750000</v>
      </c>
      <c r="H43" s="121">
        <v>500000</v>
      </c>
      <c r="I43" s="1">
        <v>500000</v>
      </c>
      <c r="J43" s="85">
        <v>100000</v>
      </c>
      <c r="K43" s="121">
        <v>630000</v>
      </c>
      <c r="L43" s="85">
        <v>100000</v>
      </c>
      <c r="M43" s="85">
        <v>170000</v>
      </c>
      <c r="N43" s="85">
        <v>0</v>
      </c>
      <c r="O43" s="85">
        <v>100000</v>
      </c>
      <c r="P43" s="85">
        <v>0</v>
      </c>
      <c r="Q43" s="121">
        <v>1500000</v>
      </c>
      <c r="R43" s="85">
        <v>400000</v>
      </c>
      <c r="S43" s="85">
        <f t="shared" si="10"/>
        <v>7170000</v>
      </c>
      <c r="T43" s="86">
        <f t="shared" si="9"/>
        <v>-12665000</v>
      </c>
      <c r="U43" s="85">
        <f t="shared" si="11"/>
        <v>-5515000</v>
      </c>
    </row>
    <row r="44" spans="1:21" s="84" customFormat="1" ht="17.25" thickBot="1" x14ac:dyDescent="0.35">
      <c r="A44" s="217"/>
      <c r="B44" s="84" t="s">
        <v>81</v>
      </c>
      <c r="C44" s="85">
        <f t="shared" si="12"/>
        <v>-5515000</v>
      </c>
      <c r="D44" s="1">
        <v>1000000</v>
      </c>
      <c r="E44" s="121">
        <v>1000000</v>
      </c>
      <c r="F44" s="121">
        <v>420000</v>
      </c>
      <c r="G44" s="121">
        <v>750000</v>
      </c>
      <c r="H44" s="121">
        <v>500000</v>
      </c>
      <c r="I44" s="1">
        <v>500000</v>
      </c>
      <c r="J44" s="85">
        <v>100000</v>
      </c>
      <c r="K44" s="121">
        <v>630000</v>
      </c>
      <c r="L44" s="85">
        <v>100000</v>
      </c>
      <c r="M44" s="85">
        <v>170000</v>
      </c>
      <c r="N44" s="85">
        <v>0</v>
      </c>
      <c r="O44" s="85">
        <v>100000</v>
      </c>
      <c r="P44" s="85">
        <v>0</v>
      </c>
      <c r="Q44" s="25">
        <v>1500000</v>
      </c>
      <c r="R44" s="85">
        <v>0</v>
      </c>
      <c r="S44" s="85">
        <f t="shared" si="10"/>
        <v>6770000</v>
      </c>
      <c r="T44" s="86">
        <f t="shared" si="9"/>
        <v>-12285000</v>
      </c>
      <c r="U44" s="85">
        <f t="shared" si="11"/>
        <v>-5135000</v>
      </c>
    </row>
    <row r="45" spans="1:21" s="84" customFormat="1" x14ac:dyDescent="0.3">
      <c r="A45" s="217"/>
      <c r="B45" s="84" t="s">
        <v>82</v>
      </c>
      <c r="C45" s="85">
        <f t="shared" si="12"/>
        <v>-5135000</v>
      </c>
      <c r="D45" s="1">
        <v>1000000</v>
      </c>
      <c r="E45" s="121">
        <v>1000000</v>
      </c>
      <c r="F45" s="121">
        <v>420000</v>
      </c>
      <c r="G45" s="121">
        <v>750000</v>
      </c>
      <c r="H45" s="121">
        <v>500000</v>
      </c>
      <c r="I45" s="1">
        <v>500000</v>
      </c>
      <c r="J45" s="85">
        <v>100000</v>
      </c>
      <c r="K45" s="121">
        <v>630000</v>
      </c>
      <c r="L45" s="85">
        <v>100000</v>
      </c>
      <c r="M45" s="85">
        <v>170000</v>
      </c>
      <c r="N45" s="85">
        <v>0</v>
      </c>
      <c r="O45" s="85">
        <v>100000</v>
      </c>
      <c r="P45" s="85">
        <v>0</v>
      </c>
      <c r="Q45" s="121">
        <v>1500000</v>
      </c>
      <c r="R45" s="85">
        <v>0</v>
      </c>
      <c r="S45" s="85">
        <f t="shared" si="10"/>
        <v>6770000</v>
      </c>
      <c r="T45" s="86">
        <f t="shared" si="9"/>
        <v>-11905000</v>
      </c>
      <c r="U45" s="85">
        <f t="shared" si="11"/>
        <v>-4755000</v>
      </c>
    </row>
    <row r="46" spans="1:21" s="84" customFormat="1" x14ac:dyDescent="0.3">
      <c r="A46" s="217"/>
      <c r="B46" s="84" t="s">
        <v>83</v>
      </c>
      <c r="C46" s="85">
        <f t="shared" si="12"/>
        <v>-4755000</v>
      </c>
      <c r="D46" s="1">
        <v>1000000</v>
      </c>
      <c r="E46" s="121">
        <v>1000000</v>
      </c>
      <c r="F46" s="121">
        <v>420000</v>
      </c>
      <c r="G46" s="121">
        <v>750000</v>
      </c>
      <c r="H46" s="121">
        <v>500000</v>
      </c>
      <c r="I46" s="1">
        <v>500000</v>
      </c>
      <c r="J46" s="85">
        <v>100000</v>
      </c>
      <c r="K46" s="121">
        <v>630000</v>
      </c>
      <c r="L46" s="85">
        <v>100000</v>
      </c>
      <c r="M46" s="85">
        <v>170000</v>
      </c>
      <c r="N46" s="85">
        <v>0</v>
      </c>
      <c r="O46" s="85">
        <v>100000</v>
      </c>
      <c r="P46" s="85">
        <v>0</v>
      </c>
      <c r="Q46" s="121">
        <v>1500000</v>
      </c>
      <c r="R46" s="85">
        <v>0</v>
      </c>
      <c r="S46" s="85">
        <f t="shared" si="10"/>
        <v>6770000</v>
      </c>
      <c r="T46" s="86">
        <f t="shared" si="9"/>
        <v>-11525000</v>
      </c>
      <c r="U46" s="85">
        <f t="shared" si="11"/>
        <v>-4375000</v>
      </c>
    </row>
    <row r="47" spans="1:21" s="84" customFormat="1" ht="17.25" thickBot="1" x14ac:dyDescent="0.35">
      <c r="A47" s="217"/>
      <c r="B47" s="84" t="s">
        <v>84</v>
      </c>
      <c r="C47" s="85">
        <f t="shared" si="12"/>
        <v>-4375000</v>
      </c>
      <c r="D47" s="1">
        <v>1000000</v>
      </c>
      <c r="E47" s="121">
        <v>1000000</v>
      </c>
      <c r="F47" s="121">
        <v>420000</v>
      </c>
      <c r="G47" s="121">
        <v>750000</v>
      </c>
      <c r="H47" s="121">
        <v>500000</v>
      </c>
      <c r="I47" s="1">
        <v>500000</v>
      </c>
      <c r="J47" s="85">
        <v>100000</v>
      </c>
      <c r="K47" s="121">
        <v>630000</v>
      </c>
      <c r="L47" s="85">
        <v>100000</v>
      </c>
      <c r="M47" s="85">
        <v>170000</v>
      </c>
      <c r="N47" s="85">
        <v>0</v>
      </c>
      <c r="O47" s="85">
        <v>100000</v>
      </c>
      <c r="P47" s="85">
        <v>0</v>
      </c>
      <c r="Q47" s="25">
        <v>1500000</v>
      </c>
      <c r="R47" s="85">
        <v>400000</v>
      </c>
      <c r="S47" s="85">
        <f t="shared" si="10"/>
        <v>7170000</v>
      </c>
      <c r="T47" s="86">
        <f t="shared" si="9"/>
        <v>-11545000</v>
      </c>
      <c r="U47" s="85">
        <f t="shared" si="11"/>
        <v>-4395000</v>
      </c>
    </row>
    <row r="48" spans="1:21" s="84" customFormat="1" x14ac:dyDescent="0.3">
      <c r="A48" s="217"/>
      <c r="B48" s="84" t="s">
        <v>85</v>
      </c>
      <c r="C48" s="85">
        <f t="shared" si="12"/>
        <v>-4395000</v>
      </c>
      <c r="D48" s="1">
        <v>1000000</v>
      </c>
      <c r="E48" s="121">
        <v>1000000</v>
      </c>
      <c r="F48" s="121">
        <v>420000</v>
      </c>
      <c r="G48" s="121">
        <v>750000</v>
      </c>
      <c r="H48" s="121">
        <v>500000</v>
      </c>
      <c r="I48" s="1">
        <v>500000</v>
      </c>
      <c r="J48" s="85">
        <v>100000</v>
      </c>
      <c r="K48" s="121">
        <v>630000</v>
      </c>
      <c r="L48" s="85">
        <v>100000</v>
      </c>
      <c r="M48" s="85">
        <v>170000</v>
      </c>
      <c r="N48" s="85">
        <v>0</v>
      </c>
      <c r="O48" s="85">
        <v>100000</v>
      </c>
      <c r="P48" s="85">
        <v>0</v>
      </c>
      <c r="Q48" s="121">
        <v>1500000</v>
      </c>
      <c r="R48" s="85">
        <v>0</v>
      </c>
      <c r="S48" s="85">
        <f t="shared" si="10"/>
        <v>6770000</v>
      </c>
      <c r="T48" s="86">
        <f t="shared" si="9"/>
        <v>-11165000</v>
      </c>
      <c r="U48" s="85">
        <f t="shared" si="11"/>
        <v>-4015000</v>
      </c>
    </row>
    <row r="49" spans="1:21" s="84" customFormat="1" x14ac:dyDescent="0.3">
      <c r="A49" s="217"/>
      <c r="B49" s="84" t="s">
        <v>86</v>
      </c>
      <c r="C49" s="85">
        <f t="shared" si="12"/>
        <v>-4015000</v>
      </c>
      <c r="D49" s="1">
        <v>1000000</v>
      </c>
      <c r="E49" s="121">
        <v>1000000</v>
      </c>
      <c r="F49" s="121">
        <v>420000</v>
      </c>
      <c r="G49" s="121">
        <v>750000</v>
      </c>
      <c r="H49" s="121">
        <v>500000</v>
      </c>
      <c r="I49" s="1">
        <v>500000</v>
      </c>
      <c r="J49" s="85">
        <v>100000</v>
      </c>
      <c r="K49" s="121">
        <v>630000</v>
      </c>
      <c r="L49" s="85">
        <v>100000</v>
      </c>
      <c r="M49" s="85">
        <v>170000</v>
      </c>
      <c r="N49" s="85">
        <v>0</v>
      </c>
      <c r="O49" s="85">
        <v>100000</v>
      </c>
      <c r="P49" s="85">
        <v>0</v>
      </c>
      <c r="Q49" s="121">
        <v>1500000</v>
      </c>
      <c r="R49" s="85">
        <v>400000</v>
      </c>
      <c r="S49" s="85">
        <f t="shared" si="10"/>
        <v>7170000</v>
      </c>
      <c r="T49" s="86">
        <f t="shared" si="9"/>
        <v>-11185000</v>
      </c>
      <c r="U49" s="85">
        <f t="shared" si="11"/>
        <v>-4035000</v>
      </c>
    </row>
    <row r="50" spans="1:21" s="90" customFormat="1" ht="17.25" thickBot="1" x14ac:dyDescent="0.35">
      <c r="A50" s="218"/>
      <c r="B50" s="87" t="s">
        <v>87</v>
      </c>
      <c r="C50" s="88">
        <f t="shared" si="12"/>
        <v>-4035000</v>
      </c>
      <c r="D50" s="1">
        <v>1000000</v>
      </c>
      <c r="E50" s="121">
        <v>1000000</v>
      </c>
      <c r="F50" s="121">
        <v>420000</v>
      </c>
      <c r="G50" s="121">
        <v>750000</v>
      </c>
      <c r="H50" s="121">
        <v>500000</v>
      </c>
      <c r="I50" s="1">
        <v>500000</v>
      </c>
      <c r="J50" s="88">
        <v>100000</v>
      </c>
      <c r="K50" s="121">
        <v>630000</v>
      </c>
      <c r="L50" s="88">
        <v>100000</v>
      </c>
      <c r="M50" s="88">
        <v>170000</v>
      </c>
      <c r="N50" s="88">
        <v>0</v>
      </c>
      <c r="O50" s="88">
        <v>100000</v>
      </c>
      <c r="P50" s="88">
        <v>0</v>
      </c>
      <c r="Q50" s="25">
        <v>1500000</v>
      </c>
      <c r="R50" s="88">
        <v>0</v>
      </c>
      <c r="S50" s="88">
        <f t="shared" si="10"/>
        <v>6770000</v>
      </c>
      <c r="T50" s="89">
        <f t="shared" si="9"/>
        <v>-10805000</v>
      </c>
      <c r="U50" s="88">
        <f t="shared" si="11"/>
        <v>-3655000</v>
      </c>
    </row>
    <row r="51" spans="1:21" s="84" customFormat="1" x14ac:dyDescent="0.3">
      <c r="A51" s="212">
        <v>2027</v>
      </c>
      <c r="B51" s="84" t="s">
        <v>76</v>
      </c>
      <c r="C51" s="85">
        <f xml:space="preserve"> U50</f>
        <v>-3655000</v>
      </c>
      <c r="D51" s="1">
        <v>1000000</v>
      </c>
      <c r="E51" s="121">
        <v>1000000</v>
      </c>
      <c r="F51" s="121">
        <v>420000</v>
      </c>
      <c r="G51" s="121">
        <v>750000</v>
      </c>
      <c r="H51" s="121">
        <v>500000</v>
      </c>
      <c r="I51" s="1">
        <v>500000</v>
      </c>
      <c r="J51" s="85">
        <v>100000</v>
      </c>
      <c r="K51" s="121">
        <v>630000</v>
      </c>
      <c r="L51" s="85">
        <v>100000</v>
      </c>
      <c r="M51" s="85">
        <v>170000</v>
      </c>
      <c r="N51" s="85">
        <v>0</v>
      </c>
      <c r="O51" s="85">
        <v>100000</v>
      </c>
      <c r="P51" s="85">
        <v>0</v>
      </c>
      <c r="Q51" s="121">
        <v>1500000</v>
      </c>
      <c r="R51" s="85">
        <v>400000</v>
      </c>
      <c r="S51" s="85">
        <f t="shared" ref="S51:S62" si="13">SUM(D51:R51)</f>
        <v>7170000</v>
      </c>
      <c r="T51" s="91">
        <f t="shared" si="9"/>
        <v>-10825000</v>
      </c>
      <c r="U51" s="85">
        <f xml:space="preserve"> 7150000 + T51</f>
        <v>-3675000</v>
      </c>
    </row>
    <row r="52" spans="1:21" s="84" customFormat="1" x14ac:dyDescent="0.3">
      <c r="A52" s="213"/>
      <c r="B52" s="84" t="s">
        <v>77</v>
      </c>
      <c r="C52" s="85">
        <f xml:space="preserve"> U51</f>
        <v>-3675000</v>
      </c>
      <c r="D52" s="1">
        <v>1000000</v>
      </c>
      <c r="E52" s="121">
        <v>1000000</v>
      </c>
      <c r="F52" s="121">
        <v>420000</v>
      </c>
      <c r="G52" s="121">
        <v>750000</v>
      </c>
      <c r="H52" s="121">
        <v>500000</v>
      </c>
      <c r="I52" s="1">
        <v>500000</v>
      </c>
      <c r="J52" s="85">
        <v>100000</v>
      </c>
      <c r="K52" s="121">
        <v>630000</v>
      </c>
      <c r="L52" s="85">
        <v>100000</v>
      </c>
      <c r="M52" s="85">
        <v>170000</v>
      </c>
      <c r="N52" s="85">
        <v>0</v>
      </c>
      <c r="O52" s="85">
        <v>100000</v>
      </c>
      <c r="P52" s="85">
        <v>0</v>
      </c>
      <c r="Q52" s="121">
        <v>1500000</v>
      </c>
      <c r="R52" s="85">
        <v>0</v>
      </c>
      <c r="S52" s="85">
        <f t="shared" si="13"/>
        <v>6770000</v>
      </c>
      <c r="T52" s="86">
        <f t="shared" si="9"/>
        <v>-10445000</v>
      </c>
      <c r="U52" s="85">
        <f t="shared" ref="U52:U62" si="14" xml:space="preserve"> 7150000 + T52</f>
        <v>-3295000</v>
      </c>
    </row>
    <row r="53" spans="1:21" s="84" customFormat="1" ht="17.25" thickBot="1" x14ac:dyDescent="0.35">
      <c r="A53" s="213"/>
      <c r="B53" s="84" t="s">
        <v>78</v>
      </c>
      <c r="C53" s="85">
        <f t="shared" ref="C53:C62" si="15" xml:space="preserve"> U52</f>
        <v>-3295000</v>
      </c>
      <c r="D53" s="1">
        <v>1000000</v>
      </c>
      <c r="E53" s="121">
        <v>1000000</v>
      </c>
      <c r="F53" s="121">
        <v>420000</v>
      </c>
      <c r="G53" s="121">
        <v>750000</v>
      </c>
      <c r="H53" s="121">
        <v>500000</v>
      </c>
      <c r="I53" s="1">
        <v>500000</v>
      </c>
      <c r="J53" s="85">
        <v>100000</v>
      </c>
      <c r="K53" s="121">
        <v>630000</v>
      </c>
      <c r="L53" s="85">
        <v>100000</v>
      </c>
      <c r="M53" s="85">
        <v>170000</v>
      </c>
      <c r="N53" s="85">
        <v>0</v>
      </c>
      <c r="O53" s="85">
        <v>100000</v>
      </c>
      <c r="P53" s="85">
        <v>0</v>
      </c>
      <c r="Q53" s="25">
        <v>1500000</v>
      </c>
      <c r="R53" s="85">
        <v>0</v>
      </c>
      <c r="S53" s="85">
        <f t="shared" si="13"/>
        <v>6770000</v>
      </c>
      <c r="T53" s="86">
        <f t="shared" si="9"/>
        <v>-10065000</v>
      </c>
      <c r="U53" s="85">
        <f t="shared" si="14"/>
        <v>-2915000</v>
      </c>
    </row>
    <row r="54" spans="1:21" s="84" customFormat="1" x14ac:dyDescent="0.3">
      <c r="A54" s="213"/>
      <c r="B54" s="84" t="s">
        <v>79</v>
      </c>
      <c r="C54" s="85">
        <f t="shared" si="15"/>
        <v>-2915000</v>
      </c>
      <c r="D54" s="1">
        <v>1000000</v>
      </c>
      <c r="E54" s="121">
        <v>1000000</v>
      </c>
      <c r="F54" s="121">
        <v>420000</v>
      </c>
      <c r="G54" s="121">
        <v>750000</v>
      </c>
      <c r="H54" s="121">
        <v>500000</v>
      </c>
      <c r="I54" s="1">
        <v>500000</v>
      </c>
      <c r="J54" s="85">
        <v>100000</v>
      </c>
      <c r="K54" s="121">
        <v>630000</v>
      </c>
      <c r="L54" s="85">
        <v>100000</v>
      </c>
      <c r="M54" s="85">
        <v>170000</v>
      </c>
      <c r="N54" s="85">
        <v>0</v>
      </c>
      <c r="O54" s="85">
        <v>100000</v>
      </c>
      <c r="P54" s="85">
        <v>0</v>
      </c>
      <c r="Q54" s="121">
        <v>1500000</v>
      </c>
      <c r="R54" s="85">
        <v>0</v>
      </c>
      <c r="S54" s="85">
        <f t="shared" si="13"/>
        <v>6770000</v>
      </c>
      <c r="T54" s="86">
        <f t="shared" si="9"/>
        <v>-9685000</v>
      </c>
      <c r="U54" s="85">
        <f t="shared" si="14"/>
        <v>-2535000</v>
      </c>
    </row>
    <row r="55" spans="1:21" s="84" customFormat="1" x14ac:dyDescent="0.3">
      <c r="A55" s="213"/>
      <c r="B55" s="84" t="s">
        <v>80</v>
      </c>
      <c r="C55" s="85">
        <f t="shared" si="15"/>
        <v>-2535000</v>
      </c>
      <c r="D55" s="1">
        <v>1000000</v>
      </c>
      <c r="E55" s="121">
        <v>1000000</v>
      </c>
      <c r="F55" s="121">
        <v>420000</v>
      </c>
      <c r="G55" s="121">
        <v>750000</v>
      </c>
      <c r="H55" s="121">
        <v>500000</v>
      </c>
      <c r="I55" s="1">
        <v>500000</v>
      </c>
      <c r="J55" s="85">
        <v>100000</v>
      </c>
      <c r="K55" s="121">
        <v>630000</v>
      </c>
      <c r="L55" s="85">
        <v>100000</v>
      </c>
      <c r="M55" s="85">
        <v>170000</v>
      </c>
      <c r="N55" s="85">
        <v>0</v>
      </c>
      <c r="O55" s="85">
        <v>100000</v>
      </c>
      <c r="P55" s="85">
        <v>0</v>
      </c>
      <c r="Q55" s="121">
        <v>1500000</v>
      </c>
      <c r="R55" s="85">
        <v>400000</v>
      </c>
      <c r="S55" s="85">
        <f t="shared" si="13"/>
        <v>7170000</v>
      </c>
      <c r="T55" s="86">
        <f t="shared" si="9"/>
        <v>-9705000</v>
      </c>
      <c r="U55" s="85">
        <f t="shared" si="14"/>
        <v>-2555000</v>
      </c>
    </row>
    <row r="56" spans="1:21" s="84" customFormat="1" ht="17.25" thickBot="1" x14ac:dyDescent="0.35">
      <c r="A56" s="213"/>
      <c r="B56" s="84" t="s">
        <v>81</v>
      </c>
      <c r="C56" s="85">
        <f t="shared" si="15"/>
        <v>-2555000</v>
      </c>
      <c r="D56" s="1">
        <v>1000000</v>
      </c>
      <c r="E56" s="121">
        <v>1000000</v>
      </c>
      <c r="F56" s="121">
        <v>420000</v>
      </c>
      <c r="G56" s="121">
        <v>750000</v>
      </c>
      <c r="H56" s="121">
        <v>500000</v>
      </c>
      <c r="I56" s="1">
        <v>500000</v>
      </c>
      <c r="J56" s="85">
        <v>100000</v>
      </c>
      <c r="K56" s="121">
        <v>630000</v>
      </c>
      <c r="L56" s="85">
        <v>100000</v>
      </c>
      <c r="M56" s="85">
        <v>170000</v>
      </c>
      <c r="N56" s="85">
        <v>0</v>
      </c>
      <c r="O56" s="85">
        <v>100000</v>
      </c>
      <c r="P56" s="85">
        <v>0</v>
      </c>
      <c r="Q56" s="25">
        <v>1500000</v>
      </c>
      <c r="R56" s="85">
        <v>0</v>
      </c>
      <c r="S56" s="85">
        <f t="shared" si="13"/>
        <v>6770000</v>
      </c>
      <c r="T56" s="86">
        <f t="shared" si="9"/>
        <v>-9325000</v>
      </c>
      <c r="U56" s="85">
        <f t="shared" si="14"/>
        <v>-2175000</v>
      </c>
    </row>
    <row r="57" spans="1:21" s="84" customFormat="1" x14ac:dyDescent="0.3">
      <c r="A57" s="213"/>
      <c r="B57" s="84" t="s">
        <v>82</v>
      </c>
      <c r="C57" s="85">
        <f t="shared" si="15"/>
        <v>-2175000</v>
      </c>
      <c r="D57" s="1">
        <v>1000000</v>
      </c>
      <c r="E57" s="121">
        <v>1000000</v>
      </c>
      <c r="F57" s="121">
        <v>420000</v>
      </c>
      <c r="G57" s="121">
        <v>750000</v>
      </c>
      <c r="H57" s="121">
        <v>500000</v>
      </c>
      <c r="I57" s="1">
        <v>500000</v>
      </c>
      <c r="J57" s="85">
        <v>100000</v>
      </c>
      <c r="K57" s="121">
        <v>630000</v>
      </c>
      <c r="L57" s="85">
        <v>100000</v>
      </c>
      <c r="M57" s="85">
        <v>170000</v>
      </c>
      <c r="N57" s="85">
        <v>0</v>
      </c>
      <c r="O57" s="85">
        <v>100000</v>
      </c>
      <c r="P57" s="85">
        <v>0</v>
      </c>
      <c r="Q57" s="121">
        <v>1500000</v>
      </c>
      <c r="R57" s="85">
        <v>0</v>
      </c>
      <c r="S57" s="85">
        <f t="shared" si="13"/>
        <v>6770000</v>
      </c>
      <c r="T57" s="86">
        <f t="shared" si="9"/>
        <v>-8945000</v>
      </c>
      <c r="U57" s="85">
        <f t="shared" si="14"/>
        <v>-1795000</v>
      </c>
    </row>
    <row r="58" spans="1:21" s="84" customFormat="1" x14ac:dyDescent="0.3">
      <c r="A58" s="213"/>
      <c r="B58" s="84" t="s">
        <v>83</v>
      </c>
      <c r="C58" s="85">
        <f t="shared" si="15"/>
        <v>-1795000</v>
      </c>
      <c r="D58" s="1">
        <v>1000000</v>
      </c>
      <c r="E58" s="121">
        <v>1000000</v>
      </c>
      <c r="F58" s="121">
        <v>420000</v>
      </c>
      <c r="G58" s="121">
        <v>750000</v>
      </c>
      <c r="H58" s="121">
        <v>500000</v>
      </c>
      <c r="I58" s="1">
        <v>500000</v>
      </c>
      <c r="J58" s="85">
        <v>100000</v>
      </c>
      <c r="K58" s="121">
        <v>630000</v>
      </c>
      <c r="L58" s="85">
        <v>100000</v>
      </c>
      <c r="M58" s="85">
        <v>170000</v>
      </c>
      <c r="N58" s="85">
        <v>0</v>
      </c>
      <c r="O58" s="85">
        <v>100000</v>
      </c>
      <c r="P58" s="85">
        <v>0</v>
      </c>
      <c r="Q58" s="121">
        <v>1500000</v>
      </c>
      <c r="R58" s="85">
        <v>0</v>
      </c>
      <c r="S58" s="85">
        <f t="shared" si="13"/>
        <v>6770000</v>
      </c>
      <c r="T58" s="86">
        <f t="shared" si="9"/>
        <v>-8565000</v>
      </c>
      <c r="U58" s="85">
        <f t="shared" si="14"/>
        <v>-1415000</v>
      </c>
    </row>
    <row r="59" spans="1:21" s="84" customFormat="1" ht="17.25" thickBot="1" x14ac:dyDescent="0.35">
      <c r="A59" s="213"/>
      <c r="B59" s="84" t="s">
        <v>84</v>
      </c>
      <c r="C59" s="85">
        <f t="shared" si="15"/>
        <v>-1415000</v>
      </c>
      <c r="D59" s="1">
        <v>1000000</v>
      </c>
      <c r="E59" s="121">
        <v>1000000</v>
      </c>
      <c r="F59" s="121">
        <v>420000</v>
      </c>
      <c r="G59" s="121">
        <v>750000</v>
      </c>
      <c r="H59" s="121">
        <v>500000</v>
      </c>
      <c r="I59" s="1">
        <v>500000</v>
      </c>
      <c r="J59" s="85">
        <v>100000</v>
      </c>
      <c r="K59" s="121">
        <v>630000</v>
      </c>
      <c r="L59" s="85">
        <v>100000</v>
      </c>
      <c r="M59" s="85">
        <v>170000</v>
      </c>
      <c r="N59" s="85">
        <v>0</v>
      </c>
      <c r="O59" s="85">
        <v>100000</v>
      </c>
      <c r="P59" s="85">
        <v>0</v>
      </c>
      <c r="Q59" s="25">
        <v>1500000</v>
      </c>
      <c r="R59" s="85">
        <v>400000</v>
      </c>
      <c r="S59" s="85">
        <f t="shared" si="13"/>
        <v>7170000</v>
      </c>
      <c r="T59" s="86">
        <f t="shared" si="9"/>
        <v>-8585000</v>
      </c>
      <c r="U59" s="85">
        <f t="shared" si="14"/>
        <v>-1435000</v>
      </c>
    </row>
    <row r="60" spans="1:21" s="84" customFormat="1" x14ac:dyDescent="0.3">
      <c r="A60" s="213"/>
      <c r="B60" s="84" t="s">
        <v>85</v>
      </c>
      <c r="C60" s="85">
        <f t="shared" si="15"/>
        <v>-1435000</v>
      </c>
      <c r="D60" s="1">
        <v>1000000</v>
      </c>
      <c r="E60" s="121">
        <v>1000000</v>
      </c>
      <c r="F60" s="121">
        <v>420000</v>
      </c>
      <c r="G60" s="121">
        <v>750000</v>
      </c>
      <c r="H60" s="121">
        <v>500000</v>
      </c>
      <c r="I60" s="1">
        <v>500000</v>
      </c>
      <c r="J60" s="85">
        <v>100000</v>
      </c>
      <c r="K60" s="121">
        <v>630000</v>
      </c>
      <c r="L60" s="85">
        <v>100000</v>
      </c>
      <c r="M60" s="85">
        <v>170000</v>
      </c>
      <c r="N60" s="85">
        <v>0</v>
      </c>
      <c r="O60" s="85">
        <v>100000</v>
      </c>
      <c r="P60" s="85">
        <v>0</v>
      </c>
      <c r="Q60" s="121">
        <v>1500000</v>
      </c>
      <c r="R60" s="85">
        <v>0</v>
      </c>
      <c r="S60" s="85">
        <f t="shared" si="13"/>
        <v>6770000</v>
      </c>
      <c r="T60" s="86">
        <f t="shared" si="9"/>
        <v>-8205000</v>
      </c>
      <c r="U60" s="85">
        <f t="shared" si="14"/>
        <v>-1055000</v>
      </c>
    </row>
    <row r="61" spans="1:21" s="84" customFormat="1" x14ac:dyDescent="0.3">
      <c r="A61" s="213"/>
      <c r="B61" s="84" t="s">
        <v>86</v>
      </c>
      <c r="C61" s="85">
        <f t="shared" si="15"/>
        <v>-1055000</v>
      </c>
      <c r="D61" s="1">
        <v>1000000</v>
      </c>
      <c r="E61" s="121">
        <v>1000000</v>
      </c>
      <c r="F61" s="121">
        <v>420000</v>
      </c>
      <c r="G61" s="121">
        <v>750000</v>
      </c>
      <c r="H61" s="121">
        <v>500000</v>
      </c>
      <c r="I61" s="1">
        <v>500000</v>
      </c>
      <c r="J61" s="85">
        <v>100000</v>
      </c>
      <c r="K61" s="121">
        <v>630000</v>
      </c>
      <c r="L61" s="85">
        <v>100000</v>
      </c>
      <c r="M61" s="85">
        <v>170000</v>
      </c>
      <c r="N61" s="85">
        <v>0</v>
      </c>
      <c r="O61" s="85">
        <v>100000</v>
      </c>
      <c r="P61" s="85">
        <v>0</v>
      </c>
      <c r="Q61" s="121">
        <v>1500000</v>
      </c>
      <c r="R61" s="85">
        <v>400000</v>
      </c>
      <c r="S61" s="85">
        <f t="shared" si="13"/>
        <v>7170000</v>
      </c>
      <c r="T61" s="86">
        <f t="shared" si="9"/>
        <v>-8225000</v>
      </c>
      <c r="U61" s="85">
        <f t="shared" si="14"/>
        <v>-1075000</v>
      </c>
    </row>
    <row r="62" spans="1:21" s="90" customFormat="1" ht="17.25" thickBot="1" x14ac:dyDescent="0.35">
      <c r="A62" s="214"/>
      <c r="B62" s="87" t="s">
        <v>87</v>
      </c>
      <c r="C62" s="88">
        <f t="shared" si="15"/>
        <v>-1075000</v>
      </c>
      <c r="D62" s="1">
        <v>1000000</v>
      </c>
      <c r="E62" s="121">
        <v>1000000</v>
      </c>
      <c r="F62" s="121">
        <v>420000</v>
      </c>
      <c r="G62" s="121">
        <v>750000</v>
      </c>
      <c r="H62" s="121">
        <v>500000</v>
      </c>
      <c r="I62" s="1">
        <v>500000</v>
      </c>
      <c r="J62" s="88">
        <v>100000</v>
      </c>
      <c r="K62" s="121">
        <v>630000</v>
      </c>
      <c r="L62" s="88">
        <v>100000</v>
      </c>
      <c r="M62" s="88">
        <v>170000</v>
      </c>
      <c r="N62" s="88">
        <v>0</v>
      </c>
      <c r="O62" s="88">
        <v>100000</v>
      </c>
      <c r="P62" s="88">
        <v>0</v>
      </c>
      <c r="Q62" s="25">
        <v>1500000</v>
      </c>
      <c r="R62" s="88">
        <v>0</v>
      </c>
      <c r="S62" s="88">
        <f t="shared" si="13"/>
        <v>6770000</v>
      </c>
      <c r="T62" s="89">
        <f t="shared" si="9"/>
        <v>-7845000</v>
      </c>
      <c r="U62" s="88">
        <f t="shared" si="14"/>
        <v>-695000</v>
      </c>
    </row>
    <row r="63" spans="1:21" s="84" customFormat="1" x14ac:dyDescent="0.3">
      <c r="A63" s="212">
        <v>2028</v>
      </c>
      <c r="B63" s="84" t="s">
        <v>76</v>
      </c>
      <c r="C63" s="85">
        <f xml:space="preserve"> U62</f>
        <v>-695000</v>
      </c>
      <c r="D63" s="1">
        <v>1000000</v>
      </c>
      <c r="E63" s="121">
        <v>1000000</v>
      </c>
      <c r="F63" s="121">
        <v>420000</v>
      </c>
      <c r="G63" s="121">
        <v>750000</v>
      </c>
      <c r="H63" s="121">
        <v>500000</v>
      </c>
      <c r="I63" s="1">
        <v>500000</v>
      </c>
      <c r="J63" s="85">
        <v>100000</v>
      </c>
      <c r="K63" s="121">
        <v>630000</v>
      </c>
      <c r="L63" s="85">
        <v>100000</v>
      </c>
      <c r="M63" s="85">
        <v>170000</v>
      </c>
      <c r="N63" s="85">
        <v>0</v>
      </c>
      <c r="O63" s="85">
        <v>100000</v>
      </c>
      <c r="P63" s="85">
        <v>0</v>
      </c>
      <c r="Q63" s="121">
        <v>1500000</v>
      </c>
      <c r="R63" s="85">
        <v>400000</v>
      </c>
      <c r="S63" s="85">
        <f t="shared" ref="S63:S74" si="16">SUM(D63:R63)</f>
        <v>7170000</v>
      </c>
      <c r="T63" s="91">
        <f t="shared" si="9"/>
        <v>-7865000</v>
      </c>
      <c r="U63" s="85">
        <f xml:space="preserve"> 7150000 + T63</f>
        <v>-715000</v>
      </c>
    </row>
    <row r="64" spans="1:21" s="84" customFormat="1" x14ac:dyDescent="0.3">
      <c r="A64" s="213"/>
      <c r="B64" s="84" t="s">
        <v>77</v>
      </c>
      <c r="C64" s="85">
        <f xml:space="preserve"> U63</f>
        <v>-715000</v>
      </c>
      <c r="D64" s="1">
        <v>1000000</v>
      </c>
      <c r="E64" s="121">
        <v>1000000</v>
      </c>
      <c r="F64" s="121">
        <v>420000</v>
      </c>
      <c r="G64" s="121">
        <v>750000</v>
      </c>
      <c r="H64" s="121">
        <v>500000</v>
      </c>
      <c r="I64" s="1">
        <v>500000</v>
      </c>
      <c r="J64" s="85">
        <v>100000</v>
      </c>
      <c r="K64" s="121">
        <v>630000</v>
      </c>
      <c r="L64" s="85">
        <v>100000</v>
      </c>
      <c r="M64" s="85">
        <v>170000</v>
      </c>
      <c r="N64" s="85">
        <v>0</v>
      </c>
      <c r="O64" s="85">
        <v>100000</v>
      </c>
      <c r="P64" s="85">
        <v>0</v>
      </c>
      <c r="Q64" s="121">
        <v>1500000</v>
      </c>
      <c r="R64" s="85">
        <v>0</v>
      </c>
      <c r="S64" s="85">
        <f t="shared" si="16"/>
        <v>6770000</v>
      </c>
      <c r="T64" s="86">
        <f t="shared" si="9"/>
        <v>-7485000</v>
      </c>
      <c r="U64" s="85">
        <f t="shared" ref="U64:U74" si="17" xml:space="preserve"> 7150000 + T64</f>
        <v>-335000</v>
      </c>
    </row>
    <row r="65" spans="1:21" s="84" customFormat="1" ht="17.25" thickBot="1" x14ac:dyDescent="0.35">
      <c r="A65" s="213"/>
      <c r="B65" s="84" t="s">
        <v>78</v>
      </c>
      <c r="C65" s="85">
        <f t="shared" ref="C65:C74" si="18" xml:space="preserve"> U64</f>
        <v>-335000</v>
      </c>
      <c r="D65" s="1">
        <v>1000000</v>
      </c>
      <c r="E65" s="121">
        <v>1000000</v>
      </c>
      <c r="F65" s="121">
        <v>420000</v>
      </c>
      <c r="G65" s="121">
        <v>750000</v>
      </c>
      <c r="H65" s="121">
        <v>500000</v>
      </c>
      <c r="I65" s="1">
        <v>500000</v>
      </c>
      <c r="J65" s="85">
        <v>100000</v>
      </c>
      <c r="K65" s="121">
        <v>630000</v>
      </c>
      <c r="L65" s="85">
        <v>100000</v>
      </c>
      <c r="M65" s="85">
        <v>170000</v>
      </c>
      <c r="N65" s="85">
        <v>0</v>
      </c>
      <c r="O65" s="85">
        <v>100000</v>
      </c>
      <c r="P65" s="85">
        <v>0</v>
      </c>
      <c r="Q65" s="25">
        <v>1500000</v>
      </c>
      <c r="R65" s="85">
        <v>0</v>
      </c>
      <c r="S65" s="85">
        <f t="shared" si="16"/>
        <v>6770000</v>
      </c>
      <c r="T65" s="86">
        <f t="shared" si="9"/>
        <v>-7105000</v>
      </c>
      <c r="U65" s="85">
        <f t="shared" si="17"/>
        <v>45000</v>
      </c>
    </row>
    <row r="66" spans="1:21" s="84" customFormat="1" x14ac:dyDescent="0.3">
      <c r="A66" s="213"/>
      <c r="B66" s="84" t="s">
        <v>79</v>
      </c>
      <c r="C66" s="85">
        <f t="shared" si="18"/>
        <v>45000</v>
      </c>
      <c r="D66" s="1">
        <v>1000000</v>
      </c>
      <c r="E66" s="121">
        <v>1000000</v>
      </c>
      <c r="F66" s="121">
        <v>420000</v>
      </c>
      <c r="G66" s="121">
        <v>750000</v>
      </c>
      <c r="H66" s="121">
        <v>500000</v>
      </c>
      <c r="I66" s="1">
        <v>500000</v>
      </c>
      <c r="J66" s="85">
        <v>100000</v>
      </c>
      <c r="K66" s="121">
        <v>630000</v>
      </c>
      <c r="L66" s="85">
        <v>100000</v>
      </c>
      <c r="M66" s="85">
        <v>170000</v>
      </c>
      <c r="N66" s="85">
        <v>0</v>
      </c>
      <c r="O66" s="85">
        <v>100000</v>
      </c>
      <c r="P66" s="85">
        <v>0</v>
      </c>
      <c r="Q66" s="121">
        <v>1500000</v>
      </c>
      <c r="R66" s="85">
        <v>0</v>
      </c>
      <c r="S66" s="85">
        <f t="shared" si="16"/>
        <v>6770000</v>
      </c>
      <c r="T66" s="86">
        <f t="shared" si="9"/>
        <v>-6725000</v>
      </c>
      <c r="U66" s="85">
        <f t="shared" si="17"/>
        <v>425000</v>
      </c>
    </row>
    <row r="67" spans="1:21" s="84" customFormat="1" x14ac:dyDescent="0.3">
      <c r="A67" s="213"/>
      <c r="B67" s="84" t="s">
        <v>80</v>
      </c>
      <c r="C67" s="85">
        <f t="shared" si="18"/>
        <v>425000</v>
      </c>
      <c r="D67" s="1">
        <v>1000000</v>
      </c>
      <c r="E67" s="121">
        <v>1000000</v>
      </c>
      <c r="F67" s="121">
        <v>420000</v>
      </c>
      <c r="G67" s="121">
        <v>750000</v>
      </c>
      <c r="H67" s="121">
        <v>500000</v>
      </c>
      <c r="I67" s="1">
        <v>500000</v>
      </c>
      <c r="J67" s="85">
        <v>100000</v>
      </c>
      <c r="K67" s="121">
        <v>630000</v>
      </c>
      <c r="L67" s="85">
        <v>100000</v>
      </c>
      <c r="M67" s="85">
        <v>170000</v>
      </c>
      <c r="N67" s="85">
        <v>0</v>
      </c>
      <c r="O67" s="85">
        <v>100000</v>
      </c>
      <c r="P67" s="85">
        <v>0</v>
      </c>
      <c r="Q67" s="121">
        <v>1500000</v>
      </c>
      <c r="R67" s="85">
        <v>400000</v>
      </c>
      <c r="S67" s="85">
        <f t="shared" si="16"/>
        <v>7170000</v>
      </c>
      <c r="T67" s="86">
        <f t="shared" ref="T67:T98" si="19" xml:space="preserve"> C67 - S67</f>
        <v>-6745000</v>
      </c>
      <c r="U67" s="85">
        <f t="shared" si="17"/>
        <v>405000</v>
      </c>
    </row>
    <row r="68" spans="1:21" s="84" customFormat="1" ht="17.25" thickBot="1" x14ac:dyDescent="0.35">
      <c r="A68" s="213"/>
      <c r="B68" s="84" t="s">
        <v>81</v>
      </c>
      <c r="C68" s="85">
        <f t="shared" si="18"/>
        <v>405000</v>
      </c>
      <c r="D68" s="1">
        <v>1000000</v>
      </c>
      <c r="E68" s="121">
        <v>1000000</v>
      </c>
      <c r="F68" s="121">
        <v>420000</v>
      </c>
      <c r="G68" s="121">
        <v>750000</v>
      </c>
      <c r="H68" s="121">
        <v>500000</v>
      </c>
      <c r="I68" s="1">
        <v>500000</v>
      </c>
      <c r="J68" s="85">
        <v>100000</v>
      </c>
      <c r="K68" s="121">
        <v>630000</v>
      </c>
      <c r="L68" s="85">
        <v>100000</v>
      </c>
      <c r="M68" s="85">
        <v>170000</v>
      </c>
      <c r="N68" s="85">
        <v>0</v>
      </c>
      <c r="O68" s="85">
        <v>100000</v>
      </c>
      <c r="P68" s="85">
        <v>0</v>
      </c>
      <c r="Q68" s="25">
        <v>1500000</v>
      </c>
      <c r="R68" s="85">
        <v>0</v>
      </c>
      <c r="S68" s="85">
        <f t="shared" si="16"/>
        <v>6770000</v>
      </c>
      <c r="T68" s="86">
        <f t="shared" si="19"/>
        <v>-6365000</v>
      </c>
      <c r="U68" s="85">
        <f t="shared" si="17"/>
        <v>785000</v>
      </c>
    </row>
    <row r="69" spans="1:21" s="84" customFormat="1" x14ac:dyDescent="0.3">
      <c r="A69" s="213"/>
      <c r="B69" s="84" t="s">
        <v>82</v>
      </c>
      <c r="C69" s="85">
        <f t="shared" si="18"/>
        <v>785000</v>
      </c>
      <c r="D69" s="1">
        <v>1000000</v>
      </c>
      <c r="E69" s="121">
        <v>1000000</v>
      </c>
      <c r="F69" s="121">
        <v>420000</v>
      </c>
      <c r="G69" s="121">
        <v>750000</v>
      </c>
      <c r="H69" s="121">
        <v>500000</v>
      </c>
      <c r="I69" s="1">
        <v>500000</v>
      </c>
      <c r="J69" s="85">
        <v>100000</v>
      </c>
      <c r="K69" s="121">
        <v>630000</v>
      </c>
      <c r="L69" s="85">
        <v>100000</v>
      </c>
      <c r="M69" s="85">
        <v>170000</v>
      </c>
      <c r="N69" s="85">
        <v>0</v>
      </c>
      <c r="O69" s="85">
        <v>100000</v>
      </c>
      <c r="P69" s="85">
        <v>0</v>
      </c>
      <c r="Q69" s="121">
        <v>1500000</v>
      </c>
      <c r="R69" s="85">
        <v>0</v>
      </c>
      <c r="S69" s="85">
        <f t="shared" si="16"/>
        <v>6770000</v>
      </c>
      <c r="T69" s="86">
        <f t="shared" si="19"/>
        <v>-5985000</v>
      </c>
      <c r="U69" s="85">
        <f t="shared" si="17"/>
        <v>1165000</v>
      </c>
    </row>
    <row r="70" spans="1:21" s="84" customFormat="1" x14ac:dyDescent="0.3">
      <c r="A70" s="213"/>
      <c r="B70" s="84" t="s">
        <v>83</v>
      </c>
      <c r="C70" s="85">
        <f t="shared" si="18"/>
        <v>1165000</v>
      </c>
      <c r="D70" s="1">
        <v>1000000</v>
      </c>
      <c r="E70" s="121">
        <v>1000000</v>
      </c>
      <c r="F70" s="121">
        <v>420000</v>
      </c>
      <c r="G70" s="121">
        <v>750000</v>
      </c>
      <c r="H70" s="121">
        <v>500000</v>
      </c>
      <c r="I70" s="1">
        <v>500000</v>
      </c>
      <c r="J70" s="85">
        <v>100000</v>
      </c>
      <c r="K70" s="121">
        <v>630000</v>
      </c>
      <c r="L70" s="85">
        <v>100000</v>
      </c>
      <c r="M70" s="85">
        <v>170000</v>
      </c>
      <c r="N70" s="85">
        <v>0</v>
      </c>
      <c r="O70" s="85">
        <v>100000</v>
      </c>
      <c r="P70" s="85">
        <v>0</v>
      </c>
      <c r="Q70" s="121">
        <v>1500000</v>
      </c>
      <c r="R70" s="85">
        <v>0</v>
      </c>
      <c r="S70" s="85">
        <f t="shared" si="16"/>
        <v>6770000</v>
      </c>
      <c r="T70" s="86">
        <f t="shared" si="19"/>
        <v>-5605000</v>
      </c>
      <c r="U70" s="85">
        <f t="shared" si="17"/>
        <v>1545000</v>
      </c>
    </row>
    <row r="71" spans="1:21" s="84" customFormat="1" ht="17.25" thickBot="1" x14ac:dyDescent="0.35">
      <c r="A71" s="213"/>
      <c r="B71" s="84" t="s">
        <v>84</v>
      </c>
      <c r="C71" s="85">
        <f t="shared" si="18"/>
        <v>1545000</v>
      </c>
      <c r="D71" s="1">
        <v>1000000</v>
      </c>
      <c r="E71" s="121">
        <v>1000000</v>
      </c>
      <c r="F71" s="121">
        <v>420000</v>
      </c>
      <c r="G71" s="121">
        <v>750000</v>
      </c>
      <c r="H71" s="121">
        <v>500000</v>
      </c>
      <c r="I71" s="1">
        <v>500000</v>
      </c>
      <c r="J71" s="85">
        <v>100000</v>
      </c>
      <c r="K71" s="121">
        <v>630000</v>
      </c>
      <c r="L71" s="85">
        <v>100000</v>
      </c>
      <c r="M71" s="85">
        <v>170000</v>
      </c>
      <c r="N71" s="85">
        <v>0</v>
      </c>
      <c r="O71" s="85">
        <v>100000</v>
      </c>
      <c r="P71" s="85">
        <v>0</v>
      </c>
      <c r="Q71" s="25">
        <v>1500000</v>
      </c>
      <c r="R71" s="85">
        <v>400000</v>
      </c>
      <c r="S71" s="85">
        <f t="shared" si="16"/>
        <v>7170000</v>
      </c>
      <c r="T71" s="86">
        <f t="shared" si="19"/>
        <v>-5625000</v>
      </c>
      <c r="U71" s="85">
        <f t="shared" si="17"/>
        <v>1525000</v>
      </c>
    </row>
    <row r="72" spans="1:21" s="84" customFormat="1" x14ac:dyDescent="0.3">
      <c r="A72" s="213"/>
      <c r="B72" s="84" t="s">
        <v>85</v>
      </c>
      <c r="C72" s="85">
        <f t="shared" si="18"/>
        <v>1525000</v>
      </c>
      <c r="D72" s="1">
        <v>1000000</v>
      </c>
      <c r="E72" s="121">
        <v>1000000</v>
      </c>
      <c r="F72" s="121">
        <v>420000</v>
      </c>
      <c r="G72" s="121">
        <v>750000</v>
      </c>
      <c r="H72" s="121">
        <v>500000</v>
      </c>
      <c r="I72" s="1">
        <v>500000</v>
      </c>
      <c r="J72" s="85">
        <v>100000</v>
      </c>
      <c r="K72" s="121">
        <v>630000</v>
      </c>
      <c r="L72" s="85">
        <v>100000</v>
      </c>
      <c r="M72" s="85">
        <v>170000</v>
      </c>
      <c r="N72" s="85">
        <v>0</v>
      </c>
      <c r="O72" s="85">
        <v>100000</v>
      </c>
      <c r="P72" s="85">
        <v>0</v>
      </c>
      <c r="Q72" s="121">
        <v>1500000</v>
      </c>
      <c r="R72" s="85">
        <v>0</v>
      </c>
      <c r="S72" s="85">
        <f t="shared" si="16"/>
        <v>6770000</v>
      </c>
      <c r="T72" s="86">
        <f t="shared" si="19"/>
        <v>-5245000</v>
      </c>
      <c r="U72" s="85">
        <f t="shared" si="17"/>
        <v>1905000</v>
      </c>
    </row>
    <row r="73" spans="1:21" s="84" customFormat="1" x14ac:dyDescent="0.3">
      <c r="A73" s="213"/>
      <c r="B73" s="84" t="s">
        <v>86</v>
      </c>
      <c r="C73" s="85">
        <f t="shared" si="18"/>
        <v>1905000</v>
      </c>
      <c r="D73" s="1">
        <v>1000000</v>
      </c>
      <c r="E73" s="121">
        <v>1000000</v>
      </c>
      <c r="F73" s="121">
        <v>420000</v>
      </c>
      <c r="G73" s="121">
        <v>750000</v>
      </c>
      <c r="H73" s="121">
        <v>500000</v>
      </c>
      <c r="I73" s="1">
        <v>500000</v>
      </c>
      <c r="J73" s="85">
        <v>100000</v>
      </c>
      <c r="K73" s="121">
        <v>630000</v>
      </c>
      <c r="L73" s="85">
        <v>100000</v>
      </c>
      <c r="M73" s="85">
        <v>170000</v>
      </c>
      <c r="N73" s="85">
        <v>0</v>
      </c>
      <c r="O73" s="85">
        <v>100000</v>
      </c>
      <c r="P73" s="85">
        <v>0</v>
      </c>
      <c r="Q73" s="121">
        <v>1500000</v>
      </c>
      <c r="R73" s="85">
        <v>400000</v>
      </c>
      <c r="S73" s="85">
        <f t="shared" si="16"/>
        <v>7170000</v>
      </c>
      <c r="T73" s="86">
        <f t="shared" si="19"/>
        <v>-5265000</v>
      </c>
      <c r="U73" s="85">
        <f t="shared" si="17"/>
        <v>1885000</v>
      </c>
    </row>
    <row r="74" spans="1:21" s="90" customFormat="1" ht="17.25" thickBot="1" x14ac:dyDescent="0.35">
      <c r="A74" s="214"/>
      <c r="B74" s="87" t="s">
        <v>87</v>
      </c>
      <c r="C74" s="88">
        <f t="shared" si="18"/>
        <v>1885000</v>
      </c>
      <c r="D74" s="1">
        <v>1000000</v>
      </c>
      <c r="E74" s="121">
        <v>1000000</v>
      </c>
      <c r="F74" s="121">
        <v>420000</v>
      </c>
      <c r="G74" s="121">
        <v>750000</v>
      </c>
      <c r="H74" s="121">
        <v>500000</v>
      </c>
      <c r="I74" s="1">
        <v>500000</v>
      </c>
      <c r="J74" s="88">
        <v>100000</v>
      </c>
      <c r="K74" s="121">
        <v>630000</v>
      </c>
      <c r="L74" s="88">
        <v>100000</v>
      </c>
      <c r="M74" s="88">
        <v>170000</v>
      </c>
      <c r="N74" s="88">
        <v>0</v>
      </c>
      <c r="O74" s="88">
        <v>100000</v>
      </c>
      <c r="P74" s="88">
        <v>0</v>
      </c>
      <c r="Q74" s="25">
        <v>1500000</v>
      </c>
      <c r="R74" s="88">
        <v>0</v>
      </c>
      <c r="S74" s="88">
        <f t="shared" si="16"/>
        <v>6770000</v>
      </c>
      <c r="T74" s="89">
        <f t="shared" si="19"/>
        <v>-4885000</v>
      </c>
      <c r="U74" s="88">
        <f t="shared" si="17"/>
        <v>2265000</v>
      </c>
    </row>
    <row r="75" spans="1:21" s="84" customFormat="1" x14ac:dyDescent="0.3">
      <c r="A75" s="212">
        <v>2029</v>
      </c>
      <c r="B75" s="84" t="s">
        <v>76</v>
      </c>
      <c r="C75" s="85">
        <f xml:space="preserve"> U74</f>
        <v>2265000</v>
      </c>
      <c r="D75" s="1">
        <v>1000000</v>
      </c>
      <c r="E75" s="121">
        <v>1000000</v>
      </c>
      <c r="F75" s="121">
        <v>420000</v>
      </c>
      <c r="G75" s="121">
        <v>750000</v>
      </c>
      <c r="H75" s="121">
        <v>500000</v>
      </c>
      <c r="I75" s="1">
        <v>500000</v>
      </c>
      <c r="J75" s="85">
        <v>100000</v>
      </c>
      <c r="K75" s="121">
        <v>630000</v>
      </c>
      <c r="L75" s="85">
        <v>100000</v>
      </c>
      <c r="M75" s="85">
        <v>170000</v>
      </c>
      <c r="N75" s="85">
        <v>0</v>
      </c>
      <c r="O75" s="85">
        <v>100000</v>
      </c>
      <c r="P75" s="85">
        <v>0</v>
      </c>
      <c r="Q75" s="121">
        <v>1500000</v>
      </c>
      <c r="R75" s="85">
        <v>400000</v>
      </c>
      <c r="S75" s="85">
        <f t="shared" ref="S75:S86" si="20">SUM(D75:R75)</f>
        <v>7170000</v>
      </c>
      <c r="T75" s="91">
        <f t="shared" si="19"/>
        <v>-4905000</v>
      </c>
      <c r="U75" s="85">
        <f xml:space="preserve"> 7150000 + T75</f>
        <v>2245000</v>
      </c>
    </row>
    <row r="76" spans="1:21" s="84" customFormat="1" x14ac:dyDescent="0.3">
      <c r="A76" s="213"/>
      <c r="B76" s="84" t="s">
        <v>77</v>
      </c>
      <c r="C76" s="85">
        <f xml:space="preserve"> U75</f>
        <v>2245000</v>
      </c>
      <c r="D76" s="1">
        <v>1000000</v>
      </c>
      <c r="E76" s="121">
        <v>1000000</v>
      </c>
      <c r="F76" s="121">
        <v>420000</v>
      </c>
      <c r="G76" s="121">
        <v>750000</v>
      </c>
      <c r="H76" s="121">
        <v>500000</v>
      </c>
      <c r="I76" s="1">
        <v>500000</v>
      </c>
      <c r="J76" s="85">
        <v>100000</v>
      </c>
      <c r="K76" s="121">
        <v>630000</v>
      </c>
      <c r="L76" s="85">
        <v>100000</v>
      </c>
      <c r="M76" s="85">
        <v>170000</v>
      </c>
      <c r="N76" s="85">
        <v>0</v>
      </c>
      <c r="O76" s="85">
        <v>100000</v>
      </c>
      <c r="P76" s="85">
        <v>0</v>
      </c>
      <c r="Q76" s="121">
        <v>1500000</v>
      </c>
      <c r="R76" s="85">
        <v>0</v>
      </c>
      <c r="S76" s="85">
        <f t="shared" si="20"/>
        <v>6770000</v>
      </c>
      <c r="T76" s="86">
        <f t="shared" si="19"/>
        <v>-4525000</v>
      </c>
      <c r="U76" s="85">
        <f t="shared" ref="U76:U86" si="21" xml:space="preserve"> 7150000 + T76</f>
        <v>2625000</v>
      </c>
    </row>
    <row r="77" spans="1:21" s="84" customFormat="1" ht="17.25" thickBot="1" x14ac:dyDescent="0.35">
      <c r="A77" s="213"/>
      <c r="B77" s="84" t="s">
        <v>78</v>
      </c>
      <c r="C77" s="85">
        <f t="shared" ref="C77:C86" si="22" xml:space="preserve"> U76</f>
        <v>2625000</v>
      </c>
      <c r="D77" s="1">
        <v>1000000</v>
      </c>
      <c r="E77" s="121">
        <v>1000000</v>
      </c>
      <c r="F77" s="121">
        <v>420000</v>
      </c>
      <c r="G77" s="121">
        <v>750000</v>
      </c>
      <c r="H77" s="121">
        <v>500000</v>
      </c>
      <c r="I77" s="1">
        <v>500000</v>
      </c>
      <c r="J77" s="85">
        <v>100000</v>
      </c>
      <c r="K77" s="121">
        <v>630000</v>
      </c>
      <c r="L77" s="85">
        <v>100000</v>
      </c>
      <c r="M77" s="85">
        <v>170000</v>
      </c>
      <c r="N77" s="85">
        <v>0</v>
      </c>
      <c r="O77" s="85">
        <v>100000</v>
      </c>
      <c r="P77" s="85">
        <v>0</v>
      </c>
      <c r="Q77" s="25">
        <v>1500000</v>
      </c>
      <c r="R77" s="85">
        <v>0</v>
      </c>
      <c r="S77" s="85">
        <f t="shared" si="20"/>
        <v>6770000</v>
      </c>
      <c r="T77" s="86">
        <f t="shared" si="19"/>
        <v>-4145000</v>
      </c>
      <c r="U77" s="85">
        <f t="shared" si="21"/>
        <v>3005000</v>
      </c>
    </row>
    <row r="78" spans="1:21" s="84" customFormat="1" x14ac:dyDescent="0.3">
      <c r="A78" s="213"/>
      <c r="B78" s="84" t="s">
        <v>79</v>
      </c>
      <c r="C78" s="85">
        <f t="shared" si="22"/>
        <v>3005000</v>
      </c>
      <c r="D78" s="1">
        <v>1000000</v>
      </c>
      <c r="E78" s="121">
        <v>1000000</v>
      </c>
      <c r="F78" s="121">
        <v>420000</v>
      </c>
      <c r="G78" s="121">
        <v>750000</v>
      </c>
      <c r="H78" s="121">
        <v>500000</v>
      </c>
      <c r="I78" s="1">
        <v>500000</v>
      </c>
      <c r="J78" s="85">
        <v>100000</v>
      </c>
      <c r="K78" s="121">
        <v>630000</v>
      </c>
      <c r="L78" s="85">
        <v>100000</v>
      </c>
      <c r="M78" s="85">
        <v>170000</v>
      </c>
      <c r="N78" s="85">
        <v>0</v>
      </c>
      <c r="O78" s="85">
        <v>100000</v>
      </c>
      <c r="P78" s="85">
        <v>0</v>
      </c>
      <c r="Q78" s="121">
        <v>1500000</v>
      </c>
      <c r="R78" s="85">
        <v>0</v>
      </c>
      <c r="S78" s="85">
        <f t="shared" si="20"/>
        <v>6770000</v>
      </c>
      <c r="T78" s="86">
        <f t="shared" si="19"/>
        <v>-3765000</v>
      </c>
      <c r="U78" s="85">
        <f t="shared" si="21"/>
        <v>3385000</v>
      </c>
    </row>
    <row r="79" spans="1:21" s="84" customFormat="1" x14ac:dyDescent="0.3">
      <c r="A79" s="213"/>
      <c r="B79" s="84" t="s">
        <v>80</v>
      </c>
      <c r="C79" s="85">
        <f t="shared" si="22"/>
        <v>3385000</v>
      </c>
      <c r="D79" s="1">
        <v>1000000</v>
      </c>
      <c r="E79" s="121">
        <v>1000000</v>
      </c>
      <c r="F79" s="121">
        <v>420000</v>
      </c>
      <c r="G79" s="121">
        <v>750000</v>
      </c>
      <c r="H79" s="121">
        <v>500000</v>
      </c>
      <c r="I79" s="1">
        <v>500000</v>
      </c>
      <c r="J79" s="85">
        <v>100000</v>
      </c>
      <c r="K79" s="121">
        <v>630000</v>
      </c>
      <c r="L79" s="85">
        <v>100000</v>
      </c>
      <c r="M79" s="85">
        <v>170000</v>
      </c>
      <c r="N79" s="85">
        <v>0</v>
      </c>
      <c r="O79" s="85">
        <v>100000</v>
      </c>
      <c r="P79" s="85">
        <v>0</v>
      </c>
      <c r="Q79" s="121">
        <v>1500000</v>
      </c>
      <c r="R79" s="85">
        <v>400000</v>
      </c>
      <c r="S79" s="85">
        <f t="shared" si="20"/>
        <v>7170000</v>
      </c>
      <c r="T79" s="86">
        <f t="shared" si="19"/>
        <v>-3785000</v>
      </c>
      <c r="U79" s="85">
        <f t="shared" si="21"/>
        <v>3365000</v>
      </c>
    </row>
    <row r="80" spans="1:21" s="84" customFormat="1" ht="17.25" thickBot="1" x14ac:dyDescent="0.35">
      <c r="A80" s="213"/>
      <c r="B80" s="84" t="s">
        <v>81</v>
      </c>
      <c r="C80" s="85">
        <f t="shared" si="22"/>
        <v>3365000</v>
      </c>
      <c r="D80" s="1">
        <v>1000000</v>
      </c>
      <c r="E80" s="121">
        <v>1000000</v>
      </c>
      <c r="F80" s="121">
        <v>420000</v>
      </c>
      <c r="G80" s="121">
        <v>750000</v>
      </c>
      <c r="H80" s="121">
        <v>500000</v>
      </c>
      <c r="I80" s="1">
        <v>500000</v>
      </c>
      <c r="J80" s="85">
        <v>100000</v>
      </c>
      <c r="K80" s="121">
        <v>630000</v>
      </c>
      <c r="L80" s="85">
        <v>100000</v>
      </c>
      <c r="M80" s="85">
        <v>170000</v>
      </c>
      <c r="N80" s="85">
        <v>0</v>
      </c>
      <c r="O80" s="85">
        <v>100000</v>
      </c>
      <c r="P80" s="85">
        <v>0</v>
      </c>
      <c r="Q80" s="25">
        <v>1500000</v>
      </c>
      <c r="R80" s="85">
        <v>0</v>
      </c>
      <c r="S80" s="85">
        <f t="shared" si="20"/>
        <v>6770000</v>
      </c>
      <c r="T80" s="86">
        <f t="shared" si="19"/>
        <v>-3405000</v>
      </c>
      <c r="U80" s="85">
        <f t="shared" si="21"/>
        <v>3745000</v>
      </c>
    </row>
    <row r="81" spans="1:21" s="84" customFormat="1" x14ac:dyDescent="0.3">
      <c r="A81" s="213"/>
      <c r="B81" s="84" t="s">
        <v>82</v>
      </c>
      <c r="C81" s="85">
        <f t="shared" si="22"/>
        <v>3745000</v>
      </c>
      <c r="D81" s="1">
        <v>1000000</v>
      </c>
      <c r="E81" s="121">
        <v>1000000</v>
      </c>
      <c r="F81" s="121">
        <v>420000</v>
      </c>
      <c r="G81" s="121">
        <v>750000</v>
      </c>
      <c r="H81" s="121">
        <v>500000</v>
      </c>
      <c r="I81" s="1">
        <v>500000</v>
      </c>
      <c r="J81" s="85">
        <v>100000</v>
      </c>
      <c r="K81" s="121">
        <v>630000</v>
      </c>
      <c r="L81" s="85">
        <v>100000</v>
      </c>
      <c r="M81" s="85">
        <v>170000</v>
      </c>
      <c r="N81" s="85">
        <v>0</v>
      </c>
      <c r="O81" s="85">
        <v>100000</v>
      </c>
      <c r="P81" s="85">
        <v>0</v>
      </c>
      <c r="Q81" s="121">
        <v>1500000</v>
      </c>
      <c r="R81" s="85">
        <v>0</v>
      </c>
      <c r="S81" s="85">
        <f t="shared" si="20"/>
        <v>6770000</v>
      </c>
      <c r="T81" s="86">
        <f t="shared" si="19"/>
        <v>-3025000</v>
      </c>
      <c r="U81" s="85">
        <f t="shared" si="21"/>
        <v>4125000</v>
      </c>
    </row>
    <row r="82" spans="1:21" s="84" customFormat="1" x14ac:dyDescent="0.3">
      <c r="A82" s="213"/>
      <c r="B82" s="84" t="s">
        <v>83</v>
      </c>
      <c r="C82" s="85">
        <f t="shared" si="22"/>
        <v>4125000</v>
      </c>
      <c r="D82" s="1">
        <v>1000000</v>
      </c>
      <c r="E82" s="121">
        <v>1000000</v>
      </c>
      <c r="F82" s="121">
        <v>420000</v>
      </c>
      <c r="G82" s="121">
        <v>750000</v>
      </c>
      <c r="H82" s="121">
        <v>500000</v>
      </c>
      <c r="I82" s="1">
        <v>500000</v>
      </c>
      <c r="J82" s="85">
        <v>100000</v>
      </c>
      <c r="K82" s="121">
        <v>630000</v>
      </c>
      <c r="L82" s="85">
        <v>100000</v>
      </c>
      <c r="M82" s="85">
        <v>170000</v>
      </c>
      <c r="N82" s="85">
        <v>0</v>
      </c>
      <c r="O82" s="85">
        <v>100000</v>
      </c>
      <c r="P82" s="85">
        <v>0</v>
      </c>
      <c r="Q82" s="121">
        <v>1500000</v>
      </c>
      <c r="R82" s="85">
        <v>0</v>
      </c>
      <c r="S82" s="85">
        <f t="shared" si="20"/>
        <v>6770000</v>
      </c>
      <c r="T82" s="86">
        <f t="shared" si="19"/>
        <v>-2645000</v>
      </c>
      <c r="U82" s="85">
        <f t="shared" si="21"/>
        <v>4505000</v>
      </c>
    </row>
    <row r="83" spans="1:21" s="84" customFormat="1" ht="17.25" thickBot="1" x14ac:dyDescent="0.35">
      <c r="A83" s="213"/>
      <c r="B83" s="84" t="s">
        <v>84</v>
      </c>
      <c r="C83" s="85">
        <f t="shared" si="22"/>
        <v>4505000</v>
      </c>
      <c r="D83" s="1">
        <v>1000000</v>
      </c>
      <c r="E83" s="121">
        <v>1000000</v>
      </c>
      <c r="F83" s="121">
        <v>420000</v>
      </c>
      <c r="G83" s="121">
        <v>750000</v>
      </c>
      <c r="H83" s="121">
        <v>500000</v>
      </c>
      <c r="I83" s="1">
        <v>500000</v>
      </c>
      <c r="J83" s="85">
        <v>100000</v>
      </c>
      <c r="K83" s="121">
        <v>630000</v>
      </c>
      <c r="L83" s="85">
        <v>100000</v>
      </c>
      <c r="M83" s="85">
        <v>170000</v>
      </c>
      <c r="N83" s="85">
        <v>0</v>
      </c>
      <c r="O83" s="85">
        <v>100000</v>
      </c>
      <c r="P83" s="85">
        <v>0</v>
      </c>
      <c r="Q83" s="25">
        <v>1500000</v>
      </c>
      <c r="R83" s="85">
        <v>400000</v>
      </c>
      <c r="S83" s="85">
        <f t="shared" si="20"/>
        <v>7170000</v>
      </c>
      <c r="T83" s="86">
        <f t="shared" si="19"/>
        <v>-2665000</v>
      </c>
      <c r="U83" s="85">
        <f t="shared" si="21"/>
        <v>4485000</v>
      </c>
    </row>
    <row r="84" spans="1:21" s="84" customFormat="1" x14ac:dyDescent="0.3">
      <c r="A84" s="213"/>
      <c r="B84" s="84" t="s">
        <v>85</v>
      </c>
      <c r="C84" s="85">
        <f t="shared" si="22"/>
        <v>4485000</v>
      </c>
      <c r="D84" s="1">
        <v>1000000</v>
      </c>
      <c r="E84" s="121">
        <v>1000000</v>
      </c>
      <c r="F84" s="121">
        <v>420000</v>
      </c>
      <c r="G84" s="121">
        <v>750000</v>
      </c>
      <c r="H84" s="121">
        <v>500000</v>
      </c>
      <c r="I84" s="1">
        <v>500000</v>
      </c>
      <c r="J84" s="85">
        <v>100000</v>
      </c>
      <c r="K84" s="121">
        <v>630000</v>
      </c>
      <c r="L84" s="85">
        <v>100000</v>
      </c>
      <c r="M84" s="85">
        <v>170000</v>
      </c>
      <c r="N84" s="85">
        <v>0</v>
      </c>
      <c r="O84" s="85">
        <v>100000</v>
      </c>
      <c r="P84" s="85">
        <v>0</v>
      </c>
      <c r="Q84" s="121">
        <v>1500000</v>
      </c>
      <c r="R84" s="85">
        <v>0</v>
      </c>
      <c r="S84" s="85">
        <f t="shared" si="20"/>
        <v>6770000</v>
      </c>
      <c r="T84" s="86">
        <f t="shared" si="19"/>
        <v>-2285000</v>
      </c>
      <c r="U84" s="85">
        <f t="shared" si="21"/>
        <v>4865000</v>
      </c>
    </row>
    <row r="85" spans="1:21" s="84" customFormat="1" x14ac:dyDescent="0.3">
      <c r="A85" s="213"/>
      <c r="B85" s="84" t="s">
        <v>86</v>
      </c>
      <c r="C85" s="85">
        <f t="shared" si="22"/>
        <v>4865000</v>
      </c>
      <c r="D85" s="1">
        <v>1000000</v>
      </c>
      <c r="E85" s="121">
        <v>1000000</v>
      </c>
      <c r="F85" s="121">
        <v>420000</v>
      </c>
      <c r="G85" s="121">
        <v>750000</v>
      </c>
      <c r="H85" s="121">
        <v>500000</v>
      </c>
      <c r="I85" s="1">
        <v>500000</v>
      </c>
      <c r="J85" s="85">
        <v>100000</v>
      </c>
      <c r="K85" s="121">
        <v>630000</v>
      </c>
      <c r="L85" s="85">
        <v>100000</v>
      </c>
      <c r="M85" s="85">
        <v>170000</v>
      </c>
      <c r="N85" s="85">
        <v>0</v>
      </c>
      <c r="O85" s="85">
        <v>100000</v>
      </c>
      <c r="P85" s="85">
        <v>0</v>
      </c>
      <c r="Q85" s="121">
        <v>1500000</v>
      </c>
      <c r="R85" s="85">
        <v>400000</v>
      </c>
      <c r="S85" s="85">
        <f t="shared" si="20"/>
        <v>7170000</v>
      </c>
      <c r="T85" s="86">
        <f t="shared" si="19"/>
        <v>-2305000</v>
      </c>
      <c r="U85" s="85">
        <f t="shared" si="21"/>
        <v>4845000</v>
      </c>
    </row>
    <row r="86" spans="1:21" s="90" customFormat="1" ht="17.25" thickBot="1" x14ac:dyDescent="0.35">
      <c r="A86" s="214"/>
      <c r="B86" s="87" t="s">
        <v>87</v>
      </c>
      <c r="C86" s="88">
        <f t="shared" si="22"/>
        <v>4845000</v>
      </c>
      <c r="D86" s="1">
        <v>1000000</v>
      </c>
      <c r="E86" s="121">
        <v>1000000</v>
      </c>
      <c r="F86" s="121">
        <v>420000</v>
      </c>
      <c r="G86" s="121">
        <v>750000</v>
      </c>
      <c r="H86" s="121">
        <v>500000</v>
      </c>
      <c r="I86" s="1">
        <v>500000</v>
      </c>
      <c r="J86" s="88">
        <v>100000</v>
      </c>
      <c r="K86" s="121">
        <v>630000</v>
      </c>
      <c r="L86" s="88">
        <v>100000</v>
      </c>
      <c r="M86" s="88">
        <v>170000</v>
      </c>
      <c r="N86" s="88">
        <v>0</v>
      </c>
      <c r="O86" s="88">
        <v>100000</v>
      </c>
      <c r="P86" s="88">
        <v>0</v>
      </c>
      <c r="Q86" s="25">
        <v>1500000</v>
      </c>
      <c r="R86" s="88">
        <v>0</v>
      </c>
      <c r="S86" s="88">
        <f t="shared" si="20"/>
        <v>6770000</v>
      </c>
      <c r="T86" s="89">
        <f t="shared" si="19"/>
        <v>-1925000</v>
      </c>
      <c r="U86" s="88">
        <f t="shared" si="21"/>
        <v>5225000</v>
      </c>
    </row>
    <row r="87" spans="1:21" s="84" customFormat="1" x14ac:dyDescent="0.3">
      <c r="A87" s="212">
        <v>2030</v>
      </c>
      <c r="B87" s="84" t="s">
        <v>76</v>
      </c>
      <c r="C87" s="85">
        <f xml:space="preserve"> U86</f>
        <v>5225000</v>
      </c>
      <c r="D87" s="1">
        <v>1000000</v>
      </c>
      <c r="E87" s="121">
        <v>1000000</v>
      </c>
      <c r="F87" s="121">
        <v>420000</v>
      </c>
      <c r="G87" s="121">
        <v>750000</v>
      </c>
      <c r="H87" s="121">
        <v>500000</v>
      </c>
      <c r="I87" s="1">
        <v>500000</v>
      </c>
      <c r="J87" s="85">
        <v>100000</v>
      </c>
      <c r="K87" s="121">
        <v>630000</v>
      </c>
      <c r="L87" s="85">
        <v>100000</v>
      </c>
      <c r="M87" s="85">
        <v>170000</v>
      </c>
      <c r="N87" s="85">
        <v>0</v>
      </c>
      <c r="O87" s="85">
        <v>100000</v>
      </c>
      <c r="P87" s="85">
        <v>0</v>
      </c>
      <c r="Q87" s="121">
        <v>1500000</v>
      </c>
      <c r="R87" s="85">
        <v>400000</v>
      </c>
      <c r="S87" s="85">
        <f t="shared" ref="S87:S98" si="23">SUM(D87:R87)</f>
        <v>7170000</v>
      </c>
      <c r="T87" s="91">
        <f t="shared" si="19"/>
        <v>-1945000</v>
      </c>
      <c r="U87" s="85">
        <f xml:space="preserve"> 7150000 + T87</f>
        <v>5205000</v>
      </c>
    </row>
    <row r="88" spans="1:21" s="84" customFormat="1" x14ac:dyDescent="0.3">
      <c r="A88" s="213"/>
      <c r="B88" s="84" t="s">
        <v>77</v>
      </c>
      <c r="C88" s="85">
        <f xml:space="preserve"> U87</f>
        <v>5205000</v>
      </c>
      <c r="D88" s="1">
        <v>1000000</v>
      </c>
      <c r="E88" s="121">
        <v>1000000</v>
      </c>
      <c r="F88" s="121">
        <v>420000</v>
      </c>
      <c r="G88" s="121">
        <v>750000</v>
      </c>
      <c r="H88" s="121">
        <v>500000</v>
      </c>
      <c r="I88" s="1">
        <v>500000</v>
      </c>
      <c r="J88" s="85">
        <v>100000</v>
      </c>
      <c r="K88" s="121">
        <v>630000</v>
      </c>
      <c r="L88" s="85">
        <v>100000</v>
      </c>
      <c r="M88" s="85">
        <v>170000</v>
      </c>
      <c r="N88" s="85">
        <v>0</v>
      </c>
      <c r="O88" s="85">
        <v>100000</v>
      </c>
      <c r="P88" s="85">
        <v>0</v>
      </c>
      <c r="Q88" s="121">
        <v>1500000</v>
      </c>
      <c r="R88" s="85">
        <v>0</v>
      </c>
      <c r="S88" s="85">
        <f t="shared" si="23"/>
        <v>6770000</v>
      </c>
      <c r="T88" s="86">
        <f t="shared" si="19"/>
        <v>-1565000</v>
      </c>
      <c r="U88" s="85">
        <f t="shared" ref="U88:U98" si="24" xml:space="preserve"> 7150000 + T88</f>
        <v>5585000</v>
      </c>
    </row>
    <row r="89" spans="1:21" s="84" customFormat="1" ht="17.25" thickBot="1" x14ac:dyDescent="0.35">
      <c r="A89" s="213"/>
      <c r="B89" s="84" t="s">
        <v>78</v>
      </c>
      <c r="C89" s="85">
        <f t="shared" ref="C89:C98" si="25" xml:space="preserve"> U88</f>
        <v>5585000</v>
      </c>
      <c r="D89" s="1">
        <v>1000000</v>
      </c>
      <c r="E89" s="121">
        <v>1000000</v>
      </c>
      <c r="F89" s="121">
        <v>420000</v>
      </c>
      <c r="G89" s="121">
        <v>750000</v>
      </c>
      <c r="H89" s="121">
        <v>500000</v>
      </c>
      <c r="I89" s="1">
        <v>500000</v>
      </c>
      <c r="J89" s="85">
        <v>100000</v>
      </c>
      <c r="K89" s="121">
        <v>630000</v>
      </c>
      <c r="L89" s="85">
        <v>100000</v>
      </c>
      <c r="M89" s="85">
        <v>170000</v>
      </c>
      <c r="N89" s="85">
        <v>0</v>
      </c>
      <c r="O89" s="85">
        <v>100000</v>
      </c>
      <c r="P89" s="85">
        <v>0</v>
      </c>
      <c r="Q89" s="25">
        <v>1500000</v>
      </c>
      <c r="R89" s="85">
        <v>0</v>
      </c>
      <c r="S89" s="85">
        <f t="shared" si="23"/>
        <v>6770000</v>
      </c>
      <c r="T89" s="86">
        <f t="shared" si="19"/>
        <v>-1185000</v>
      </c>
      <c r="U89" s="85">
        <f t="shared" si="24"/>
        <v>5965000</v>
      </c>
    </row>
    <row r="90" spans="1:21" s="84" customFormat="1" x14ac:dyDescent="0.3">
      <c r="A90" s="213"/>
      <c r="B90" s="84" t="s">
        <v>79</v>
      </c>
      <c r="C90" s="85">
        <f t="shared" si="25"/>
        <v>5965000</v>
      </c>
      <c r="D90" s="1">
        <v>1000000</v>
      </c>
      <c r="E90" s="121">
        <v>1000000</v>
      </c>
      <c r="F90" s="121">
        <v>420000</v>
      </c>
      <c r="G90" s="121">
        <v>750000</v>
      </c>
      <c r="H90" s="121">
        <v>500000</v>
      </c>
      <c r="I90" s="1">
        <v>500000</v>
      </c>
      <c r="J90" s="85">
        <v>100000</v>
      </c>
      <c r="K90" s="121">
        <v>630000</v>
      </c>
      <c r="L90" s="85">
        <v>100000</v>
      </c>
      <c r="M90" s="85">
        <v>170000</v>
      </c>
      <c r="N90" s="85">
        <v>0</v>
      </c>
      <c r="O90" s="85">
        <v>100000</v>
      </c>
      <c r="P90" s="85">
        <v>0</v>
      </c>
      <c r="Q90" s="121">
        <v>1500000</v>
      </c>
      <c r="R90" s="85">
        <v>0</v>
      </c>
      <c r="S90" s="85">
        <f t="shared" si="23"/>
        <v>6770000</v>
      </c>
      <c r="T90" s="86">
        <f t="shared" si="19"/>
        <v>-805000</v>
      </c>
      <c r="U90" s="85">
        <f t="shared" si="24"/>
        <v>6345000</v>
      </c>
    </row>
    <row r="91" spans="1:21" s="84" customFormat="1" x14ac:dyDescent="0.3">
      <c r="A91" s="213"/>
      <c r="B91" s="84" t="s">
        <v>80</v>
      </c>
      <c r="C91" s="85">
        <f t="shared" si="25"/>
        <v>6345000</v>
      </c>
      <c r="D91" s="1">
        <v>1000000</v>
      </c>
      <c r="E91" s="121">
        <v>1000000</v>
      </c>
      <c r="F91" s="121">
        <v>420000</v>
      </c>
      <c r="G91" s="121">
        <v>750000</v>
      </c>
      <c r="H91" s="121">
        <v>500000</v>
      </c>
      <c r="I91" s="1">
        <v>500000</v>
      </c>
      <c r="J91" s="85">
        <v>100000</v>
      </c>
      <c r="K91" s="121">
        <v>630000</v>
      </c>
      <c r="L91" s="85">
        <v>100000</v>
      </c>
      <c r="M91" s="85">
        <v>170000</v>
      </c>
      <c r="N91" s="85">
        <v>0</v>
      </c>
      <c r="O91" s="85">
        <v>100000</v>
      </c>
      <c r="P91" s="85">
        <v>0</v>
      </c>
      <c r="Q91" s="121">
        <v>1500000</v>
      </c>
      <c r="R91" s="85">
        <v>400000</v>
      </c>
      <c r="S91" s="85">
        <f t="shared" si="23"/>
        <v>7170000</v>
      </c>
      <c r="T91" s="86">
        <f t="shared" si="19"/>
        <v>-825000</v>
      </c>
      <c r="U91" s="85">
        <f t="shared" si="24"/>
        <v>6325000</v>
      </c>
    </row>
    <row r="92" spans="1:21" s="84" customFormat="1" ht="17.25" thickBot="1" x14ac:dyDescent="0.35">
      <c r="A92" s="213"/>
      <c r="B92" s="84" t="s">
        <v>81</v>
      </c>
      <c r="C92" s="85">
        <f t="shared" si="25"/>
        <v>6325000</v>
      </c>
      <c r="D92" s="1">
        <v>1000000</v>
      </c>
      <c r="E92" s="121">
        <v>1000000</v>
      </c>
      <c r="F92" s="121">
        <v>420000</v>
      </c>
      <c r="G92" s="121">
        <v>750000</v>
      </c>
      <c r="H92" s="121">
        <v>500000</v>
      </c>
      <c r="I92" s="1">
        <v>500000</v>
      </c>
      <c r="J92" s="85">
        <v>100000</v>
      </c>
      <c r="K92" s="121">
        <v>630000</v>
      </c>
      <c r="L92" s="85">
        <v>100000</v>
      </c>
      <c r="M92" s="85">
        <v>170000</v>
      </c>
      <c r="N92" s="85">
        <v>0</v>
      </c>
      <c r="O92" s="85">
        <v>100000</v>
      </c>
      <c r="P92" s="85">
        <v>0</v>
      </c>
      <c r="Q92" s="25">
        <v>1500000</v>
      </c>
      <c r="R92" s="85">
        <v>0</v>
      </c>
      <c r="S92" s="85">
        <f t="shared" si="23"/>
        <v>6770000</v>
      </c>
      <c r="T92" s="86">
        <f t="shared" si="19"/>
        <v>-445000</v>
      </c>
      <c r="U92" s="85">
        <f t="shared" si="24"/>
        <v>6705000</v>
      </c>
    </row>
    <row r="93" spans="1:21" s="84" customFormat="1" x14ac:dyDescent="0.3">
      <c r="A93" s="213"/>
      <c r="B93" s="84" t="s">
        <v>82</v>
      </c>
      <c r="C93" s="85">
        <f t="shared" si="25"/>
        <v>6705000</v>
      </c>
      <c r="D93" s="1">
        <v>1000000</v>
      </c>
      <c r="E93" s="121">
        <v>1000000</v>
      </c>
      <c r="F93" s="121">
        <v>420000</v>
      </c>
      <c r="G93" s="121">
        <v>750000</v>
      </c>
      <c r="H93" s="121">
        <v>500000</v>
      </c>
      <c r="I93" s="1">
        <v>500000</v>
      </c>
      <c r="J93" s="85">
        <v>100000</v>
      </c>
      <c r="K93" s="121">
        <v>630000</v>
      </c>
      <c r="L93" s="85">
        <v>100000</v>
      </c>
      <c r="M93" s="85">
        <v>170000</v>
      </c>
      <c r="N93" s="85">
        <v>0</v>
      </c>
      <c r="O93" s="85">
        <v>100000</v>
      </c>
      <c r="P93" s="85">
        <v>0</v>
      </c>
      <c r="Q93" s="121">
        <v>1500000</v>
      </c>
      <c r="R93" s="85">
        <v>0</v>
      </c>
      <c r="S93" s="85">
        <f t="shared" si="23"/>
        <v>6770000</v>
      </c>
      <c r="T93" s="86">
        <f t="shared" si="19"/>
        <v>-65000</v>
      </c>
      <c r="U93" s="85">
        <f t="shared" si="24"/>
        <v>7085000</v>
      </c>
    </row>
    <row r="94" spans="1:21" s="84" customFormat="1" x14ac:dyDescent="0.3">
      <c r="A94" s="213"/>
      <c r="B94" s="84" t="s">
        <v>83</v>
      </c>
      <c r="C94" s="85">
        <f t="shared" si="25"/>
        <v>7085000</v>
      </c>
      <c r="D94" s="1">
        <v>1000000</v>
      </c>
      <c r="E94" s="121">
        <v>1000000</v>
      </c>
      <c r="F94" s="121">
        <v>420000</v>
      </c>
      <c r="G94" s="121">
        <v>750000</v>
      </c>
      <c r="H94" s="121">
        <v>500000</v>
      </c>
      <c r="I94" s="1">
        <v>500000</v>
      </c>
      <c r="J94" s="85">
        <v>100000</v>
      </c>
      <c r="K94" s="121">
        <v>630000</v>
      </c>
      <c r="L94" s="85">
        <v>100000</v>
      </c>
      <c r="M94" s="85">
        <v>170000</v>
      </c>
      <c r="N94" s="85">
        <v>0</v>
      </c>
      <c r="O94" s="85">
        <v>100000</v>
      </c>
      <c r="P94" s="85">
        <v>0</v>
      </c>
      <c r="Q94" s="121">
        <v>1500000</v>
      </c>
      <c r="R94" s="85">
        <v>0</v>
      </c>
      <c r="S94" s="85">
        <f t="shared" si="23"/>
        <v>6770000</v>
      </c>
      <c r="T94" s="86">
        <f t="shared" si="19"/>
        <v>315000</v>
      </c>
      <c r="U94" s="85">
        <f t="shared" si="24"/>
        <v>7465000</v>
      </c>
    </row>
    <row r="95" spans="1:21" s="84" customFormat="1" ht="17.25" thickBot="1" x14ac:dyDescent="0.35">
      <c r="A95" s="213"/>
      <c r="B95" s="84" t="s">
        <v>84</v>
      </c>
      <c r="C95" s="85">
        <f t="shared" si="25"/>
        <v>7465000</v>
      </c>
      <c r="D95" s="1">
        <v>1000000</v>
      </c>
      <c r="E95" s="121">
        <v>1000000</v>
      </c>
      <c r="F95" s="121">
        <v>420000</v>
      </c>
      <c r="G95" s="121">
        <v>750000</v>
      </c>
      <c r="H95" s="121">
        <v>500000</v>
      </c>
      <c r="I95" s="1">
        <v>500000</v>
      </c>
      <c r="J95" s="85">
        <v>100000</v>
      </c>
      <c r="K95" s="121">
        <v>630000</v>
      </c>
      <c r="L95" s="85">
        <v>100000</v>
      </c>
      <c r="M95" s="85">
        <v>170000</v>
      </c>
      <c r="N95" s="85">
        <v>0</v>
      </c>
      <c r="O95" s="85">
        <v>100000</v>
      </c>
      <c r="P95" s="85">
        <v>0</v>
      </c>
      <c r="Q95" s="25">
        <v>1500000</v>
      </c>
      <c r="R95" s="85">
        <v>400000</v>
      </c>
      <c r="S95" s="85">
        <f t="shared" si="23"/>
        <v>7170000</v>
      </c>
      <c r="T95" s="86">
        <f t="shared" si="19"/>
        <v>295000</v>
      </c>
      <c r="U95" s="85">
        <f t="shared" si="24"/>
        <v>7445000</v>
      </c>
    </row>
    <row r="96" spans="1:21" s="84" customFormat="1" x14ac:dyDescent="0.3">
      <c r="A96" s="213"/>
      <c r="B96" s="84" t="s">
        <v>85</v>
      </c>
      <c r="C96" s="85">
        <f t="shared" si="25"/>
        <v>7445000</v>
      </c>
      <c r="D96" s="1">
        <v>1000000</v>
      </c>
      <c r="E96" s="121">
        <v>1000000</v>
      </c>
      <c r="F96" s="121">
        <v>420000</v>
      </c>
      <c r="G96" s="121">
        <v>750000</v>
      </c>
      <c r="H96" s="121">
        <v>500000</v>
      </c>
      <c r="I96" s="1">
        <v>500000</v>
      </c>
      <c r="J96" s="85">
        <v>100000</v>
      </c>
      <c r="K96" s="121">
        <v>630000</v>
      </c>
      <c r="L96" s="85">
        <v>100000</v>
      </c>
      <c r="M96" s="85">
        <v>170000</v>
      </c>
      <c r="N96" s="85">
        <v>0</v>
      </c>
      <c r="O96" s="85">
        <v>100000</v>
      </c>
      <c r="P96" s="85">
        <v>0</v>
      </c>
      <c r="Q96" s="121">
        <v>1500000</v>
      </c>
      <c r="R96" s="85">
        <v>0</v>
      </c>
      <c r="S96" s="85">
        <f t="shared" si="23"/>
        <v>6770000</v>
      </c>
      <c r="T96" s="86">
        <f t="shared" si="19"/>
        <v>675000</v>
      </c>
      <c r="U96" s="85">
        <f t="shared" si="24"/>
        <v>7825000</v>
      </c>
    </row>
    <row r="97" spans="1:21" s="84" customFormat="1" x14ac:dyDescent="0.3">
      <c r="A97" s="213"/>
      <c r="B97" s="84" t="s">
        <v>86</v>
      </c>
      <c r="C97" s="85">
        <f t="shared" si="25"/>
        <v>7825000</v>
      </c>
      <c r="D97" s="1">
        <v>1000000</v>
      </c>
      <c r="E97" s="121">
        <v>1000000</v>
      </c>
      <c r="F97" s="121">
        <v>420000</v>
      </c>
      <c r="G97" s="121">
        <v>750000</v>
      </c>
      <c r="H97" s="121">
        <v>500000</v>
      </c>
      <c r="I97" s="1">
        <v>500000</v>
      </c>
      <c r="J97" s="85">
        <v>100000</v>
      </c>
      <c r="K97" s="121">
        <v>630000</v>
      </c>
      <c r="L97" s="85">
        <v>100000</v>
      </c>
      <c r="M97" s="85">
        <v>170000</v>
      </c>
      <c r="N97" s="85">
        <v>0</v>
      </c>
      <c r="O97" s="85">
        <v>100000</v>
      </c>
      <c r="P97" s="85">
        <v>0</v>
      </c>
      <c r="Q97" s="121">
        <v>1500000</v>
      </c>
      <c r="R97" s="85">
        <v>400000</v>
      </c>
      <c r="S97" s="85">
        <f t="shared" si="23"/>
        <v>7170000</v>
      </c>
      <c r="T97" s="86">
        <f t="shared" si="19"/>
        <v>655000</v>
      </c>
      <c r="U97" s="85">
        <f t="shared" si="24"/>
        <v>7805000</v>
      </c>
    </row>
    <row r="98" spans="1:21" s="90" customFormat="1" ht="17.25" thickBot="1" x14ac:dyDescent="0.35">
      <c r="A98" s="214"/>
      <c r="B98" s="87" t="s">
        <v>87</v>
      </c>
      <c r="C98" s="88">
        <f t="shared" si="25"/>
        <v>7805000</v>
      </c>
      <c r="D98" s="1">
        <v>1000000</v>
      </c>
      <c r="E98" s="121">
        <v>1000000</v>
      </c>
      <c r="F98" s="121">
        <v>420000</v>
      </c>
      <c r="G98" s="121">
        <v>750000</v>
      </c>
      <c r="H98" s="121">
        <v>500000</v>
      </c>
      <c r="I98" s="1">
        <v>500000</v>
      </c>
      <c r="J98" s="88">
        <v>100000</v>
      </c>
      <c r="K98" s="121">
        <v>630000</v>
      </c>
      <c r="L98" s="88">
        <v>100000</v>
      </c>
      <c r="M98" s="88">
        <v>170000</v>
      </c>
      <c r="N98" s="88">
        <v>0</v>
      </c>
      <c r="O98" s="88">
        <v>100000</v>
      </c>
      <c r="P98" s="88">
        <v>0</v>
      </c>
      <c r="Q98" s="25">
        <v>1500000</v>
      </c>
      <c r="R98" s="88">
        <v>0</v>
      </c>
      <c r="S98" s="88">
        <f t="shared" si="23"/>
        <v>6770000</v>
      </c>
      <c r="T98" s="89">
        <f t="shared" si="19"/>
        <v>1035000</v>
      </c>
      <c r="U98" s="88">
        <f t="shared" si="24"/>
        <v>8185000</v>
      </c>
    </row>
    <row r="99" spans="1:21" s="84" customFormat="1" x14ac:dyDescent="0.3">
      <c r="A99" s="212">
        <v>2031</v>
      </c>
      <c r="B99" s="84" t="s">
        <v>76</v>
      </c>
      <c r="C99" s="85">
        <f xml:space="preserve"> U98</f>
        <v>8185000</v>
      </c>
      <c r="D99" s="1">
        <v>1000000</v>
      </c>
      <c r="E99" s="121">
        <v>1000000</v>
      </c>
      <c r="F99" s="121">
        <v>420000</v>
      </c>
      <c r="G99" s="121">
        <v>750000</v>
      </c>
      <c r="H99" s="121">
        <v>500000</v>
      </c>
      <c r="I99" s="1">
        <v>500000</v>
      </c>
      <c r="J99" s="85">
        <v>100000</v>
      </c>
      <c r="K99" s="121">
        <v>630000</v>
      </c>
      <c r="L99" s="85">
        <v>100000</v>
      </c>
      <c r="M99" s="85">
        <v>170000</v>
      </c>
      <c r="N99" s="85">
        <v>0</v>
      </c>
      <c r="O99" s="85">
        <v>100000</v>
      </c>
      <c r="P99" s="85">
        <v>0</v>
      </c>
      <c r="Q99" s="121">
        <v>1500000</v>
      </c>
      <c r="R99" s="85">
        <v>400000</v>
      </c>
      <c r="S99" s="85">
        <f t="shared" ref="S99:S110" si="26">SUM(D99:R99)</f>
        <v>7170000</v>
      </c>
      <c r="T99" s="91">
        <f t="shared" ref="T99:T122" si="27" xml:space="preserve"> C99 - S99</f>
        <v>1015000</v>
      </c>
      <c r="U99" s="85">
        <f xml:space="preserve"> 7150000 + T99</f>
        <v>8165000</v>
      </c>
    </row>
    <row r="100" spans="1:21" s="84" customFormat="1" x14ac:dyDescent="0.3">
      <c r="A100" s="213"/>
      <c r="B100" s="84" t="s">
        <v>77</v>
      </c>
      <c r="C100" s="85">
        <f xml:space="preserve"> U99</f>
        <v>8165000</v>
      </c>
      <c r="D100" s="1">
        <v>1000000</v>
      </c>
      <c r="E100" s="121">
        <v>1000000</v>
      </c>
      <c r="F100" s="121">
        <v>420000</v>
      </c>
      <c r="G100" s="121">
        <v>750000</v>
      </c>
      <c r="H100" s="121">
        <v>500000</v>
      </c>
      <c r="I100" s="1">
        <v>500000</v>
      </c>
      <c r="J100" s="85">
        <v>100000</v>
      </c>
      <c r="K100" s="121">
        <v>630000</v>
      </c>
      <c r="L100" s="85">
        <v>100000</v>
      </c>
      <c r="M100" s="85">
        <v>170000</v>
      </c>
      <c r="N100" s="85">
        <v>0</v>
      </c>
      <c r="O100" s="85">
        <v>100000</v>
      </c>
      <c r="P100" s="85">
        <v>0</v>
      </c>
      <c r="Q100" s="121">
        <v>1500000</v>
      </c>
      <c r="R100" s="85">
        <v>0</v>
      </c>
      <c r="S100" s="85">
        <f t="shared" si="26"/>
        <v>6770000</v>
      </c>
      <c r="T100" s="86">
        <f t="shared" si="27"/>
        <v>1395000</v>
      </c>
      <c r="U100" s="85">
        <f t="shared" ref="U100:U110" si="28" xml:space="preserve"> 7150000 + T100</f>
        <v>8545000</v>
      </c>
    </row>
    <row r="101" spans="1:21" s="84" customFormat="1" ht="17.25" thickBot="1" x14ac:dyDescent="0.35">
      <c r="A101" s="213"/>
      <c r="B101" s="84" t="s">
        <v>78</v>
      </c>
      <c r="C101" s="85">
        <f t="shared" ref="C101:C110" si="29" xml:space="preserve"> U100</f>
        <v>8545000</v>
      </c>
      <c r="D101" s="1">
        <v>1000000</v>
      </c>
      <c r="E101" s="121">
        <v>1000000</v>
      </c>
      <c r="F101" s="121">
        <v>420000</v>
      </c>
      <c r="G101" s="121">
        <v>750000</v>
      </c>
      <c r="H101" s="121">
        <v>500000</v>
      </c>
      <c r="I101" s="1">
        <v>500000</v>
      </c>
      <c r="J101" s="85">
        <v>100000</v>
      </c>
      <c r="K101" s="121">
        <v>630000</v>
      </c>
      <c r="L101" s="85">
        <v>100000</v>
      </c>
      <c r="M101" s="85">
        <v>170000</v>
      </c>
      <c r="N101" s="85">
        <v>0</v>
      </c>
      <c r="O101" s="85">
        <v>100000</v>
      </c>
      <c r="P101" s="85">
        <v>0</v>
      </c>
      <c r="Q101" s="25">
        <v>1500000</v>
      </c>
      <c r="R101" s="85">
        <v>0</v>
      </c>
      <c r="S101" s="85">
        <f t="shared" si="26"/>
        <v>6770000</v>
      </c>
      <c r="T101" s="86">
        <f t="shared" si="27"/>
        <v>1775000</v>
      </c>
      <c r="U101" s="85">
        <f t="shared" si="28"/>
        <v>8925000</v>
      </c>
    </row>
    <row r="102" spans="1:21" s="84" customFormat="1" x14ac:dyDescent="0.3">
      <c r="A102" s="213"/>
      <c r="B102" s="84" t="s">
        <v>79</v>
      </c>
      <c r="C102" s="85">
        <f t="shared" si="29"/>
        <v>8925000</v>
      </c>
      <c r="D102" s="1">
        <v>1000000</v>
      </c>
      <c r="E102" s="121">
        <v>1000000</v>
      </c>
      <c r="F102" s="121">
        <v>420000</v>
      </c>
      <c r="G102" s="121">
        <v>750000</v>
      </c>
      <c r="H102" s="121">
        <v>500000</v>
      </c>
      <c r="I102" s="1">
        <v>500000</v>
      </c>
      <c r="J102" s="85">
        <v>100000</v>
      </c>
      <c r="K102" s="121">
        <v>630000</v>
      </c>
      <c r="L102" s="85">
        <v>100000</v>
      </c>
      <c r="M102" s="85">
        <v>170000</v>
      </c>
      <c r="N102" s="85">
        <v>0</v>
      </c>
      <c r="O102" s="85">
        <v>100000</v>
      </c>
      <c r="P102" s="85">
        <v>0</v>
      </c>
      <c r="Q102" s="121">
        <v>1500000</v>
      </c>
      <c r="R102" s="85">
        <v>0</v>
      </c>
      <c r="S102" s="85">
        <f t="shared" si="26"/>
        <v>6770000</v>
      </c>
      <c r="T102" s="86">
        <f t="shared" si="27"/>
        <v>2155000</v>
      </c>
      <c r="U102" s="85">
        <f t="shared" si="28"/>
        <v>9305000</v>
      </c>
    </row>
    <row r="103" spans="1:21" s="84" customFormat="1" x14ac:dyDescent="0.3">
      <c r="A103" s="213"/>
      <c r="B103" s="84" t="s">
        <v>80</v>
      </c>
      <c r="C103" s="85">
        <f t="shared" si="29"/>
        <v>9305000</v>
      </c>
      <c r="D103" s="1">
        <v>1000000</v>
      </c>
      <c r="E103" s="121">
        <v>1000000</v>
      </c>
      <c r="F103" s="121">
        <v>420000</v>
      </c>
      <c r="G103" s="121">
        <v>750000</v>
      </c>
      <c r="H103" s="121">
        <v>500000</v>
      </c>
      <c r="I103" s="1">
        <v>500000</v>
      </c>
      <c r="J103" s="85">
        <v>100000</v>
      </c>
      <c r="K103" s="121">
        <v>630000</v>
      </c>
      <c r="L103" s="85">
        <v>100000</v>
      </c>
      <c r="M103" s="85">
        <v>170000</v>
      </c>
      <c r="N103" s="85">
        <v>0</v>
      </c>
      <c r="O103" s="85">
        <v>100000</v>
      </c>
      <c r="P103" s="85">
        <v>0</v>
      </c>
      <c r="Q103" s="121">
        <v>1500000</v>
      </c>
      <c r="R103" s="85">
        <v>400000</v>
      </c>
      <c r="S103" s="85">
        <f t="shared" si="26"/>
        <v>7170000</v>
      </c>
      <c r="T103" s="86">
        <f t="shared" si="27"/>
        <v>2135000</v>
      </c>
      <c r="U103" s="85">
        <f t="shared" si="28"/>
        <v>9285000</v>
      </c>
    </row>
    <row r="104" spans="1:21" s="84" customFormat="1" ht="17.25" thickBot="1" x14ac:dyDescent="0.35">
      <c r="A104" s="213"/>
      <c r="B104" s="84" t="s">
        <v>81</v>
      </c>
      <c r="C104" s="85">
        <f t="shared" si="29"/>
        <v>9285000</v>
      </c>
      <c r="D104" s="1">
        <v>1000000</v>
      </c>
      <c r="E104" s="121">
        <v>1000000</v>
      </c>
      <c r="F104" s="121">
        <v>420000</v>
      </c>
      <c r="G104" s="121">
        <v>750000</v>
      </c>
      <c r="H104" s="121">
        <v>500000</v>
      </c>
      <c r="I104" s="1">
        <v>500000</v>
      </c>
      <c r="J104" s="85">
        <v>100000</v>
      </c>
      <c r="K104" s="121">
        <v>630000</v>
      </c>
      <c r="L104" s="85">
        <v>100000</v>
      </c>
      <c r="M104" s="85">
        <v>170000</v>
      </c>
      <c r="N104" s="85">
        <v>0</v>
      </c>
      <c r="O104" s="85">
        <v>100000</v>
      </c>
      <c r="P104" s="85">
        <v>0</v>
      </c>
      <c r="Q104" s="25">
        <v>1500000</v>
      </c>
      <c r="R104" s="85">
        <v>0</v>
      </c>
      <c r="S104" s="85">
        <f t="shared" si="26"/>
        <v>6770000</v>
      </c>
      <c r="T104" s="86">
        <f t="shared" si="27"/>
        <v>2515000</v>
      </c>
      <c r="U104" s="85">
        <f t="shared" si="28"/>
        <v>9665000</v>
      </c>
    </row>
    <row r="105" spans="1:21" s="84" customFormat="1" x14ac:dyDescent="0.3">
      <c r="A105" s="213"/>
      <c r="B105" s="84" t="s">
        <v>82</v>
      </c>
      <c r="C105" s="85">
        <f t="shared" si="29"/>
        <v>9665000</v>
      </c>
      <c r="D105" s="1">
        <v>1000000</v>
      </c>
      <c r="E105" s="121">
        <v>1000000</v>
      </c>
      <c r="F105" s="121">
        <v>420000</v>
      </c>
      <c r="G105" s="121">
        <v>750000</v>
      </c>
      <c r="H105" s="121">
        <v>500000</v>
      </c>
      <c r="I105" s="1">
        <v>500000</v>
      </c>
      <c r="J105" s="85">
        <v>100000</v>
      </c>
      <c r="K105" s="121">
        <v>630000</v>
      </c>
      <c r="L105" s="85">
        <v>100000</v>
      </c>
      <c r="M105" s="85">
        <v>170000</v>
      </c>
      <c r="N105" s="85">
        <v>0</v>
      </c>
      <c r="O105" s="85">
        <v>100000</v>
      </c>
      <c r="P105" s="85">
        <v>0</v>
      </c>
      <c r="Q105" s="121">
        <v>1500000</v>
      </c>
      <c r="R105" s="85">
        <v>0</v>
      </c>
      <c r="S105" s="85">
        <f t="shared" si="26"/>
        <v>6770000</v>
      </c>
      <c r="T105" s="86">
        <f t="shared" si="27"/>
        <v>2895000</v>
      </c>
      <c r="U105" s="85">
        <f t="shared" si="28"/>
        <v>10045000</v>
      </c>
    </row>
    <row r="106" spans="1:21" s="84" customFormat="1" x14ac:dyDescent="0.3">
      <c r="A106" s="213"/>
      <c r="B106" s="84" t="s">
        <v>83</v>
      </c>
      <c r="C106" s="85">
        <f t="shared" si="29"/>
        <v>10045000</v>
      </c>
      <c r="D106" s="1">
        <v>1000000</v>
      </c>
      <c r="E106" s="121">
        <v>1000000</v>
      </c>
      <c r="F106" s="121">
        <v>420000</v>
      </c>
      <c r="G106" s="121">
        <v>750000</v>
      </c>
      <c r="H106" s="121">
        <v>500000</v>
      </c>
      <c r="I106" s="1">
        <v>500000</v>
      </c>
      <c r="J106" s="85">
        <v>100000</v>
      </c>
      <c r="K106" s="121">
        <v>630000</v>
      </c>
      <c r="L106" s="85">
        <v>100000</v>
      </c>
      <c r="M106" s="85">
        <v>170000</v>
      </c>
      <c r="N106" s="85">
        <v>0</v>
      </c>
      <c r="O106" s="85">
        <v>100000</v>
      </c>
      <c r="P106" s="85">
        <v>0</v>
      </c>
      <c r="Q106" s="121">
        <v>1500000</v>
      </c>
      <c r="R106" s="85">
        <v>0</v>
      </c>
      <c r="S106" s="85">
        <f t="shared" si="26"/>
        <v>6770000</v>
      </c>
      <c r="T106" s="86">
        <f t="shared" si="27"/>
        <v>3275000</v>
      </c>
      <c r="U106" s="85">
        <f t="shared" si="28"/>
        <v>10425000</v>
      </c>
    </row>
    <row r="107" spans="1:21" s="84" customFormat="1" ht="17.25" thickBot="1" x14ac:dyDescent="0.35">
      <c r="A107" s="213"/>
      <c r="B107" s="84" t="s">
        <v>84</v>
      </c>
      <c r="C107" s="85">
        <f t="shared" si="29"/>
        <v>10425000</v>
      </c>
      <c r="D107" s="1">
        <v>1000000</v>
      </c>
      <c r="E107" s="121">
        <v>1000000</v>
      </c>
      <c r="F107" s="121">
        <v>420000</v>
      </c>
      <c r="G107" s="121">
        <v>750000</v>
      </c>
      <c r="H107" s="121">
        <v>500000</v>
      </c>
      <c r="I107" s="1">
        <v>500000</v>
      </c>
      <c r="J107" s="85">
        <v>100000</v>
      </c>
      <c r="K107" s="121">
        <v>630000</v>
      </c>
      <c r="L107" s="85">
        <v>100000</v>
      </c>
      <c r="M107" s="85">
        <v>170000</v>
      </c>
      <c r="N107" s="85">
        <v>0</v>
      </c>
      <c r="O107" s="85">
        <v>100000</v>
      </c>
      <c r="P107" s="85">
        <v>0</v>
      </c>
      <c r="Q107" s="25">
        <v>1500000</v>
      </c>
      <c r="R107" s="85">
        <v>400000</v>
      </c>
      <c r="S107" s="85">
        <f t="shared" si="26"/>
        <v>7170000</v>
      </c>
      <c r="T107" s="86">
        <f t="shared" si="27"/>
        <v>3255000</v>
      </c>
      <c r="U107" s="85">
        <f t="shared" si="28"/>
        <v>10405000</v>
      </c>
    </row>
    <row r="108" spans="1:21" s="84" customFormat="1" x14ac:dyDescent="0.3">
      <c r="A108" s="213"/>
      <c r="B108" s="84" t="s">
        <v>85</v>
      </c>
      <c r="C108" s="85">
        <f t="shared" si="29"/>
        <v>10405000</v>
      </c>
      <c r="D108" s="1">
        <v>1000000</v>
      </c>
      <c r="E108" s="121">
        <v>1000000</v>
      </c>
      <c r="F108" s="121">
        <v>420000</v>
      </c>
      <c r="G108" s="121">
        <v>750000</v>
      </c>
      <c r="H108" s="121">
        <v>500000</v>
      </c>
      <c r="I108" s="1">
        <v>500000</v>
      </c>
      <c r="J108" s="85">
        <v>100000</v>
      </c>
      <c r="K108" s="121">
        <v>630000</v>
      </c>
      <c r="L108" s="85">
        <v>100000</v>
      </c>
      <c r="M108" s="85">
        <v>170000</v>
      </c>
      <c r="N108" s="85">
        <v>0</v>
      </c>
      <c r="O108" s="85">
        <v>100000</v>
      </c>
      <c r="P108" s="85">
        <v>0</v>
      </c>
      <c r="Q108" s="121">
        <v>1500000</v>
      </c>
      <c r="R108" s="85">
        <v>0</v>
      </c>
      <c r="S108" s="85">
        <f t="shared" si="26"/>
        <v>6770000</v>
      </c>
      <c r="T108" s="86">
        <f t="shared" si="27"/>
        <v>3635000</v>
      </c>
      <c r="U108" s="85">
        <f t="shared" si="28"/>
        <v>10785000</v>
      </c>
    </row>
    <row r="109" spans="1:21" s="84" customFormat="1" x14ac:dyDescent="0.3">
      <c r="A109" s="213"/>
      <c r="B109" s="84" t="s">
        <v>86</v>
      </c>
      <c r="C109" s="85">
        <f t="shared" si="29"/>
        <v>10785000</v>
      </c>
      <c r="D109" s="1">
        <v>1000000</v>
      </c>
      <c r="E109" s="121">
        <v>1000000</v>
      </c>
      <c r="F109" s="121">
        <v>420000</v>
      </c>
      <c r="G109" s="121">
        <v>750000</v>
      </c>
      <c r="H109" s="121">
        <v>500000</v>
      </c>
      <c r="I109" s="1">
        <v>500000</v>
      </c>
      <c r="J109" s="85">
        <v>100000</v>
      </c>
      <c r="K109" s="121">
        <v>630000</v>
      </c>
      <c r="L109" s="85">
        <v>100000</v>
      </c>
      <c r="M109" s="85">
        <v>170000</v>
      </c>
      <c r="N109" s="85">
        <v>0</v>
      </c>
      <c r="O109" s="85">
        <v>100000</v>
      </c>
      <c r="P109" s="85">
        <v>0</v>
      </c>
      <c r="Q109" s="121">
        <v>1500000</v>
      </c>
      <c r="R109" s="85">
        <v>400000</v>
      </c>
      <c r="S109" s="85">
        <f t="shared" si="26"/>
        <v>7170000</v>
      </c>
      <c r="T109" s="86">
        <f t="shared" si="27"/>
        <v>3615000</v>
      </c>
      <c r="U109" s="85">
        <f t="shared" si="28"/>
        <v>10765000</v>
      </c>
    </row>
    <row r="110" spans="1:21" s="90" customFormat="1" ht="17.25" thickBot="1" x14ac:dyDescent="0.35">
      <c r="A110" s="214"/>
      <c r="B110" s="87" t="s">
        <v>87</v>
      </c>
      <c r="C110" s="88">
        <f t="shared" si="29"/>
        <v>10765000</v>
      </c>
      <c r="D110" s="1">
        <v>1000000</v>
      </c>
      <c r="E110" s="121">
        <v>1000000</v>
      </c>
      <c r="F110" s="121">
        <v>420000</v>
      </c>
      <c r="G110" s="121">
        <v>750000</v>
      </c>
      <c r="H110" s="121">
        <v>500000</v>
      </c>
      <c r="I110" s="1">
        <v>500000</v>
      </c>
      <c r="J110" s="88">
        <v>100000</v>
      </c>
      <c r="K110" s="121">
        <v>630000</v>
      </c>
      <c r="L110" s="88">
        <v>100000</v>
      </c>
      <c r="M110" s="88">
        <v>170000</v>
      </c>
      <c r="N110" s="88">
        <v>0</v>
      </c>
      <c r="O110" s="88">
        <v>100000</v>
      </c>
      <c r="P110" s="88">
        <v>0</v>
      </c>
      <c r="Q110" s="25">
        <v>1500000</v>
      </c>
      <c r="R110" s="88">
        <v>0</v>
      </c>
      <c r="S110" s="88">
        <f t="shared" si="26"/>
        <v>6770000</v>
      </c>
      <c r="T110" s="89">
        <f t="shared" si="27"/>
        <v>3995000</v>
      </c>
      <c r="U110" s="88">
        <f t="shared" si="28"/>
        <v>11145000</v>
      </c>
    </row>
    <row r="111" spans="1:21" s="84" customFormat="1" x14ac:dyDescent="0.3">
      <c r="A111" s="212">
        <v>2032</v>
      </c>
      <c r="B111" s="84" t="s">
        <v>76</v>
      </c>
      <c r="C111" s="85">
        <f xml:space="preserve"> U110</f>
        <v>11145000</v>
      </c>
      <c r="D111" s="1">
        <v>1000000</v>
      </c>
      <c r="E111" s="121">
        <v>1000000</v>
      </c>
      <c r="F111" s="121">
        <v>420000</v>
      </c>
      <c r="G111" s="121">
        <v>750000</v>
      </c>
      <c r="H111" s="121">
        <v>500000</v>
      </c>
      <c r="I111" s="1">
        <v>500000</v>
      </c>
      <c r="J111" s="85">
        <v>100000</v>
      </c>
      <c r="K111" s="121">
        <v>630000</v>
      </c>
      <c r="L111" s="85">
        <v>100000</v>
      </c>
      <c r="M111" s="85">
        <v>170000</v>
      </c>
      <c r="N111" s="85">
        <v>0</v>
      </c>
      <c r="O111" s="85">
        <v>100000</v>
      </c>
      <c r="P111" s="85">
        <v>0</v>
      </c>
      <c r="Q111" s="121">
        <v>1500000</v>
      </c>
      <c r="R111" s="85">
        <v>400000</v>
      </c>
      <c r="S111" s="85">
        <f t="shared" ref="S111:S122" si="30">SUM(D111:R111)</f>
        <v>7170000</v>
      </c>
      <c r="T111" s="91">
        <f t="shared" si="27"/>
        <v>3975000</v>
      </c>
      <c r="U111" s="85">
        <f xml:space="preserve"> 7150000 + T111</f>
        <v>11125000</v>
      </c>
    </row>
    <row r="112" spans="1:21" s="84" customFormat="1" x14ac:dyDescent="0.3">
      <c r="A112" s="213"/>
      <c r="B112" s="84" t="s">
        <v>77</v>
      </c>
      <c r="C112" s="85">
        <f xml:space="preserve"> U111</f>
        <v>11125000</v>
      </c>
      <c r="D112" s="1">
        <v>1000000</v>
      </c>
      <c r="E112" s="121">
        <v>1000000</v>
      </c>
      <c r="F112" s="121">
        <v>420000</v>
      </c>
      <c r="G112" s="121">
        <v>750000</v>
      </c>
      <c r="H112" s="121">
        <v>500000</v>
      </c>
      <c r="I112" s="1">
        <v>500000</v>
      </c>
      <c r="J112" s="85">
        <v>100000</v>
      </c>
      <c r="K112" s="121">
        <v>630000</v>
      </c>
      <c r="L112" s="85">
        <v>100000</v>
      </c>
      <c r="M112" s="85">
        <v>170000</v>
      </c>
      <c r="N112" s="85">
        <v>0</v>
      </c>
      <c r="O112" s="85">
        <v>100000</v>
      </c>
      <c r="P112" s="85">
        <v>0</v>
      </c>
      <c r="Q112" s="121">
        <v>1500000</v>
      </c>
      <c r="R112" s="85">
        <v>0</v>
      </c>
      <c r="S112" s="85">
        <f t="shared" si="30"/>
        <v>6770000</v>
      </c>
      <c r="T112" s="86">
        <f t="shared" si="27"/>
        <v>4355000</v>
      </c>
      <c r="U112" s="85">
        <f t="shared" ref="U112:U122" si="31" xml:space="preserve"> 7150000 + T112</f>
        <v>11505000</v>
      </c>
    </row>
    <row r="113" spans="1:21" s="84" customFormat="1" ht="17.25" thickBot="1" x14ac:dyDescent="0.35">
      <c r="A113" s="213"/>
      <c r="B113" s="84" t="s">
        <v>78</v>
      </c>
      <c r="C113" s="85">
        <f t="shared" ref="C113:C122" si="32" xml:space="preserve"> U112</f>
        <v>11505000</v>
      </c>
      <c r="D113" s="1">
        <v>1000000</v>
      </c>
      <c r="E113" s="121">
        <v>1000000</v>
      </c>
      <c r="F113" s="121">
        <v>420000</v>
      </c>
      <c r="G113" s="121">
        <v>750000</v>
      </c>
      <c r="H113" s="121">
        <v>500000</v>
      </c>
      <c r="I113" s="1">
        <v>500000</v>
      </c>
      <c r="J113" s="85">
        <v>100000</v>
      </c>
      <c r="K113" s="121">
        <v>630000</v>
      </c>
      <c r="L113" s="85">
        <v>100000</v>
      </c>
      <c r="M113" s="85">
        <v>170000</v>
      </c>
      <c r="N113" s="85">
        <v>0</v>
      </c>
      <c r="O113" s="85">
        <v>100000</v>
      </c>
      <c r="P113" s="85">
        <v>0</v>
      </c>
      <c r="Q113" s="25">
        <v>1500000</v>
      </c>
      <c r="R113" s="85">
        <v>0</v>
      </c>
      <c r="S113" s="85">
        <f t="shared" si="30"/>
        <v>6770000</v>
      </c>
      <c r="T113" s="86">
        <f t="shared" si="27"/>
        <v>4735000</v>
      </c>
      <c r="U113" s="85">
        <f t="shared" si="31"/>
        <v>11885000</v>
      </c>
    </row>
    <row r="114" spans="1:21" s="84" customFormat="1" x14ac:dyDescent="0.3">
      <c r="A114" s="213"/>
      <c r="B114" s="84" t="s">
        <v>79</v>
      </c>
      <c r="C114" s="85">
        <f t="shared" si="32"/>
        <v>11885000</v>
      </c>
      <c r="D114" s="1">
        <v>1000000</v>
      </c>
      <c r="E114" s="121">
        <v>1000000</v>
      </c>
      <c r="F114" s="121">
        <v>420000</v>
      </c>
      <c r="G114" s="121">
        <v>750000</v>
      </c>
      <c r="H114" s="121">
        <v>500000</v>
      </c>
      <c r="I114" s="1">
        <v>500000</v>
      </c>
      <c r="J114" s="85">
        <v>100000</v>
      </c>
      <c r="K114" s="121">
        <v>630000</v>
      </c>
      <c r="L114" s="85">
        <v>100000</v>
      </c>
      <c r="M114" s="85">
        <v>170000</v>
      </c>
      <c r="N114" s="85">
        <v>0</v>
      </c>
      <c r="O114" s="85">
        <v>100000</v>
      </c>
      <c r="P114" s="85">
        <v>0</v>
      </c>
      <c r="Q114" s="121">
        <v>1500000</v>
      </c>
      <c r="R114" s="85">
        <v>0</v>
      </c>
      <c r="S114" s="85">
        <f t="shared" si="30"/>
        <v>6770000</v>
      </c>
      <c r="T114" s="86">
        <f t="shared" si="27"/>
        <v>5115000</v>
      </c>
      <c r="U114" s="85">
        <f t="shared" si="31"/>
        <v>12265000</v>
      </c>
    </row>
    <row r="115" spans="1:21" s="84" customFormat="1" x14ac:dyDescent="0.3">
      <c r="A115" s="213"/>
      <c r="B115" s="84" t="s">
        <v>80</v>
      </c>
      <c r="C115" s="85">
        <f t="shared" si="32"/>
        <v>12265000</v>
      </c>
      <c r="D115" s="1">
        <v>1000000</v>
      </c>
      <c r="E115" s="121">
        <v>1000000</v>
      </c>
      <c r="F115" s="121">
        <v>420000</v>
      </c>
      <c r="G115" s="121">
        <v>750000</v>
      </c>
      <c r="H115" s="121">
        <v>500000</v>
      </c>
      <c r="I115" s="1">
        <v>500000</v>
      </c>
      <c r="J115" s="85">
        <v>100000</v>
      </c>
      <c r="K115" s="121">
        <v>630000</v>
      </c>
      <c r="L115" s="85">
        <v>100000</v>
      </c>
      <c r="M115" s="85">
        <v>170000</v>
      </c>
      <c r="N115" s="85">
        <v>0</v>
      </c>
      <c r="O115" s="85">
        <v>100000</v>
      </c>
      <c r="P115" s="85">
        <v>0</v>
      </c>
      <c r="Q115" s="121">
        <v>1500000</v>
      </c>
      <c r="R115" s="85">
        <v>400000</v>
      </c>
      <c r="S115" s="85">
        <f t="shared" si="30"/>
        <v>7170000</v>
      </c>
      <c r="T115" s="86">
        <f t="shared" si="27"/>
        <v>5095000</v>
      </c>
      <c r="U115" s="85">
        <f t="shared" si="31"/>
        <v>12245000</v>
      </c>
    </row>
    <row r="116" spans="1:21" s="84" customFormat="1" ht="17.25" thickBot="1" x14ac:dyDescent="0.35">
      <c r="A116" s="213"/>
      <c r="B116" s="84" t="s">
        <v>81</v>
      </c>
      <c r="C116" s="85">
        <f t="shared" si="32"/>
        <v>12245000</v>
      </c>
      <c r="D116" s="1">
        <v>1000000</v>
      </c>
      <c r="E116" s="121">
        <v>1000000</v>
      </c>
      <c r="F116" s="121">
        <v>420000</v>
      </c>
      <c r="G116" s="121">
        <v>750000</v>
      </c>
      <c r="H116" s="121">
        <v>500000</v>
      </c>
      <c r="I116" s="1">
        <v>500000</v>
      </c>
      <c r="J116" s="85">
        <v>100000</v>
      </c>
      <c r="K116" s="121">
        <v>630000</v>
      </c>
      <c r="L116" s="85">
        <v>100000</v>
      </c>
      <c r="M116" s="85">
        <v>170000</v>
      </c>
      <c r="N116" s="85">
        <v>0</v>
      </c>
      <c r="O116" s="85">
        <v>100000</v>
      </c>
      <c r="P116" s="85">
        <v>0</v>
      </c>
      <c r="Q116" s="25">
        <v>1500000</v>
      </c>
      <c r="R116" s="85">
        <v>0</v>
      </c>
      <c r="S116" s="85">
        <f t="shared" si="30"/>
        <v>6770000</v>
      </c>
      <c r="T116" s="86">
        <f t="shared" si="27"/>
        <v>5475000</v>
      </c>
      <c r="U116" s="85">
        <f t="shared" si="31"/>
        <v>12625000</v>
      </c>
    </row>
    <row r="117" spans="1:21" s="84" customFormat="1" x14ac:dyDescent="0.3">
      <c r="A117" s="213"/>
      <c r="B117" s="84" t="s">
        <v>82</v>
      </c>
      <c r="C117" s="85">
        <f t="shared" si="32"/>
        <v>12625000</v>
      </c>
      <c r="D117" s="1">
        <v>1000000</v>
      </c>
      <c r="E117" s="121">
        <v>1000000</v>
      </c>
      <c r="F117" s="121">
        <v>420000</v>
      </c>
      <c r="G117" s="121">
        <v>750000</v>
      </c>
      <c r="H117" s="121">
        <v>500000</v>
      </c>
      <c r="I117" s="1">
        <v>500000</v>
      </c>
      <c r="J117" s="85">
        <v>100000</v>
      </c>
      <c r="K117" s="121">
        <v>630000</v>
      </c>
      <c r="L117" s="85">
        <v>100000</v>
      </c>
      <c r="M117" s="85">
        <v>170000</v>
      </c>
      <c r="N117" s="85">
        <v>0</v>
      </c>
      <c r="O117" s="85">
        <v>100000</v>
      </c>
      <c r="P117" s="85">
        <v>0</v>
      </c>
      <c r="Q117" s="121">
        <v>1500000</v>
      </c>
      <c r="R117" s="85">
        <v>0</v>
      </c>
      <c r="S117" s="85">
        <f t="shared" si="30"/>
        <v>6770000</v>
      </c>
      <c r="T117" s="86">
        <f t="shared" si="27"/>
        <v>5855000</v>
      </c>
      <c r="U117" s="85">
        <f t="shared" si="31"/>
        <v>13005000</v>
      </c>
    </row>
    <row r="118" spans="1:21" s="84" customFormat="1" x14ac:dyDescent="0.3">
      <c r="A118" s="213"/>
      <c r="B118" s="84" t="s">
        <v>83</v>
      </c>
      <c r="C118" s="85">
        <f t="shared" si="32"/>
        <v>13005000</v>
      </c>
      <c r="D118" s="1">
        <v>1000000</v>
      </c>
      <c r="E118" s="121">
        <v>1000000</v>
      </c>
      <c r="F118" s="121">
        <v>420000</v>
      </c>
      <c r="G118" s="121">
        <v>750000</v>
      </c>
      <c r="H118" s="121">
        <v>500000</v>
      </c>
      <c r="I118" s="1">
        <v>500000</v>
      </c>
      <c r="J118" s="85">
        <v>100000</v>
      </c>
      <c r="K118" s="121">
        <v>630000</v>
      </c>
      <c r="L118" s="85">
        <v>100000</v>
      </c>
      <c r="M118" s="85">
        <v>170000</v>
      </c>
      <c r="N118" s="85">
        <v>0</v>
      </c>
      <c r="O118" s="85">
        <v>100000</v>
      </c>
      <c r="P118" s="85">
        <v>0</v>
      </c>
      <c r="Q118" s="121">
        <v>1500000</v>
      </c>
      <c r="R118" s="85">
        <v>0</v>
      </c>
      <c r="S118" s="85">
        <f t="shared" si="30"/>
        <v>6770000</v>
      </c>
      <c r="T118" s="86">
        <f t="shared" si="27"/>
        <v>6235000</v>
      </c>
      <c r="U118" s="85">
        <f t="shared" si="31"/>
        <v>13385000</v>
      </c>
    </row>
    <row r="119" spans="1:21" s="84" customFormat="1" ht="17.25" thickBot="1" x14ac:dyDescent="0.35">
      <c r="A119" s="213"/>
      <c r="B119" s="84" t="s">
        <v>84</v>
      </c>
      <c r="C119" s="85">
        <f t="shared" si="32"/>
        <v>13385000</v>
      </c>
      <c r="D119" s="1">
        <v>1000000</v>
      </c>
      <c r="E119" s="121">
        <v>1000000</v>
      </c>
      <c r="F119" s="121">
        <v>420000</v>
      </c>
      <c r="G119" s="121">
        <v>750000</v>
      </c>
      <c r="H119" s="121">
        <v>500000</v>
      </c>
      <c r="I119" s="1">
        <v>500000</v>
      </c>
      <c r="J119" s="85">
        <v>100000</v>
      </c>
      <c r="K119" s="121">
        <v>630000</v>
      </c>
      <c r="L119" s="85">
        <v>100000</v>
      </c>
      <c r="M119" s="85">
        <v>170000</v>
      </c>
      <c r="N119" s="85">
        <v>0</v>
      </c>
      <c r="O119" s="85">
        <v>100000</v>
      </c>
      <c r="P119" s="85">
        <v>0</v>
      </c>
      <c r="Q119" s="25">
        <v>1500000</v>
      </c>
      <c r="R119" s="85">
        <v>400000</v>
      </c>
      <c r="S119" s="85">
        <f t="shared" si="30"/>
        <v>7170000</v>
      </c>
      <c r="T119" s="86">
        <f t="shared" si="27"/>
        <v>6215000</v>
      </c>
      <c r="U119" s="85">
        <f t="shared" si="31"/>
        <v>13365000</v>
      </c>
    </row>
    <row r="120" spans="1:21" s="84" customFormat="1" x14ac:dyDescent="0.3">
      <c r="A120" s="213"/>
      <c r="B120" s="84" t="s">
        <v>85</v>
      </c>
      <c r="C120" s="85">
        <f t="shared" si="32"/>
        <v>13365000</v>
      </c>
      <c r="D120" s="1">
        <v>1000000</v>
      </c>
      <c r="E120" s="121">
        <v>1000000</v>
      </c>
      <c r="F120" s="121">
        <v>420000</v>
      </c>
      <c r="G120" s="121">
        <v>750000</v>
      </c>
      <c r="H120" s="121">
        <v>500000</v>
      </c>
      <c r="I120" s="1">
        <v>500000</v>
      </c>
      <c r="J120" s="85">
        <v>100000</v>
      </c>
      <c r="K120" s="121">
        <v>630000</v>
      </c>
      <c r="L120" s="85">
        <v>100000</v>
      </c>
      <c r="M120" s="85">
        <v>170000</v>
      </c>
      <c r="N120" s="85">
        <v>0</v>
      </c>
      <c r="O120" s="85">
        <v>100000</v>
      </c>
      <c r="P120" s="85">
        <v>0</v>
      </c>
      <c r="Q120" s="121">
        <v>1500000</v>
      </c>
      <c r="R120" s="85">
        <v>0</v>
      </c>
      <c r="S120" s="85">
        <f t="shared" si="30"/>
        <v>6770000</v>
      </c>
      <c r="T120" s="86">
        <f t="shared" si="27"/>
        <v>6595000</v>
      </c>
      <c r="U120" s="85">
        <f t="shared" si="31"/>
        <v>13745000</v>
      </c>
    </row>
    <row r="121" spans="1:21" s="84" customFormat="1" x14ac:dyDescent="0.3">
      <c r="A121" s="213"/>
      <c r="B121" s="84" t="s">
        <v>86</v>
      </c>
      <c r="C121" s="85">
        <f t="shared" si="32"/>
        <v>13745000</v>
      </c>
      <c r="D121" s="1">
        <v>1000000</v>
      </c>
      <c r="E121" s="121">
        <v>1000000</v>
      </c>
      <c r="F121" s="121">
        <v>420000</v>
      </c>
      <c r="G121" s="121">
        <v>750000</v>
      </c>
      <c r="H121" s="121">
        <v>500000</v>
      </c>
      <c r="I121" s="1">
        <v>500000</v>
      </c>
      <c r="J121" s="85">
        <v>100000</v>
      </c>
      <c r="K121" s="121">
        <v>630000</v>
      </c>
      <c r="L121" s="85">
        <v>100000</v>
      </c>
      <c r="M121" s="85">
        <v>170000</v>
      </c>
      <c r="N121" s="85">
        <v>0</v>
      </c>
      <c r="O121" s="85">
        <v>100000</v>
      </c>
      <c r="P121" s="85">
        <v>0</v>
      </c>
      <c r="Q121" s="121">
        <v>1500000</v>
      </c>
      <c r="R121" s="85">
        <v>400000</v>
      </c>
      <c r="S121" s="85">
        <f t="shared" si="30"/>
        <v>7170000</v>
      </c>
      <c r="T121" s="86">
        <f t="shared" si="27"/>
        <v>6575000</v>
      </c>
      <c r="U121" s="85">
        <f t="shared" si="31"/>
        <v>13725000</v>
      </c>
    </row>
    <row r="122" spans="1:21" s="90" customFormat="1" ht="17.25" thickBot="1" x14ac:dyDescent="0.35">
      <c r="A122" s="214"/>
      <c r="B122" s="87" t="s">
        <v>87</v>
      </c>
      <c r="C122" s="88">
        <f t="shared" si="32"/>
        <v>13725000</v>
      </c>
      <c r="D122" s="1">
        <v>1000000</v>
      </c>
      <c r="E122" s="121">
        <v>1000000</v>
      </c>
      <c r="F122" s="121">
        <v>420000</v>
      </c>
      <c r="G122" s="121">
        <v>750000</v>
      </c>
      <c r="H122" s="121">
        <v>500000</v>
      </c>
      <c r="I122" s="1">
        <v>500000</v>
      </c>
      <c r="J122" s="88">
        <v>100000</v>
      </c>
      <c r="K122" s="121">
        <v>630000</v>
      </c>
      <c r="L122" s="88">
        <v>100000</v>
      </c>
      <c r="M122" s="88">
        <v>170000</v>
      </c>
      <c r="N122" s="88">
        <v>0</v>
      </c>
      <c r="O122" s="88">
        <v>100000</v>
      </c>
      <c r="P122" s="88">
        <v>0</v>
      </c>
      <c r="Q122" s="25">
        <v>1500000</v>
      </c>
      <c r="R122" s="88">
        <v>0</v>
      </c>
      <c r="S122" s="88">
        <f t="shared" si="30"/>
        <v>6770000</v>
      </c>
      <c r="T122" s="89">
        <f t="shared" si="27"/>
        <v>6955000</v>
      </c>
      <c r="U122" s="88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22"/>
      <c r="C1" s="222"/>
    </row>
    <row r="2" spans="2:18" x14ac:dyDescent="0.3">
      <c r="B2" s="198" t="s">
        <v>75</v>
      </c>
      <c r="C2" s="198"/>
      <c r="E2" s="219" t="s">
        <v>75</v>
      </c>
      <c r="F2" s="220"/>
      <c r="G2" s="220"/>
      <c r="H2" s="221"/>
      <c r="J2" s="219" t="s">
        <v>99</v>
      </c>
      <c r="K2" s="220"/>
      <c r="L2" s="220"/>
      <c r="M2" s="221"/>
      <c r="O2" s="219" t="s">
        <v>100</v>
      </c>
      <c r="P2" s="220"/>
      <c r="Q2" s="220"/>
      <c r="R2" s="221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71">
        <v>6895968</v>
      </c>
      <c r="G4" s="71">
        <v>20436</v>
      </c>
      <c r="H4" s="2">
        <f t="shared" ref="H4:H14" si="0">ROUND((G4/IF(F4=0,1,F4))*100,2)</f>
        <v>0.3</v>
      </c>
      <c r="J4" s="5">
        <v>1</v>
      </c>
      <c r="K4" s="71">
        <v>7800000</v>
      </c>
      <c r="L4" s="71">
        <v>-370000</v>
      </c>
      <c r="M4" s="2">
        <f t="shared" ref="M4:M14" si="1">ROUND((L4/IF(K4=0,1,K4))*100,2)</f>
        <v>-4.74</v>
      </c>
      <c r="O4" s="5">
        <v>1</v>
      </c>
      <c r="P4" s="71">
        <v>0</v>
      </c>
      <c r="Q4" s="71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71">
        <v>2840710</v>
      </c>
      <c r="G5" s="71">
        <v>-263661</v>
      </c>
      <c r="H5" s="2">
        <f t="shared" si="0"/>
        <v>-9.2799999999999994</v>
      </c>
      <c r="J5" s="5">
        <v>2</v>
      </c>
      <c r="K5" s="71">
        <v>5700000</v>
      </c>
      <c r="L5" s="71">
        <v>56335</v>
      </c>
      <c r="M5" s="2">
        <f t="shared" si="1"/>
        <v>0.99</v>
      </c>
      <c r="O5" s="5">
        <v>2</v>
      </c>
      <c r="P5" s="71">
        <v>0</v>
      </c>
      <c r="Q5" s="71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71">
        <v>6714000</v>
      </c>
      <c r="G6" s="71">
        <v>-70497</v>
      </c>
      <c r="H6" s="2">
        <f t="shared" si="0"/>
        <v>-1.05</v>
      </c>
      <c r="J6" s="5">
        <v>3</v>
      </c>
      <c r="K6" s="71">
        <v>1271879</v>
      </c>
      <c r="L6" s="71">
        <v>-55655</v>
      </c>
      <c r="M6" s="2">
        <f t="shared" si="1"/>
        <v>-4.38</v>
      </c>
      <c r="O6" s="5">
        <v>3</v>
      </c>
      <c r="P6" s="71">
        <v>0</v>
      </c>
      <c r="Q6" s="71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71">
        <v>3403333</v>
      </c>
      <c r="G7" s="3">
        <v>-11231</v>
      </c>
      <c r="H7" s="2">
        <f t="shared" si="0"/>
        <v>-0.33</v>
      </c>
      <c r="J7" s="5">
        <v>4</v>
      </c>
      <c r="K7" s="71">
        <v>2876888</v>
      </c>
      <c r="L7" s="3">
        <v>-12946</v>
      </c>
      <c r="M7" s="2">
        <f t="shared" si="1"/>
        <v>-0.45</v>
      </c>
      <c r="O7" s="5">
        <v>4</v>
      </c>
      <c r="P7" s="71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71">
        <v>6778491</v>
      </c>
      <c r="G8" s="3">
        <v>156448</v>
      </c>
      <c r="H8" s="2">
        <f t="shared" si="0"/>
        <v>2.31</v>
      </c>
      <c r="J8" s="5">
        <v>5</v>
      </c>
      <c r="K8" s="71">
        <v>0</v>
      </c>
      <c r="L8" s="3">
        <v>0</v>
      </c>
      <c r="M8" s="2">
        <f t="shared" si="1"/>
        <v>0</v>
      </c>
      <c r="O8" s="5">
        <v>5</v>
      </c>
      <c r="P8" s="71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71">
        <v>0</v>
      </c>
      <c r="G9" s="71">
        <v>0</v>
      </c>
      <c r="H9" s="2">
        <f t="shared" si="0"/>
        <v>0</v>
      </c>
      <c r="J9" s="5">
        <v>6</v>
      </c>
      <c r="K9" s="71">
        <v>0</v>
      </c>
      <c r="L9" s="71">
        <v>0</v>
      </c>
      <c r="M9" s="2">
        <f t="shared" si="1"/>
        <v>0</v>
      </c>
      <c r="O9" s="5">
        <v>6</v>
      </c>
      <c r="P9" s="71">
        <v>0</v>
      </c>
      <c r="Q9" s="71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71">
        <v>0</v>
      </c>
      <c r="G10" s="3">
        <v>0</v>
      </c>
      <c r="H10" s="2">
        <f t="shared" si="0"/>
        <v>0</v>
      </c>
      <c r="J10" s="5">
        <v>7</v>
      </c>
      <c r="K10" s="71">
        <v>0</v>
      </c>
      <c r="L10" s="3">
        <v>0</v>
      </c>
      <c r="M10" s="2">
        <f t="shared" si="1"/>
        <v>0</v>
      </c>
      <c r="O10" s="5">
        <v>7</v>
      </c>
      <c r="P10" s="71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71">
        <v>0</v>
      </c>
      <c r="G11" s="3">
        <v>0</v>
      </c>
      <c r="H11" s="2">
        <f t="shared" si="0"/>
        <v>0</v>
      </c>
      <c r="J11" s="5">
        <v>8</v>
      </c>
      <c r="K11" s="71">
        <v>0</v>
      </c>
      <c r="L11" s="3">
        <v>0</v>
      </c>
      <c r="M11" s="2">
        <f t="shared" si="1"/>
        <v>0</v>
      </c>
      <c r="O11" s="5">
        <v>8</v>
      </c>
      <c r="P11" s="71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71">
        <v>0</v>
      </c>
      <c r="G12" s="71">
        <v>0</v>
      </c>
      <c r="H12" s="2">
        <f t="shared" si="0"/>
        <v>0</v>
      </c>
      <c r="J12" s="8">
        <v>9</v>
      </c>
      <c r="K12" s="71">
        <v>0</v>
      </c>
      <c r="L12" s="71">
        <v>0</v>
      </c>
      <c r="M12" s="2">
        <f t="shared" si="1"/>
        <v>0</v>
      </c>
      <c r="O12" s="8">
        <v>9</v>
      </c>
      <c r="P12" s="71">
        <v>0</v>
      </c>
      <c r="Q12" s="71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71">
        <v>0</v>
      </c>
      <c r="G13" s="3">
        <v>0</v>
      </c>
      <c r="H13" s="2">
        <f t="shared" si="0"/>
        <v>0</v>
      </c>
      <c r="J13" s="5">
        <v>10</v>
      </c>
      <c r="K13" s="71">
        <v>0</v>
      </c>
      <c r="L13" s="3">
        <v>0</v>
      </c>
      <c r="M13" s="2">
        <f t="shared" si="1"/>
        <v>0</v>
      </c>
      <c r="O13" s="5">
        <v>10</v>
      </c>
      <c r="P13" s="71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70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70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70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82" t="s">
        <v>176</v>
      </c>
      <c r="C25" s="182">
        <v>16696980</v>
      </c>
      <c r="E25" s="219" t="s">
        <v>177</v>
      </c>
      <c r="F25" s="220"/>
      <c r="G25" s="220"/>
      <c r="H25" s="221"/>
    </row>
    <row r="26" spans="1:8" x14ac:dyDescent="0.3">
      <c r="B26" s="184">
        <v>45301</v>
      </c>
      <c r="C26" s="2">
        <f xml:space="preserve"> C25 / 2</f>
        <v>8348490</v>
      </c>
      <c r="E26" s="183" t="s">
        <v>17</v>
      </c>
      <c r="F26" s="183" t="s">
        <v>14</v>
      </c>
      <c r="G26" s="183" t="s">
        <v>18</v>
      </c>
      <c r="H26" s="183" t="s">
        <v>21</v>
      </c>
    </row>
    <row r="27" spans="1:8" x14ac:dyDescent="0.3">
      <c r="B27" s="184">
        <v>45422</v>
      </c>
      <c r="C27" s="2">
        <f xml:space="preserve"> C25 / 2</f>
        <v>8348490</v>
      </c>
      <c r="E27" s="182">
        <v>1</v>
      </c>
      <c r="F27" s="71">
        <v>0</v>
      </c>
      <c r="G27" s="71">
        <v>0</v>
      </c>
      <c r="H27" s="2">
        <f t="shared" ref="H27:H37" si="3">ROUND((G27/IF(F27=0,1,F27))*100,2)</f>
        <v>0</v>
      </c>
    </row>
    <row r="28" spans="1:8" x14ac:dyDescent="0.3">
      <c r="E28" s="182">
        <v>2</v>
      </c>
      <c r="F28" s="71">
        <v>0</v>
      </c>
      <c r="G28" s="71">
        <v>0</v>
      </c>
      <c r="H28" s="2">
        <f t="shared" si="3"/>
        <v>0</v>
      </c>
    </row>
    <row r="29" spans="1:8" x14ac:dyDescent="0.3">
      <c r="E29" s="182">
        <v>3</v>
      </c>
      <c r="F29" s="71">
        <v>0</v>
      </c>
      <c r="G29" s="71">
        <v>0</v>
      </c>
      <c r="H29" s="2">
        <f t="shared" si="3"/>
        <v>0</v>
      </c>
    </row>
    <row r="30" spans="1:8" x14ac:dyDescent="0.3">
      <c r="E30" s="182">
        <v>4</v>
      </c>
      <c r="F30" s="71">
        <v>0</v>
      </c>
      <c r="G30" s="3">
        <v>0</v>
      </c>
      <c r="H30" s="2">
        <f t="shared" si="3"/>
        <v>0</v>
      </c>
    </row>
    <row r="31" spans="1:8" x14ac:dyDescent="0.3">
      <c r="E31" s="182">
        <v>5</v>
      </c>
      <c r="F31" s="71">
        <v>0</v>
      </c>
      <c r="G31" s="3">
        <v>0</v>
      </c>
      <c r="H31" s="2">
        <f t="shared" si="3"/>
        <v>0</v>
      </c>
    </row>
    <row r="32" spans="1:8" x14ac:dyDescent="0.3">
      <c r="E32" s="182">
        <v>6</v>
      </c>
      <c r="F32" s="71">
        <v>0</v>
      </c>
      <c r="G32" s="71">
        <v>0</v>
      </c>
      <c r="H32" s="2">
        <f t="shared" si="3"/>
        <v>0</v>
      </c>
    </row>
    <row r="33" spans="5:8" x14ac:dyDescent="0.3">
      <c r="E33" s="182">
        <v>7</v>
      </c>
      <c r="F33" s="71">
        <v>0</v>
      </c>
      <c r="G33" s="3">
        <v>0</v>
      </c>
      <c r="H33" s="2">
        <f t="shared" si="3"/>
        <v>0</v>
      </c>
    </row>
    <row r="34" spans="5:8" x14ac:dyDescent="0.3">
      <c r="E34" s="182">
        <v>8</v>
      </c>
      <c r="F34" s="71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71">
        <v>0</v>
      </c>
      <c r="G35" s="71">
        <v>0</v>
      </c>
      <c r="H35" s="2">
        <f t="shared" si="3"/>
        <v>0</v>
      </c>
    </row>
    <row r="36" spans="5:8" x14ac:dyDescent="0.3">
      <c r="E36" s="182">
        <v>10</v>
      </c>
      <c r="F36" s="71">
        <v>0</v>
      </c>
      <c r="G36" s="3">
        <v>0</v>
      </c>
      <c r="H36" s="2">
        <f t="shared" si="3"/>
        <v>0</v>
      </c>
    </row>
    <row r="37" spans="5:8" x14ac:dyDescent="0.3">
      <c r="E37" s="70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00" t="s">
        <v>40</v>
      </c>
      <c r="E3" s="200"/>
      <c r="F3" s="200"/>
      <c r="G3" s="200"/>
      <c r="H3" s="200"/>
      <c r="I3" s="200"/>
      <c r="J3" s="200"/>
      <c r="K3" s="200"/>
      <c r="L3" s="200"/>
      <c r="M3" s="200"/>
      <c r="N3" s="200"/>
    </row>
    <row r="4" spans="3:14" x14ac:dyDescent="0.3"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5" t="s">
        <v>54</v>
      </c>
      <c r="D9" s="55">
        <v>3.46</v>
      </c>
      <c r="E9" s="55">
        <v>3.49</v>
      </c>
      <c r="F9" s="55">
        <v>3.52</v>
      </c>
      <c r="G9" s="55">
        <v>3.51</v>
      </c>
      <c r="H9" s="55">
        <v>3.44</v>
      </c>
      <c r="I9" s="55">
        <v>3.36</v>
      </c>
      <c r="J9" s="55">
        <v>3.27</v>
      </c>
      <c r="K9" s="55">
        <v>3.23</v>
      </c>
    </row>
    <row r="10" spans="3:14" ht="17.25" thickBot="1" x14ac:dyDescent="0.35">
      <c r="C10" s="55" t="s">
        <v>55</v>
      </c>
      <c r="D10" s="55">
        <v>3.94</v>
      </c>
      <c r="E10" s="55">
        <v>4.0599999999999996</v>
      </c>
      <c r="F10" s="55">
        <v>4.08</v>
      </c>
      <c r="G10" s="55">
        <v>4.09</v>
      </c>
      <c r="H10" s="55">
        <v>4.0999999999999996</v>
      </c>
      <c r="I10" s="55">
        <v>4.1100000000000003</v>
      </c>
      <c r="J10" s="55">
        <v>4.12</v>
      </c>
      <c r="K10" s="55">
        <v>4.28</v>
      </c>
    </row>
    <row r="11" spans="3:14" ht="17.25" thickBot="1" x14ac:dyDescent="0.35">
      <c r="C11" s="55" t="s">
        <v>56</v>
      </c>
      <c r="D11" s="55">
        <v>4.03</v>
      </c>
      <c r="E11" s="55">
        <v>4.17</v>
      </c>
      <c r="F11" s="55">
        <v>4.17</v>
      </c>
      <c r="G11" s="55">
        <v>4.18</v>
      </c>
      <c r="H11" s="55">
        <v>4.1900000000000004</v>
      </c>
      <c r="I11" s="55">
        <v>4.21</v>
      </c>
      <c r="J11" s="55">
        <v>4.24</v>
      </c>
      <c r="K11" s="55">
        <v>4.4000000000000004</v>
      </c>
    </row>
    <row r="12" spans="3:14" ht="17.25" thickBot="1" x14ac:dyDescent="0.35">
      <c r="C12" s="55" t="s">
        <v>57</v>
      </c>
      <c r="D12" s="55">
        <v>4.08</v>
      </c>
      <c r="E12" s="55">
        <v>4.21</v>
      </c>
      <c r="F12" s="55">
        <v>4.22</v>
      </c>
      <c r="G12" s="55">
        <v>4.22</v>
      </c>
      <c r="H12" s="55">
        <v>4.2300000000000004</v>
      </c>
      <c r="I12" s="55">
        <v>4.24</v>
      </c>
      <c r="J12" s="55">
        <v>4.28</v>
      </c>
      <c r="K12" s="55">
        <v>4.46</v>
      </c>
    </row>
    <row r="13" spans="3:14" ht="17.25" thickBot="1" x14ac:dyDescent="0.35">
      <c r="C13" s="55" t="s">
        <v>58</v>
      </c>
      <c r="D13" s="55">
        <v>4.0999999999999996</v>
      </c>
      <c r="E13" s="55">
        <v>4.2300000000000004</v>
      </c>
      <c r="F13" s="55">
        <v>4.24</v>
      </c>
      <c r="G13" s="55">
        <v>4.25</v>
      </c>
      <c r="H13" s="55">
        <v>4.2699999999999996</v>
      </c>
      <c r="I13" s="55">
        <v>4.29</v>
      </c>
      <c r="J13" s="55">
        <v>4.33</v>
      </c>
      <c r="K13" s="55">
        <v>4.55</v>
      </c>
    </row>
    <row r="14" spans="3:14" ht="17.25" thickBot="1" x14ac:dyDescent="0.35">
      <c r="C14" s="55" t="s">
        <v>59</v>
      </c>
      <c r="D14" s="55">
        <v>4.59</v>
      </c>
      <c r="E14" s="55">
        <v>4.8</v>
      </c>
      <c r="F14" s="55">
        <v>4.8</v>
      </c>
      <c r="G14" s="55">
        <v>4.8099999999999996</v>
      </c>
      <c r="H14" s="55">
        <v>4.83</v>
      </c>
      <c r="I14" s="55">
        <v>4.84</v>
      </c>
      <c r="J14" s="55">
        <v>4.8899999999999997</v>
      </c>
      <c r="K14" s="55">
        <v>5.19</v>
      </c>
    </row>
    <row r="15" spans="3:14" ht="17.25" thickBot="1" x14ac:dyDescent="0.35">
      <c r="C15" s="55" t="s">
        <v>60</v>
      </c>
      <c r="D15" s="55">
        <v>4.7300000000000004</v>
      </c>
      <c r="E15" s="55">
        <v>4.96</v>
      </c>
      <c r="F15" s="55">
        <v>4.96</v>
      </c>
      <c r="G15" s="55">
        <v>4.97</v>
      </c>
      <c r="H15" s="55">
        <v>5</v>
      </c>
      <c r="I15" s="55">
        <v>5.01</v>
      </c>
      <c r="J15" s="55">
        <v>5.16</v>
      </c>
      <c r="K15" s="55">
        <v>5.65</v>
      </c>
    </row>
    <row r="16" spans="3:14" ht="17.25" thickBot="1" x14ac:dyDescent="0.35">
      <c r="C16" s="55" t="s">
        <v>61</v>
      </c>
      <c r="D16" s="55">
        <v>4.9400000000000004</v>
      </c>
      <c r="E16" s="55">
        <v>5.18</v>
      </c>
      <c r="F16" s="55">
        <v>5.21</v>
      </c>
      <c r="G16" s="55">
        <v>5.23</v>
      </c>
      <c r="H16" s="55">
        <v>5.3</v>
      </c>
      <c r="I16" s="55">
        <v>5.35</v>
      </c>
      <c r="J16" s="55">
        <v>5.61</v>
      </c>
      <c r="K16" s="55">
        <v>6.25</v>
      </c>
    </row>
    <row r="17" spans="2:12" ht="17.25" thickBot="1" x14ac:dyDescent="0.35">
      <c r="C17" s="55" t="s">
        <v>62</v>
      </c>
      <c r="D17" s="55">
        <v>5.6</v>
      </c>
      <c r="E17" s="55">
        <v>6.16</v>
      </c>
      <c r="F17" s="55">
        <v>6.5</v>
      </c>
      <c r="G17" s="55">
        <v>6.71</v>
      </c>
      <c r="H17" s="55">
        <v>7.07</v>
      </c>
      <c r="I17" s="55">
        <v>7.59</v>
      </c>
      <c r="J17" s="55">
        <v>8.1300000000000008</v>
      </c>
      <c r="K17" s="55">
        <v>8.34</v>
      </c>
    </row>
    <row r="18" spans="2:12" ht="17.25" thickBot="1" x14ac:dyDescent="0.35">
      <c r="C18" s="55" t="s">
        <v>63</v>
      </c>
      <c r="D18" s="55">
        <v>5.98</v>
      </c>
      <c r="E18" s="55">
        <v>6.66</v>
      </c>
      <c r="F18" s="55">
        <v>7.08</v>
      </c>
      <c r="G18" s="55">
        <v>7.38</v>
      </c>
      <c r="H18" s="55">
        <v>7.88</v>
      </c>
      <c r="I18" s="55">
        <v>8.5299999999999994</v>
      </c>
      <c r="J18" s="55">
        <v>9.18</v>
      </c>
      <c r="K18" s="55">
        <v>9.39</v>
      </c>
    </row>
    <row r="19" spans="2:12" ht="17.25" thickBot="1" x14ac:dyDescent="0.35">
      <c r="C19" s="55" t="s">
        <v>64</v>
      </c>
      <c r="D19" s="55">
        <v>6.66</v>
      </c>
      <c r="E19" s="55">
        <v>7.45</v>
      </c>
      <c r="F19" s="55">
        <v>8.02</v>
      </c>
      <c r="G19" s="55">
        <v>8.36</v>
      </c>
      <c r="H19" s="55">
        <v>8.99</v>
      </c>
      <c r="I19" s="55">
        <v>9.68</v>
      </c>
      <c r="J19" s="55">
        <v>10.55</v>
      </c>
      <c r="K19" s="55">
        <v>10.81</v>
      </c>
      <c r="L19" s="14">
        <f xml:space="preserve"> K19 / 100</f>
        <v>0.1081</v>
      </c>
    </row>
    <row r="21" spans="2:12" x14ac:dyDescent="0.3">
      <c r="C21" s="57" t="s">
        <v>92</v>
      </c>
      <c r="D21" s="57" t="s">
        <v>94</v>
      </c>
      <c r="E21" s="57" t="s">
        <v>95</v>
      </c>
      <c r="F21" s="57" t="s">
        <v>97</v>
      </c>
      <c r="G21" s="57" t="s">
        <v>96</v>
      </c>
      <c r="H21" s="57" t="s">
        <v>93</v>
      </c>
      <c r="I21" s="57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41">
        <f xml:space="preserve"> D22 + E22 + F22 + G22</f>
        <v>18921448</v>
      </c>
      <c r="E23" s="242"/>
      <c r="F23" s="242"/>
      <c r="G23" s="242"/>
      <c r="H23" s="3">
        <v>0</v>
      </c>
      <c r="I23" s="3">
        <f xml:space="preserve"> SUM(C23:H23)</f>
        <v>22261448</v>
      </c>
    </row>
    <row r="24" spans="2:12" x14ac:dyDescent="0.3">
      <c r="C24" s="58">
        <f xml:space="preserve"> C23/ I23 * 100</f>
        <v>15.003516393003727</v>
      </c>
      <c r="D24" s="243">
        <f xml:space="preserve"> D23 / I23 * 100</f>
        <v>84.996483606996279</v>
      </c>
      <c r="E24" s="244"/>
      <c r="F24" s="244"/>
      <c r="G24" s="245"/>
      <c r="H24" s="58">
        <f xml:space="preserve"> H23 / I23 * 100</f>
        <v>0</v>
      </c>
      <c r="I24" s="58">
        <f xml:space="preserve"> SUM(C24:H24)</f>
        <v>100</v>
      </c>
    </row>
    <row r="25" spans="2:12" x14ac:dyDescent="0.3">
      <c r="C25" s="56"/>
      <c r="D25" s="59">
        <f xml:space="preserve"> D22 / D23 * 100</f>
        <v>27.587740642259512</v>
      </c>
      <c r="E25" s="59">
        <f xml:space="preserve"> E22 / D23 * 100</f>
        <v>4.1073495009472847</v>
      </c>
      <c r="F25" s="59">
        <f xml:space="preserve"> F22 / D23 * 100</f>
        <v>19.808922657504858</v>
      </c>
      <c r="G25" s="5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34" t="s">
        <v>105</v>
      </c>
      <c r="C27" s="236" t="s">
        <v>121</v>
      </c>
      <c r="D27" s="246" t="s">
        <v>103</v>
      </c>
      <c r="E27" s="247"/>
      <c r="F27" s="248"/>
      <c r="G27" s="234" t="s">
        <v>108</v>
      </c>
      <c r="H27" s="238" t="s">
        <v>124</v>
      </c>
      <c r="I27" s="249" t="s">
        <v>101</v>
      </c>
      <c r="J27" s="234" t="s">
        <v>111</v>
      </c>
      <c r="K27" s="234" t="s">
        <v>122</v>
      </c>
    </row>
    <row r="28" spans="2:12" ht="17.25" thickBot="1" x14ac:dyDescent="0.35">
      <c r="B28" s="235"/>
      <c r="C28" s="237"/>
      <c r="D28" s="234" t="s">
        <v>102</v>
      </c>
      <c r="E28" s="238" t="s">
        <v>107</v>
      </c>
      <c r="F28" s="239" t="s">
        <v>110</v>
      </c>
      <c r="G28" s="235"/>
      <c r="H28" s="235"/>
      <c r="I28" s="250"/>
      <c r="J28" s="235"/>
      <c r="K28" s="235"/>
    </row>
    <row r="29" spans="2:12" ht="37.5" customHeight="1" thickBot="1" x14ac:dyDescent="0.35">
      <c r="B29" s="235"/>
      <c r="C29" s="237"/>
      <c r="D29" s="235"/>
      <c r="E29" s="235"/>
      <c r="F29" s="240"/>
      <c r="G29" s="235"/>
      <c r="H29" s="235"/>
      <c r="I29" s="72" t="s">
        <v>104</v>
      </c>
      <c r="J29" s="251"/>
      <c r="K29" s="251"/>
    </row>
    <row r="30" spans="2:12" x14ac:dyDescent="0.3">
      <c r="B30" s="216" t="s">
        <v>106</v>
      </c>
      <c r="C30" s="230">
        <v>521300000000</v>
      </c>
      <c r="D30" s="75">
        <v>521300000000</v>
      </c>
      <c r="E30" s="74">
        <v>0.46</v>
      </c>
      <c r="F30" s="76">
        <v>10.81</v>
      </c>
      <c r="G30" s="225">
        <f xml:space="preserve"> C30 + D31</f>
        <v>22182978723.404297</v>
      </c>
      <c r="H30" s="230">
        <v>65480000</v>
      </c>
      <c r="I30" s="232">
        <f xml:space="preserve"> G30 / H30</f>
        <v>338.77487360116521</v>
      </c>
      <c r="J30" s="223" t="s">
        <v>109</v>
      </c>
      <c r="K30" s="225">
        <f xml:space="preserve"> D30 / H30</f>
        <v>7961.2095296273674</v>
      </c>
    </row>
    <row r="31" spans="2:12" ht="17.25" thickBot="1" x14ac:dyDescent="0.35">
      <c r="B31" s="218"/>
      <c r="C31" s="231"/>
      <c r="D31" s="227">
        <f xml:space="preserve"> (D30 * (E30 - F30)) / F30</f>
        <v>-499117021276.5957</v>
      </c>
      <c r="E31" s="228"/>
      <c r="F31" s="229"/>
      <c r="G31" s="218"/>
      <c r="H31" s="231"/>
      <c r="I31" s="233"/>
      <c r="J31" s="224"/>
      <c r="K31" s="226"/>
    </row>
    <row r="32" spans="2:12" x14ac:dyDescent="0.3">
      <c r="B32" s="216" t="s">
        <v>120</v>
      </c>
      <c r="C32" s="230">
        <v>4679754000</v>
      </c>
      <c r="D32" s="75">
        <v>4679754000</v>
      </c>
      <c r="E32" s="74">
        <v>0</v>
      </c>
      <c r="F32" s="76">
        <v>10.81</v>
      </c>
      <c r="G32" s="225">
        <f xml:space="preserve"> C32 + D33</f>
        <v>0</v>
      </c>
      <c r="H32" s="230">
        <v>583000000</v>
      </c>
      <c r="I32" s="232">
        <f xml:space="preserve"> G32 / H32</f>
        <v>0</v>
      </c>
      <c r="J32" s="223" t="s">
        <v>109</v>
      </c>
      <c r="K32" s="225">
        <f xml:space="preserve"> D32 / H32</f>
        <v>8.0270222984562611</v>
      </c>
    </row>
    <row r="33" spans="1:11" ht="17.25" thickBot="1" x14ac:dyDescent="0.35">
      <c r="B33" s="218"/>
      <c r="C33" s="231"/>
      <c r="D33" s="227">
        <f xml:space="preserve"> (D32 * (E32 - F32)) / F32</f>
        <v>-4679754000</v>
      </c>
      <c r="E33" s="228"/>
      <c r="F33" s="229"/>
      <c r="G33" s="218"/>
      <c r="H33" s="231"/>
      <c r="I33" s="233"/>
      <c r="J33" s="224"/>
      <c r="K33" s="226"/>
    </row>
    <row r="34" spans="1:11" x14ac:dyDescent="0.3">
      <c r="B34" s="216" t="s">
        <v>126</v>
      </c>
      <c r="C34" s="230">
        <v>10054000000</v>
      </c>
      <c r="D34" s="75">
        <v>10054000000</v>
      </c>
      <c r="E34" s="74">
        <v>2.72</v>
      </c>
      <c r="F34" s="76">
        <v>10.81</v>
      </c>
      <c r="G34" s="225">
        <f xml:space="preserve"> C34 + D35</f>
        <v>2529776133.2099915</v>
      </c>
      <c r="H34" s="230">
        <v>1792000000</v>
      </c>
      <c r="I34" s="232">
        <f xml:space="preserve"> G34 / H34</f>
        <v>1.4117054314787898</v>
      </c>
      <c r="J34" s="223" t="s">
        <v>109</v>
      </c>
      <c r="K34" s="225">
        <f xml:space="preserve"> D34 / H34</f>
        <v>5.6104910714285712</v>
      </c>
    </row>
    <row r="35" spans="1:11" ht="17.25" thickBot="1" x14ac:dyDescent="0.35">
      <c r="B35" s="218"/>
      <c r="C35" s="231"/>
      <c r="D35" s="227">
        <f xml:space="preserve"> (D34 * (E34 - F34)) / F34</f>
        <v>-7524223866.7900085</v>
      </c>
      <c r="E35" s="228"/>
      <c r="F35" s="229"/>
      <c r="G35" s="218"/>
      <c r="H35" s="231"/>
      <c r="I35" s="233"/>
      <c r="J35" s="224"/>
      <c r="K35" s="226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3" customFormat="1" x14ac:dyDescent="0.3"/>
    <row r="41" spans="1:11" ht="17.25" thickBot="1" x14ac:dyDescent="0.35"/>
    <row r="42" spans="1:11" ht="50.25" thickBot="1" x14ac:dyDescent="0.35">
      <c r="B42" s="78" t="s">
        <v>123</v>
      </c>
      <c r="C42" s="79" t="s">
        <v>114</v>
      </c>
      <c r="D42" s="79" t="s">
        <v>112</v>
      </c>
      <c r="E42" s="80" t="s">
        <v>113</v>
      </c>
      <c r="F42" s="98"/>
    </row>
    <row r="43" spans="1:11" x14ac:dyDescent="0.3">
      <c r="A43" s="97">
        <v>2021</v>
      </c>
      <c r="B43" s="77" t="s">
        <v>115</v>
      </c>
      <c r="C43" s="73">
        <v>5950076000</v>
      </c>
      <c r="D43" s="73">
        <v>1344380000</v>
      </c>
      <c r="E43" s="73">
        <f xml:space="preserve"> C43 - D43</f>
        <v>4605696000</v>
      </c>
      <c r="F43" s="99"/>
    </row>
    <row r="44" spans="1:11" x14ac:dyDescent="0.3">
      <c r="A44" s="97">
        <v>2022</v>
      </c>
      <c r="B44" s="77" t="s">
        <v>115</v>
      </c>
      <c r="C44" s="73">
        <v>5764276000</v>
      </c>
      <c r="D44" s="73">
        <v>1704062000</v>
      </c>
      <c r="E44" s="73">
        <f xml:space="preserve"> C44 - D44</f>
        <v>4060214000</v>
      </c>
      <c r="F44" s="99"/>
    </row>
    <row r="45" spans="1:11" x14ac:dyDescent="0.3">
      <c r="A45" s="111" t="s">
        <v>165</v>
      </c>
      <c r="B45" s="77" t="s">
        <v>115</v>
      </c>
      <c r="C45" s="73">
        <v>5654093000</v>
      </c>
      <c r="D45" s="73">
        <v>1732443000</v>
      </c>
      <c r="E45" s="73">
        <f xml:space="preserve"> C45 - D45</f>
        <v>3921650000</v>
      </c>
      <c r="F45" s="99"/>
    </row>
    <row r="46" spans="1:11" ht="17.25" thickBot="1" x14ac:dyDescent="0.35"/>
    <row r="47" spans="1:11" ht="33.75" thickBot="1" x14ac:dyDescent="0.35">
      <c r="B47" s="78" t="s">
        <v>123</v>
      </c>
      <c r="C47" s="81" t="s">
        <v>116</v>
      </c>
      <c r="D47" s="79" t="s">
        <v>117</v>
      </c>
      <c r="E47" s="79" t="s">
        <v>118</v>
      </c>
      <c r="F47" s="82" t="s">
        <v>102</v>
      </c>
    </row>
    <row r="48" spans="1:11" x14ac:dyDescent="0.3">
      <c r="A48" s="110">
        <v>2021</v>
      </c>
      <c r="B48" s="77" t="s">
        <v>115</v>
      </c>
      <c r="C48" s="73">
        <v>5947000</v>
      </c>
      <c r="D48" s="73">
        <v>7070710000</v>
      </c>
      <c r="E48" s="73">
        <v>2396903000</v>
      </c>
      <c r="F48" s="73">
        <f xml:space="preserve"> D48 + C48 - E48</f>
        <v>4679754000</v>
      </c>
    </row>
    <row r="49" spans="1:7" x14ac:dyDescent="0.3">
      <c r="A49" s="110">
        <v>2022</v>
      </c>
      <c r="B49" s="77" t="s">
        <v>115</v>
      </c>
      <c r="C49" s="73">
        <v>6084000</v>
      </c>
      <c r="D49" s="73">
        <v>7297306000</v>
      </c>
      <c r="E49" s="73">
        <v>3120911000</v>
      </c>
      <c r="F49" s="73">
        <f xml:space="preserve"> D49 + C49 - E49</f>
        <v>4182479000</v>
      </c>
    </row>
    <row r="50" spans="1:7" x14ac:dyDescent="0.3">
      <c r="A50" s="111" t="s">
        <v>165</v>
      </c>
      <c r="B50" s="77" t="s">
        <v>115</v>
      </c>
      <c r="C50" s="73">
        <v>6120000</v>
      </c>
      <c r="D50" s="73">
        <v>7360887000</v>
      </c>
      <c r="E50" s="73">
        <v>3327472000</v>
      </c>
      <c r="F50" s="73">
        <f xml:space="preserve"> D50 + C50 - E50</f>
        <v>4039535000</v>
      </c>
    </row>
    <row r="51" spans="1:7" ht="17.25" thickBot="1" x14ac:dyDescent="0.35"/>
    <row r="52" spans="1:7" ht="66.75" thickBot="1" x14ac:dyDescent="0.35">
      <c r="B52" s="78" t="s">
        <v>123</v>
      </c>
      <c r="C52" s="94" t="s">
        <v>119</v>
      </c>
      <c r="D52" s="95" t="s">
        <v>127</v>
      </c>
      <c r="E52" s="100" t="s">
        <v>128</v>
      </c>
      <c r="F52" s="101" t="s">
        <v>130</v>
      </c>
      <c r="G52" s="101" t="s">
        <v>129</v>
      </c>
    </row>
    <row r="53" spans="1:7" x14ac:dyDescent="0.3">
      <c r="A53" s="97">
        <v>2021</v>
      </c>
      <c r="B53" s="77" t="s">
        <v>115</v>
      </c>
      <c r="C53" s="92">
        <f xml:space="preserve"> F48 / C43 * 100</f>
        <v>78.650323121923151</v>
      </c>
      <c r="D53" s="93">
        <f>(C48-F48)/C48 *100</f>
        <v>-78591.003867496212</v>
      </c>
      <c r="E53" s="102">
        <v>50</v>
      </c>
      <c r="F53" s="103">
        <v>594729610</v>
      </c>
      <c r="G53" s="104">
        <f xml:space="preserve"> E53 * F53</f>
        <v>29736480500</v>
      </c>
    </row>
    <row r="54" spans="1:7" x14ac:dyDescent="0.3">
      <c r="A54" s="97">
        <v>2022</v>
      </c>
      <c r="B54" s="77" t="s">
        <v>115</v>
      </c>
      <c r="C54" s="92">
        <f xml:space="preserve"> F49 / C44 * 100</f>
        <v>72.55861794265229</v>
      </c>
      <c r="D54" s="93">
        <f>(C49-F49)/C49 *100</f>
        <v>-68645.545693622611</v>
      </c>
      <c r="E54" s="2">
        <v>13.33</v>
      </c>
      <c r="F54" s="103">
        <v>608421785</v>
      </c>
      <c r="G54" s="104">
        <f xml:space="preserve"> E54 * F54</f>
        <v>8110262394.0500002</v>
      </c>
    </row>
    <row r="55" spans="1:7" x14ac:dyDescent="0.3">
      <c r="A55" s="111" t="s">
        <v>165</v>
      </c>
      <c r="B55" s="77" t="s">
        <v>115</v>
      </c>
      <c r="C55" s="92">
        <f xml:space="preserve"> F50 / C45 * 100</f>
        <v>71.444438568661667</v>
      </c>
      <c r="D55" s="93">
        <f>(C50-F50)/C50 *100</f>
        <v>-65905.473856209152</v>
      </c>
      <c r="E55" s="2">
        <v>8</v>
      </c>
      <c r="F55" s="103">
        <v>611951626</v>
      </c>
      <c r="G55" s="104">
        <f xml:space="preserve"> E55 * F55</f>
        <v>4895613008</v>
      </c>
    </row>
    <row r="56" spans="1:7" ht="17.25" thickBot="1" x14ac:dyDescent="0.35"/>
    <row r="57" spans="1:7" ht="17.25" thickBot="1" x14ac:dyDescent="0.35">
      <c r="B57" s="78" t="s">
        <v>123</v>
      </c>
      <c r="C57" s="105" t="s">
        <v>131</v>
      </c>
      <c r="D57" s="107" t="s">
        <v>132</v>
      </c>
      <c r="E57" s="45" t="s">
        <v>134</v>
      </c>
      <c r="F57" s="45" t="s">
        <v>133</v>
      </c>
      <c r="G57" s="106" t="s">
        <v>135</v>
      </c>
    </row>
    <row r="58" spans="1:7" x14ac:dyDescent="0.3">
      <c r="A58" s="97">
        <v>2021</v>
      </c>
      <c r="B58" s="77" t="s">
        <v>115</v>
      </c>
      <c r="C58" s="102">
        <v>4208</v>
      </c>
      <c r="D58" s="102">
        <v>24.3</v>
      </c>
      <c r="E58" s="102"/>
      <c r="F58" s="102"/>
      <c r="G58" s="102"/>
    </row>
    <row r="59" spans="1:7" x14ac:dyDescent="0.3">
      <c r="A59" s="97">
        <v>2022</v>
      </c>
      <c r="B59" s="77" t="s">
        <v>115</v>
      </c>
      <c r="C59" s="2">
        <v>3939</v>
      </c>
      <c r="D59" s="2">
        <v>13.33</v>
      </c>
      <c r="E59" s="56">
        <f xml:space="preserve"> C54 - C53</f>
        <v>-6.0917051792708605</v>
      </c>
      <c r="F59" s="2">
        <f xml:space="preserve"> (C59 - C58) / C58 * 100</f>
        <v>-6.3925855513307983</v>
      </c>
      <c r="G59" s="108">
        <f xml:space="preserve">  D58 * ((100 + E59) / 100) * ((100 + F59) / 100)</f>
        <v>21.360945796487893</v>
      </c>
    </row>
    <row r="60" spans="1:7" x14ac:dyDescent="0.3">
      <c r="A60" s="111" t="s">
        <v>165</v>
      </c>
      <c r="B60" s="77" t="s">
        <v>115</v>
      </c>
      <c r="C60" s="2">
        <v>4119</v>
      </c>
      <c r="D60" s="2">
        <v>8</v>
      </c>
      <c r="E60" s="56">
        <f xml:space="preserve"> C55 - C54</f>
        <v>-1.1141793739906234</v>
      </c>
      <c r="F60" s="2">
        <f xml:space="preserve"> (C60 - C59) / C59 * 100</f>
        <v>4.5696877380045704</v>
      </c>
      <c r="G60" s="108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8" t="s">
        <v>123</v>
      </c>
      <c r="C2" s="79" t="s">
        <v>114</v>
      </c>
      <c r="D2" s="79" t="s">
        <v>112</v>
      </c>
      <c r="E2" s="80" t="s">
        <v>113</v>
      </c>
      <c r="F2" s="98"/>
    </row>
    <row r="3" spans="1:7" x14ac:dyDescent="0.3">
      <c r="A3" s="97">
        <v>2022</v>
      </c>
      <c r="B3" s="77" t="s">
        <v>140</v>
      </c>
      <c r="C3" s="73">
        <v>904912596</v>
      </c>
      <c r="D3" s="73">
        <v>380745977</v>
      </c>
      <c r="E3" s="73">
        <f xml:space="preserve"> C3 - D3</f>
        <v>524166619</v>
      </c>
      <c r="F3" s="99"/>
    </row>
    <row r="4" spans="1:7" ht="17.25" thickBot="1" x14ac:dyDescent="0.35"/>
    <row r="5" spans="1:7" ht="66.75" thickBot="1" x14ac:dyDescent="0.35">
      <c r="B5" s="78" t="s">
        <v>123</v>
      </c>
      <c r="C5" s="81" t="s">
        <v>116</v>
      </c>
      <c r="D5" s="79" t="s">
        <v>117</v>
      </c>
      <c r="E5" s="79" t="s">
        <v>118</v>
      </c>
      <c r="F5" s="82" t="s">
        <v>102</v>
      </c>
    </row>
    <row r="6" spans="1:7" x14ac:dyDescent="0.3">
      <c r="A6" s="97">
        <v>2022</v>
      </c>
      <c r="B6" s="77" t="s">
        <v>140</v>
      </c>
      <c r="C6" s="73"/>
      <c r="D6" s="73"/>
      <c r="E6" s="73"/>
      <c r="F6" s="73"/>
    </row>
    <row r="7" spans="1:7" ht="17.25" thickBot="1" x14ac:dyDescent="0.35"/>
    <row r="8" spans="1:7" ht="116.25" thickBot="1" x14ac:dyDescent="0.35">
      <c r="B8" s="78" t="s">
        <v>123</v>
      </c>
      <c r="C8" s="94" t="s">
        <v>119</v>
      </c>
      <c r="D8" s="95" t="s">
        <v>127</v>
      </c>
      <c r="E8" s="100" t="s">
        <v>128</v>
      </c>
      <c r="F8" s="101" t="s">
        <v>130</v>
      </c>
      <c r="G8" s="101" t="s">
        <v>129</v>
      </c>
    </row>
    <row r="9" spans="1:7" x14ac:dyDescent="0.3">
      <c r="A9" s="97">
        <v>2022</v>
      </c>
      <c r="B9" s="77" t="s">
        <v>140</v>
      </c>
      <c r="C9" s="92">
        <f xml:space="preserve"> F6 / C3 * 100</f>
        <v>0</v>
      </c>
      <c r="D9" s="93" t="e">
        <f>(C6-F6)/C6 *100</f>
        <v>#DIV/0!</v>
      </c>
      <c r="E9" s="2">
        <v>5.6</v>
      </c>
      <c r="F9" s="103">
        <v>175430235</v>
      </c>
      <c r="G9" s="104">
        <f xml:space="preserve"> E9 * F9</f>
        <v>982409315.99999988</v>
      </c>
    </row>
    <row r="11" spans="1:7" ht="17.25" thickBot="1" x14ac:dyDescent="0.35"/>
    <row r="12" spans="1:7" ht="17.25" thickBot="1" x14ac:dyDescent="0.35">
      <c r="B12" s="78" t="s">
        <v>123</v>
      </c>
      <c r="C12" s="105" t="s">
        <v>131</v>
      </c>
      <c r="D12" s="107" t="s">
        <v>132</v>
      </c>
      <c r="E12" s="45" t="s">
        <v>134</v>
      </c>
      <c r="F12" s="45" t="s">
        <v>133</v>
      </c>
      <c r="G12" s="106" t="s">
        <v>135</v>
      </c>
    </row>
    <row r="13" spans="1:7" x14ac:dyDescent="0.3">
      <c r="A13" s="97">
        <v>2022</v>
      </c>
      <c r="B13" s="77" t="s">
        <v>140</v>
      </c>
      <c r="C13" s="2">
        <v>3939</v>
      </c>
      <c r="D13" s="2">
        <v>5.6</v>
      </c>
      <c r="E13" s="56" t="e">
        <f xml:space="preserve"> C9 -#REF!</f>
        <v>#REF!</v>
      </c>
      <c r="F13" s="2" t="e">
        <f xml:space="preserve"> (C13 -#REF!) /#REF! * 100</f>
        <v>#REF!</v>
      </c>
      <c r="G13" s="108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42" t="s">
        <v>151</v>
      </c>
      <c r="B29" s="242"/>
      <c r="C29" s="242"/>
    </row>
    <row r="30" spans="1:11" x14ac:dyDescent="0.3">
      <c r="A30" s="2">
        <v>1</v>
      </c>
      <c r="B30" s="242" t="s">
        <v>152</v>
      </c>
      <c r="C30" s="2" t="s">
        <v>153</v>
      </c>
    </row>
    <row r="31" spans="1:11" x14ac:dyDescent="0.3">
      <c r="A31" s="2">
        <v>2</v>
      </c>
      <c r="B31" s="242"/>
      <c r="C31" s="2" t="s">
        <v>154</v>
      </c>
    </row>
    <row r="32" spans="1:11" x14ac:dyDescent="0.3">
      <c r="A32" s="2">
        <v>3</v>
      </c>
      <c r="B32" s="242"/>
      <c r="C32" s="2" t="s">
        <v>155</v>
      </c>
    </row>
    <row r="33" spans="1:3" x14ac:dyDescent="0.3">
      <c r="A33" s="2">
        <v>4</v>
      </c>
      <c r="B33" s="242"/>
      <c r="C33" s="2" t="s">
        <v>156</v>
      </c>
    </row>
    <row r="34" spans="1:3" x14ac:dyDescent="0.3">
      <c r="A34" s="2">
        <v>5</v>
      </c>
      <c r="B34" s="242" t="s">
        <v>160</v>
      </c>
      <c r="C34" s="2" t="s">
        <v>157</v>
      </c>
    </row>
    <row r="35" spans="1:3" x14ac:dyDescent="0.3">
      <c r="A35" s="2">
        <v>6</v>
      </c>
      <c r="B35" s="242"/>
      <c r="C35" s="2" t="s">
        <v>158</v>
      </c>
    </row>
    <row r="36" spans="1:3" x14ac:dyDescent="0.3">
      <c r="A36" s="2">
        <v>7</v>
      </c>
      <c r="B36" s="242"/>
      <c r="C36" s="2" t="s">
        <v>159</v>
      </c>
    </row>
    <row r="37" spans="1:3" x14ac:dyDescent="0.3">
      <c r="A37" s="2">
        <v>8</v>
      </c>
      <c r="B37" s="242" t="s">
        <v>161</v>
      </c>
      <c r="C37" s="2" t="s">
        <v>162</v>
      </c>
    </row>
    <row r="38" spans="1:3" x14ac:dyDescent="0.3">
      <c r="A38" s="2">
        <v>9</v>
      </c>
      <c r="B38" s="242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198" t="s">
        <v>70</v>
      </c>
      <c r="C2" s="198"/>
      <c r="E2" s="198" t="s">
        <v>71</v>
      </c>
      <c r="F2" s="198"/>
      <c r="H2" s="198" t="s">
        <v>72</v>
      </c>
      <c r="I2" s="198"/>
      <c r="K2" s="198" t="s">
        <v>73</v>
      </c>
      <c r="L2" s="198"/>
      <c r="N2" s="198" t="s">
        <v>74</v>
      </c>
      <c r="O2" s="198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2023-06-07T08:45:44Z</dcterms:modified>
</cp:coreProperties>
</file>