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907C6A26-5338-465D-B6B0-FFFDF249E23A}" xr6:coauthVersionLast="36" xr6:coauthVersionMax="47" xr10:uidLastSave="{00000000-0000-0000-0000-000000000000}"/>
  <bookViews>
    <workbookView xWindow="0" yWindow="1575" windowWidth="23190" windowHeight="13905" xr2:uid="{00000000-000D-0000-FFFF-FFFF00000000}"/>
  </bookViews>
  <sheets>
    <sheet name="시나리오" sheetId="18" r:id="rId1"/>
    <sheet name="생활패턴" sheetId="5" r:id="rId2"/>
    <sheet name="Sheet1" sheetId="21" r:id="rId3"/>
    <sheet name="캐릭터브랜드사업" sheetId="20" r:id="rId4"/>
    <sheet name="차량구매" sheetId="19" r:id="rId5"/>
    <sheet name="플러그파워" sheetId="11" r:id="rId6"/>
    <sheet name="금융사이클" sheetId="10" r:id="rId7"/>
    <sheet name="단타일지" sheetId="9" r:id="rId8"/>
    <sheet name="2022단타일지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K36" i="18" l="1"/>
  <c r="I8" i="21"/>
  <c r="I7" i="21"/>
  <c r="S23" i="5" l="1"/>
  <c r="I113" i="19" l="1"/>
  <c r="J111" i="19"/>
  <c r="K113" i="19" s="1"/>
  <c r="H33" i="18" l="1"/>
  <c r="H34" i="18" s="1"/>
  <c r="H35" i="18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s="1"/>
  <c r="S35" i="18" s="1"/>
  <c r="V19" i="5" l="1"/>
  <c r="C20" i="5" s="1"/>
  <c r="P52" i="18"/>
  <c r="Q36" i="18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<sst xmlns="http://schemas.openxmlformats.org/spreadsheetml/2006/main" count="398" uniqueCount="201">
  <si>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</si>
  <si>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</si>
  <si>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</si>
  <si>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</si>
  <si>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</si>
  <si>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</si>
  <si>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</si>
  <si>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</si>
  <si>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</si>
  <si>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</si>
  <si>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</si>
  <si>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</si>
  <si>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</si>
  <si>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</si>
  <si>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</si>
  <si>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</si>
  <si>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</si>
  <si>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</si>
  <si>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</si>
  <si>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</si>
  <si>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</si>
  <si>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</si>
  <si>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</si>
  <si>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</si>
  <si>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</si>
  <si>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</si>
  <si>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</si>
  <si>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</si>
  <si>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</si>
  <si>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</si>
  <si>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</si>
  <si>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</si>
  <si>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</si>
  <si>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</si>
  <si>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</si>
  <si>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</si>
  <si>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</si>
  <si>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</si>
  <si>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</si>
  <si>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</si>
  <si>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</si>
  <si>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</si>
  <si>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</si>
  <si>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</si>
  <si>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</si>
  <si>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</si>
  <si>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</si>
  <si>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</si>
  <si>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</si>
  <si>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</si>
  <si>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</si>
  <si>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</si>
  <si>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</si>
  <si>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</si>
  <si>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</si>
  <si>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</si>
  <si>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</si>
  <si>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</si>
  <si>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</si>
  <si>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</si>
  <si>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</si>
  <si>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</si>
  <si>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</si>
  <si>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</si>
  <si>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</si>
  <si>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</si>
  <si>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</si>
  <si>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</si>
  <si>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</si>
  <si>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</si>
  <si>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</si>
  <si>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</si>
  <si>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</si>
  <si>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</si>
  <si>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</si>
  <si>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</si>
  <si>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</si>
  <si>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</si>
  <si>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</si>
  <si>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</si>
  <si>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</si>
  <si>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</si>
  <si>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</si>
  <si>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</si>
  <si>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</si>
  <si>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</si>
  <si>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</si>
  <si>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</si>
  <si>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</si>
  <si>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</si>
  <si>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</si>
  <si>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</si>
  <si>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</si>
  <si>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</si>
  <si>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</si>
  <si>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</si>
  <si>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</si>
  <si>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</si>
  <si>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</si>
  <si>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</si>
  <si>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</si>
  <si>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</si>
  <si>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</si>
  <si>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</si>
  <si>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</si>
  <si>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</si>
  <si>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</si>
  <si>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</si>
  <si>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</si>
  <si>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</si>
  <si>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</si>
  <si>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</si>
  <si>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</si>
  <si>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</si>
  <si>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</si>
  <si>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</si>
  <si>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</si>
  <si>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</si>
  <si>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</si>
  <si>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</si>
  <si>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</si>
  <si>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</si>
  <si>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</si>
  <si>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</si>
  <si>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</si>
  <si>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</si>
  <si>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</si>
  <si>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</si>
  <si>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</si>
  <si>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</si>
  <si>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</si>
  <si>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</si>
  <si>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</si>
  <si>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</si>
  <si>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</si>
  <si>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</si>
  <si>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</si>
  <si>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</si>
  <si>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</si>
  <si>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</si>
  <si>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</si>
  <si>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</si>
  <si>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</si>
  <si>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</si>
  <si>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</si>
  <si>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</si>
  <si>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</si>
  <si>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</si>
  <si>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</si>
  <si>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</si>
  <si>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</si>
  <si>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</si>
  <si>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</si>
  <si>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</si>
  <si>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</si>
  <si>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</si>
  <si>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</si>
  <si>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</si>
  <si>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</si>
  <si>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</si>
  <si>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</si>
  <si>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</si>
  <si>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</si>
  <si>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</si>
  <si>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</si>
  <si>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</si>
  <si>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</si>
  <si>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</si>
  <si>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</si>
  <si>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</si>
  <si>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</si>
  <si>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</si>
  <si>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</si>
  <si>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</si>
  <si>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</si>
  <si>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</si>
  <si>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</si>
  <si>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</si>
  <si>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</si>
  <si>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</si>
  <si>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</si>
  <si>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</si>
  <si>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</si>
  <si>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</si>
  <si>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</si>
  <si>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</si>
  <si>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</si>
  <si>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</si>
  <si>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</si>
  <si>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</si>
  <si>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</si>
  <si>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통신판매업 신고</t>
    <phoneticPr fontId="1" type="noConversion"/>
  </si>
  <si>
    <t>8개 샘플 구매</t>
    <phoneticPr fontId="1" type="noConversion"/>
  </si>
  <si>
    <t>314위안</t>
    <phoneticPr fontId="1" type="noConversion"/>
  </si>
  <si>
    <t xml:space="preserve">원금 7000만원 대출 3억 5천 기준 (280,000,000)  ,  (쳥약통장700 + 보증금5400) </t>
    <phoneticPr fontId="1" type="noConversion"/>
  </si>
  <si>
    <t>990위안</t>
    <phoneticPr fontId="1" type="noConversion"/>
  </si>
  <si>
    <t>100개 구매</t>
    <phoneticPr fontId="1" type="noConversion"/>
  </si>
  <si>
    <t>물류비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</si>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</sst>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3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abSelected="1" topLeftCell="A22" workbookViewId="0">
      <selection activeCell="I39" sqref="I39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9"/>
      <c r="B1" s="279"/>
      <c r="C1" s="279"/>
      <c r="D1" s="280" t="s">
        <v>84</v>
      </c>
      <c r="E1" s="281"/>
      <c r="F1" s="281"/>
      <c r="G1" s="281"/>
      <c r="H1" s="285" t="s">
        <v>174</v>
      </c>
      <c r="I1" s="285"/>
      <c r="J1" s="282" t="s">
        <v>164</v>
      </c>
      <c r="K1" s="283"/>
      <c r="L1" s="284"/>
      <c r="M1" s="275" t="s">
        <v>165</v>
      </c>
      <c r="N1" s="276"/>
      <c r="O1" s="276"/>
      <c r="P1" s="277"/>
      <c r="Q1" s="273" t="s">
        <v>189</v>
      </c>
      <c r="R1" s="271" t="s">
        <v>177</v>
      </c>
      <c r="S1" s="272" t="s">
        <v>178</v>
      </c>
    </row>
    <row r="2" spans="1:20" ht="33" x14ac:dyDescent="0.3">
      <c r="A2" s="279"/>
      <c r="B2" s="279"/>
      <c r="C2" s="279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73"/>
      <c r="R2" s="271"/>
      <c r="S2" s="272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78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78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78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78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78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78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78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78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78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78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78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78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70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70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70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70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70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70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70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70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70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70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70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70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74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70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70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70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70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70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70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35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70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324" customFormat="1" x14ac:dyDescent="0.3">
      <c r="B36" s="270"/>
      <c r="C36" s="325">
        <v>9</v>
      </c>
      <c r="D36" s="326">
        <v>0</v>
      </c>
      <c r="E36" s="326">
        <v>0</v>
      </c>
      <c r="F36" s="326">
        <v>0</v>
      </c>
      <c r="G36" s="327">
        <v>0</v>
      </c>
      <c r="H36" s="328">
        <v>0</v>
      </c>
      <c r="I36" s="328">
        <v>70000000</v>
      </c>
      <c r="J36" s="328">
        <v>54000000</v>
      </c>
      <c r="K36" s="329">
        <f xml:space="preserve"> (K35 + G36 + F36) + ((K35 + G36 + F36) * L36 ) - 12500000</f>
        <v>3569426.8568382077</v>
      </c>
      <c r="L36" s="330">
        <v>1.7999999999999999E-2</v>
      </c>
      <c r="M36" s="331">
        <v>0</v>
      </c>
      <c r="N36" s="332">
        <f t="shared" si="4"/>
        <v>7902.7237560815565</v>
      </c>
      <c r="O36" s="333">
        <v>1.7999999999999999E-2</v>
      </c>
      <c r="P36" s="331">
        <f t="shared" si="2"/>
        <v>7902.7237560815565</v>
      </c>
      <c r="Q36" s="334">
        <f t="shared" si="3"/>
        <v>3577329.5805942891</v>
      </c>
      <c r="R36" s="328">
        <f t="shared" si="5"/>
        <v>70000000</v>
      </c>
      <c r="S36" s="328">
        <f t="shared" si="6"/>
        <v>57577329.580594286</v>
      </c>
      <c r="T36" s="335"/>
    </row>
    <row r="37" spans="1:20" s="324" customFormat="1" x14ac:dyDescent="0.3">
      <c r="B37" s="270"/>
      <c r="C37" s="325">
        <v>10</v>
      </c>
      <c r="D37" s="326">
        <v>0</v>
      </c>
      <c r="E37" s="326">
        <v>0</v>
      </c>
      <c r="F37" s="326">
        <v>0</v>
      </c>
      <c r="G37" s="327">
        <v>0</v>
      </c>
      <c r="H37" s="328">
        <v>0</v>
      </c>
      <c r="I37" s="328">
        <v>70000000</v>
      </c>
      <c r="J37" s="328">
        <v>54000000</v>
      </c>
      <c r="K37" s="329">
        <f t="shared" si="1"/>
        <v>3633676.5402612956</v>
      </c>
      <c r="L37" s="330">
        <v>1.7999999999999999E-2</v>
      </c>
      <c r="M37" s="331">
        <v>0</v>
      </c>
      <c r="N37" s="332">
        <f t="shared" si="4"/>
        <v>8044.9727836910242</v>
      </c>
      <c r="O37" s="333">
        <v>1.7999999999999999E-2</v>
      </c>
      <c r="P37" s="331">
        <f t="shared" si="2"/>
        <v>8044.9727836910242</v>
      </c>
      <c r="Q37" s="334">
        <f t="shared" si="3"/>
        <v>3641721.5130449869</v>
      </c>
      <c r="R37" s="328">
        <f t="shared" si="5"/>
        <v>70000000</v>
      </c>
      <c r="S37" s="328">
        <f t="shared" si="6"/>
        <v>57641721.513044983</v>
      </c>
      <c r="T37" s="335"/>
    </row>
    <row r="38" spans="1:20" s="29" customFormat="1" ht="17.25" thickBot="1" x14ac:dyDescent="0.35">
      <c r="B38" s="270"/>
      <c r="C38" s="30">
        <v>11</v>
      </c>
      <c r="D38" s="144">
        <v>0</v>
      </c>
      <c r="E38" s="144">
        <v>0</v>
      </c>
      <c r="F38" s="144">
        <v>0</v>
      </c>
      <c r="G38" s="130">
        <v>0</v>
      </c>
      <c r="H38" s="99">
        <v>0</v>
      </c>
      <c r="I38" s="99">
        <v>70000000</v>
      </c>
      <c r="J38" s="99">
        <v>54000000</v>
      </c>
      <c r="K38" s="136">
        <f t="shared" si="1"/>
        <v>3699082.7179859988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3707272.5002797963</v>
      </c>
      <c r="R38" s="101">
        <f t="shared" si="5"/>
        <v>70000000</v>
      </c>
      <c r="S38" s="101">
        <f t="shared" si="6"/>
        <v>57707272.500279799</v>
      </c>
      <c r="T38" s="88"/>
    </row>
    <row r="39" spans="1:20" s="236" customFormat="1" ht="17.25" thickBot="1" x14ac:dyDescent="0.35">
      <c r="A39" s="224"/>
      <c r="B39" s="270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3765666.2069097469</v>
      </c>
      <c r="L39" s="230">
        <v>1.7999999999999999E-2</v>
      </c>
      <c r="M39" s="231">
        <v>0</v>
      </c>
      <c r="N39" s="232">
        <f t="shared" si="4"/>
        <v>8337.1983750858162</v>
      </c>
      <c r="O39" s="233">
        <v>1.7999999999999999E-2</v>
      </c>
      <c r="P39" s="231">
        <f t="shared" si="2"/>
        <v>8337.1983750858162</v>
      </c>
      <c r="Q39" s="234">
        <f t="shared" si="3"/>
        <v>3774003.4052848327</v>
      </c>
      <c r="R39" s="228">
        <f t="shared" si="5"/>
        <v>70000000</v>
      </c>
      <c r="S39" s="228">
        <f t="shared" si="6"/>
        <v>57774003.405284829</v>
      </c>
      <c r="T39" s="235"/>
    </row>
    <row r="40" spans="1:20" s="26" customFormat="1" x14ac:dyDescent="0.3">
      <c r="A40" s="26">
        <v>4</v>
      </c>
      <c r="B40" s="270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3833448.1986341225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3841818.7458027084</v>
      </c>
      <c r="R40" s="101">
        <f t="shared" si="5"/>
        <v>70000000</v>
      </c>
      <c r="S40" s="101">
        <f t="shared" si="6"/>
        <v>57841818.745802708</v>
      </c>
      <c r="T40" s="89"/>
    </row>
    <row r="41" spans="1:20" s="18" customFormat="1" x14ac:dyDescent="0.3">
      <c r="B41" s="270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3902450.2662095367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3910971.4832271575</v>
      </c>
      <c r="R41" s="101">
        <f t="shared" si="5"/>
        <v>70000000</v>
      </c>
      <c r="S41" s="101">
        <f t="shared" si="6"/>
        <v>57910971.483227156</v>
      </c>
      <c r="T41" s="87"/>
    </row>
    <row r="42" spans="1:20" s="18" customFormat="1" x14ac:dyDescent="0.3">
      <c r="B42" s="270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3972694.3710013083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3981368.9699252462</v>
      </c>
      <c r="R42" s="101">
        <f t="shared" si="5"/>
        <v>70000000</v>
      </c>
      <c r="S42" s="101">
        <f t="shared" si="6"/>
        <v>57981368.969925247</v>
      </c>
      <c r="T42" s="87"/>
    </row>
    <row r="43" spans="1:20" s="18" customFormat="1" x14ac:dyDescent="0.3">
      <c r="B43" s="270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4044202.8696793318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4053033.6113839005</v>
      </c>
      <c r="R43" s="101">
        <f t="shared" si="5"/>
        <v>70000000</v>
      </c>
      <c r="S43" s="101">
        <f t="shared" si="6"/>
        <v>58053033.6113839</v>
      </c>
      <c r="T43" s="87"/>
    </row>
    <row r="44" spans="1:20" s="18" customFormat="1" x14ac:dyDescent="0.3">
      <c r="B44" s="270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4116998.5213335599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4125988.2163888109</v>
      </c>
      <c r="R44" s="101">
        <f t="shared" si="5"/>
        <v>70000000</v>
      </c>
      <c r="S44" s="101">
        <f t="shared" si="6"/>
        <v>58125988.216388814</v>
      </c>
      <c r="T44" s="87"/>
    </row>
    <row r="45" spans="1:20" s="18" customFormat="1" x14ac:dyDescent="0.3">
      <c r="B45" s="270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4191104.494717564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4200256.0042838091</v>
      </c>
      <c r="R45" s="101">
        <f t="shared" si="5"/>
        <v>70000000</v>
      </c>
      <c r="S45" s="101">
        <f t="shared" si="6"/>
        <v>58200256.004283808</v>
      </c>
      <c r="T45" s="87"/>
    </row>
    <row r="46" spans="1:20" s="18" customFormat="1" x14ac:dyDescent="0.3">
      <c r="B46" s="270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4266544.3756224802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4275860.612360918</v>
      </c>
      <c r="R46" s="101">
        <f t="shared" si="5"/>
        <v>70000000</v>
      </c>
      <c r="S46" s="101">
        <f t="shared" si="6"/>
        <v>58275860.612360917</v>
      </c>
      <c r="T46" s="87"/>
    </row>
    <row r="47" spans="1:20" s="18" customFormat="1" x14ac:dyDescent="0.3">
      <c r="B47" s="270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4343342.174383685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4352826.1033834144</v>
      </c>
      <c r="R47" s="101">
        <f t="shared" si="5"/>
        <v>70000000</v>
      </c>
      <c r="S47" s="101">
        <f t="shared" si="6"/>
        <v>58352826.103383414</v>
      </c>
      <c r="T47" s="87"/>
    </row>
    <row r="48" spans="1:20" s="78" customFormat="1" x14ac:dyDescent="0.3">
      <c r="B48" s="270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4421522.3335225917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4431176.9732443169</v>
      </c>
      <c r="R48" s="101">
        <f t="shared" si="5"/>
        <v>70000000</v>
      </c>
      <c r="S48" s="101">
        <f t="shared" si="6"/>
        <v>58431176.973244317</v>
      </c>
      <c r="T48" s="106"/>
    </row>
    <row r="49" spans="1:20" s="152" customFormat="1" x14ac:dyDescent="0.3">
      <c r="B49" s="270"/>
      <c r="C49" s="212">
        <v>10</v>
      </c>
      <c r="D49" s="213">
        <v>0</v>
      </c>
      <c r="E49" s="213">
        <v>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4501109.7355259983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4510938.1587627139</v>
      </c>
      <c r="R49" s="215">
        <f t="shared" si="5"/>
        <v>210000000</v>
      </c>
      <c r="S49" s="215">
        <f t="shared" si="6"/>
        <v>54510938.158762716</v>
      </c>
      <c r="T49" s="222"/>
    </row>
    <row r="50" spans="1:20" s="29" customFormat="1" ht="17.25" thickBot="1" x14ac:dyDescent="0.35">
      <c r="B50" s="270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5192929.7107654661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5202935.0456204433</v>
      </c>
      <c r="R50" s="101">
        <f t="shared" si="5"/>
        <v>210000000</v>
      </c>
      <c r="S50" s="101">
        <f t="shared" si="6"/>
        <v>55202935.045620441</v>
      </c>
      <c r="T50" s="88"/>
    </row>
    <row r="51" spans="1:20" s="268" customFormat="1" ht="17.25" thickBot="1" x14ac:dyDescent="0.35">
      <c r="A51" s="256"/>
      <c r="B51" s="270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5897202.4455592446</v>
      </c>
      <c r="L51" s="262">
        <v>1.7999999999999999E-2</v>
      </c>
      <c r="M51" s="263">
        <v>0</v>
      </c>
      <c r="N51" s="264">
        <f t="shared" si="4"/>
        <v>10185.430882366481</v>
      </c>
      <c r="O51" s="265">
        <v>1.7999999999999999E-2</v>
      </c>
      <c r="P51" s="263">
        <f t="shared" si="2"/>
        <v>10185.430882366481</v>
      </c>
      <c r="Q51" s="266">
        <f t="shared" si="3"/>
        <v>5907387.876441611</v>
      </c>
      <c r="R51" s="259">
        <f t="shared" si="5"/>
        <v>210000000</v>
      </c>
      <c r="S51" s="259">
        <f t="shared" si="6"/>
        <v>55907387.876441613</v>
      </c>
      <c r="T51" s="267"/>
    </row>
    <row r="52" spans="1:20" s="26" customFormat="1" x14ac:dyDescent="0.3">
      <c r="A52" s="26">
        <v>4</v>
      </c>
      <c r="B52" s="270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6614152.0895793112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6624378.2621852076</v>
      </c>
      <c r="R52" s="101">
        <f t="shared" si="5"/>
        <v>210000000</v>
      </c>
      <c r="S52" s="101">
        <f t="shared" si="6"/>
        <v>56624378.262185208</v>
      </c>
      <c r="T52" s="89"/>
    </row>
    <row r="53" spans="1:20" s="31" customFormat="1" x14ac:dyDescent="0.3">
      <c r="B53" s="270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7344006.8271917384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7354417.0709045408</v>
      </c>
      <c r="R53" s="101">
        <f t="shared" si="5"/>
        <v>210000000</v>
      </c>
      <c r="S53" s="101">
        <f t="shared" si="6"/>
        <v>57354417.070904538</v>
      </c>
      <c r="T53" s="90"/>
    </row>
    <row r="54" spans="1:20" s="18" customFormat="1" x14ac:dyDescent="0.3">
      <c r="B54" s="270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8086998.9500811901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8097596.5781808225</v>
      </c>
      <c r="R54" s="101">
        <f t="shared" si="5"/>
        <v>210000000</v>
      </c>
      <c r="S54" s="101">
        <f t="shared" si="6"/>
        <v>58097596.57818082</v>
      </c>
      <c r="T54" s="87"/>
    </row>
    <row r="55" spans="1:20" s="18" customFormat="1" x14ac:dyDescent="0.3">
      <c r="B55" s="270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8843364.9311826508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8854153.3165880758</v>
      </c>
      <c r="R55" s="101">
        <f t="shared" si="5"/>
        <v>210000000</v>
      </c>
      <c r="S55" s="101">
        <f t="shared" si="6"/>
        <v>58854153.316588074</v>
      </c>
      <c r="T55" s="87"/>
    </row>
    <row r="56" spans="1:20" s="18" customFormat="1" x14ac:dyDescent="0.3">
      <c r="B56" s="270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9613345.4999439381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9624328.0762866624</v>
      </c>
      <c r="R56" s="101">
        <f t="shared" si="5"/>
        <v>210000000</v>
      </c>
      <c r="S56" s="101">
        <f t="shared" si="6"/>
        <v>59624328.076286659</v>
      </c>
      <c r="T56" s="87"/>
    </row>
    <row r="57" spans="1:20" s="18" customFormat="1" x14ac:dyDescent="0.3">
      <c r="B57" s="270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10397185.718942929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10408365.981659822</v>
      </c>
      <c r="R57" s="101">
        <f t="shared" si="5"/>
        <v>210000000</v>
      </c>
      <c r="S57" s="101">
        <f t="shared" si="6"/>
        <v>60408365.981659822</v>
      </c>
      <c r="T57" s="87"/>
    </row>
    <row r="58" spans="1:20" s="18" customFormat="1" x14ac:dyDescent="0.3">
      <c r="B58" s="270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11195135.061883902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11206516.5693297</v>
      </c>
      <c r="R58" s="101">
        <f t="shared" si="5"/>
        <v>210000000</v>
      </c>
      <c r="S58" s="101">
        <f t="shared" si="6"/>
        <v>61206516.569329701</v>
      </c>
      <c r="T58" s="87"/>
    </row>
    <row r="59" spans="1:20" s="18" customFormat="1" x14ac:dyDescent="0.3">
      <c r="B59" s="270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12007447.492997812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12019033.867577633</v>
      </c>
      <c r="R59" s="101">
        <f t="shared" si="5"/>
        <v>210000000</v>
      </c>
      <c r="S59" s="101">
        <f t="shared" si="6"/>
        <v>62019033.867577635</v>
      </c>
      <c r="T59" s="87"/>
    </row>
    <row r="60" spans="1:20" s="18" customFormat="1" x14ac:dyDescent="0.3">
      <c r="B60" s="270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12834381.547871772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12846176.47719403</v>
      </c>
      <c r="R60" s="101">
        <f t="shared" si="5"/>
        <v>210000000</v>
      </c>
      <c r="S60" s="101">
        <f t="shared" si="6"/>
        <v>62846176.477194026</v>
      </c>
      <c r="T60" s="87"/>
    </row>
    <row r="61" spans="1:20" s="18" customFormat="1" x14ac:dyDescent="0.3">
      <c r="B61" s="270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13676200.415733464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13688207.653783523</v>
      </c>
      <c r="R61" s="101">
        <f t="shared" si="5"/>
        <v>210000000</v>
      </c>
      <c r="S61" s="101">
        <f t="shared" si="6"/>
        <v>63688207.653783523</v>
      </c>
      <c r="T61" s="87"/>
    </row>
    <row r="62" spans="1:20" s="29" customFormat="1" ht="17.25" thickBot="1" x14ac:dyDescent="0.35">
      <c r="B62" s="270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14533172.023216667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14545395.391551627</v>
      </c>
      <c r="R62" s="101">
        <f t="shared" si="5"/>
        <v>210000000</v>
      </c>
      <c r="S62" s="101">
        <f t="shared" si="6"/>
        <v>64545395.391551629</v>
      </c>
      <c r="T62" s="88"/>
    </row>
    <row r="63" spans="1:20" s="268" customFormat="1" ht="17.25" thickBot="1" x14ac:dyDescent="0.35">
      <c r="A63" s="256"/>
      <c r="B63" s="270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15405569.119634567</v>
      </c>
      <c r="L63" s="262">
        <v>1.7999999999999999E-2</v>
      </c>
      <c r="M63" s="263">
        <v>0</v>
      </c>
      <c r="N63" s="264">
        <f t="shared" si="4"/>
        <v>12443.388964988735</v>
      </c>
      <c r="O63" s="265">
        <v>1.7999999999999999E-2</v>
      </c>
      <c r="P63" s="263">
        <f t="shared" si="2"/>
        <v>12443.388964988735</v>
      </c>
      <c r="Q63" s="266">
        <f t="shared" si="3"/>
        <v>15418012.508599555</v>
      </c>
      <c r="R63" s="259">
        <f t="shared" si="5"/>
        <v>210000000</v>
      </c>
      <c r="S63" s="259">
        <f t="shared" si="6"/>
        <v>65418012.508599557</v>
      </c>
      <c r="T63" s="267"/>
    </row>
    <row r="64" spans="1:20" s="26" customFormat="1" x14ac:dyDescent="0.3">
      <c r="A64" s="26">
        <v>6</v>
      </c>
      <c r="B64" s="270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16293669.363787988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16306162.526308836</v>
      </c>
      <c r="R64" s="101">
        <f t="shared" si="5"/>
        <v>210000000</v>
      </c>
      <c r="S64" s="101">
        <f t="shared" si="6"/>
        <v>66306162.526308835</v>
      </c>
      <c r="T64" s="89"/>
    </row>
    <row r="65" spans="1:20" s="18" customFormat="1" x14ac:dyDescent="0.3">
      <c r="B65" s="270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17197755.412336171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17210473.451782394</v>
      </c>
      <c r="R65" s="101">
        <f t="shared" si="5"/>
        <v>210000000</v>
      </c>
      <c r="S65" s="101">
        <f t="shared" si="6"/>
        <v>67210473.45178239</v>
      </c>
      <c r="T65" s="87"/>
    </row>
    <row r="66" spans="1:20" s="18" customFormat="1" x14ac:dyDescent="0.3">
      <c r="B66" s="270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18118115.009758223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18131061.973914478</v>
      </c>
      <c r="R66" s="101">
        <f t="shared" si="5"/>
        <v>210000000</v>
      </c>
      <c r="S66" s="101">
        <f t="shared" si="6"/>
        <v>68131061.973914474</v>
      </c>
      <c r="T66" s="87"/>
    </row>
    <row r="67" spans="1:20" s="18" customFormat="1" x14ac:dyDescent="0.3">
      <c r="B67" s="270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19055041.079933871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19068221.089444939</v>
      </c>
      <c r="R67" s="101">
        <f t="shared" si="5"/>
        <v>210000000</v>
      </c>
      <c r="S67" s="101">
        <f t="shared" si="6"/>
        <v>69068221.089444935</v>
      </c>
      <c r="T67" s="87"/>
    </row>
    <row r="68" spans="1:20" s="18" customFormat="1" x14ac:dyDescent="0.3">
      <c r="B68" s="270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20008831.81937268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20022249.069054946</v>
      </c>
      <c r="R68" s="101">
        <f t="shared" si="5"/>
        <v>210000000</v>
      </c>
      <c r="S68" s="101">
        <f t="shared" si="6"/>
        <v>70022249.069054946</v>
      </c>
      <c r="T68" s="87"/>
    </row>
    <row r="69" spans="1:20" s="18" customFormat="1" x14ac:dyDescent="0.3">
      <c r="B69" s="270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20979790.792121388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20993449.552297935</v>
      </c>
      <c r="R69" s="101">
        <f t="shared" si="5"/>
        <v>210000000</v>
      </c>
      <c r="S69" s="101">
        <f t="shared" si="6"/>
        <v>70993449.552297935</v>
      </c>
      <c r="T69" s="87"/>
    </row>
    <row r="70" spans="1:20" s="18" customFormat="1" x14ac:dyDescent="0.3">
      <c r="B70" s="270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21968227.026379574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21982131.644239299</v>
      </c>
      <c r="R70" s="101">
        <f t="shared" si="5"/>
        <v>210000000</v>
      </c>
      <c r="S70" s="101">
        <f t="shared" si="6"/>
        <v>71982131.644239306</v>
      </c>
      <c r="T70" s="87"/>
    </row>
    <row r="71" spans="1:20" s="18" customFormat="1" x14ac:dyDescent="0.3">
      <c r="B71" s="270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22974455.112854406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22988610.013835609</v>
      </c>
      <c r="R71" s="101">
        <f t="shared" si="5"/>
        <v>210000000</v>
      </c>
      <c r="S71" s="101">
        <f t="shared" si="6"/>
        <v>72988610.013835609</v>
      </c>
      <c r="T71" s="87"/>
    </row>
    <row r="72" spans="1:20" s="18" customFormat="1" x14ac:dyDescent="0.3">
      <c r="B72" s="270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23998795.304885786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24013204.994084649</v>
      </c>
      <c r="R72" s="101">
        <f t="shared" si="5"/>
        <v>210000000</v>
      </c>
      <c r="S72" s="101">
        <f t="shared" si="6"/>
        <v>74013204.994084656</v>
      </c>
      <c r="T72" s="87"/>
    </row>
    <row r="73" spans="1:20" s="166" customFormat="1" x14ac:dyDescent="0.3">
      <c r="B73" s="270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25041573.62037373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25056242.683978174</v>
      </c>
      <c r="R73" s="169">
        <f t="shared" si="5"/>
        <v>210000000</v>
      </c>
      <c r="S73" s="169">
        <f t="shared" si="6"/>
        <v>75056242.68397817</v>
      </c>
      <c r="T73" s="176"/>
    </row>
    <row r="74" spans="1:20" s="29" customFormat="1" ht="17.25" thickBot="1" x14ac:dyDescent="0.35">
      <c r="B74" s="270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26103121.945540458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26118055.05228978</v>
      </c>
      <c r="R74" s="101">
        <f t="shared" si="5"/>
        <v>210000000</v>
      </c>
      <c r="S74" s="101">
        <f t="shared" si="6"/>
        <v>76118055.052289784</v>
      </c>
      <c r="T74" s="88"/>
    </row>
    <row r="75" spans="1:20" s="268" customFormat="1" ht="17.25" thickBot="1" x14ac:dyDescent="0.35">
      <c r="A75" s="256"/>
      <c r="B75" s="270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27183778.140560187</v>
      </c>
      <c r="L75" s="262">
        <v>1.7999999999999999E-2</v>
      </c>
      <c r="M75" s="263">
        <v>0</v>
      </c>
      <c r="N75" s="264">
        <f t="shared" si="4"/>
        <v>15201.902670810561</v>
      </c>
      <c r="O75" s="265">
        <v>1.7999999999999999E-2</v>
      </c>
      <c r="P75" s="263">
        <f t="shared" si="2"/>
        <v>15201.902670810561</v>
      </c>
      <c r="Q75" s="266">
        <f t="shared" si="3"/>
        <v>27198980.043230999</v>
      </c>
      <c r="R75" s="259">
        <f t="shared" si="5"/>
        <v>210000000</v>
      </c>
      <c r="S75" s="259">
        <f t="shared" si="6"/>
        <v>77198980.043230996</v>
      </c>
      <c r="T75" s="267"/>
    </row>
    <row r="76" spans="1:20" s="26" customFormat="1" x14ac:dyDescent="0.3">
      <c r="A76" s="26">
        <v>7</v>
      </c>
      <c r="B76" s="270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28283886.147090271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28299148.857371766</v>
      </c>
      <c r="R76" s="101">
        <f t="shared" si="5"/>
        <v>210000000</v>
      </c>
      <c r="S76" s="101">
        <f t="shared" si="6"/>
        <v>78299148.857371762</v>
      </c>
      <c r="T76" s="89"/>
    </row>
    <row r="77" spans="1:20" s="18" customFormat="1" x14ac:dyDescent="0.3">
      <c r="B77" s="270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29403796.097737897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29419333.536804456</v>
      </c>
      <c r="R77" s="101">
        <f t="shared" si="5"/>
        <v>210000000</v>
      </c>
      <c r="S77" s="101">
        <f t="shared" si="6"/>
        <v>79419333.536804453</v>
      </c>
      <c r="T77" s="87"/>
    </row>
    <row r="78" spans="1:20" s="18" customFormat="1" x14ac:dyDescent="0.3">
      <c r="B78" s="270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30543864.427497178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30559681.540466938</v>
      </c>
      <c r="R78" s="101">
        <f t="shared" si="5"/>
        <v>210000000</v>
      </c>
      <c r="S78" s="101">
        <f t="shared" si="6"/>
        <v>80559681.540466934</v>
      </c>
      <c r="T78" s="87"/>
    </row>
    <row r="79" spans="1:20" s="18" customFormat="1" x14ac:dyDescent="0.3">
      <c r="B79" s="270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31704453.987192128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31720555.808195341</v>
      </c>
      <c r="R79" s="101">
        <f t="shared" si="5"/>
        <v>210000000</v>
      </c>
      <c r="S79" s="101">
        <f t="shared" si="6"/>
        <v>81720555.808195338</v>
      </c>
      <c r="T79" s="87"/>
    </row>
    <row r="80" spans="1:20" s="18" customFormat="1" x14ac:dyDescent="0.3">
      <c r="B80" s="270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32885934.158961587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32902325.812742859</v>
      </c>
      <c r="R80" s="101">
        <f t="shared" si="5"/>
        <v>210000000</v>
      </c>
      <c r="S80" s="101">
        <f t="shared" si="6"/>
        <v>82902325.812742859</v>
      </c>
      <c r="T80" s="87"/>
    </row>
    <row r="81" spans="1:20" s="18" customFormat="1" x14ac:dyDescent="0.3">
      <c r="B81" s="270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34088680.973822892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34105367.677372225</v>
      </c>
      <c r="R81" s="101">
        <f t="shared" si="5"/>
        <v>210000000</v>
      </c>
      <c r="S81" s="101">
        <f t="shared" si="6"/>
        <v>84105367.677372217</v>
      </c>
      <c r="T81" s="87"/>
    </row>
    <row r="82" spans="1:20" s="18" customFormat="1" x14ac:dyDescent="0.3">
      <c r="B82" s="270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35313077.231351703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35330064.295564927</v>
      </c>
      <c r="R82" s="101">
        <f t="shared" si="5"/>
        <v>210000000</v>
      </c>
      <c r="S82" s="101">
        <f t="shared" si="6"/>
        <v>85330064.29556492</v>
      </c>
      <c r="T82" s="87"/>
    </row>
    <row r="83" spans="1:20" s="18" customFormat="1" x14ac:dyDescent="0.3">
      <c r="B83" s="270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36559512.621516034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36576805.452885099</v>
      </c>
      <c r="R83" s="101">
        <f t="shared" si="5"/>
        <v>210000000</v>
      </c>
      <c r="S83" s="101">
        <f t="shared" si="6"/>
        <v>86576805.452885091</v>
      </c>
      <c r="T83" s="87"/>
    </row>
    <row r="84" spans="1:20" s="18" customFormat="1" x14ac:dyDescent="0.3">
      <c r="B84" s="270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37828383.848703325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37845987.951037027</v>
      </c>
      <c r="R84" s="101">
        <f t="shared" si="5"/>
        <v>210000000</v>
      </c>
      <c r="S84" s="101">
        <f t="shared" si="6"/>
        <v>87845987.951037019</v>
      </c>
      <c r="T84" s="87"/>
    </row>
    <row r="85" spans="1:20" s="18" customFormat="1" x14ac:dyDescent="0.3">
      <c r="B85" s="270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39120094.757979982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39138015.734155692</v>
      </c>
      <c r="R85" s="101">
        <f t="shared" si="5"/>
        <v>210000000</v>
      </c>
      <c r="S85" s="101">
        <f t="shared" si="6"/>
        <v>89138015.734155685</v>
      </c>
      <c r="T85" s="87"/>
    </row>
    <row r="86" spans="1:20" s="18" customFormat="1" ht="17.25" thickBot="1" x14ac:dyDescent="0.35">
      <c r="B86" s="270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40435056.463623621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40453300.017370492</v>
      </c>
      <c r="R86" s="101">
        <f t="shared" si="5"/>
        <v>210000000</v>
      </c>
      <c r="S86" s="101">
        <f t="shared" si="6"/>
        <v>90453300.017370492</v>
      </c>
      <c r="T86" s="87"/>
    </row>
    <row r="87" spans="1:20" s="94" customFormat="1" ht="17.25" thickBot="1" x14ac:dyDescent="0.35">
      <c r="B87" s="270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41773687.479968846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41792259.417683162</v>
      </c>
      <c r="R87" s="101">
        <f t="shared" si="5"/>
        <v>210000000</v>
      </c>
      <c r="S87" s="101">
        <f t="shared" si="6"/>
        <v>91792259.417683154</v>
      </c>
      <c r="T87" s="107"/>
    </row>
    <row r="88" spans="1:20" s="18" customFormat="1" x14ac:dyDescent="0.3">
      <c r="A88" s="18">
        <v>8</v>
      </c>
      <c r="B88" s="270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43136413.854608282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43155060.080073461</v>
      </c>
      <c r="R88" s="101">
        <f t="shared" si="5"/>
        <v>210000000</v>
      </c>
      <c r="S88" s="101">
        <f t="shared" si="6"/>
        <v>93155060.080073461</v>
      </c>
      <c r="T88" s="87"/>
    </row>
    <row r="89" spans="1:20" s="18" customFormat="1" x14ac:dyDescent="0.3">
      <c r="B89" s="270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44523669.303991228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44542651.161514774</v>
      </c>
      <c r="R89" s="101">
        <f t="shared" si="5"/>
        <v>210000000</v>
      </c>
      <c r="S89" s="101">
        <f t="shared" si="6"/>
        <v>94542651.161514774</v>
      </c>
      <c r="T89" s="87"/>
    </row>
    <row r="90" spans="1:20" s="18" customFormat="1" x14ac:dyDescent="0.3">
      <c r="B90" s="270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45935895.351463072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45955218.882422045</v>
      </c>
      <c r="R90" s="101">
        <f t="shared" si="5"/>
        <v>210000000</v>
      </c>
      <c r="S90" s="101">
        <f t="shared" si="6"/>
        <v>95955218.882422045</v>
      </c>
      <c r="T90" s="87"/>
    </row>
    <row r="91" spans="1:20" s="18" customFormat="1" x14ac:dyDescent="0.3">
      <c r="B91" s="270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47373541.467789404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47393212.822305635</v>
      </c>
      <c r="R91" s="101">
        <f t="shared" ref="R91:R147" si="12" xml:space="preserve"> H91 + I91</f>
        <v>210000000</v>
      </c>
      <c r="S91" s="101">
        <f t="shared" ref="S91:S147" si="13" xml:space="preserve"> J91 + Q91</f>
        <v>97393212.822305635</v>
      </c>
      <c r="T91" s="87"/>
    </row>
    <row r="92" spans="1:20" s="18" customFormat="1" x14ac:dyDescent="0.3">
      <c r="B92" s="270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48837065.214209616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48857090.653107144</v>
      </c>
      <c r="R92" s="101">
        <f t="shared" si="12"/>
        <v>210000000</v>
      </c>
      <c r="S92" s="101">
        <f t="shared" si="13"/>
        <v>98857090.653107136</v>
      </c>
      <c r="T92" s="87"/>
    </row>
    <row r="93" spans="1:20" s="18" customFormat="1" x14ac:dyDescent="0.3">
      <c r="B93" s="270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50326932.38806539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50347318.28486307</v>
      </c>
      <c r="R93" s="101">
        <f t="shared" si="12"/>
        <v>210000000</v>
      </c>
      <c r="S93" s="101">
        <f t="shared" si="13"/>
        <v>100347318.28486307</v>
      </c>
      <c r="T93" s="87"/>
    </row>
    <row r="94" spans="1:20" s="18" customFormat="1" x14ac:dyDescent="0.3">
      <c r="B94" s="270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51843617.171050571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51864370.013990611</v>
      </c>
      <c r="R94" s="101">
        <f t="shared" si="12"/>
        <v>210000000</v>
      </c>
      <c r="S94" s="101">
        <f t="shared" si="13"/>
        <v>101864370.01399061</v>
      </c>
      <c r="T94" s="87"/>
    </row>
    <row r="95" spans="1:20" s="18" customFormat="1" x14ac:dyDescent="0.3">
      <c r="B95" s="270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53387602.280129477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53408728.674242437</v>
      </c>
      <c r="R95" s="101">
        <f t="shared" si="12"/>
        <v>210000000</v>
      </c>
      <c r="S95" s="101">
        <f t="shared" si="13"/>
        <v>103408728.67424244</v>
      </c>
      <c r="T95" s="87"/>
    </row>
    <row r="96" spans="1:20" s="18" customFormat="1" x14ac:dyDescent="0.3">
      <c r="B96" s="270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54959379.12117181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54980885.790378802</v>
      </c>
      <c r="R96" s="101">
        <f t="shared" si="12"/>
        <v>210000000</v>
      </c>
      <c r="S96" s="101">
        <f t="shared" si="13"/>
        <v>104980885.79037881</v>
      </c>
      <c r="T96" s="87"/>
    </row>
    <row r="97" spans="1:20" s="18" customFormat="1" x14ac:dyDescent="0.3">
      <c r="B97" s="270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56559447.945352904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56581341.734605625</v>
      </c>
      <c r="R97" s="101">
        <f t="shared" si="12"/>
        <v>210000000</v>
      </c>
      <c r="S97" s="101">
        <f t="shared" si="13"/>
        <v>106581341.73460563</v>
      </c>
      <c r="T97" s="87"/>
    </row>
    <row r="98" spans="1:20" s="18" customFormat="1" ht="17.25" thickBot="1" x14ac:dyDescent="0.35">
      <c r="B98" s="270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58188318.00836926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58210605.885828525</v>
      </c>
      <c r="R98" s="101">
        <f t="shared" si="12"/>
        <v>210000000</v>
      </c>
      <c r="S98" s="101">
        <f t="shared" si="13"/>
        <v>108210605.88582852</v>
      </c>
      <c r="T98" s="87"/>
    </row>
    <row r="99" spans="1:20" s="94" customFormat="1" ht="17.25" thickBot="1" x14ac:dyDescent="0.35">
      <c r="B99" s="270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59846507.73251991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59869196.791773446</v>
      </c>
      <c r="R99" s="101">
        <f t="shared" si="12"/>
        <v>210000000</v>
      </c>
      <c r="S99" s="101">
        <f t="shared" si="13"/>
        <v>109869196.79177344</v>
      </c>
      <c r="T99" s="107"/>
    </row>
    <row r="100" spans="1:20" s="18" customFormat="1" x14ac:dyDescent="0.3">
      <c r="A100" s="18">
        <v>9</v>
      </c>
      <c r="B100" s="270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61534544.871705271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61557324.687195823</v>
      </c>
      <c r="R100" s="101">
        <f t="shared" si="12"/>
        <v>210000000</v>
      </c>
      <c r="S100" s="101">
        <f t="shared" si="13"/>
        <v>111557324.68719582</v>
      </c>
      <c r="T100" s="87"/>
    </row>
    <row r="101" spans="1:20" s="18" customFormat="1" x14ac:dyDescent="0.3">
      <c r="B101" s="270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63252966.679395966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63276156.531565346</v>
      </c>
      <c r="R101" s="101">
        <f t="shared" si="12"/>
        <v>210000000</v>
      </c>
      <c r="S101" s="101">
        <f t="shared" si="13"/>
        <v>113276156.53156534</v>
      </c>
      <c r="T101" s="87"/>
    </row>
    <row r="102" spans="1:20" s="18" customFormat="1" x14ac:dyDescent="0.3">
      <c r="B102" s="270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65002320.079625092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65025927.349133521</v>
      </c>
      <c r="R102" s="101">
        <f t="shared" si="12"/>
        <v>210000000</v>
      </c>
      <c r="S102" s="101">
        <f t="shared" si="13"/>
        <v>115025927.34913352</v>
      </c>
      <c r="T102" s="87"/>
    </row>
    <row r="103" spans="1:20" s="18" customFormat="1" x14ac:dyDescent="0.3">
      <c r="B103" s="270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66783161.841058344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66807194.041417927</v>
      </c>
      <c r="R103" s="101">
        <f t="shared" si="12"/>
        <v>210000000</v>
      </c>
      <c r="S103" s="101">
        <f t="shared" si="13"/>
        <v>116807194.04141793</v>
      </c>
      <c r="T103" s="87"/>
    </row>
    <row r="104" spans="1:20" s="18" customFormat="1" x14ac:dyDescent="0.3">
      <c r="B104" s="270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68596058.754197389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68620523.534163445</v>
      </c>
      <c r="R104" s="101">
        <f t="shared" si="12"/>
        <v>210000000</v>
      </c>
      <c r="S104" s="101">
        <f t="shared" si="13"/>
        <v>118620523.53416345</v>
      </c>
      <c r="T104" s="87"/>
    </row>
    <row r="105" spans="1:20" s="18" customFormat="1" x14ac:dyDescent="0.3">
      <c r="B105" s="270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70441587.811772943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70466492.957778379</v>
      </c>
      <c r="R105" s="101">
        <f t="shared" si="12"/>
        <v>210000000</v>
      </c>
      <c r="S105" s="101">
        <f t="shared" si="13"/>
        <v>120466492.95777838</v>
      </c>
      <c r="T105" s="87"/>
    </row>
    <row r="106" spans="1:20" s="18" customFormat="1" x14ac:dyDescent="0.3">
      <c r="B106" s="270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72320336.392384857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72345689.831018388</v>
      </c>
      <c r="R106" s="101">
        <f t="shared" si="12"/>
        <v>210000000</v>
      </c>
      <c r="S106" s="101">
        <f t="shared" si="13"/>
        <v>122345689.83101839</v>
      </c>
      <c r="T106" s="87"/>
    </row>
    <row r="107" spans="1:20" s="18" customFormat="1" x14ac:dyDescent="0.3">
      <c r="B107" s="270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74232902.447447777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74258712.24797672</v>
      </c>
      <c r="R107" s="101">
        <f t="shared" si="12"/>
        <v>210000000</v>
      </c>
      <c r="S107" s="101">
        <f t="shared" si="13"/>
        <v>124258712.24797672</v>
      </c>
      <c r="T107" s="87"/>
    </row>
    <row r="108" spans="1:20" s="18" customFormat="1" x14ac:dyDescent="0.3">
      <c r="B108" s="270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76179894.691501841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76206169.068440303</v>
      </c>
      <c r="R108" s="101">
        <f t="shared" si="12"/>
        <v>210000000</v>
      </c>
      <c r="S108" s="101">
        <f t="shared" si="13"/>
        <v>126206169.0684403</v>
      </c>
      <c r="T108" s="87"/>
    </row>
    <row r="109" spans="1:20" s="18" customFormat="1" x14ac:dyDescent="0.3">
      <c r="B109" s="270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78161932.795948878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78188680.111672238</v>
      </c>
      <c r="R109" s="101">
        <f t="shared" si="12"/>
        <v>210000000</v>
      </c>
      <c r="S109" s="101">
        <f t="shared" si="13"/>
        <v>128188680.11167224</v>
      </c>
      <c r="T109" s="87"/>
    </row>
    <row r="110" spans="1:20" s="18" customFormat="1" ht="17.25" thickBot="1" x14ac:dyDescent="0.35">
      <c r="B110" s="270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80179647.586275965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80206876.353682339</v>
      </c>
      <c r="R110" s="101">
        <f t="shared" si="12"/>
        <v>210000000</v>
      </c>
      <c r="S110" s="101">
        <f t="shared" si="13"/>
        <v>130206876.35368234</v>
      </c>
      <c r="T110" s="87"/>
    </row>
    <row r="111" spans="1:20" s="94" customFormat="1" ht="17.25" thickBot="1" x14ac:dyDescent="0.35">
      <c r="B111" s="270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82233681.242828935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82261400.128048629</v>
      </c>
      <c r="R111" s="101">
        <f t="shared" si="12"/>
        <v>210000000</v>
      </c>
      <c r="S111" s="101">
        <f t="shared" si="13"/>
        <v>132261400.12804863</v>
      </c>
      <c r="T111" s="107"/>
    </row>
    <row r="112" spans="1:20" s="18" customFormat="1" x14ac:dyDescent="0.3">
      <c r="A112" s="18">
        <v>10</v>
      </c>
      <c r="B112" s="270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84324687.50519985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84352517.265960425</v>
      </c>
      <c r="R112" s="101">
        <f t="shared" si="12"/>
        <v>210000000</v>
      </c>
      <c r="S112" s="101">
        <f t="shared" si="13"/>
        <v>134352517.26596043</v>
      </c>
      <c r="T112" s="87"/>
    </row>
    <row r="113" spans="1:20" s="18" customFormat="1" x14ac:dyDescent="0.3">
      <c r="B113" s="270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86453331.880293444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86481662.576747701</v>
      </c>
      <c r="R113" s="101">
        <f t="shared" si="12"/>
        <v>210000000</v>
      </c>
      <c r="S113" s="101">
        <f t="shared" si="13"/>
        <v>136481662.57674772</v>
      </c>
      <c r="T113" s="87"/>
    </row>
    <row r="114" spans="1:20" s="18" customFormat="1" x14ac:dyDescent="0.3">
      <c r="B114" s="270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88620291.854138732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88649132.503129169</v>
      </c>
      <c r="R114" s="101">
        <f t="shared" si="12"/>
        <v>210000000</v>
      </c>
      <c r="S114" s="101">
        <f t="shared" si="13"/>
        <v>138649132.50312918</v>
      </c>
      <c r="T114" s="87"/>
    </row>
    <row r="115" spans="1:20" s="18" customFormat="1" x14ac:dyDescent="0.3">
      <c r="B115" s="270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90826257.107513234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90855616.888185501</v>
      </c>
      <c r="R115" s="101">
        <f t="shared" si="12"/>
        <v>210000000</v>
      </c>
      <c r="S115" s="101">
        <f t="shared" si="13"/>
        <v>140855616.8881855</v>
      </c>
      <c r="T115" s="87"/>
    </row>
    <row r="116" spans="1:20" s="18" customFormat="1" x14ac:dyDescent="0.3">
      <c r="B116" s="270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93071929.73544848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93101817.992172852</v>
      </c>
      <c r="R116" s="101">
        <f t="shared" si="12"/>
        <v>210000000</v>
      </c>
      <c r="S116" s="101">
        <f t="shared" si="13"/>
        <v>143101817.99217284</v>
      </c>
      <c r="T116" s="87"/>
    </row>
    <row r="117" spans="1:20" s="18" customFormat="1" x14ac:dyDescent="0.3">
      <c r="B117" s="270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95358024.470686555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95388450.716031954</v>
      </c>
      <c r="R117" s="101">
        <f t="shared" si="12"/>
        <v>210000000</v>
      </c>
      <c r="S117" s="101">
        <f t="shared" si="13"/>
        <v>145388450.71603197</v>
      </c>
      <c r="T117" s="87"/>
    </row>
    <row r="118" spans="1:20" s="18" customFormat="1" x14ac:dyDescent="0.3">
      <c r="B118" s="270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97685268.911158919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97716242.828920543</v>
      </c>
      <c r="R118" s="101">
        <f t="shared" si="12"/>
        <v>210000000</v>
      </c>
      <c r="S118" s="101">
        <f t="shared" si="13"/>
        <v>147716242.82892054</v>
      </c>
      <c r="T118" s="87"/>
    </row>
    <row r="119" spans="1:20" s="18" customFormat="1" x14ac:dyDescent="0.3">
      <c r="B119" s="270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100054403.75155978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100085935.19984111</v>
      </c>
      <c r="R119" s="101">
        <f t="shared" si="12"/>
        <v>210000000</v>
      </c>
      <c r="S119" s="101">
        <f t="shared" si="13"/>
        <v>150085935.19984111</v>
      </c>
      <c r="T119" s="87"/>
    </row>
    <row r="120" spans="1:20" s="18" customFormat="1" x14ac:dyDescent="0.3">
      <c r="B120" s="270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102466183.01908785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102498282.03343825</v>
      </c>
      <c r="R120" s="101">
        <f t="shared" si="12"/>
        <v>210000000</v>
      </c>
      <c r="S120" s="101">
        <f t="shared" si="13"/>
        <v>152498282.03343827</v>
      </c>
      <c r="T120" s="87"/>
    </row>
    <row r="121" spans="1:20" s="18" customFormat="1" x14ac:dyDescent="0.3">
      <c r="B121" s="270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104921374.31343143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104954051.11004013</v>
      </c>
      <c r="R121" s="101">
        <f t="shared" si="12"/>
        <v>210000000</v>
      </c>
      <c r="S121" s="101">
        <f t="shared" si="13"/>
        <v>154954051.11004013</v>
      </c>
      <c r="T121" s="87"/>
    </row>
    <row r="122" spans="1:20" s="18" customFormat="1" ht="17.25" thickBot="1" x14ac:dyDescent="0.35">
      <c r="B122" s="270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107420759.05107319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107454024.03002085</v>
      </c>
      <c r="R122" s="101">
        <f t="shared" si="12"/>
        <v>210000000</v>
      </c>
      <c r="S122" s="101">
        <f t="shared" si="13"/>
        <v>157454024.03002083</v>
      </c>
      <c r="T122" s="87"/>
    </row>
    <row r="123" spans="1:20" s="94" customFormat="1" ht="17.25" thickBot="1" x14ac:dyDescent="0.35">
      <c r="B123" s="270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109965132.71399251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109998996.46256122</v>
      </c>
      <c r="R123" s="101">
        <f t="shared" si="12"/>
        <v>210000000</v>
      </c>
      <c r="S123" s="101">
        <f t="shared" si="13"/>
        <v>159998996.46256122</v>
      </c>
      <c r="T123" s="107"/>
    </row>
    <row r="124" spans="1:20" s="18" customFormat="1" x14ac:dyDescent="0.3">
      <c r="A124" s="18">
        <v>11</v>
      </c>
      <c r="B124" s="270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112555305.10284437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112589304.30640736</v>
      </c>
      <c r="R124" s="101">
        <f t="shared" si="12"/>
        <v>210000000</v>
      </c>
      <c r="S124" s="101">
        <f t="shared" si="13"/>
        <v>162589304.30640736</v>
      </c>
      <c r="T124" s="87"/>
    </row>
    <row r="125" spans="1:20" s="18" customFormat="1" x14ac:dyDescent="0.3">
      <c r="B125" s="270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115192100.59469557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115226711.78392269</v>
      </c>
      <c r="R125" s="101">
        <f t="shared" si="12"/>
        <v>210000000</v>
      </c>
      <c r="S125" s="101">
        <f t="shared" si="13"/>
        <v>165226711.78392267</v>
      </c>
      <c r="T125" s="87"/>
    </row>
    <row r="126" spans="1:20" s="18" customFormat="1" x14ac:dyDescent="0.3">
      <c r="B126" s="270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117876358.40540008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117911592.59603329</v>
      </c>
      <c r="R126" s="101">
        <f t="shared" si="12"/>
        <v>210000000</v>
      </c>
      <c r="S126" s="101">
        <f t="shared" si="13"/>
        <v>167911592.59603328</v>
      </c>
      <c r="T126" s="87"/>
    </row>
    <row r="127" spans="1:20" s="18" customFormat="1" x14ac:dyDescent="0.3">
      <c r="B127" s="270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120608932.85669729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120644801.26276191</v>
      </c>
      <c r="R127" s="101">
        <f t="shared" si="12"/>
        <v>210000000</v>
      </c>
      <c r="S127" s="101">
        <f t="shared" si="13"/>
        <v>170644801.26276189</v>
      </c>
      <c r="T127" s="87"/>
    </row>
    <row r="128" spans="1:20" s="18" customFormat="1" x14ac:dyDescent="0.3">
      <c r="B128" s="270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123390693.64811784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123427207.68549161</v>
      </c>
      <c r="R128" s="101">
        <f t="shared" si="12"/>
        <v>210000000</v>
      </c>
      <c r="S128" s="101">
        <f t="shared" si="13"/>
        <v>173427207.68549162</v>
      </c>
      <c r="T128" s="87"/>
    </row>
    <row r="129" spans="1:20" s="18" customFormat="1" x14ac:dyDescent="0.3">
      <c r="B129" s="270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126222526.13378397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126259697.42383046</v>
      </c>
      <c r="R129" s="101">
        <f t="shared" si="12"/>
        <v>210000000</v>
      </c>
      <c r="S129" s="101">
        <f t="shared" si="13"/>
        <v>176259697.42383045</v>
      </c>
      <c r="T129" s="87"/>
    </row>
    <row r="130" spans="1:20" s="18" customFormat="1" x14ac:dyDescent="0.3">
      <c r="B130" s="270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129105331.60419208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129143171.97745942</v>
      </c>
      <c r="R130" s="101">
        <f t="shared" si="12"/>
        <v>210000000</v>
      </c>
      <c r="S130" s="101">
        <f t="shared" si="13"/>
        <v>179143171.97745943</v>
      </c>
      <c r="T130" s="87"/>
    </row>
    <row r="131" spans="1:20" s="18" customFormat="1" x14ac:dyDescent="0.3">
      <c r="B131" s="270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132040027.57306753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132078549.07305369</v>
      </c>
      <c r="R131" s="101">
        <f t="shared" si="12"/>
        <v>210000000</v>
      </c>
      <c r="S131" s="101">
        <f t="shared" si="13"/>
        <v>182078549.07305369</v>
      </c>
      <c r="T131" s="87"/>
    </row>
    <row r="132" spans="1:20" s="18" customFormat="1" x14ac:dyDescent="0.3">
      <c r="B132" s="270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135027548.06938276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135066762.95636865</v>
      </c>
      <c r="R132" s="101">
        <f t="shared" si="12"/>
        <v>210000000</v>
      </c>
      <c r="S132" s="101">
        <f t="shared" si="13"/>
        <v>185066762.95636865</v>
      </c>
      <c r="T132" s="87"/>
    </row>
    <row r="133" spans="1:20" s="18" customFormat="1" x14ac:dyDescent="0.3">
      <c r="B133" s="270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138068843.93463165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138108764.6895833</v>
      </c>
      <c r="R133" s="101">
        <f t="shared" si="12"/>
        <v>210000000</v>
      </c>
      <c r="S133" s="101">
        <f t="shared" si="13"/>
        <v>188108764.6895833</v>
      </c>
      <c r="T133" s="87"/>
    </row>
    <row r="134" spans="1:20" s="18" customFormat="1" ht="18" customHeight="1" thickBot="1" x14ac:dyDescent="0.35">
      <c r="B134" s="270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141164883.12545502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141205522.45399579</v>
      </c>
      <c r="R134" s="101">
        <f t="shared" si="12"/>
        <v>210000000</v>
      </c>
      <c r="S134" s="101">
        <f t="shared" si="13"/>
        <v>191205522.45399579</v>
      </c>
      <c r="T134" s="87"/>
    </row>
    <row r="135" spans="1:20" s="39" customFormat="1" ht="17.25" thickBot="1" x14ac:dyDescent="0.35">
      <c r="B135" s="270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144316651.0217132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144358021.85816771</v>
      </c>
      <c r="R135" s="100">
        <f t="shared" si="12"/>
        <v>210000000</v>
      </c>
      <c r="S135" s="100">
        <f t="shared" si="13"/>
        <v>194358021.85816771</v>
      </c>
      <c r="T135" s="188"/>
    </row>
    <row r="136" spans="1:20" s="36" customFormat="1" x14ac:dyDescent="0.3">
      <c r="A136" s="31">
        <v>12</v>
      </c>
      <c r="B136" s="270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147525150.74010402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147566687.05990434</v>
      </c>
      <c r="R136" s="101">
        <f t="shared" si="12"/>
        <v>210000000</v>
      </c>
      <c r="S136" s="101">
        <f t="shared" si="13"/>
        <v>197566687.05990434</v>
      </c>
    </row>
    <row r="137" spans="1:20" x14ac:dyDescent="0.3">
      <c r="A137" s="18"/>
      <c r="B137" s="270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150791403.45342588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150833687.42698261</v>
      </c>
      <c r="R137" s="101">
        <f t="shared" si="12"/>
        <v>210000000</v>
      </c>
      <c r="S137" s="101">
        <f t="shared" si="13"/>
        <v>200833687.42698261</v>
      </c>
    </row>
    <row r="138" spans="1:20" x14ac:dyDescent="0.3">
      <c r="A138" s="18"/>
      <c r="B138" s="270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154116448.71558756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154159493.8006683</v>
      </c>
      <c r="R138" s="101">
        <f t="shared" si="12"/>
        <v>210000000</v>
      </c>
      <c r="S138" s="101">
        <f t="shared" si="13"/>
        <v>204159493.8006683</v>
      </c>
    </row>
    <row r="139" spans="1:20" x14ac:dyDescent="0.3">
      <c r="A139" s="18"/>
      <c r="B139" s="270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157501344.79246813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157545164.68908033</v>
      </c>
      <c r="R139" s="101">
        <f t="shared" si="12"/>
        <v>210000000</v>
      </c>
      <c r="S139" s="101">
        <f t="shared" si="13"/>
        <v>207545164.68908033</v>
      </c>
    </row>
    <row r="140" spans="1:20" x14ac:dyDescent="0.3">
      <c r="A140" s="18"/>
      <c r="B140" s="270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160947168.99873257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160991777.65348381</v>
      </c>
      <c r="R140" s="101">
        <f t="shared" si="12"/>
        <v>210000000</v>
      </c>
      <c r="S140" s="101">
        <f t="shared" si="13"/>
        <v>210991777.65348381</v>
      </c>
    </row>
    <row r="141" spans="1:20" x14ac:dyDescent="0.3">
      <c r="A141" s="18"/>
      <c r="B141" s="270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164455018.04070976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164500429.65124652</v>
      </c>
      <c r="R141" s="101">
        <f t="shared" si="12"/>
        <v>210000000</v>
      </c>
      <c r="S141" s="101">
        <f t="shared" si="13"/>
        <v>214500429.65124652</v>
      </c>
    </row>
    <row r="142" spans="1:20" x14ac:dyDescent="0.3">
      <c r="A142" s="18"/>
      <c r="B142" s="270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168026008.36544254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168072237.38496897</v>
      </c>
      <c r="R142" s="101">
        <f t="shared" si="12"/>
        <v>210000000</v>
      </c>
      <c r="S142" s="101">
        <f t="shared" si="13"/>
        <v>218072237.38496897</v>
      </c>
    </row>
    <row r="143" spans="1:20" x14ac:dyDescent="0.3">
      <c r="A143" s="18"/>
      <c r="B143" s="270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171661276.51602051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171708337.6578984</v>
      </c>
      <c r="R143" s="101">
        <f t="shared" si="12"/>
        <v>210000000</v>
      </c>
      <c r="S143" s="101">
        <f t="shared" si="13"/>
        <v>221708337.6578984</v>
      </c>
    </row>
    <row r="144" spans="1:20" x14ac:dyDescent="0.3">
      <c r="A144" s="18"/>
      <c r="B144" s="270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175361979.49330887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175409887.73574057</v>
      </c>
      <c r="R144" s="101">
        <f t="shared" si="12"/>
        <v>210000000</v>
      </c>
      <c r="S144" s="101">
        <f t="shared" si="13"/>
        <v>225409887.73574057</v>
      </c>
    </row>
    <row r="145" spans="1:19" x14ac:dyDescent="0.3">
      <c r="A145" s="18"/>
      <c r="B145" s="270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179129295.12418842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179178065.71498388</v>
      </c>
      <c r="R145" s="101">
        <f t="shared" si="12"/>
        <v>210000000</v>
      </c>
      <c r="S145" s="101">
        <f t="shared" si="13"/>
        <v>229178065.71498388</v>
      </c>
    </row>
    <row r="146" spans="1:19" ht="17.25" thickBot="1" x14ac:dyDescent="0.35">
      <c r="A146" s="18"/>
      <c r="B146" s="270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182964422.43642381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183014070.89785358</v>
      </c>
      <c r="R146" s="101">
        <f t="shared" si="12"/>
        <v>210000000</v>
      </c>
      <c r="S146" s="101">
        <f t="shared" si="13"/>
        <v>233014070.89785358</v>
      </c>
    </row>
    <row r="147" spans="1:19" s="108" customFormat="1" ht="17.25" thickBot="1" x14ac:dyDescent="0.35">
      <c r="A147" s="94"/>
      <c r="B147" s="270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186868582.04027945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186919124.17401496</v>
      </c>
      <c r="R147" s="101">
        <f t="shared" si="12"/>
        <v>210000000</v>
      </c>
      <c r="S147" s="101">
        <f t="shared" si="13"/>
        <v>236919124.17401496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topLeftCell="K16" zoomScaleNormal="100" workbookViewId="0">
      <selection activeCell="W41" sqref="W41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86" t="s">
        <v>159</v>
      </c>
      <c r="H1" s="286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287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287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287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287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287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287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287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287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287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287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287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287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287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287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4" s="153" customFormat="1" x14ac:dyDescent="0.3">
      <c r="A17" s="287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4" s="153" customFormat="1" ht="17.25" customHeight="1" x14ac:dyDescent="0.3">
      <c r="A18" s="287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4" s="153" customFormat="1" x14ac:dyDescent="0.3">
      <c r="A19" s="287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/>
    </row>
    <row r="20" spans="1:24" s="153" customFormat="1" ht="15.75" customHeight="1" x14ac:dyDescent="0.3">
      <c r="A20" s="287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/>
    </row>
    <row r="21" spans="1:24" s="153" customFormat="1" x14ac:dyDescent="0.3">
      <c r="A21" s="287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/>
    </row>
    <row r="22" spans="1:24" s="153" customFormat="1" x14ac:dyDescent="0.3">
      <c r="A22" s="287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/>
    </row>
    <row r="23" spans="1:24" s="153" customFormat="1" x14ac:dyDescent="0.3">
      <c r="A23" s="287"/>
      <c r="B23" s="153" t="s">
        <v>80</v>
      </c>
      <c r="C23" s="154">
        <f t="shared" ref="C23" si="2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/>
    </row>
    <row r="24" spans="1:24" s="153" customFormat="1" x14ac:dyDescent="0.3">
      <c r="A24" s="287"/>
      <c r="B24" s="153" t="s">
        <v>81</v>
      </c>
      <c r="C24" s="154">
        <f xml:space="preserve"> V23 + 7370000 + 5000000 + 5000000</f>
        <v>27576000</v>
      </c>
      <c r="D24" s="154">
        <v>1459000</v>
      </c>
      <c r="E24" s="154">
        <v>0</v>
      </c>
      <c r="F24" s="154">
        <v>420000</v>
      </c>
      <c r="G24" s="154">
        <v>0</v>
      </c>
      <c r="H24" s="154">
        <v>0</v>
      </c>
      <c r="I24" s="154">
        <v>200000</v>
      </c>
      <c r="J24" s="154">
        <v>100000</v>
      </c>
      <c r="K24" s="154">
        <v>630000</v>
      </c>
      <c r="L24" s="154">
        <v>100000</v>
      </c>
      <c r="M24" s="154">
        <v>190000</v>
      </c>
      <c r="N24" s="154">
        <v>0</v>
      </c>
      <c r="O24" s="154">
        <v>100000</v>
      </c>
      <c r="P24" s="154">
        <v>0</v>
      </c>
      <c r="Q24" s="154">
        <v>1700000</v>
      </c>
      <c r="R24" s="154">
        <v>2800000</v>
      </c>
      <c r="S24" s="154">
        <v>5000000</v>
      </c>
      <c r="T24" s="154">
        <v>12500000</v>
      </c>
      <c r="U24" s="154">
        <f>SUM(D24:T24)</f>
        <v>25199000</v>
      </c>
      <c r="V24" s="154">
        <f t="shared" si="1"/>
        <v>2377000</v>
      </c>
      <c r="W24" s="223">
        <v>5000000</v>
      </c>
      <c r="X24" s="153" t="s">
        <v>198</v>
      </c>
    </row>
    <row r="25" spans="1:24" x14ac:dyDescent="0.3">
      <c r="A25" s="287"/>
      <c r="B25" s="1" t="s">
        <v>82</v>
      </c>
      <c r="C25" s="157">
        <f xml:space="preserve"> V24 + 7370000 +10700000</f>
        <v>20447000</v>
      </c>
      <c r="D25" s="158">
        <v>1090000</v>
      </c>
      <c r="E25" s="158">
        <v>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0</v>
      </c>
      <c r="R25" s="158">
        <v>4000000</v>
      </c>
      <c r="S25" s="2">
        <v>0</v>
      </c>
      <c r="T25" s="2">
        <v>5000000</v>
      </c>
      <c r="U25" s="2">
        <f t="shared" si="0"/>
        <v>11830000</v>
      </c>
      <c r="V25" s="2">
        <f t="shared" si="1"/>
        <v>8617000</v>
      </c>
      <c r="W25" s="210"/>
      <c r="X25" s="1" t="s">
        <v>199</v>
      </c>
    </row>
    <row r="26" spans="1:24" s="195" customFormat="1" ht="17.25" thickBot="1" x14ac:dyDescent="0.35">
      <c r="A26" s="287"/>
      <c r="B26" s="197" t="s">
        <v>83</v>
      </c>
      <c r="C26" s="198">
        <f xml:space="preserve"> V25 + 7370000</f>
        <v>15987000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800000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2300000</v>
      </c>
      <c r="R26" s="196">
        <v>0</v>
      </c>
      <c r="S26" s="2">
        <v>0</v>
      </c>
      <c r="T26" s="196">
        <v>0</v>
      </c>
      <c r="U26" s="198">
        <f t="shared" si="0"/>
        <v>4820000</v>
      </c>
      <c r="V26" s="198">
        <f t="shared" si="1"/>
        <v>11167000</v>
      </c>
      <c r="W26" s="269"/>
    </row>
    <row r="27" spans="1:24" s="68" customFormat="1" x14ac:dyDescent="0.3">
      <c r="A27" s="287">
        <v>2025</v>
      </c>
      <c r="B27" s="1" t="s">
        <v>72</v>
      </c>
      <c r="C27" s="157">
        <f xml:space="preserve"> V26 + 7590000</f>
        <v>18757000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2500000</v>
      </c>
      <c r="S27" s="2">
        <v>0</v>
      </c>
      <c r="T27" s="2">
        <v>0</v>
      </c>
      <c r="U27" s="2">
        <f>SUM(D27:T27)</f>
        <v>10220000</v>
      </c>
      <c r="V27" s="2">
        <f t="shared" si="1"/>
        <v>8537000</v>
      </c>
      <c r="W27" s="237"/>
    </row>
    <row r="28" spans="1:24" x14ac:dyDescent="0.3">
      <c r="A28" s="287"/>
      <c r="B28" s="1" t="s">
        <v>73</v>
      </c>
      <c r="C28" s="157">
        <f xml:space="preserve"> V27 + 7590000 +1400000</f>
        <v>17527000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0</v>
      </c>
      <c r="U28" s="2">
        <f t="shared" si="0"/>
        <v>4820000</v>
      </c>
      <c r="V28" s="2">
        <f t="shared" si="1"/>
        <v>12707000</v>
      </c>
      <c r="W28" s="210"/>
    </row>
    <row r="29" spans="1:24" x14ac:dyDescent="0.3">
      <c r="A29" s="287"/>
      <c r="B29" s="1" t="s">
        <v>74</v>
      </c>
      <c r="C29" s="157">
        <f t="shared" ref="C29:C35" si="3" xml:space="preserve"> V28 + 7590000</f>
        <v>20297000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4820000</v>
      </c>
      <c r="V29" s="2">
        <f t="shared" si="1"/>
        <v>15477000</v>
      </c>
      <c r="W29" s="210"/>
    </row>
    <row r="30" spans="1:24" x14ac:dyDescent="0.3">
      <c r="A30" s="287"/>
      <c r="B30" s="1" t="s">
        <v>75</v>
      </c>
      <c r="C30" s="157">
        <f t="shared" si="3"/>
        <v>23067000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6320000</v>
      </c>
      <c r="V30" s="2">
        <f t="shared" si="1"/>
        <v>16747000</v>
      </c>
      <c r="W30" s="210"/>
    </row>
    <row r="31" spans="1:24" x14ac:dyDescent="0.3">
      <c r="A31" s="287"/>
      <c r="B31" s="1" t="s">
        <v>76</v>
      </c>
      <c r="C31" s="157">
        <f t="shared" si="3"/>
        <v>24337000</v>
      </c>
      <c r="D31" s="158">
        <v>3000000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8220000</v>
      </c>
      <c r="V31" s="2">
        <f t="shared" si="1"/>
        <v>16117000</v>
      </c>
      <c r="W31" s="210"/>
    </row>
    <row r="32" spans="1:24" x14ac:dyDescent="0.3">
      <c r="A32" s="287"/>
      <c r="B32" s="1" t="s">
        <v>77</v>
      </c>
      <c r="C32" s="157">
        <f t="shared" si="3"/>
        <v>23707000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4820000</v>
      </c>
      <c r="V32" s="2">
        <f t="shared" si="1"/>
        <v>18887000</v>
      </c>
      <c r="W32" s="210"/>
    </row>
    <row r="33" spans="1:23" x14ac:dyDescent="0.3">
      <c r="A33" s="287"/>
      <c r="B33" s="1" t="s">
        <v>78</v>
      </c>
      <c r="C33" s="157">
        <f t="shared" si="3"/>
        <v>26477000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8720000</v>
      </c>
      <c r="V33" s="2">
        <f t="shared" si="1"/>
        <v>17757000</v>
      </c>
      <c r="W33" s="210"/>
    </row>
    <row r="34" spans="1:23" x14ac:dyDescent="0.3">
      <c r="A34" s="287"/>
      <c r="B34" s="1" t="s">
        <v>79</v>
      </c>
      <c r="C34" s="157">
        <f xml:space="preserve"> V33 + 7590000 +1400000</f>
        <v>26747000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5220000</v>
      </c>
      <c r="V34" s="2">
        <f t="shared" si="1"/>
        <v>21527000</v>
      </c>
      <c r="W34" s="210"/>
    </row>
    <row r="35" spans="1:23" s="161" customFormat="1" ht="17.25" customHeight="1" x14ac:dyDescent="0.3">
      <c r="A35" s="287"/>
      <c r="B35" s="161" t="s">
        <v>80</v>
      </c>
      <c r="C35" s="157">
        <f t="shared" si="3"/>
        <v>29117000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4">SUM(D35:T35)</f>
        <v>4820000</v>
      </c>
      <c r="V35" s="162">
        <f t="shared" si="1"/>
        <v>24297000</v>
      </c>
      <c r="W35" s="211"/>
    </row>
    <row r="36" spans="1:23" s="250" customFormat="1" x14ac:dyDescent="0.3">
      <c r="A36" s="287"/>
      <c r="B36" s="250" t="s">
        <v>81</v>
      </c>
      <c r="C36" s="251">
        <f xml:space="preserve"> V35 + 7590000 + 7000000 + 54000000</f>
        <v>92887000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51">
        <v>800000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80000000</v>
      </c>
      <c r="S36" s="2">
        <v>0</v>
      </c>
      <c r="T36" s="2">
        <v>0</v>
      </c>
      <c r="U36" s="251">
        <f t="shared" si="4"/>
        <v>86320000</v>
      </c>
      <c r="V36" s="251">
        <f t="shared" si="1"/>
        <v>6567000</v>
      </c>
      <c r="W36" s="250" t="s">
        <v>194</v>
      </c>
    </row>
    <row r="37" spans="1:23" x14ac:dyDescent="0.3">
      <c r="A37" s="287"/>
      <c r="B37" s="1" t="s">
        <v>82</v>
      </c>
      <c r="C37" s="157">
        <f xml:space="preserve"> V36 + 7590000</f>
        <v>14157000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1200000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500000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4"/>
        <v>6620000</v>
      </c>
      <c r="V37" s="2">
        <f t="shared" si="1"/>
        <v>7537000</v>
      </c>
      <c r="W37" s="1" t="s">
        <v>200</v>
      </c>
    </row>
    <row r="38" spans="1:23" s="255" customFormat="1" ht="17.25" thickBot="1" x14ac:dyDescent="0.35">
      <c r="A38" s="287"/>
      <c r="B38" s="252" t="s">
        <v>83</v>
      </c>
      <c r="C38" s="253">
        <f xml:space="preserve"> V37 + 7590000</f>
        <v>15127000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1200000</v>
      </c>
      <c r="J38" s="253">
        <v>0</v>
      </c>
      <c r="K38" s="253">
        <v>800000</v>
      </c>
      <c r="L38" s="253">
        <v>150000</v>
      </c>
      <c r="M38" s="253">
        <v>250000</v>
      </c>
      <c r="N38" s="254">
        <v>0</v>
      </c>
      <c r="O38" s="2">
        <v>500000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4"/>
        <v>6420000</v>
      </c>
      <c r="V38" s="254">
        <f t="shared" si="1"/>
        <v>8707000</v>
      </c>
    </row>
    <row r="39" spans="1:23" s="193" customFormat="1" x14ac:dyDescent="0.3">
      <c r="A39" s="287">
        <v>2026</v>
      </c>
      <c r="B39" s="199" t="s">
        <v>72</v>
      </c>
      <c r="C39" s="194">
        <f xml:space="preserve"> V38 + 7700000</f>
        <v>16407000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1200000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500000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4"/>
        <v>9320000</v>
      </c>
      <c r="V39" s="194">
        <f t="shared" si="1"/>
        <v>7087000</v>
      </c>
    </row>
    <row r="40" spans="1:23" s="78" customFormat="1" x14ac:dyDescent="0.3">
      <c r="A40" s="287"/>
      <c r="B40" s="78" t="s">
        <v>73</v>
      </c>
      <c r="C40" s="159">
        <f xml:space="preserve"> V39 + 7700000 +1400000</f>
        <v>16187000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1200000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500000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4"/>
        <v>6820000</v>
      </c>
      <c r="V40" s="159">
        <f t="shared" si="1"/>
        <v>9367000</v>
      </c>
    </row>
    <row r="41" spans="1:23" s="163" customFormat="1" x14ac:dyDescent="0.3">
      <c r="A41" s="287"/>
      <c r="B41" s="163" t="s">
        <v>74</v>
      </c>
      <c r="C41" s="157">
        <f xml:space="preserve"> V40 + 7700000</f>
        <v>17067000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1200000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500000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4"/>
        <v>6420000</v>
      </c>
      <c r="V41" s="160">
        <f t="shared" si="1"/>
        <v>10647000</v>
      </c>
    </row>
    <row r="42" spans="1:23" s="163" customFormat="1" x14ac:dyDescent="0.3">
      <c r="A42" s="287"/>
      <c r="B42" s="163" t="s">
        <v>75</v>
      </c>
      <c r="C42" s="157">
        <f xml:space="preserve"> V41 + 7700000</f>
        <v>18347000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1200000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500000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4"/>
        <v>7920000</v>
      </c>
      <c r="V42" s="160">
        <f t="shared" si="1"/>
        <v>10427000</v>
      </c>
    </row>
    <row r="43" spans="1:23" s="163" customFormat="1" x14ac:dyDescent="0.3">
      <c r="A43" s="287"/>
      <c r="B43" s="163" t="s">
        <v>76</v>
      </c>
      <c r="C43" s="157">
        <f xml:space="preserve"> V42 + 7700000</f>
        <v>18127000</v>
      </c>
      <c r="D43" s="158">
        <v>3000000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1200000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500000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4"/>
        <v>9820000</v>
      </c>
      <c r="V43" s="160">
        <f t="shared" si="1"/>
        <v>8307000</v>
      </c>
    </row>
    <row r="44" spans="1:23" s="163" customFormat="1" x14ac:dyDescent="0.3">
      <c r="A44" s="287"/>
      <c r="B44" s="163" t="s">
        <v>77</v>
      </c>
      <c r="C44" s="157">
        <f xml:space="preserve"> V43 + 7700000</f>
        <v>16007000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1200000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500000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4"/>
        <v>6420000</v>
      </c>
      <c r="V44" s="160">
        <f t="shared" si="1"/>
        <v>9587000</v>
      </c>
    </row>
    <row r="45" spans="1:23" s="163" customFormat="1" x14ac:dyDescent="0.3">
      <c r="A45" s="287"/>
      <c r="B45" s="163" t="s">
        <v>78</v>
      </c>
      <c r="C45" s="157">
        <f xml:space="preserve"> V44 + 7700000</f>
        <v>17287000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1200000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500000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4"/>
        <v>10320000</v>
      </c>
      <c r="V45" s="160">
        <f t="shared" ref="V45:V76" si="5" xml:space="preserve"> C45 - U45</f>
        <v>6967000</v>
      </c>
    </row>
    <row r="46" spans="1:23" s="163" customFormat="1" x14ac:dyDescent="0.3">
      <c r="A46" s="287"/>
      <c r="B46" s="163" t="s">
        <v>79</v>
      </c>
      <c r="C46" s="157">
        <f xml:space="preserve"> V45 + 7700000 +1400000</f>
        <v>16067000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1200000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500000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4"/>
        <v>6820000</v>
      </c>
      <c r="V46" s="160">
        <f t="shared" si="5"/>
        <v>9247000</v>
      </c>
    </row>
    <row r="47" spans="1:23" s="163" customFormat="1" x14ac:dyDescent="0.3">
      <c r="A47" s="287"/>
      <c r="B47" s="163" t="s">
        <v>80</v>
      </c>
      <c r="C47" s="157">
        <f xml:space="preserve"> V46 + 7700000</f>
        <v>16947000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1200000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500000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4"/>
        <v>6420000</v>
      </c>
      <c r="V47" s="160">
        <f t="shared" si="5"/>
        <v>10527000</v>
      </c>
    </row>
    <row r="48" spans="1:23" s="163" customFormat="1" x14ac:dyDescent="0.3">
      <c r="A48" s="287"/>
      <c r="B48" s="163" t="s">
        <v>81</v>
      </c>
      <c r="C48" s="157">
        <f xml:space="preserve"> V47 + 7700000</f>
        <v>18227000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1200000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500000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4"/>
        <v>7920000</v>
      </c>
      <c r="V48" s="160">
        <f t="shared" si="5"/>
        <v>10307000</v>
      </c>
    </row>
    <row r="49" spans="1:23" s="163" customFormat="1" x14ac:dyDescent="0.3">
      <c r="A49" s="287"/>
      <c r="B49" s="163" t="s">
        <v>82</v>
      </c>
      <c r="C49" s="157">
        <f xml:space="preserve"> V48 + 7700000</f>
        <v>18007000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1200000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500000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4"/>
        <v>6620000</v>
      </c>
      <c r="V49" s="160">
        <f t="shared" si="5"/>
        <v>11387000</v>
      </c>
    </row>
    <row r="50" spans="1:23" s="195" customFormat="1" ht="17.25" thickBot="1" x14ac:dyDescent="0.35">
      <c r="A50" s="287"/>
      <c r="B50" s="197" t="s">
        <v>83</v>
      </c>
      <c r="C50" s="196">
        <f xml:space="preserve"> V49 + 7700000</f>
        <v>19087000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1200000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500000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4"/>
        <v>6420000</v>
      </c>
      <c r="V50" s="198">
        <f t="shared" si="5"/>
        <v>12667000</v>
      </c>
      <c r="W50" s="163"/>
    </row>
    <row r="51" spans="1:23" s="193" customFormat="1" x14ac:dyDescent="0.3">
      <c r="A51" s="288">
        <v>2027</v>
      </c>
      <c r="B51" s="199" t="s">
        <v>72</v>
      </c>
      <c r="C51" s="194">
        <f xml:space="preserve"> V50 + 7700000</f>
        <v>20367000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1200000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500000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4"/>
        <v>9320000</v>
      </c>
      <c r="V51" s="194">
        <f t="shared" si="5"/>
        <v>11047000</v>
      </c>
    </row>
    <row r="52" spans="1:23" s="163" customFormat="1" x14ac:dyDescent="0.3">
      <c r="A52" s="288"/>
      <c r="B52" s="163" t="s">
        <v>73</v>
      </c>
      <c r="C52" s="159">
        <f xml:space="preserve"> V51 + 7700000 +1400000</f>
        <v>20147000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1200000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500000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4"/>
        <v>6820000</v>
      </c>
      <c r="V52" s="160">
        <f t="shared" si="5"/>
        <v>13327000</v>
      </c>
    </row>
    <row r="53" spans="1:23" s="163" customFormat="1" x14ac:dyDescent="0.3">
      <c r="A53" s="288"/>
      <c r="B53" s="163" t="s">
        <v>74</v>
      </c>
      <c r="C53" s="157">
        <f xml:space="preserve"> V52 + 7700000</f>
        <v>21027000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1200000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500000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4"/>
        <v>6420000</v>
      </c>
      <c r="V53" s="160">
        <f t="shared" si="5"/>
        <v>14607000</v>
      </c>
    </row>
    <row r="54" spans="1:23" s="163" customFormat="1" x14ac:dyDescent="0.3">
      <c r="A54" s="288"/>
      <c r="B54" s="163" t="s">
        <v>75</v>
      </c>
      <c r="C54" s="157">
        <f xml:space="preserve"> V53 + 7700000</f>
        <v>22307000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1200000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500000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4"/>
        <v>7920000</v>
      </c>
      <c r="V54" s="160">
        <f t="shared" si="5"/>
        <v>14387000</v>
      </c>
    </row>
    <row r="55" spans="1:23" s="163" customFormat="1" x14ac:dyDescent="0.3">
      <c r="A55" s="288"/>
      <c r="B55" s="163" t="s">
        <v>76</v>
      </c>
      <c r="C55" s="157">
        <f xml:space="preserve"> V54 + 7700000</f>
        <v>22087000</v>
      </c>
      <c r="D55" s="158">
        <v>3000000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1200000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500000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4"/>
        <v>9820000</v>
      </c>
      <c r="V55" s="160">
        <f t="shared" si="5"/>
        <v>12267000</v>
      </c>
    </row>
    <row r="56" spans="1:23" s="163" customFormat="1" x14ac:dyDescent="0.3">
      <c r="A56" s="288"/>
      <c r="B56" s="163" t="s">
        <v>77</v>
      </c>
      <c r="C56" s="157">
        <f xml:space="preserve"> V55 + 7700000</f>
        <v>19967000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1200000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500000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4"/>
        <v>6420000</v>
      </c>
      <c r="V56" s="160">
        <f t="shared" si="5"/>
        <v>13547000</v>
      </c>
    </row>
    <row r="57" spans="1:23" s="163" customFormat="1" x14ac:dyDescent="0.3">
      <c r="A57" s="288"/>
      <c r="B57" s="163" t="s">
        <v>78</v>
      </c>
      <c r="C57" s="157">
        <f xml:space="preserve"> V56 + 7700000</f>
        <v>21247000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1200000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500000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4"/>
        <v>10320000</v>
      </c>
      <c r="V57" s="160">
        <f t="shared" si="5"/>
        <v>10927000</v>
      </c>
    </row>
    <row r="58" spans="1:23" s="163" customFormat="1" x14ac:dyDescent="0.3">
      <c r="A58" s="288"/>
      <c r="B58" s="163" t="s">
        <v>79</v>
      </c>
      <c r="C58" s="157">
        <f xml:space="preserve"> V57 + 7700000 +1400000</f>
        <v>20027000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1200000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500000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4"/>
        <v>6820000</v>
      </c>
      <c r="V58" s="160">
        <f t="shared" si="5"/>
        <v>13207000</v>
      </c>
    </row>
    <row r="59" spans="1:23" s="163" customFormat="1" x14ac:dyDescent="0.3">
      <c r="A59" s="288"/>
      <c r="B59" s="163" t="s">
        <v>80</v>
      </c>
      <c r="C59" s="157">
        <f xml:space="preserve"> V58 + 7700000</f>
        <v>20907000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1200000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500000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4"/>
        <v>6420000</v>
      </c>
      <c r="V59" s="160">
        <f t="shared" si="5"/>
        <v>14487000</v>
      </c>
    </row>
    <row r="60" spans="1:23" s="163" customFormat="1" x14ac:dyDescent="0.3">
      <c r="A60" s="288"/>
      <c r="B60" s="163" t="s">
        <v>81</v>
      </c>
      <c r="C60" s="157">
        <f xml:space="preserve"> V59 + 7700000</f>
        <v>22187000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1200000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500000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7920000</v>
      </c>
      <c r="V60" s="160">
        <f t="shared" si="5"/>
        <v>14267000</v>
      </c>
    </row>
    <row r="61" spans="1:23" s="163" customFormat="1" x14ac:dyDescent="0.3">
      <c r="A61" s="288"/>
      <c r="B61" s="163" t="s">
        <v>82</v>
      </c>
      <c r="C61" s="157">
        <f xml:space="preserve"> V60 + 7700000</f>
        <v>21967000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1200000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500000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4"/>
        <v>6620000</v>
      </c>
      <c r="V61" s="160">
        <f t="shared" si="5"/>
        <v>15347000</v>
      </c>
    </row>
    <row r="62" spans="1:23" s="249" customFormat="1" x14ac:dyDescent="0.3">
      <c r="A62" s="288"/>
      <c r="B62" s="249" t="s">
        <v>83</v>
      </c>
      <c r="C62" s="196">
        <f xml:space="preserve"> V61 + 7700000</f>
        <v>23047000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1200000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500000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4"/>
        <v>6420000</v>
      </c>
      <c r="V62" s="196">
        <f t="shared" si="5"/>
        <v>16627000</v>
      </c>
    </row>
    <row r="63" spans="1:23" s="163" customFormat="1" x14ac:dyDescent="0.3">
      <c r="A63" s="288">
        <v>2028</v>
      </c>
      <c r="B63" s="163" t="s">
        <v>72</v>
      </c>
      <c r="C63" s="194">
        <f xml:space="preserve"> V62 + 7700000</f>
        <v>24327000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1200000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500000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4"/>
        <v>9320000</v>
      </c>
      <c r="V63" s="160">
        <f t="shared" si="5"/>
        <v>15007000</v>
      </c>
    </row>
    <row r="64" spans="1:23" s="163" customFormat="1" x14ac:dyDescent="0.3">
      <c r="A64" s="288"/>
      <c r="B64" s="163" t="s">
        <v>73</v>
      </c>
      <c r="C64" s="159">
        <f xml:space="preserve"> V63 + 7700000 +1400000</f>
        <v>24107000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1200000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500000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4"/>
        <v>6820000</v>
      </c>
      <c r="V64" s="160">
        <f t="shared" si="5"/>
        <v>17287000</v>
      </c>
    </row>
    <row r="65" spans="1:22" s="163" customFormat="1" x14ac:dyDescent="0.3">
      <c r="A65" s="288"/>
      <c r="B65" s="163" t="s">
        <v>74</v>
      </c>
      <c r="C65" s="157">
        <f xml:space="preserve"> V64 + 7700000</f>
        <v>24987000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1200000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500000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4"/>
        <v>6420000</v>
      </c>
      <c r="V65" s="160">
        <f t="shared" si="5"/>
        <v>18567000</v>
      </c>
    </row>
    <row r="66" spans="1:22" s="163" customFormat="1" x14ac:dyDescent="0.3">
      <c r="A66" s="288"/>
      <c r="B66" s="163" t="s">
        <v>75</v>
      </c>
      <c r="C66" s="157">
        <f xml:space="preserve"> V65 + 7700000</f>
        <v>26267000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1200000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500000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4"/>
        <v>7920000</v>
      </c>
      <c r="V66" s="160">
        <f t="shared" si="5"/>
        <v>18347000</v>
      </c>
    </row>
    <row r="67" spans="1:22" s="163" customFormat="1" x14ac:dyDescent="0.3">
      <c r="A67" s="288"/>
      <c r="B67" s="163" t="s">
        <v>76</v>
      </c>
      <c r="C67" s="157">
        <f xml:space="preserve"> V66 + 7700000</f>
        <v>26047000</v>
      </c>
      <c r="D67" s="158">
        <v>3000000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1200000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500000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6">SUM(D67:T67)</f>
        <v>9820000</v>
      </c>
      <c r="V67" s="160">
        <f t="shared" si="5"/>
        <v>16227000</v>
      </c>
    </row>
    <row r="68" spans="1:22" s="163" customFormat="1" x14ac:dyDescent="0.3">
      <c r="A68" s="288"/>
      <c r="B68" s="163" t="s">
        <v>77</v>
      </c>
      <c r="C68" s="157">
        <f xml:space="preserve"> V67 + 7700000</f>
        <v>23927000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1200000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500000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6"/>
        <v>6420000</v>
      </c>
      <c r="V68" s="160">
        <f t="shared" si="5"/>
        <v>17507000</v>
      </c>
    </row>
    <row r="69" spans="1:22" s="163" customFormat="1" x14ac:dyDescent="0.3">
      <c r="A69" s="288"/>
      <c r="B69" s="163" t="s">
        <v>78</v>
      </c>
      <c r="C69" s="157">
        <f xml:space="preserve"> V68 + 7700000</f>
        <v>25207000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1200000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500000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6"/>
        <v>10320000</v>
      </c>
      <c r="V69" s="160">
        <f t="shared" si="5"/>
        <v>14887000</v>
      </c>
    </row>
    <row r="70" spans="1:22" s="163" customFormat="1" x14ac:dyDescent="0.3">
      <c r="A70" s="288"/>
      <c r="B70" s="163" t="s">
        <v>79</v>
      </c>
      <c r="C70" s="157">
        <f xml:space="preserve"> V69 + 7700000 +1400000</f>
        <v>23987000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1200000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500000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6"/>
        <v>6820000</v>
      </c>
      <c r="V70" s="160">
        <f t="shared" si="5"/>
        <v>17167000</v>
      </c>
    </row>
    <row r="71" spans="1:22" s="163" customFormat="1" x14ac:dyDescent="0.3">
      <c r="A71" s="288"/>
      <c r="B71" s="163" t="s">
        <v>80</v>
      </c>
      <c r="C71" s="157">
        <f xml:space="preserve"> V70 + 7700000</f>
        <v>24867000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1200000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500000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6"/>
        <v>6420000</v>
      </c>
      <c r="V71" s="160">
        <f t="shared" si="5"/>
        <v>18447000</v>
      </c>
    </row>
    <row r="72" spans="1:22" s="163" customFormat="1" x14ac:dyDescent="0.3">
      <c r="A72" s="288"/>
      <c r="B72" s="163" t="s">
        <v>81</v>
      </c>
      <c r="C72" s="157">
        <f xml:space="preserve"> V71 + 7700000</f>
        <v>26147000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1200000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500000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6"/>
        <v>7920000</v>
      </c>
      <c r="V72" s="160">
        <f t="shared" si="5"/>
        <v>18227000</v>
      </c>
    </row>
    <row r="73" spans="1:22" s="163" customFormat="1" x14ac:dyDescent="0.3">
      <c r="A73" s="288"/>
      <c r="B73" s="163" t="s">
        <v>82</v>
      </c>
      <c r="C73" s="157">
        <f xml:space="preserve"> V72 + 7700000</f>
        <v>25927000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1200000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500000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6"/>
        <v>6620000</v>
      </c>
      <c r="V73" s="160">
        <f t="shared" si="5"/>
        <v>19307000</v>
      </c>
    </row>
    <row r="74" spans="1:22" s="249" customFormat="1" x14ac:dyDescent="0.3">
      <c r="A74" s="288"/>
      <c r="B74" s="249" t="s">
        <v>83</v>
      </c>
      <c r="C74" s="196">
        <f xml:space="preserve"> V73 + 7700000</f>
        <v>27007000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1200000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500000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6"/>
        <v>6420000</v>
      </c>
      <c r="V74" s="196">
        <f t="shared" si="5"/>
        <v>20587000</v>
      </c>
    </row>
    <row r="75" spans="1:22" s="163" customFormat="1" x14ac:dyDescent="0.3">
      <c r="A75" s="288">
        <v>2029</v>
      </c>
      <c r="B75" s="163" t="s">
        <v>72</v>
      </c>
      <c r="C75" s="194">
        <f xml:space="preserve"> V74 + 7700000</f>
        <v>28287000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1200000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500000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6"/>
        <v>9320000</v>
      </c>
      <c r="V75" s="160">
        <f t="shared" si="5"/>
        <v>18967000</v>
      </c>
    </row>
    <row r="76" spans="1:22" s="163" customFormat="1" x14ac:dyDescent="0.3">
      <c r="A76" s="288"/>
      <c r="B76" s="163" t="s">
        <v>73</v>
      </c>
      <c r="C76" s="159">
        <f xml:space="preserve"> V75 + 7700000 +1400000</f>
        <v>28067000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1200000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500000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6"/>
        <v>6820000</v>
      </c>
      <c r="V76" s="160">
        <f t="shared" si="5"/>
        <v>21247000</v>
      </c>
    </row>
    <row r="77" spans="1:22" s="163" customFormat="1" x14ac:dyDescent="0.3">
      <c r="A77" s="288"/>
      <c r="B77" s="163" t="s">
        <v>74</v>
      </c>
      <c r="C77" s="157">
        <f xml:space="preserve"> V76 + 7700000</f>
        <v>28947000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1200000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500000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6"/>
        <v>6420000</v>
      </c>
      <c r="V77" s="160">
        <f t="shared" ref="V77:V108" si="7" xml:space="preserve"> C77 - U77</f>
        <v>22527000</v>
      </c>
    </row>
    <row r="78" spans="1:22" s="163" customFormat="1" x14ac:dyDescent="0.3">
      <c r="A78" s="288"/>
      <c r="B78" s="163" t="s">
        <v>75</v>
      </c>
      <c r="C78" s="157">
        <f xml:space="preserve"> V77 + 7700000</f>
        <v>30227000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1200000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500000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6"/>
        <v>7920000</v>
      </c>
      <c r="V78" s="160">
        <f t="shared" si="7"/>
        <v>22307000</v>
      </c>
    </row>
    <row r="79" spans="1:22" s="163" customFormat="1" x14ac:dyDescent="0.3">
      <c r="A79" s="288"/>
      <c r="B79" s="163" t="s">
        <v>76</v>
      </c>
      <c r="C79" s="157">
        <f xml:space="preserve"> V78 + 7700000</f>
        <v>30007000</v>
      </c>
      <c r="D79" s="158">
        <v>3000000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1200000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500000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6"/>
        <v>9820000</v>
      </c>
      <c r="V79" s="160">
        <f t="shared" si="7"/>
        <v>20187000</v>
      </c>
    </row>
    <row r="80" spans="1:22" s="163" customFormat="1" x14ac:dyDescent="0.3">
      <c r="A80" s="288"/>
      <c r="B80" s="163" t="s">
        <v>77</v>
      </c>
      <c r="C80" s="157">
        <f xml:space="preserve"> V79 + 7700000</f>
        <v>27887000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1200000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500000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6"/>
        <v>6420000</v>
      </c>
      <c r="V80" s="160">
        <f t="shared" si="7"/>
        <v>21467000</v>
      </c>
    </row>
    <row r="81" spans="1:22" s="163" customFormat="1" x14ac:dyDescent="0.3">
      <c r="A81" s="288"/>
      <c r="B81" s="163" t="s">
        <v>78</v>
      </c>
      <c r="C81" s="157">
        <f xml:space="preserve"> V80 + 7700000</f>
        <v>29167000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1200000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500000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6"/>
        <v>10320000</v>
      </c>
      <c r="V81" s="160">
        <f t="shared" si="7"/>
        <v>18847000</v>
      </c>
    </row>
    <row r="82" spans="1:22" s="163" customFormat="1" x14ac:dyDescent="0.3">
      <c r="A82" s="288"/>
      <c r="B82" s="163" t="s">
        <v>79</v>
      </c>
      <c r="C82" s="157">
        <f xml:space="preserve"> V81 + 7700000 +1400000</f>
        <v>27947000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1200000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500000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6"/>
        <v>6820000</v>
      </c>
      <c r="V82" s="160">
        <f t="shared" si="7"/>
        <v>21127000</v>
      </c>
    </row>
    <row r="83" spans="1:22" s="163" customFormat="1" x14ac:dyDescent="0.3">
      <c r="A83" s="288"/>
      <c r="B83" s="163" t="s">
        <v>80</v>
      </c>
      <c r="C83" s="157">
        <f xml:space="preserve"> V82 + 7700000</f>
        <v>28827000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1200000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500000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6"/>
        <v>6420000</v>
      </c>
      <c r="V83" s="160">
        <f t="shared" si="7"/>
        <v>22407000</v>
      </c>
    </row>
    <row r="84" spans="1:22" s="163" customFormat="1" x14ac:dyDescent="0.3">
      <c r="A84" s="288"/>
      <c r="B84" s="163" t="s">
        <v>81</v>
      </c>
      <c r="C84" s="157">
        <f xml:space="preserve"> V83 + 7700000</f>
        <v>30107000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1200000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500000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6"/>
        <v>7920000</v>
      </c>
      <c r="V84" s="160">
        <f t="shared" si="7"/>
        <v>22187000</v>
      </c>
    </row>
    <row r="85" spans="1:22" s="163" customFormat="1" x14ac:dyDescent="0.3">
      <c r="A85" s="288"/>
      <c r="B85" s="163" t="s">
        <v>82</v>
      </c>
      <c r="C85" s="157">
        <f xml:space="preserve"> V84 + 7700000</f>
        <v>29887000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1200000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500000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6"/>
        <v>6620000</v>
      </c>
      <c r="V85" s="160">
        <f t="shared" si="7"/>
        <v>23267000</v>
      </c>
    </row>
    <row r="86" spans="1:22" s="249" customFormat="1" x14ac:dyDescent="0.3">
      <c r="A86" s="288"/>
      <c r="B86" s="249" t="s">
        <v>83</v>
      </c>
      <c r="C86" s="196">
        <f xml:space="preserve"> V85 + 7700000</f>
        <v>30967000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1200000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500000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6"/>
        <v>6420000</v>
      </c>
      <c r="V86" s="196">
        <f t="shared" si="7"/>
        <v>24547000</v>
      </c>
    </row>
    <row r="87" spans="1:22" s="163" customFormat="1" x14ac:dyDescent="0.3">
      <c r="A87" s="288">
        <v>2030</v>
      </c>
      <c r="B87" s="163" t="s">
        <v>72</v>
      </c>
      <c r="C87" s="194">
        <f xml:space="preserve"> V86 + 7700000</f>
        <v>32247000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1200000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500000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6"/>
        <v>9320000</v>
      </c>
      <c r="V87" s="160">
        <f t="shared" si="7"/>
        <v>22927000</v>
      </c>
    </row>
    <row r="88" spans="1:22" s="163" customFormat="1" x14ac:dyDescent="0.3">
      <c r="A88" s="288"/>
      <c r="B88" s="163" t="s">
        <v>73</v>
      </c>
      <c r="C88" s="159">
        <f xml:space="preserve"> V87 + 7700000 +1400000</f>
        <v>32027000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1200000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500000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6"/>
        <v>6820000</v>
      </c>
      <c r="V88" s="160">
        <f t="shared" si="7"/>
        <v>25207000</v>
      </c>
    </row>
    <row r="89" spans="1:22" s="163" customFormat="1" x14ac:dyDescent="0.3">
      <c r="A89" s="288"/>
      <c r="B89" s="163" t="s">
        <v>74</v>
      </c>
      <c r="C89" s="157">
        <f xml:space="preserve"> V88 + 7700000</f>
        <v>32907000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1200000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500000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6"/>
        <v>6420000</v>
      </c>
      <c r="V89" s="160">
        <f t="shared" si="7"/>
        <v>26487000</v>
      </c>
    </row>
    <row r="90" spans="1:22" s="163" customFormat="1" x14ac:dyDescent="0.3">
      <c r="A90" s="288"/>
      <c r="B90" s="163" t="s">
        <v>75</v>
      </c>
      <c r="C90" s="157">
        <f xml:space="preserve"> V89 + 7700000</f>
        <v>34187000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1200000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500000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6"/>
        <v>7920000</v>
      </c>
      <c r="V90" s="160">
        <f t="shared" si="7"/>
        <v>26267000</v>
      </c>
    </row>
    <row r="91" spans="1:22" s="163" customFormat="1" x14ac:dyDescent="0.3">
      <c r="A91" s="288"/>
      <c r="B91" s="163" t="s">
        <v>76</v>
      </c>
      <c r="C91" s="157">
        <f xml:space="preserve"> V90 + 7700000</f>
        <v>33967000</v>
      </c>
      <c r="D91" s="158">
        <v>3000000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1200000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500000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6"/>
        <v>9820000</v>
      </c>
      <c r="V91" s="160">
        <f t="shared" si="7"/>
        <v>24147000</v>
      </c>
    </row>
    <row r="92" spans="1:22" s="163" customFormat="1" x14ac:dyDescent="0.3">
      <c r="A92" s="288"/>
      <c r="B92" s="163" t="s">
        <v>77</v>
      </c>
      <c r="C92" s="157">
        <f xml:space="preserve"> V91 + 7700000</f>
        <v>31847000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1200000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500000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6"/>
        <v>6420000</v>
      </c>
      <c r="V92" s="160">
        <f t="shared" si="7"/>
        <v>25427000</v>
      </c>
    </row>
    <row r="93" spans="1:22" s="163" customFormat="1" x14ac:dyDescent="0.3">
      <c r="A93" s="288"/>
      <c r="B93" s="163" t="s">
        <v>78</v>
      </c>
      <c r="C93" s="157">
        <f xml:space="preserve"> V92 + 7700000</f>
        <v>33127000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1200000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500000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6"/>
        <v>10320000</v>
      </c>
      <c r="V93" s="160">
        <f t="shared" si="7"/>
        <v>22807000</v>
      </c>
    </row>
    <row r="94" spans="1:22" s="163" customFormat="1" x14ac:dyDescent="0.3">
      <c r="A94" s="288"/>
      <c r="B94" s="163" t="s">
        <v>79</v>
      </c>
      <c r="C94" s="157">
        <f xml:space="preserve"> V93 + 7700000 +1400000</f>
        <v>31907000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1200000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500000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6"/>
        <v>6820000</v>
      </c>
      <c r="V94" s="160">
        <f t="shared" si="7"/>
        <v>25087000</v>
      </c>
    </row>
    <row r="95" spans="1:22" s="163" customFormat="1" x14ac:dyDescent="0.3">
      <c r="A95" s="288"/>
      <c r="B95" s="163" t="s">
        <v>80</v>
      </c>
      <c r="C95" s="157">
        <f xml:space="preserve"> V94 + 7700000</f>
        <v>32787000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1200000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500000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6"/>
        <v>6420000</v>
      </c>
      <c r="V95" s="160">
        <f t="shared" si="7"/>
        <v>26367000</v>
      </c>
    </row>
    <row r="96" spans="1:22" s="163" customFormat="1" x14ac:dyDescent="0.3">
      <c r="A96" s="288"/>
      <c r="B96" s="163" t="s">
        <v>81</v>
      </c>
      <c r="C96" s="157">
        <f xml:space="preserve"> V95 + 7700000</f>
        <v>34067000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1200000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500000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6"/>
        <v>7920000</v>
      </c>
      <c r="V96" s="160">
        <f t="shared" si="7"/>
        <v>26147000</v>
      </c>
    </row>
    <row r="97" spans="1:22" s="163" customFormat="1" x14ac:dyDescent="0.3">
      <c r="A97" s="288"/>
      <c r="B97" s="163" t="s">
        <v>82</v>
      </c>
      <c r="C97" s="157">
        <f xml:space="preserve"> V96 + 7700000</f>
        <v>33847000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1200000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500000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6"/>
        <v>6620000</v>
      </c>
      <c r="V97" s="160">
        <f t="shared" si="7"/>
        <v>27227000</v>
      </c>
    </row>
    <row r="98" spans="1:22" s="249" customFormat="1" x14ac:dyDescent="0.3">
      <c r="A98" s="288"/>
      <c r="B98" s="249" t="s">
        <v>83</v>
      </c>
      <c r="C98" s="196">
        <f xml:space="preserve"> V97 + 7700000</f>
        <v>34927000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1200000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6"/>
        <v>6420000</v>
      </c>
      <c r="V98" s="196">
        <f t="shared" si="7"/>
        <v>28507000</v>
      </c>
    </row>
    <row r="99" spans="1:22" s="163" customFormat="1" x14ac:dyDescent="0.3">
      <c r="A99" s="288">
        <v>2031</v>
      </c>
      <c r="B99" s="163" t="s">
        <v>72</v>
      </c>
      <c r="C99" s="194">
        <f xml:space="preserve"> V98 + 7700000</f>
        <v>36207000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1200000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8">SUM(D99:T99)</f>
        <v>9320000</v>
      </c>
      <c r="V99" s="160">
        <f t="shared" si="7"/>
        <v>26887000</v>
      </c>
    </row>
    <row r="100" spans="1:22" s="163" customFormat="1" x14ac:dyDescent="0.3">
      <c r="A100" s="288"/>
      <c r="B100" s="163" t="s">
        <v>73</v>
      </c>
      <c r="C100" s="159">
        <f xml:space="preserve"> V99 + 7700000 +1400000</f>
        <v>35987000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1200000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8"/>
        <v>6820000</v>
      </c>
      <c r="V100" s="160">
        <f t="shared" si="7"/>
        <v>29167000</v>
      </c>
    </row>
    <row r="101" spans="1:22" s="163" customFormat="1" x14ac:dyDescent="0.3">
      <c r="A101" s="288"/>
      <c r="B101" s="163" t="s">
        <v>74</v>
      </c>
      <c r="C101" s="157">
        <f xml:space="preserve"> V100 + 7700000</f>
        <v>36867000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1200000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8"/>
        <v>6420000</v>
      </c>
      <c r="V101" s="160">
        <f t="shared" si="7"/>
        <v>30447000</v>
      </c>
    </row>
    <row r="102" spans="1:22" s="163" customFormat="1" x14ac:dyDescent="0.3">
      <c r="A102" s="288"/>
      <c r="B102" s="163" t="s">
        <v>75</v>
      </c>
      <c r="C102" s="157">
        <f xml:space="preserve"> V101 + 7700000</f>
        <v>38147000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1200000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8"/>
        <v>7920000</v>
      </c>
      <c r="V102" s="160">
        <f t="shared" si="7"/>
        <v>30227000</v>
      </c>
    </row>
    <row r="103" spans="1:22" s="163" customFormat="1" x14ac:dyDescent="0.3">
      <c r="A103" s="288"/>
      <c r="B103" s="163" t="s">
        <v>76</v>
      </c>
      <c r="C103" s="157">
        <f xml:space="preserve"> V102 + 7700000</f>
        <v>37927000</v>
      </c>
      <c r="D103" s="158">
        <v>3000000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1200000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8"/>
        <v>9820000</v>
      </c>
      <c r="V103" s="160">
        <f t="shared" si="7"/>
        <v>28107000</v>
      </c>
    </row>
    <row r="104" spans="1:22" s="163" customFormat="1" x14ac:dyDescent="0.3">
      <c r="A104" s="288"/>
      <c r="B104" s="163" t="s">
        <v>77</v>
      </c>
      <c r="C104" s="157">
        <f xml:space="preserve"> V103 + 7700000</f>
        <v>35807000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1200000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8"/>
        <v>6420000</v>
      </c>
      <c r="V104" s="160">
        <f t="shared" si="7"/>
        <v>29387000</v>
      </c>
    </row>
    <row r="105" spans="1:22" s="163" customFormat="1" x14ac:dyDescent="0.3">
      <c r="A105" s="288"/>
      <c r="B105" s="163" t="s">
        <v>78</v>
      </c>
      <c r="C105" s="157">
        <f xml:space="preserve"> V104 + 7700000</f>
        <v>37087000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1200000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8"/>
        <v>10320000</v>
      </c>
      <c r="V105" s="160">
        <f t="shared" si="7"/>
        <v>26767000</v>
      </c>
    </row>
    <row r="106" spans="1:22" s="163" customFormat="1" x14ac:dyDescent="0.3">
      <c r="A106" s="288"/>
      <c r="B106" s="163" t="s">
        <v>79</v>
      </c>
      <c r="C106" s="157">
        <f xml:space="preserve"> V105 + 7700000 +1400000</f>
        <v>35867000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1200000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8"/>
        <v>6820000</v>
      </c>
      <c r="V106" s="160">
        <f t="shared" si="7"/>
        <v>29047000</v>
      </c>
    </row>
    <row r="107" spans="1:22" s="163" customFormat="1" x14ac:dyDescent="0.3">
      <c r="A107" s="288"/>
      <c r="B107" s="163" t="s">
        <v>80</v>
      </c>
      <c r="C107" s="157">
        <f xml:space="preserve"> V106 + 7700000</f>
        <v>36747000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1200000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8"/>
        <v>6420000</v>
      </c>
      <c r="V107" s="160">
        <f t="shared" si="7"/>
        <v>30327000</v>
      </c>
    </row>
    <row r="108" spans="1:22" s="163" customFormat="1" x14ac:dyDescent="0.3">
      <c r="A108" s="288"/>
      <c r="B108" s="163" t="s">
        <v>81</v>
      </c>
      <c r="C108" s="157">
        <f xml:space="preserve"> V107 + 7700000</f>
        <v>38027000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1200000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8"/>
        <v>7920000</v>
      </c>
      <c r="V108" s="160">
        <f t="shared" si="7"/>
        <v>30107000</v>
      </c>
    </row>
    <row r="109" spans="1:22" s="163" customFormat="1" x14ac:dyDescent="0.3">
      <c r="A109" s="288"/>
      <c r="B109" s="163" t="s">
        <v>82</v>
      </c>
      <c r="C109" s="157">
        <f xml:space="preserve"> V108 + 7700000</f>
        <v>37807000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1200000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8"/>
        <v>6620000</v>
      </c>
      <c r="V109" s="160">
        <f t="shared" ref="V109:V122" si="9" xml:space="preserve"> C109 - U109</f>
        <v>31187000</v>
      </c>
    </row>
    <row r="110" spans="1:22" s="249" customFormat="1" x14ac:dyDescent="0.3">
      <c r="A110" s="288"/>
      <c r="B110" s="249" t="s">
        <v>83</v>
      </c>
      <c r="C110" s="196">
        <f xml:space="preserve"> V109 + 7700000</f>
        <v>38887000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1200000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8"/>
        <v>6420000</v>
      </c>
      <c r="V110" s="196">
        <f t="shared" si="9"/>
        <v>32467000</v>
      </c>
    </row>
    <row r="111" spans="1:22" s="163" customFormat="1" x14ac:dyDescent="0.3">
      <c r="A111" s="288">
        <v>2032</v>
      </c>
      <c r="B111" s="163" t="s">
        <v>72</v>
      </c>
      <c r="C111" s="194">
        <f xml:space="preserve"> V110 + 7700000</f>
        <v>40167000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1200000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8"/>
        <v>9320000</v>
      </c>
      <c r="V111" s="160">
        <f t="shared" si="9"/>
        <v>30847000</v>
      </c>
    </row>
    <row r="112" spans="1:22" s="163" customFormat="1" x14ac:dyDescent="0.3">
      <c r="A112" s="288"/>
      <c r="B112" s="163" t="s">
        <v>73</v>
      </c>
      <c r="C112" s="159">
        <f xml:space="preserve"> V111 + 7700000 +1400000</f>
        <v>39947000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1200000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8"/>
        <v>6820000</v>
      </c>
      <c r="V112" s="160">
        <f t="shared" si="9"/>
        <v>33127000</v>
      </c>
    </row>
    <row r="113" spans="1:22" s="163" customFormat="1" x14ac:dyDescent="0.3">
      <c r="A113" s="288"/>
      <c r="B113" s="163" t="s">
        <v>74</v>
      </c>
      <c r="C113" s="157">
        <f xml:space="preserve"> V112 + 7700000</f>
        <v>40827000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1200000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8"/>
        <v>6420000</v>
      </c>
      <c r="V113" s="160">
        <f t="shared" si="9"/>
        <v>34407000</v>
      </c>
    </row>
    <row r="114" spans="1:22" s="163" customFormat="1" x14ac:dyDescent="0.3">
      <c r="A114" s="288"/>
      <c r="B114" s="163" t="s">
        <v>75</v>
      </c>
      <c r="C114" s="157">
        <f xml:space="preserve"> V113 + 7700000</f>
        <v>42107000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1200000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8"/>
        <v>7920000</v>
      </c>
      <c r="V114" s="160">
        <f t="shared" si="9"/>
        <v>34187000</v>
      </c>
    </row>
    <row r="115" spans="1:22" s="163" customFormat="1" x14ac:dyDescent="0.3">
      <c r="A115" s="288"/>
      <c r="B115" s="163" t="s">
        <v>76</v>
      </c>
      <c r="C115" s="157">
        <f xml:space="preserve"> V114 + 7700000</f>
        <v>41887000</v>
      </c>
      <c r="D115" s="158">
        <v>3000000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1200000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8"/>
        <v>9820000</v>
      </c>
      <c r="V115" s="160">
        <f t="shared" si="9"/>
        <v>32067000</v>
      </c>
    </row>
    <row r="116" spans="1:22" s="163" customFormat="1" x14ac:dyDescent="0.3">
      <c r="A116" s="288"/>
      <c r="B116" s="163" t="s">
        <v>77</v>
      </c>
      <c r="C116" s="157">
        <f xml:space="preserve"> V115 + 7700000</f>
        <v>39767000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1200000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8"/>
        <v>6420000</v>
      </c>
      <c r="V116" s="160">
        <f t="shared" si="9"/>
        <v>33347000</v>
      </c>
    </row>
    <row r="117" spans="1:22" s="163" customFormat="1" x14ac:dyDescent="0.3">
      <c r="A117" s="288"/>
      <c r="B117" s="163" t="s">
        <v>78</v>
      </c>
      <c r="C117" s="157">
        <f xml:space="preserve"> V116 + 7700000</f>
        <v>41047000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1200000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8"/>
        <v>10320000</v>
      </c>
      <c r="V117" s="160">
        <f t="shared" si="9"/>
        <v>30727000</v>
      </c>
    </row>
    <row r="118" spans="1:22" s="163" customFormat="1" x14ac:dyDescent="0.3">
      <c r="A118" s="288"/>
      <c r="B118" s="163" t="s">
        <v>79</v>
      </c>
      <c r="C118" s="157">
        <f xml:space="preserve"> V117 + 7700000 +1400000</f>
        <v>39827000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1200000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8"/>
        <v>6820000</v>
      </c>
      <c r="V118" s="160">
        <f t="shared" si="9"/>
        <v>33007000</v>
      </c>
    </row>
    <row r="119" spans="1:22" s="163" customFormat="1" x14ac:dyDescent="0.3">
      <c r="A119" s="288"/>
      <c r="B119" s="163" t="s">
        <v>80</v>
      </c>
      <c r="C119" s="157">
        <f xml:space="preserve"> V118 + 7700000</f>
        <v>40707000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1200000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8"/>
        <v>6420000</v>
      </c>
      <c r="V119" s="160">
        <f t="shared" si="9"/>
        <v>34287000</v>
      </c>
    </row>
    <row r="120" spans="1:22" s="163" customFormat="1" x14ac:dyDescent="0.3">
      <c r="A120" s="288"/>
      <c r="B120" s="163" t="s">
        <v>81</v>
      </c>
      <c r="C120" s="157">
        <f xml:space="preserve"> V119 + 7700000</f>
        <v>41987000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1200000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8"/>
        <v>7920000</v>
      </c>
      <c r="V120" s="160">
        <f t="shared" si="9"/>
        <v>34067000</v>
      </c>
    </row>
    <row r="121" spans="1:22" s="163" customFormat="1" x14ac:dyDescent="0.3">
      <c r="A121" s="288"/>
      <c r="B121" s="163" t="s">
        <v>82</v>
      </c>
      <c r="C121" s="157">
        <f xml:space="preserve"> V120 + 7700000</f>
        <v>41767000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1200000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8"/>
        <v>6620000</v>
      </c>
      <c r="V121" s="160">
        <f t="shared" si="9"/>
        <v>35147000</v>
      </c>
    </row>
    <row r="122" spans="1:22" s="249" customFormat="1" x14ac:dyDescent="0.3">
      <c r="A122" s="288"/>
      <c r="B122" s="249" t="s">
        <v>83</v>
      </c>
      <c r="C122" s="196">
        <f xml:space="preserve"> V121 + 7700000</f>
        <v>42847000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1200000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8"/>
        <v>6420000</v>
      </c>
      <c r="V122" s="196">
        <f t="shared" si="9"/>
        <v>36427000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0B50-B3F2-4A63-88F8-5C5F3E468AF7}">
  <dimension ref="A2:D5"/>
  <sheetViews>
    <sheetView workbookViewId="0">
      <selection activeCell="F2" sqref="F2"/>
    </sheetView>
  </sheetViews>
  <sheetFormatPr defaultRowHeight="16.5" x14ac:dyDescent="0.3"/>
  <cols>
    <col min="1" max="1" width="11" customWidth="1"/>
    <col min="2" max="2" width="15.875" bestFit="1" customWidth="1"/>
  </cols>
  <sheetData>
    <row r="2" spans="1:4" x14ac:dyDescent="0.3">
      <c r="A2">
        <v>20240912</v>
      </c>
      <c r="B2" t="s">
        <v>191</v>
      </c>
      <c r="C2">
        <v>45000</v>
      </c>
    </row>
    <row r="3" spans="1:4" x14ac:dyDescent="0.3">
      <c r="A3">
        <v>20240912</v>
      </c>
      <c r="B3" t="s">
        <v>192</v>
      </c>
      <c r="C3">
        <v>61800</v>
      </c>
      <c r="D3" t="s">
        <v>193</v>
      </c>
    </row>
    <row r="4" spans="1:4" x14ac:dyDescent="0.3">
      <c r="A4">
        <v>20240926</v>
      </c>
      <c r="B4" t="s">
        <v>196</v>
      </c>
      <c r="C4">
        <v>200000</v>
      </c>
      <c r="D4" t="s">
        <v>195</v>
      </c>
    </row>
    <row r="5" spans="1:4" x14ac:dyDescent="0.3">
      <c r="A5">
        <v>20241006</v>
      </c>
      <c r="B5" t="s">
        <v>197</v>
      </c>
      <c r="C5">
        <v>167000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9" t="s">
        <v>36</v>
      </c>
      <c r="E3" s="279"/>
      <c r="F3" s="279"/>
      <c r="G3" s="279"/>
      <c r="H3" s="279"/>
      <c r="I3" s="279"/>
      <c r="J3" s="279"/>
      <c r="K3" s="279"/>
      <c r="L3" s="279"/>
      <c r="M3" s="279"/>
      <c r="N3" s="279"/>
    </row>
    <row r="4" spans="3:14" x14ac:dyDescent="0.3"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89">
        <f xml:space="preserve"> D22 + E22 + F22 + G22</f>
        <v>18921448</v>
      </c>
      <c r="E23" s="287"/>
      <c r="F23" s="287"/>
      <c r="G23" s="28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90">
        <f xml:space="preserve"> D23 / I23 * 100</f>
        <v>84.996483606996279</v>
      </c>
      <c r="E24" s="291"/>
      <c r="F24" s="291"/>
      <c r="G24" s="29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98" t="s">
        <v>100</v>
      </c>
      <c r="C27" s="302" t="s">
        <v>115</v>
      </c>
      <c r="D27" s="293" t="s">
        <v>98</v>
      </c>
      <c r="E27" s="294"/>
      <c r="F27" s="295"/>
      <c r="G27" s="298" t="s">
        <v>102</v>
      </c>
      <c r="H27" s="296" t="s">
        <v>118</v>
      </c>
      <c r="I27" s="299" t="s">
        <v>96</v>
      </c>
      <c r="J27" s="298" t="s">
        <v>105</v>
      </c>
      <c r="K27" s="298" t="s">
        <v>116</v>
      </c>
    </row>
    <row r="28" spans="2:12" ht="17.25" thickBot="1" x14ac:dyDescent="0.35">
      <c r="B28" s="297"/>
      <c r="C28" s="303"/>
      <c r="D28" s="298" t="s">
        <v>97</v>
      </c>
      <c r="E28" s="296" t="s">
        <v>101</v>
      </c>
      <c r="F28" s="304" t="s">
        <v>104</v>
      </c>
      <c r="G28" s="297"/>
      <c r="H28" s="297"/>
      <c r="I28" s="300"/>
      <c r="J28" s="297"/>
      <c r="K28" s="297"/>
    </row>
    <row r="29" spans="2:12" ht="37.5" customHeight="1" thickBot="1" x14ac:dyDescent="0.35">
      <c r="B29" s="297"/>
      <c r="C29" s="303"/>
      <c r="D29" s="297"/>
      <c r="E29" s="297"/>
      <c r="F29" s="305"/>
      <c r="G29" s="297"/>
      <c r="H29" s="297"/>
      <c r="I29" s="47" t="s">
        <v>99</v>
      </c>
      <c r="J29" s="301"/>
      <c r="K29" s="301"/>
    </row>
    <row r="30" spans="2:12" x14ac:dyDescent="0.3">
      <c r="B30" s="310" t="s">
        <v>114</v>
      </c>
      <c r="C30" s="312">
        <v>4679754000</v>
      </c>
      <c r="D30" s="50">
        <v>4679754000</v>
      </c>
      <c r="E30" s="49">
        <v>0</v>
      </c>
      <c r="F30" s="51">
        <v>10.81</v>
      </c>
      <c r="G30" s="306">
        <f xml:space="preserve"> C30 + D31</f>
        <v>0</v>
      </c>
      <c r="H30" s="312">
        <v>583000000</v>
      </c>
      <c r="I30" s="314">
        <f xml:space="preserve"> G30 / H30</f>
        <v>0</v>
      </c>
      <c r="J30" s="308" t="s">
        <v>103</v>
      </c>
      <c r="K30" s="306">
        <f xml:space="preserve"> D30 / H30</f>
        <v>8.0270222984562611</v>
      </c>
    </row>
    <row r="31" spans="2:12" ht="17.25" thickBot="1" x14ac:dyDescent="0.35">
      <c r="B31" s="311"/>
      <c r="C31" s="313"/>
      <c r="D31" s="316">
        <f xml:space="preserve"> (D30 * (E30 - F30)) / F30</f>
        <v>-4679754000</v>
      </c>
      <c r="E31" s="317"/>
      <c r="F31" s="318"/>
      <c r="G31" s="311"/>
      <c r="H31" s="313"/>
      <c r="I31" s="315"/>
      <c r="J31" s="309"/>
      <c r="K31" s="307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87" t="s">
        <v>143</v>
      </c>
      <c r="B29" s="287"/>
      <c r="C29" s="287"/>
    </row>
    <row r="30" spans="1:11" x14ac:dyDescent="0.3">
      <c r="A30" s="1">
        <v>1</v>
      </c>
      <c r="B30" s="287" t="s">
        <v>144</v>
      </c>
      <c r="C30" s="1" t="s">
        <v>145</v>
      </c>
    </row>
    <row r="31" spans="1:11" x14ac:dyDescent="0.3">
      <c r="A31" s="1">
        <v>2</v>
      </c>
      <c r="B31" s="287"/>
      <c r="C31" s="1" t="s">
        <v>146</v>
      </c>
    </row>
    <row r="32" spans="1:11" x14ac:dyDescent="0.3">
      <c r="A32" s="1">
        <v>3</v>
      </c>
      <c r="B32" s="287"/>
      <c r="C32" s="1" t="s">
        <v>147</v>
      </c>
    </row>
    <row r="33" spans="1:3" x14ac:dyDescent="0.3">
      <c r="A33" s="1">
        <v>4</v>
      </c>
      <c r="B33" s="287"/>
      <c r="C33" s="1" t="s">
        <v>148</v>
      </c>
    </row>
    <row r="34" spans="1:3" x14ac:dyDescent="0.3">
      <c r="A34" s="1">
        <v>5</v>
      </c>
      <c r="B34" s="287" t="s">
        <v>152</v>
      </c>
      <c r="C34" s="1" t="s">
        <v>149</v>
      </c>
    </row>
    <row r="35" spans="1:3" x14ac:dyDescent="0.3">
      <c r="A35" s="1">
        <v>6</v>
      </c>
      <c r="B35" s="287"/>
      <c r="C35" s="1" t="s">
        <v>150</v>
      </c>
    </row>
    <row r="36" spans="1:3" x14ac:dyDescent="0.3">
      <c r="A36" s="1">
        <v>7</v>
      </c>
      <c r="B36" s="287"/>
      <c r="C36" s="1" t="s">
        <v>151</v>
      </c>
    </row>
    <row r="37" spans="1:3" x14ac:dyDescent="0.3">
      <c r="A37" s="1">
        <v>8</v>
      </c>
      <c r="B37" s="287" t="s">
        <v>153</v>
      </c>
      <c r="C37" s="1" t="s">
        <v>154</v>
      </c>
    </row>
    <row r="38" spans="1:3" x14ac:dyDescent="0.3">
      <c r="A38" s="1">
        <v>9</v>
      </c>
      <c r="B38" s="28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23"/>
      <c r="C1" s="323"/>
    </row>
    <row r="2" spans="2:18" x14ac:dyDescent="0.3">
      <c r="B2" s="322" t="s">
        <v>71</v>
      </c>
      <c r="C2" s="322"/>
      <c r="E2" s="319" t="s">
        <v>71</v>
      </c>
      <c r="F2" s="320"/>
      <c r="G2" s="320"/>
      <c r="H2" s="321"/>
      <c r="J2" s="319" t="s">
        <v>94</v>
      </c>
      <c r="K2" s="320"/>
      <c r="L2" s="320"/>
      <c r="M2" s="321"/>
      <c r="O2" s="319" t="s">
        <v>95</v>
      </c>
      <c r="P2" s="320"/>
      <c r="Q2" s="320"/>
      <c r="R2" s="32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9" t="s">
        <v>169</v>
      </c>
      <c r="F25" s="320"/>
      <c r="G25" s="320"/>
      <c r="H25" s="321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2" t="s">
        <v>66</v>
      </c>
      <c r="C2" s="322"/>
      <c r="E2" s="322" t="s">
        <v>67</v>
      </c>
      <c r="F2" s="322"/>
      <c r="H2" s="322" t="s">
        <v>68</v>
      </c>
      <c r="I2" s="322"/>
      <c r="K2" s="322" t="s">
        <v>69</v>
      </c>
      <c r="L2" s="322"/>
      <c r="N2" s="322" t="s">
        <v>70</v>
      </c>
      <c r="O2" s="32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Sheet1</vt:lpstr>
      <vt:lpstr>캐릭터브랜드사업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2024-11-05T02:31:00Z</dcterms:modified>
</cp:coreProperties>
</file>