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9C4497A-D8F3-4CD0-8A9D-A73B9C6B6A78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<sst xmlns="http://schemas.openxmlformats.org/spreadsheetml/2006/main" count="386" uniqueCount="191">
  <si>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</si>
  <si>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</si>
  <si>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</si>
  <si>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</si>
  <si>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</si>
  <si>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</si>
  <si>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</si>
  <si>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</si>
  <si>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</si>
  <si>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</si>
  <si>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</si>
  <si>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</si>
  <si>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</si>
  <si>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</si>
  <si>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</si>
  <si>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</si>
  <si>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</si>
  <si>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</si>
  <si>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</si>
  <si>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</si>
  <si>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</si>
  <si>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</si>
  <si>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</si>
  <si>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</si>
  <si>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</si>
  <si>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</si>
  <si>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</si>
  <si>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</si>
  <si>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</si>
  <si>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</si>
  <si>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</si>
  <si>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</si>
  <si>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</si>
  <si>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</si>
  <si>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</si>
  <si>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</si>
  <si>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</si>
  <si>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</si>
  <si>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</si>
  <si>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</si>
  <si>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</si>
  <si>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</si>
  <si>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</si>
  <si>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</si>
  <si>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</si>
  <si>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</si>
  <si>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</si>
  <si>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</si>
  <si>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</si>
  <si>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</si>
  <si>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</si>
  <si>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</si>
  <si>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</si>
  <si>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</si>
  <si>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</si>
  <si>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</si>
  <si>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</si>
  <si>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</si>
  <si>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</si>
  <si>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</si>
  <si>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</si>
  <si>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</si>
  <si>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</si>
  <si>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</si>
  <si>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</si>
  <si>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</si>
  <si>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</si>
  <si>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</si>
  <si>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</si>
  <si>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</si>
  <si>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</si>
  <si>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</si>
  <si>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</si>
  <si>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</si>
  <si>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</si>
  <si>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</si>
  <si>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</si>
  <si>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</si>
  <si>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</si>
  <si>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</si>
  <si>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</si>
  <si>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</si>
  <si>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</si>
  <si>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</si>
  <si>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</si>
  <si>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</si>
  <si>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</si>
  <si>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</si>
  <si>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</si>
  <si>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</si>
  <si>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</si>
  <si>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</si>
  <si>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</si>
  <si>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</si>
  <si>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</si>
  <si>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</si>
  <si>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</si>
  <si>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</si>
  <si>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</si>
  <si>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</si>
  <si>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</si>
  <si>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</si>
  <si>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</si>
  <si>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</si>
  <si>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</si>
  <si>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</si>
  <si>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</si>
  <si>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</si>
  <si>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</si>
  <si>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</si>
  <si>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</si>
  <si>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</si>
  <si>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</si>
  <si>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</si>
  <si>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</si>
  <si>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</si>
  <si>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</si>
  <si>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</si>
  <si>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</si>
  <si>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</si>
  <si>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</si>
  <si>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</si>
  <si>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</si>
  <si>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</si>
  <si>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</si>
  <si>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</si>
  <si>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</si>
  <si>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</si>
  <si>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</si>
  <si>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</si>
  <si>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</si>
  <si>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</si>
  <si>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</si>
  <si>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</si>
  <si>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</si>
  <si>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</si>
  <si>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</si>
  <si>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</si>
  <si>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</si>
  <si>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</si>
  <si>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</si>
  <si>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</si>
  <si>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</si>
  <si>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</si>
  <si>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</si>
  <si>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</si>
  <si>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</si>
  <si>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</si>
  <si>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</si>
  <si>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</si>
  <si>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</si>
  <si>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</si>
  <si>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</si>
  <si>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</si>
  <si>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</si>
  <si>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</si>
  <si>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</si>
  <si>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</si>
  <si>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</si>
  <si>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</si>
  <si>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</si>
  <si>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</si>
  <si>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</si>
  <si>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</si>
  <si>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</si>
  <si>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</si>
  <si>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</si>
  <si>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</si>
  <si>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</si>
  <si>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</si>
  <si>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</si>
  <si>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</si>
  <si>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</si>
  <si>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</si>
  <si>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</si>
  <si>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</si>
  <si>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</si>
  <si>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</si>
  <si>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</si>
  <si>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</si>
  <si>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</si>
  <si>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</si>
  <si>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</si>
  <si>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</si>
  <si>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</si>
  <si>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</si>
  <si>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</si>
  <si>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</si>
  <si>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</si>
  <si>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</si>
  <si>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2000000(세금환급 + 보험환급)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</si>
</sst>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H22" workbookViewId="0">
      <selection activeCell="T50" sqref="T5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4"/>
      <c r="B1" s="264"/>
      <c r="C1" s="264"/>
      <c r="D1" s="265" t="s">
        <v>84</v>
      </c>
      <c r="E1" s="266"/>
      <c r="F1" s="266"/>
      <c r="G1" s="266"/>
      <c r="H1" s="270" t="s">
        <v>174</v>
      </c>
      <c r="I1" s="270"/>
      <c r="J1" s="267" t="s">
        <v>164</v>
      </c>
      <c r="K1" s="268"/>
      <c r="L1" s="269"/>
      <c r="M1" s="260" t="s">
        <v>165</v>
      </c>
      <c r="N1" s="261"/>
      <c r="O1" s="261"/>
      <c r="P1" s="262"/>
      <c r="Q1" s="257" t="s">
        <v>177</v>
      </c>
      <c r="R1" s="255" t="s">
        <v>178</v>
      </c>
      <c r="S1" s="256" t="s">
        <v>179</v>
      </c>
    </row>
    <row r="2" spans="1:20" ht="33" x14ac:dyDescent="0.3">
      <c r="A2" s="264"/>
      <c r="B2" s="264"/>
      <c r="C2" s="264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7"/>
      <c r="R2" s="255"/>
      <c r="S2" s="256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3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3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3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3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3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3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3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3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3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3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3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3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8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8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8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8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8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8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8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8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8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8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8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8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9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8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8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8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8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8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8" customFormat="1" x14ac:dyDescent="0.3">
      <c r="B34" s="258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8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8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8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17807854.464110136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17815899.436893828</v>
      </c>
      <c r="R37" s="219">
        <f t="shared" si="5"/>
        <v>80500000</v>
      </c>
      <c r="S37" s="219">
        <f t="shared" si="6"/>
        <v>71815899.436893821</v>
      </c>
      <c r="T37" s="226"/>
    </row>
    <row r="38" spans="1:20" s="29" customFormat="1" ht="17.25" thickBot="1" x14ac:dyDescent="0.35">
      <c r="B38" s="258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1" customFormat="1" ht="17.25" thickBot="1" x14ac:dyDescent="0.35">
      <c r="A39" s="229"/>
      <c r="B39" s="258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19687301.369664475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19695638.568039563</v>
      </c>
      <c r="R39" s="233">
        <f t="shared" si="5"/>
        <v>77220000</v>
      </c>
      <c r="S39" s="233">
        <f t="shared" si="6"/>
        <v>73695638.568039566</v>
      </c>
      <c r="T39" s="240"/>
    </row>
    <row r="40" spans="1:20" s="26" customFormat="1" x14ac:dyDescent="0.3">
      <c r="A40" s="26">
        <v>4</v>
      </c>
      <c r="B40" s="258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8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8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8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8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8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8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8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8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8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30159538.319465071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30169366.742701788</v>
      </c>
      <c r="R49" s="219">
        <f t="shared" si="5"/>
        <v>210000000</v>
      </c>
      <c r="S49" s="219">
        <f t="shared" si="6"/>
        <v>80169366.742701784</v>
      </c>
      <c r="T49" s="226"/>
    </row>
    <row r="50" spans="1:20" s="29" customFormat="1" ht="17.25" thickBot="1" x14ac:dyDescent="0.35">
      <c r="B50" s="258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8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8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8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8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8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8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8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8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8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8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8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8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8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8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8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8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8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8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8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8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8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8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8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8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8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8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8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8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8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8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8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8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8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8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8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8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8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8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8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8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8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8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8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8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8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8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8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8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8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8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8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8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8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8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8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8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8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8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8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8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8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8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8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8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8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8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8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8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8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8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8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8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8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8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8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8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8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8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8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8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8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8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8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8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8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8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8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8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8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8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8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8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8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8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8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8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8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H19" zoomScale="80" zoomScaleNormal="80" workbookViewId="0">
      <selection activeCell="S34" sqref="S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2" t="s">
        <v>159</v>
      </c>
      <c r="H1" s="272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3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3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3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3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3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3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3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3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3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3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3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3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3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3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3" s="156" customFormat="1" x14ac:dyDescent="0.3">
      <c r="A17" s="273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3" s="156" customFormat="1" ht="17.25" customHeight="1" x14ac:dyDescent="0.3">
      <c r="A18" s="273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3" s="156" customFormat="1" x14ac:dyDescent="0.3">
      <c r="A19" s="273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3" s="156" customFormat="1" ht="15.75" customHeight="1" x14ac:dyDescent="0.3">
      <c r="A20" s="273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3" s="156" customFormat="1" x14ac:dyDescent="0.3">
      <c r="A21" s="273"/>
      <c r="B21" s="156" t="s">
        <v>78</v>
      </c>
      <c r="C21" s="157">
        <f t="shared" ref="C21:C25" si="2" xml:space="preserve"> U20 + 7370000</f>
        <v>22580000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6550000</v>
      </c>
      <c r="V21" s="227">
        <f xml:space="preserve"> V20 - 1640000</f>
        <v>15420000</v>
      </c>
    </row>
    <row r="22" spans="1:23" x14ac:dyDescent="0.3">
      <c r="A22" s="273"/>
      <c r="B22" s="1" t="s">
        <v>79</v>
      </c>
      <c r="C22" s="160">
        <f xml:space="preserve"> U21 + 7370000 +1400000</f>
        <v>15320000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600000</v>
      </c>
      <c r="Q22" s="2">
        <v>2000000</v>
      </c>
      <c r="R22" s="161">
        <v>2200000</v>
      </c>
      <c r="S22" s="164">
        <v>1640000</v>
      </c>
      <c r="T22" s="2">
        <f t="shared" si="0"/>
        <v>8780000</v>
      </c>
      <c r="U22" s="2">
        <f t="shared" si="1"/>
        <v>6540000</v>
      </c>
      <c r="V22" s="214">
        <f t="shared" ref="V22:V25" si="3" xml:space="preserve"> V21 - 1640000</f>
        <v>13780000</v>
      </c>
      <c r="W22" s="1" t="s">
        <v>190</v>
      </c>
    </row>
    <row r="23" spans="1:23" x14ac:dyDescent="0.3">
      <c r="A23" s="273"/>
      <c r="B23" s="1" t="s">
        <v>80</v>
      </c>
      <c r="C23" s="160">
        <f t="shared" si="2"/>
        <v>13910000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400000</v>
      </c>
      <c r="S23" s="164">
        <v>1640000</v>
      </c>
      <c r="T23" s="2">
        <f t="shared" si="0"/>
        <v>5380000</v>
      </c>
      <c r="U23" s="2">
        <f t="shared" si="1"/>
        <v>8530000</v>
      </c>
      <c r="V23" s="214">
        <f t="shared" si="3"/>
        <v>12140000</v>
      </c>
    </row>
    <row r="24" spans="1:23" s="18" customFormat="1" x14ac:dyDescent="0.3">
      <c r="A24" s="273"/>
      <c r="B24" s="18" t="s">
        <v>81</v>
      </c>
      <c r="C24" s="161">
        <f xml:space="preserve"> U23 + 7370000</f>
        <v>15900000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600000</v>
      </c>
      <c r="Q24" s="2">
        <v>1000000</v>
      </c>
      <c r="R24" s="161">
        <v>500000</v>
      </c>
      <c r="S24" s="161">
        <v>1640000</v>
      </c>
      <c r="T24" s="161">
        <f>SUM(D24:S24)</f>
        <v>7880000</v>
      </c>
      <c r="U24" s="161">
        <f t="shared" si="1"/>
        <v>8020000</v>
      </c>
      <c r="V24" s="242">
        <f t="shared" si="3"/>
        <v>10500000</v>
      </c>
    </row>
    <row r="25" spans="1:23" x14ac:dyDescent="0.3">
      <c r="A25" s="273"/>
      <c r="B25" s="1" t="s">
        <v>82</v>
      </c>
      <c r="C25" s="160">
        <f t="shared" si="2"/>
        <v>15390000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500000</v>
      </c>
      <c r="S25" s="164">
        <v>1640000</v>
      </c>
      <c r="T25" s="2">
        <f t="shared" si="0"/>
        <v>6080000</v>
      </c>
      <c r="U25" s="2">
        <f t="shared" si="1"/>
        <v>9310000</v>
      </c>
      <c r="V25" s="214">
        <f t="shared" si="3"/>
        <v>8860000</v>
      </c>
    </row>
    <row r="26" spans="1:23" s="199" customFormat="1" ht="17.25" thickBot="1" x14ac:dyDescent="0.35">
      <c r="A26" s="273"/>
      <c r="B26" s="201" t="s">
        <v>83</v>
      </c>
      <c r="C26" s="202">
        <f xml:space="preserve"> U25 + 7370000</f>
        <v>16680000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1000000</v>
      </c>
      <c r="S26" s="200">
        <v>12000000</v>
      </c>
      <c r="T26" s="202">
        <f t="shared" si="0"/>
        <v>16620000</v>
      </c>
      <c r="U26" s="202">
        <f t="shared" si="1"/>
        <v>60000</v>
      </c>
      <c r="V26" s="228">
        <v>0</v>
      </c>
    </row>
    <row r="27" spans="1:23" s="68" customFormat="1" x14ac:dyDescent="0.3">
      <c r="A27" s="273">
        <v>2025</v>
      </c>
      <c r="B27" s="1" t="s">
        <v>72</v>
      </c>
      <c r="C27" s="160">
        <f xml:space="preserve"> U26 + 7590000</f>
        <v>7650000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7320000</v>
      </c>
      <c r="U27" s="2">
        <f t="shared" si="1"/>
        <v>330000</v>
      </c>
      <c r="V27" s="214">
        <v>0</v>
      </c>
      <c r="W27" s="68">
        <v>0</v>
      </c>
    </row>
    <row r="28" spans="1:23" x14ac:dyDescent="0.3">
      <c r="A28" s="273"/>
      <c r="B28" s="1" t="s">
        <v>73</v>
      </c>
      <c r="C28" s="160">
        <f xml:space="preserve"> U27 + 7590000</f>
        <v>7920000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1800000</v>
      </c>
      <c r="V28" s="214"/>
    </row>
    <row r="29" spans="1:23" x14ac:dyDescent="0.3">
      <c r="A29" s="273"/>
      <c r="B29" s="1" t="s">
        <v>74</v>
      </c>
      <c r="C29" s="160">
        <f t="shared" ref="C29:C92" si="4" xml:space="preserve"> U28 + 7590000</f>
        <v>9390000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3870000</v>
      </c>
      <c r="V29" s="214"/>
    </row>
    <row r="30" spans="1:23" x14ac:dyDescent="0.3">
      <c r="A30" s="273"/>
      <c r="B30" s="1" t="s">
        <v>75</v>
      </c>
      <c r="C30" s="160">
        <f t="shared" si="4"/>
        <v>11460000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4140000</v>
      </c>
      <c r="V30" s="214"/>
    </row>
    <row r="31" spans="1:23" x14ac:dyDescent="0.3">
      <c r="A31" s="273"/>
      <c r="B31" s="1" t="s">
        <v>76</v>
      </c>
      <c r="C31" s="160">
        <f t="shared" si="4"/>
        <v>11730000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3610000</v>
      </c>
      <c r="V31" s="214"/>
    </row>
    <row r="32" spans="1:23" x14ac:dyDescent="0.3">
      <c r="A32" s="273"/>
      <c r="B32" s="1" t="s">
        <v>77</v>
      </c>
      <c r="C32" s="160">
        <f t="shared" si="4"/>
        <v>11200000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5680000</v>
      </c>
      <c r="V32" s="214"/>
    </row>
    <row r="33" spans="1:22" x14ac:dyDescent="0.3">
      <c r="A33" s="273"/>
      <c r="B33" s="1" t="s">
        <v>78</v>
      </c>
      <c r="C33" s="160">
        <f t="shared" si="4"/>
        <v>13270000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7320000</v>
      </c>
      <c r="U33" s="2">
        <f t="shared" si="1"/>
        <v>5950000</v>
      </c>
      <c r="V33" s="214"/>
    </row>
    <row r="34" spans="1:22" x14ac:dyDescent="0.3">
      <c r="A34" s="273"/>
      <c r="B34" s="1" t="s">
        <v>79</v>
      </c>
      <c r="C34" s="160">
        <f t="shared" si="4"/>
        <v>13540000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7420000</v>
      </c>
      <c r="V34" s="214"/>
    </row>
    <row r="35" spans="1:22" s="165" customFormat="1" ht="17.25" customHeight="1" x14ac:dyDescent="0.3">
      <c r="A35" s="273"/>
      <c r="B35" s="165" t="s">
        <v>80</v>
      </c>
      <c r="C35" s="160">
        <f t="shared" si="4"/>
        <v>15010000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9490000</v>
      </c>
      <c r="V35" s="215"/>
    </row>
    <row r="36" spans="1:22" s="78" customFormat="1" x14ac:dyDescent="0.3">
      <c r="A36" s="273"/>
      <c r="B36" s="78" t="s">
        <v>81</v>
      </c>
      <c r="C36" s="162">
        <f xml:space="preserve"> U35 + 7590000 + 7000000 + 54000000</f>
        <v>78080000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2300000</v>
      </c>
      <c r="R36" s="162">
        <v>40000000</v>
      </c>
      <c r="S36" s="162">
        <v>0</v>
      </c>
      <c r="T36" s="162">
        <f t="shared" si="5"/>
        <v>47320000</v>
      </c>
      <c r="U36" s="162">
        <f t="shared" si="1"/>
        <v>30760000</v>
      </c>
      <c r="V36" s="78" t="s">
        <v>189</v>
      </c>
    </row>
    <row r="37" spans="1:22" x14ac:dyDescent="0.3">
      <c r="A37" s="273"/>
      <c r="B37" s="1" t="s">
        <v>82</v>
      </c>
      <c r="C37" s="160">
        <f xml:space="preserve"> U36 + 7590000</f>
        <v>38350000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30000000</v>
      </c>
      <c r="S37" s="2">
        <v>0</v>
      </c>
      <c r="T37" s="2">
        <f t="shared" si="5"/>
        <v>36420000</v>
      </c>
      <c r="U37" s="2">
        <f t="shared" si="1"/>
        <v>1930000</v>
      </c>
    </row>
    <row r="38" spans="1:22" s="199" customFormat="1" ht="17.25" thickBot="1" x14ac:dyDescent="0.35">
      <c r="A38" s="273"/>
      <c r="B38" s="201" t="s">
        <v>83</v>
      </c>
      <c r="C38" s="200">
        <f xml:space="preserve"> U37 + 7590000</f>
        <v>9520000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500000</v>
      </c>
      <c r="P38" s="200">
        <v>500000</v>
      </c>
      <c r="Q38" s="200">
        <v>2300000</v>
      </c>
      <c r="R38" s="200">
        <v>1000000</v>
      </c>
      <c r="S38" s="200">
        <v>0</v>
      </c>
      <c r="T38" s="202">
        <f t="shared" si="5"/>
        <v>7420000</v>
      </c>
      <c r="U38" s="202">
        <f t="shared" si="1"/>
        <v>2100000</v>
      </c>
    </row>
    <row r="39" spans="1:22" s="197" customFormat="1" x14ac:dyDescent="0.3">
      <c r="A39" s="273">
        <v>2026</v>
      </c>
      <c r="B39" s="203" t="s">
        <v>72</v>
      </c>
      <c r="C39" s="198">
        <f t="shared" si="4"/>
        <v>9690000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8220000</v>
      </c>
      <c r="U39" s="198">
        <f t="shared" si="1"/>
        <v>1470000</v>
      </c>
    </row>
    <row r="40" spans="1:22" s="78" customFormat="1" x14ac:dyDescent="0.3">
      <c r="A40" s="273"/>
      <c r="B40" s="78" t="s">
        <v>73</v>
      </c>
      <c r="C40" s="162">
        <f xml:space="preserve"> U39 + 7590000</f>
        <v>9060000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162">
        <v>500000</v>
      </c>
      <c r="Q40" s="2">
        <v>2300000</v>
      </c>
      <c r="R40" s="2">
        <v>600000</v>
      </c>
      <c r="S40" s="2">
        <v>0</v>
      </c>
      <c r="T40" s="162">
        <f t="shared" si="5"/>
        <v>7020000</v>
      </c>
      <c r="U40" s="162">
        <f t="shared" si="1"/>
        <v>2040000</v>
      </c>
    </row>
    <row r="41" spans="1:22" s="167" customFormat="1" x14ac:dyDescent="0.3">
      <c r="A41" s="273"/>
      <c r="B41" s="167" t="s">
        <v>74</v>
      </c>
      <c r="C41" s="160">
        <f t="shared" si="4"/>
        <v>9630000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6420000</v>
      </c>
      <c r="U41" s="164">
        <f t="shared" si="1"/>
        <v>3210000</v>
      </c>
    </row>
    <row r="42" spans="1:22" s="167" customFormat="1" x14ac:dyDescent="0.3">
      <c r="A42" s="273"/>
      <c r="B42" s="167" t="s">
        <v>75</v>
      </c>
      <c r="C42" s="160">
        <f t="shared" si="4"/>
        <v>10800000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8220000</v>
      </c>
      <c r="U42" s="164">
        <f t="shared" si="1"/>
        <v>2580000</v>
      </c>
    </row>
    <row r="43" spans="1:22" s="167" customFormat="1" x14ac:dyDescent="0.3">
      <c r="A43" s="273"/>
      <c r="B43" s="167" t="s">
        <v>76</v>
      </c>
      <c r="C43" s="160">
        <f t="shared" si="4"/>
        <v>10170000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9020000</v>
      </c>
      <c r="U43" s="164">
        <f t="shared" si="1"/>
        <v>1150000</v>
      </c>
    </row>
    <row r="44" spans="1:22" s="167" customFormat="1" x14ac:dyDescent="0.3">
      <c r="A44" s="273"/>
      <c r="B44" s="167" t="s">
        <v>77</v>
      </c>
      <c r="C44" s="160">
        <f t="shared" si="4"/>
        <v>8740000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6420000</v>
      </c>
      <c r="U44" s="164">
        <f t="shared" si="1"/>
        <v>2320000</v>
      </c>
    </row>
    <row r="45" spans="1:22" s="167" customFormat="1" x14ac:dyDescent="0.3">
      <c r="A45" s="273"/>
      <c r="B45" s="167" t="s">
        <v>78</v>
      </c>
      <c r="C45" s="160">
        <f t="shared" si="4"/>
        <v>9910000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8220000</v>
      </c>
      <c r="U45" s="164">
        <f t="shared" ref="U45:U76" si="6" xml:space="preserve"> C45 - T45</f>
        <v>1690000</v>
      </c>
    </row>
    <row r="46" spans="1:22" s="167" customFormat="1" x14ac:dyDescent="0.3">
      <c r="A46" s="273"/>
      <c r="B46" s="167" t="s">
        <v>79</v>
      </c>
      <c r="C46" s="160">
        <f t="shared" si="4"/>
        <v>9280000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6420000</v>
      </c>
      <c r="U46" s="164">
        <f t="shared" si="6"/>
        <v>2860000</v>
      </c>
    </row>
    <row r="47" spans="1:22" s="167" customFormat="1" x14ac:dyDescent="0.3">
      <c r="A47" s="273"/>
      <c r="B47" s="167" t="s">
        <v>80</v>
      </c>
      <c r="C47" s="160">
        <f t="shared" si="4"/>
        <v>10450000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7020000</v>
      </c>
      <c r="U47" s="164">
        <f t="shared" si="6"/>
        <v>3430000</v>
      </c>
    </row>
    <row r="48" spans="1:22" s="167" customFormat="1" x14ac:dyDescent="0.3">
      <c r="A48" s="273"/>
      <c r="B48" s="167" t="s">
        <v>81</v>
      </c>
      <c r="C48" s="160">
        <f t="shared" si="4"/>
        <v>11020000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8220000</v>
      </c>
      <c r="U48" s="164">
        <f t="shared" si="6"/>
        <v>2800000</v>
      </c>
    </row>
    <row r="49" spans="1:21" s="167" customFormat="1" x14ac:dyDescent="0.3">
      <c r="A49" s="273"/>
      <c r="B49" s="167" t="s">
        <v>82</v>
      </c>
      <c r="C49" s="160">
        <f t="shared" si="4"/>
        <v>10390000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6420000</v>
      </c>
      <c r="U49" s="164">
        <f t="shared" si="6"/>
        <v>3970000</v>
      </c>
    </row>
    <row r="50" spans="1:21" s="199" customFormat="1" ht="17.25" thickBot="1" x14ac:dyDescent="0.35">
      <c r="A50" s="273"/>
      <c r="B50" s="201" t="s">
        <v>83</v>
      </c>
      <c r="C50" s="200">
        <f t="shared" si="4"/>
        <v>11560000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500000</v>
      </c>
      <c r="P50" s="200">
        <v>500000</v>
      </c>
      <c r="Q50" s="200">
        <v>2300000</v>
      </c>
      <c r="R50" s="200">
        <v>1000000</v>
      </c>
      <c r="S50" s="202">
        <v>0</v>
      </c>
      <c r="T50" s="202">
        <f t="shared" si="5"/>
        <v>7420000</v>
      </c>
      <c r="U50" s="202">
        <f t="shared" si="6"/>
        <v>4140000</v>
      </c>
    </row>
    <row r="51" spans="1:21" s="197" customFormat="1" x14ac:dyDescent="0.3">
      <c r="A51" s="271">
        <v>2027</v>
      </c>
      <c r="B51" s="203" t="s">
        <v>72</v>
      </c>
      <c r="C51" s="198">
        <f t="shared" si="4"/>
        <v>11730000</v>
      </c>
      <c r="D51" s="2">
        <v>1800000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8220000</v>
      </c>
      <c r="U51" s="198">
        <f t="shared" si="6"/>
        <v>3510000</v>
      </c>
    </row>
    <row r="52" spans="1:21" s="167" customFormat="1" x14ac:dyDescent="0.3">
      <c r="A52" s="271"/>
      <c r="B52" s="167" t="s">
        <v>73</v>
      </c>
      <c r="C52" s="160">
        <f t="shared" si="4"/>
        <v>11100000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7020000</v>
      </c>
      <c r="U52" s="164">
        <f t="shared" si="6"/>
        <v>4080000</v>
      </c>
    </row>
    <row r="53" spans="1:21" s="167" customFormat="1" x14ac:dyDescent="0.3">
      <c r="A53" s="271"/>
      <c r="B53" s="167" t="s">
        <v>74</v>
      </c>
      <c r="C53" s="160">
        <f t="shared" si="4"/>
        <v>11670000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6420000</v>
      </c>
      <c r="U53" s="164">
        <f t="shared" si="6"/>
        <v>5250000</v>
      </c>
    </row>
    <row r="54" spans="1:21" s="167" customFormat="1" x14ac:dyDescent="0.3">
      <c r="A54" s="271"/>
      <c r="B54" s="167" t="s">
        <v>75</v>
      </c>
      <c r="C54" s="160">
        <f t="shared" si="4"/>
        <v>12840000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8220000</v>
      </c>
      <c r="U54" s="164">
        <f t="shared" si="6"/>
        <v>4620000</v>
      </c>
    </row>
    <row r="55" spans="1:21" s="167" customFormat="1" x14ac:dyDescent="0.3">
      <c r="A55" s="271"/>
      <c r="B55" s="167" t="s">
        <v>76</v>
      </c>
      <c r="C55" s="160">
        <f t="shared" si="4"/>
        <v>12210000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9020000</v>
      </c>
      <c r="U55" s="164">
        <f t="shared" si="6"/>
        <v>3190000</v>
      </c>
    </row>
    <row r="56" spans="1:21" s="167" customFormat="1" x14ac:dyDescent="0.3">
      <c r="A56" s="271"/>
      <c r="B56" s="167" t="s">
        <v>77</v>
      </c>
      <c r="C56" s="160">
        <f t="shared" si="4"/>
        <v>10780000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6420000</v>
      </c>
      <c r="U56" s="164">
        <f t="shared" si="6"/>
        <v>4360000</v>
      </c>
    </row>
    <row r="57" spans="1:21" s="167" customFormat="1" x14ac:dyDescent="0.3">
      <c r="A57" s="271"/>
      <c r="B57" s="167" t="s">
        <v>78</v>
      </c>
      <c r="C57" s="160">
        <f t="shared" si="4"/>
        <v>11950000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8220000</v>
      </c>
      <c r="U57" s="164">
        <f t="shared" si="6"/>
        <v>3730000</v>
      </c>
    </row>
    <row r="58" spans="1:21" s="167" customFormat="1" x14ac:dyDescent="0.3">
      <c r="A58" s="271"/>
      <c r="B58" s="167" t="s">
        <v>79</v>
      </c>
      <c r="C58" s="160">
        <f t="shared" si="4"/>
        <v>11320000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6420000</v>
      </c>
      <c r="U58" s="164">
        <f t="shared" si="6"/>
        <v>4900000</v>
      </c>
    </row>
    <row r="59" spans="1:21" s="167" customFormat="1" x14ac:dyDescent="0.3">
      <c r="A59" s="271"/>
      <c r="B59" s="167" t="s">
        <v>80</v>
      </c>
      <c r="C59" s="160">
        <f t="shared" si="4"/>
        <v>12490000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7020000</v>
      </c>
      <c r="U59" s="164">
        <f t="shared" si="6"/>
        <v>5470000</v>
      </c>
    </row>
    <row r="60" spans="1:21" s="167" customFormat="1" x14ac:dyDescent="0.3">
      <c r="A60" s="271"/>
      <c r="B60" s="167" t="s">
        <v>81</v>
      </c>
      <c r="C60" s="160">
        <f t="shared" si="4"/>
        <v>13060000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8220000</v>
      </c>
      <c r="U60" s="164">
        <f t="shared" si="6"/>
        <v>4840000</v>
      </c>
    </row>
    <row r="61" spans="1:21" s="167" customFormat="1" x14ac:dyDescent="0.3">
      <c r="A61" s="271"/>
      <c r="B61" s="167" t="s">
        <v>82</v>
      </c>
      <c r="C61" s="160">
        <f t="shared" si="4"/>
        <v>12430000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6420000</v>
      </c>
      <c r="U61" s="164">
        <f t="shared" si="6"/>
        <v>6010000</v>
      </c>
    </row>
    <row r="62" spans="1:21" s="254" customFormat="1" x14ac:dyDescent="0.3">
      <c r="A62" s="271"/>
      <c r="B62" s="254" t="s">
        <v>83</v>
      </c>
      <c r="C62" s="200">
        <f xml:space="preserve"> U61 + 7590000</f>
        <v>13600000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500000</v>
      </c>
      <c r="P62" s="200">
        <v>500000</v>
      </c>
      <c r="Q62" s="200">
        <v>2300000</v>
      </c>
      <c r="R62" s="200">
        <v>0</v>
      </c>
      <c r="S62" s="200">
        <v>0</v>
      </c>
      <c r="T62" s="200">
        <f t="shared" si="5"/>
        <v>6420000</v>
      </c>
      <c r="U62" s="200">
        <f t="shared" si="6"/>
        <v>7180000</v>
      </c>
    </row>
    <row r="63" spans="1:21" s="167" customFormat="1" x14ac:dyDescent="0.3">
      <c r="A63" s="271">
        <v>2028</v>
      </c>
      <c r="B63" s="167" t="s">
        <v>72</v>
      </c>
      <c r="C63" s="160">
        <f t="shared" si="4"/>
        <v>14770000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8220000</v>
      </c>
      <c r="U63" s="164">
        <f t="shared" si="6"/>
        <v>6550000</v>
      </c>
    </row>
    <row r="64" spans="1:21" s="167" customFormat="1" x14ac:dyDescent="0.3">
      <c r="A64" s="271"/>
      <c r="B64" s="167" t="s">
        <v>73</v>
      </c>
      <c r="C64" s="160">
        <f t="shared" si="4"/>
        <v>14140000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7020000</v>
      </c>
      <c r="U64" s="164">
        <f t="shared" si="6"/>
        <v>7120000</v>
      </c>
    </row>
    <row r="65" spans="1:21" s="167" customFormat="1" x14ac:dyDescent="0.3">
      <c r="A65" s="271"/>
      <c r="B65" s="167" t="s">
        <v>74</v>
      </c>
      <c r="C65" s="160">
        <f t="shared" si="4"/>
        <v>14710000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6420000</v>
      </c>
      <c r="U65" s="164">
        <f t="shared" si="6"/>
        <v>8290000</v>
      </c>
    </row>
    <row r="66" spans="1:21" s="167" customFormat="1" x14ac:dyDescent="0.3">
      <c r="A66" s="271"/>
      <c r="B66" s="167" t="s">
        <v>75</v>
      </c>
      <c r="C66" s="160">
        <f t="shared" si="4"/>
        <v>15880000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8220000</v>
      </c>
      <c r="U66" s="164">
        <f t="shared" si="6"/>
        <v>7660000</v>
      </c>
    </row>
    <row r="67" spans="1:21" s="167" customFormat="1" x14ac:dyDescent="0.3">
      <c r="A67" s="271"/>
      <c r="B67" s="167" t="s">
        <v>76</v>
      </c>
      <c r="C67" s="160">
        <f t="shared" si="4"/>
        <v>15250000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9020000</v>
      </c>
      <c r="U67" s="164">
        <f t="shared" si="6"/>
        <v>6230000</v>
      </c>
    </row>
    <row r="68" spans="1:21" s="167" customFormat="1" x14ac:dyDescent="0.3">
      <c r="A68" s="271"/>
      <c r="B68" s="167" t="s">
        <v>77</v>
      </c>
      <c r="C68" s="160">
        <f t="shared" si="4"/>
        <v>13820000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6420000</v>
      </c>
      <c r="U68" s="164">
        <f t="shared" si="6"/>
        <v>7400000</v>
      </c>
    </row>
    <row r="69" spans="1:21" s="167" customFormat="1" x14ac:dyDescent="0.3">
      <c r="A69" s="271"/>
      <c r="B69" s="167" t="s">
        <v>78</v>
      </c>
      <c r="C69" s="160">
        <f t="shared" si="4"/>
        <v>14990000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8220000</v>
      </c>
      <c r="U69" s="164">
        <f t="shared" si="6"/>
        <v>6770000</v>
      </c>
    </row>
    <row r="70" spans="1:21" s="167" customFormat="1" x14ac:dyDescent="0.3">
      <c r="A70" s="271"/>
      <c r="B70" s="167" t="s">
        <v>79</v>
      </c>
      <c r="C70" s="160">
        <f t="shared" si="4"/>
        <v>14360000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6420000</v>
      </c>
      <c r="U70" s="164">
        <f t="shared" si="6"/>
        <v>7940000</v>
      </c>
    </row>
    <row r="71" spans="1:21" s="167" customFormat="1" x14ac:dyDescent="0.3">
      <c r="A71" s="271"/>
      <c r="B71" s="167" t="s">
        <v>80</v>
      </c>
      <c r="C71" s="160">
        <f t="shared" si="4"/>
        <v>15530000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7020000</v>
      </c>
      <c r="U71" s="164">
        <f t="shared" si="6"/>
        <v>8510000</v>
      </c>
    </row>
    <row r="72" spans="1:21" s="167" customFormat="1" x14ac:dyDescent="0.3">
      <c r="A72" s="271"/>
      <c r="B72" s="167" t="s">
        <v>81</v>
      </c>
      <c r="C72" s="160">
        <f t="shared" si="4"/>
        <v>16100000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8220000</v>
      </c>
      <c r="U72" s="164">
        <f t="shared" si="6"/>
        <v>7880000</v>
      </c>
    </row>
    <row r="73" spans="1:21" s="167" customFormat="1" x14ac:dyDescent="0.3">
      <c r="A73" s="271"/>
      <c r="B73" s="167" t="s">
        <v>82</v>
      </c>
      <c r="C73" s="160">
        <f t="shared" si="4"/>
        <v>15470000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6420000</v>
      </c>
      <c r="U73" s="164">
        <f t="shared" si="6"/>
        <v>9050000</v>
      </c>
    </row>
    <row r="74" spans="1:21" s="254" customFormat="1" x14ac:dyDescent="0.3">
      <c r="A74" s="271"/>
      <c r="B74" s="254" t="s">
        <v>83</v>
      </c>
      <c r="C74" s="200">
        <f t="shared" si="4"/>
        <v>16640000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00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00">
        <v>500000</v>
      </c>
      <c r="P74" s="200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7420000</v>
      </c>
      <c r="U74" s="200">
        <f t="shared" si="6"/>
        <v>9220000</v>
      </c>
    </row>
    <row r="75" spans="1:21" s="167" customFormat="1" x14ac:dyDescent="0.3">
      <c r="A75" s="271">
        <v>2029</v>
      </c>
      <c r="B75" s="167" t="s">
        <v>72</v>
      </c>
      <c r="C75" s="160">
        <f t="shared" si="4"/>
        <v>16810000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8220000</v>
      </c>
      <c r="U75" s="164">
        <f t="shared" si="6"/>
        <v>8590000</v>
      </c>
    </row>
    <row r="76" spans="1:21" s="167" customFormat="1" x14ac:dyDescent="0.3">
      <c r="A76" s="271"/>
      <c r="B76" s="167" t="s">
        <v>73</v>
      </c>
      <c r="C76" s="160">
        <f t="shared" si="4"/>
        <v>16180000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7020000</v>
      </c>
      <c r="U76" s="164">
        <f t="shared" si="6"/>
        <v>9160000</v>
      </c>
    </row>
    <row r="77" spans="1:21" s="167" customFormat="1" x14ac:dyDescent="0.3">
      <c r="A77" s="271"/>
      <c r="B77" s="167" t="s">
        <v>74</v>
      </c>
      <c r="C77" s="160">
        <f t="shared" si="4"/>
        <v>16750000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6420000</v>
      </c>
      <c r="U77" s="164">
        <f t="shared" ref="U77:U108" si="8" xml:space="preserve"> C77 - T77</f>
        <v>10330000</v>
      </c>
    </row>
    <row r="78" spans="1:21" s="167" customFormat="1" x14ac:dyDescent="0.3">
      <c r="A78" s="271"/>
      <c r="B78" s="167" t="s">
        <v>75</v>
      </c>
      <c r="C78" s="160">
        <f t="shared" si="4"/>
        <v>17920000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8220000</v>
      </c>
      <c r="U78" s="164">
        <f t="shared" si="8"/>
        <v>9700000</v>
      </c>
    </row>
    <row r="79" spans="1:21" s="167" customFormat="1" x14ac:dyDescent="0.3">
      <c r="A79" s="271"/>
      <c r="B79" s="167" t="s">
        <v>76</v>
      </c>
      <c r="C79" s="160">
        <f t="shared" si="4"/>
        <v>17290000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9020000</v>
      </c>
      <c r="U79" s="164">
        <f t="shared" si="8"/>
        <v>8270000</v>
      </c>
    </row>
    <row r="80" spans="1:21" s="167" customFormat="1" x14ac:dyDescent="0.3">
      <c r="A80" s="271"/>
      <c r="B80" s="167" t="s">
        <v>77</v>
      </c>
      <c r="C80" s="160">
        <f t="shared" si="4"/>
        <v>15860000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6420000</v>
      </c>
      <c r="U80" s="164">
        <f t="shared" si="8"/>
        <v>9440000</v>
      </c>
    </row>
    <row r="81" spans="1:21" s="167" customFormat="1" x14ac:dyDescent="0.3">
      <c r="A81" s="271"/>
      <c r="B81" s="167" t="s">
        <v>78</v>
      </c>
      <c r="C81" s="160">
        <f t="shared" si="4"/>
        <v>17030000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8220000</v>
      </c>
      <c r="U81" s="164">
        <f t="shared" si="8"/>
        <v>8810000</v>
      </c>
    </row>
    <row r="82" spans="1:21" s="167" customFormat="1" x14ac:dyDescent="0.3">
      <c r="A82" s="271"/>
      <c r="B82" s="167" t="s">
        <v>79</v>
      </c>
      <c r="C82" s="160">
        <f t="shared" si="4"/>
        <v>16400000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6420000</v>
      </c>
      <c r="U82" s="164">
        <f t="shared" si="8"/>
        <v>9980000</v>
      </c>
    </row>
    <row r="83" spans="1:21" s="167" customFormat="1" x14ac:dyDescent="0.3">
      <c r="A83" s="271"/>
      <c r="B83" s="167" t="s">
        <v>80</v>
      </c>
      <c r="C83" s="160">
        <f t="shared" si="4"/>
        <v>17570000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7020000</v>
      </c>
      <c r="U83" s="164">
        <f t="shared" si="8"/>
        <v>10550000</v>
      </c>
    </row>
    <row r="84" spans="1:21" s="167" customFormat="1" x14ac:dyDescent="0.3">
      <c r="A84" s="271"/>
      <c r="B84" s="167" t="s">
        <v>81</v>
      </c>
      <c r="C84" s="160">
        <f t="shared" si="4"/>
        <v>18140000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8220000</v>
      </c>
      <c r="U84" s="164">
        <f t="shared" si="8"/>
        <v>9920000</v>
      </c>
    </row>
    <row r="85" spans="1:21" s="167" customFormat="1" x14ac:dyDescent="0.3">
      <c r="A85" s="271"/>
      <c r="B85" s="167" t="s">
        <v>82</v>
      </c>
      <c r="C85" s="160">
        <f t="shared" si="4"/>
        <v>17510000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6420000</v>
      </c>
      <c r="U85" s="164">
        <f t="shared" si="8"/>
        <v>11090000</v>
      </c>
    </row>
    <row r="86" spans="1:21" s="254" customFormat="1" x14ac:dyDescent="0.3">
      <c r="A86" s="271"/>
      <c r="B86" s="254" t="s">
        <v>83</v>
      </c>
      <c r="C86" s="200">
        <f t="shared" si="4"/>
        <v>18680000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00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00">
        <v>500000</v>
      </c>
      <c r="P86" s="200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7420000</v>
      </c>
      <c r="U86" s="200">
        <f t="shared" si="8"/>
        <v>11260000</v>
      </c>
    </row>
    <row r="87" spans="1:21" s="167" customFormat="1" x14ac:dyDescent="0.3">
      <c r="A87" s="271">
        <v>2030</v>
      </c>
      <c r="B87" s="167" t="s">
        <v>72</v>
      </c>
      <c r="C87" s="160">
        <f t="shared" si="4"/>
        <v>18850000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8220000</v>
      </c>
      <c r="U87" s="164">
        <f t="shared" si="8"/>
        <v>10630000</v>
      </c>
    </row>
    <row r="88" spans="1:21" s="167" customFormat="1" x14ac:dyDescent="0.3">
      <c r="A88" s="271"/>
      <c r="B88" s="167" t="s">
        <v>73</v>
      </c>
      <c r="C88" s="160">
        <f t="shared" si="4"/>
        <v>18220000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7020000</v>
      </c>
      <c r="U88" s="164">
        <f t="shared" si="8"/>
        <v>11200000</v>
      </c>
    </row>
    <row r="89" spans="1:21" s="167" customFormat="1" x14ac:dyDescent="0.3">
      <c r="A89" s="271"/>
      <c r="B89" s="167" t="s">
        <v>74</v>
      </c>
      <c r="C89" s="160">
        <f t="shared" si="4"/>
        <v>18790000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6420000</v>
      </c>
      <c r="U89" s="164">
        <f t="shared" si="8"/>
        <v>12370000</v>
      </c>
    </row>
    <row r="90" spans="1:21" s="167" customFormat="1" x14ac:dyDescent="0.3">
      <c r="A90" s="271"/>
      <c r="B90" s="167" t="s">
        <v>75</v>
      </c>
      <c r="C90" s="160">
        <f t="shared" si="4"/>
        <v>19960000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8220000</v>
      </c>
      <c r="U90" s="164">
        <f t="shared" si="8"/>
        <v>11740000</v>
      </c>
    </row>
    <row r="91" spans="1:21" s="167" customFormat="1" x14ac:dyDescent="0.3">
      <c r="A91" s="271"/>
      <c r="B91" s="167" t="s">
        <v>76</v>
      </c>
      <c r="C91" s="160">
        <f t="shared" si="4"/>
        <v>19330000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9020000</v>
      </c>
      <c r="U91" s="164">
        <f t="shared" si="8"/>
        <v>10310000</v>
      </c>
    </row>
    <row r="92" spans="1:21" s="167" customFormat="1" x14ac:dyDescent="0.3">
      <c r="A92" s="271"/>
      <c r="B92" s="167" t="s">
        <v>77</v>
      </c>
      <c r="C92" s="160">
        <f t="shared" si="4"/>
        <v>17900000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6420000</v>
      </c>
      <c r="U92" s="164">
        <f t="shared" si="8"/>
        <v>11480000</v>
      </c>
    </row>
    <row r="93" spans="1:21" s="167" customFormat="1" x14ac:dyDescent="0.3">
      <c r="A93" s="271"/>
      <c r="B93" s="167" t="s">
        <v>78</v>
      </c>
      <c r="C93" s="160">
        <f t="shared" ref="C93:C122" si="9" xml:space="preserve"> U92 + 7590000</f>
        <v>19070000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8220000</v>
      </c>
      <c r="U93" s="164">
        <f t="shared" si="8"/>
        <v>10850000</v>
      </c>
    </row>
    <row r="94" spans="1:21" s="167" customFormat="1" x14ac:dyDescent="0.3">
      <c r="A94" s="271"/>
      <c r="B94" s="167" t="s">
        <v>79</v>
      </c>
      <c r="C94" s="160">
        <f t="shared" si="9"/>
        <v>18440000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6420000</v>
      </c>
      <c r="U94" s="164">
        <f t="shared" si="8"/>
        <v>12020000</v>
      </c>
    </row>
    <row r="95" spans="1:21" s="167" customFormat="1" x14ac:dyDescent="0.3">
      <c r="A95" s="271"/>
      <c r="B95" s="167" t="s">
        <v>80</v>
      </c>
      <c r="C95" s="160">
        <f t="shared" si="9"/>
        <v>19610000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7020000</v>
      </c>
      <c r="U95" s="164">
        <f t="shared" si="8"/>
        <v>12590000</v>
      </c>
    </row>
    <row r="96" spans="1:21" s="167" customFormat="1" x14ac:dyDescent="0.3">
      <c r="A96" s="271"/>
      <c r="B96" s="167" t="s">
        <v>81</v>
      </c>
      <c r="C96" s="160">
        <f t="shared" si="9"/>
        <v>20180000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8220000</v>
      </c>
      <c r="U96" s="164">
        <f t="shared" si="8"/>
        <v>11960000</v>
      </c>
    </row>
    <row r="97" spans="1:21" s="167" customFormat="1" x14ac:dyDescent="0.3">
      <c r="A97" s="271"/>
      <c r="B97" s="167" t="s">
        <v>82</v>
      </c>
      <c r="C97" s="160">
        <f t="shared" si="9"/>
        <v>19550000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6420000</v>
      </c>
      <c r="U97" s="164">
        <f t="shared" si="8"/>
        <v>13130000</v>
      </c>
    </row>
    <row r="98" spans="1:21" s="254" customFormat="1" x14ac:dyDescent="0.3">
      <c r="A98" s="271"/>
      <c r="B98" s="254" t="s">
        <v>83</v>
      </c>
      <c r="C98" s="200">
        <f t="shared" si="9"/>
        <v>20720000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00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00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7420000</v>
      </c>
      <c r="U98" s="200">
        <f t="shared" si="8"/>
        <v>13300000</v>
      </c>
    </row>
    <row r="99" spans="1:21" s="167" customFormat="1" x14ac:dyDescent="0.3">
      <c r="A99" s="271">
        <v>2031</v>
      </c>
      <c r="B99" s="167" t="s">
        <v>72</v>
      </c>
      <c r="C99" s="160">
        <f t="shared" si="9"/>
        <v>20890000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8220000</v>
      </c>
      <c r="U99" s="164">
        <f t="shared" si="8"/>
        <v>12670000</v>
      </c>
    </row>
    <row r="100" spans="1:21" s="167" customFormat="1" x14ac:dyDescent="0.3">
      <c r="A100" s="271"/>
      <c r="B100" s="167" t="s">
        <v>73</v>
      </c>
      <c r="C100" s="160">
        <f t="shared" si="9"/>
        <v>20260000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7020000</v>
      </c>
      <c r="U100" s="164">
        <f t="shared" si="8"/>
        <v>13240000</v>
      </c>
    </row>
    <row r="101" spans="1:21" s="167" customFormat="1" x14ac:dyDescent="0.3">
      <c r="A101" s="271"/>
      <c r="B101" s="167" t="s">
        <v>74</v>
      </c>
      <c r="C101" s="160">
        <f t="shared" si="9"/>
        <v>20830000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6420000</v>
      </c>
      <c r="U101" s="164">
        <f t="shared" si="8"/>
        <v>14410000</v>
      </c>
    </row>
    <row r="102" spans="1:21" s="167" customFormat="1" x14ac:dyDescent="0.3">
      <c r="A102" s="271"/>
      <c r="B102" s="167" t="s">
        <v>75</v>
      </c>
      <c r="C102" s="160">
        <f t="shared" si="9"/>
        <v>22000000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8220000</v>
      </c>
      <c r="U102" s="164">
        <f t="shared" si="8"/>
        <v>13780000</v>
      </c>
    </row>
    <row r="103" spans="1:21" s="167" customFormat="1" x14ac:dyDescent="0.3">
      <c r="A103" s="271"/>
      <c r="B103" s="167" t="s">
        <v>76</v>
      </c>
      <c r="C103" s="160">
        <f t="shared" si="9"/>
        <v>21370000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9020000</v>
      </c>
      <c r="U103" s="164">
        <f t="shared" si="8"/>
        <v>12350000</v>
      </c>
    </row>
    <row r="104" spans="1:21" s="167" customFormat="1" x14ac:dyDescent="0.3">
      <c r="A104" s="271"/>
      <c r="B104" s="167" t="s">
        <v>77</v>
      </c>
      <c r="C104" s="160">
        <f t="shared" si="9"/>
        <v>19940000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6420000</v>
      </c>
      <c r="U104" s="164">
        <f t="shared" si="8"/>
        <v>13520000</v>
      </c>
    </row>
    <row r="105" spans="1:21" s="167" customFormat="1" x14ac:dyDescent="0.3">
      <c r="A105" s="271"/>
      <c r="B105" s="167" t="s">
        <v>78</v>
      </c>
      <c r="C105" s="160">
        <f t="shared" si="9"/>
        <v>21110000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8220000</v>
      </c>
      <c r="U105" s="164">
        <f t="shared" si="8"/>
        <v>12890000</v>
      </c>
    </row>
    <row r="106" spans="1:21" s="167" customFormat="1" x14ac:dyDescent="0.3">
      <c r="A106" s="271"/>
      <c r="B106" s="167" t="s">
        <v>79</v>
      </c>
      <c r="C106" s="160">
        <f t="shared" si="9"/>
        <v>20480000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6420000</v>
      </c>
      <c r="U106" s="164">
        <f t="shared" si="8"/>
        <v>14060000</v>
      </c>
    </row>
    <row r="107" spans="1:21" s="167" customFormat="1" x14ac:dyDescent="0.3">
      <c r="A107" s="271"/>
      <c r="B107" s="167" t="s">
        <v>80</v>
      </c>
      <c r="C107" s="160">
        <f t="shared" si="9"/>
        <v>21650000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7020000</v>
      </c>
      <c r="U107" s="164">
        <f t="shared" si="8"/>
        <v>14630000</v>
      </c>
    </row>
    <row r="108" spans="1:21" s="167" customFormat="1" x14ac:dyDescent="0.3">
      <c r="A108" s="271"/>
      <c r="B108" s="167" t="s">
        <v>81</v>
      </c>
      <c r="C108" s="160">
        <f t="shared" si="9"/>
        <v>22220000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8220000</v>
      </c>
      <c r="U108" s="164">
        <f t="shared" si="8"/>
        <v>14000000</v>
      </c>
    </row>
    <row r="109" spans="1:21" s="167" customFormat="1" x14ac:dyDescent="0.3">
      <c r="A109" s="271"/>
      <c r="B109" s="167" t="s">
        <v>82</v>
      </c>
      <c r="C109" s="160">
        <f t="shared" si="9"/>
        <v>21590000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6420000</v>
      </c>
      <c r="U109" s="164">
        <f t="shared" ref="U109:U122" si="11" xml:space="preserve"> C109 - T109</f>
        <v>15170000</v>
      </c>
    </row>
    <row r="110" spans="1:21" s="254" customFormat="1" x14ac:dyDescent="0.3">
      <c r="A110" s="271"/>
      <c r="B110" s="254" t="s">
        <v>83</v>
      </c>
      <c r="C110" s="200">
        <f t="shared" si="9"/>
        <v>22760000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00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00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7420000</v>
      </c>
      <c r="U110" s="200">
        <f t="shared" si="11"/>
        <v>15340000</v>
      </c>
    </row>
    <row r="111" spans="1:21" s="167" customFormat="1" x14ac:dyDescent="0.3">
      <c r="A111" s="271">
        <v>2032</v>
      </c>
      <c r="B111" s="167" t="s">
        <v>72</v>
      </c>
      <c r="C111" s="160">
        <f t="shared" si="9"/>
        <v>22930000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8220000</v>
      </c>
      <c r="U111" s="164">
        <f t="shared" si="11"/>
        <v>14710000</v>
      </c>
    </row>
    <row r="112" spans="1:21" s="167" customFormat="1" x14ac:dyDescent="0.3">
      <c r="A112" s="271"/>
      <c r="B112" s="167" t="s">
        <v>73</v>
      </c>
      <c r="C112" s="160">
        <f t="shared" si="9"/>
        <v>22300000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7020000</v>
      </c>
      <c r="U112" s="164">
        <f t="shared" si="11"/>
        <v>15280000</v>
      </c>
    </row>
    <row r="113" spans="1:21" s="167" customFormat="1" x14ac:dyDescent="0.3">
      <c r="A113" s="271"/>
      <c r="B113" s="167" t="s">
        <v>74</v>
      </c>
      <c r="C113" s="160">
        <f t="shared" si="9"/>
        <v>22870000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6420000</v>
      </c>
      <c r="U113" s="164">
        <f t="shared" si="11"/>
        <v>16450000</v>
      </c>
    </row>
    <row r="114" spans="1:21" s="167" customFormat="1" x14ac:dyDescent="0.3">
      <c r="A114" s="271"/>
      <c r="B114" s="167" t="s">
        <v>75</v>
      </c>
      <c r="C114" s="160">
        <f t="shared" si="9"/>
        <v>24040000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8220000</v>
      </c>
      <c r="U114" s="164">
        <f t="shared" si="11"/>
        <v>15820000</v>
      </c>
    </row>
    <row r="115" spans="1:21" s="167" customFormat="1" x14ac:dyDescent="0.3">
      <c r="A115" s="271"/>
      <c r="B115" s="167" t="s">
        <v>76</v>
      </c>
      <c r="C115" s="160">
        <f t="shared" si="9"/>
        <v>23410000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9020000</v>
      </c>
      <c r="U115" s="164">
        <f t="shared" si="11"/>
        <v>14390000</v>
      </c>
    </row>
    <row r="116" spans="1:21" s="167" customFormat="1" x14ac:dyDescent="0.3">
      <c r="A116" s="271"/>
      <c r="B116" s="167" t="s">
        <v>77</v>
      </c>
      <c r="C116" s="160">
        <f t="shared" si="9"/>
        <v>21980000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6420000</v>
      </c>
      <c r="U116" s="164">
        <f t="shared" si="11"/>
        <v>15560000</v>
      </c>
    </row>
    <row r="117" spans="1:21" s="167" customFormat="1" x14ac:dyDescent="0.3">
      <c r="A117" s="271"/>
      <c r="B117" s="167" t="s">
        <v>78</v>
      </c>
      <c r="C117" s="160">
        <f t="shared" si="9"/>
        <v>23150000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8220000</v>
      </c>
      <c r="U117" s="164">
        <f t="shared" si="11"/>
        <v>14930000</v>
      </c>
    </row>
    <row r="118" spans="1:21" s="167" customFormat="1" x14ac:dyDescent="0.3">
      <c r="A118" s="271"/>
      <c r="B118" s="167" t="s">
        <v>79</v>
      </c>
      <c r="C118" s="160">
        <f t="shared" si="9"/>
        <v>22520000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6420000</v>
      </c>
      <c r="U118" s="164">
        <f t="shared" si="11"/>
        <v>16100000</v>
      </c>
    </row>
    <row r="119" spans="1:21" s="167" customFormat="1" x14ac:dyDescent="0.3">
      <c r="A119" s="271"/>
      <c r="B119" s="167" t="s">
        <v>80</v>
      </c>
      <c r="C119" s="160">
        <f t="shared" si="9"/>
        <v>23690000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7020000</v>
      </c>
      <c r="U119" s="164">
        <f t="shared" si="11"/>
        <v>16670000</v>
      </c>
    </row>
    <row r="120" spans="1:21" s="167" customFormat="1" x14ac:dyDescent="0.3">
      <c r="A120" s="271"/>
      <c r="B120" s="167" t="s">
        <v>81</v>
      </c>
      <c r="C120" s="160">
        <f t="shared" si="9"/>
        <v>24260000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8220000</v>
      </c>
      <c r="U120" s="164">
        <f t="shared" si="11"/>
        <v>16040000</v>
      </c>
    </row>
    <row r="121" spans="1:21" s="167" customFormat="1" x14ac:dyDescent="0.3">
      <c r="A121" s="271"/>
      <c r="B121" s="167" t="s">
        <v>82</v>
      </c>
      <c r="C121" s="160">
        <f t="shared" si="9"/>
        <v>23630000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6420000</v>
      </c>
      <c r="U121" s="164">
        <f t="shared" si="11"/>
        <v>17210000</v>
      </c>
    </row>
    <row r="122" spans="1:21" s="254" customFormat="1" x14ac:dyDescent="0.3">
      <c r="A122" s="271"/>
      <c r="B122" s="254" t="s">
        <v>83</v>
      </c>
      <c r="C122" s="200">
        <f t="shared" si="9"/>
        <v>24800000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00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00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7420000</v>
      </c>
      <c r="U122" s="200">
        <f t="shared" si="11"/>
        <v>17380000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4" t="s">
        <v>36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</row>
    <row r="4" spans="3:14" x14ac:dyDescent="0.3"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4">
        <f xml:space="preserve"> D22 + E22 + F22 + G22</f>
        <v>18921448</v>
      </c>
      <c r="E23" s="273"/>
      <c r="F23" s="273"/>
      <c r="G23" s="27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5">
        <f xml:space="preserve"> D23 / I23 * 100</f>
        <v>84.996483606996279</v>
      </c>
      <c r="E24" s="296"/>
      <c r="F24" s="296"/>
      <c r="G24" s="29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7" t="s">
        <v>100</v>
      </c>
      <c r="C27" s="289" t="s">
        <v>115</v>
      </c>
      <c r="D27" s="298" t="s">
        <v>98</v>
      </c>
      <c r="E27" s="299"/>
      <c r="F27" s="300"/>
      <c r="G27" s="287" t="s">
        <v>102</v>
      </c>
      <c r="H27" s="291" t="s">
        <v>118</v>
      </c>
      <c r="I27" s="301" t="s">
        <v>96</v>
      </c>
      <c r="J27" s="287" t="s">
        <v>105</v>
      </c>
      <c r="K27" s="287" t="s">
        <v>116</v>
      </c>
    </row>
    <row r="28" spans="2:12" ht="17.25" thickBot="1" x14ac:dyDescent="0.35">
      <c r="B28" s="288"/>
      <c r="C28" s="290"/>
      <c r="D28" s="287" t="s">
        <v>97</v>
      </c>
      <c r="E28" s="291" t="s">
        <v>101</v>
      </c>
      <c r="F28" s="292" t="s">
        <v>104</v>
      </c>
      <c r="G28" s="288"/>
      <c r="H28" s="288"/>
      <c r="I28" s="302"/>
      <c r="J28" s="288"/>
      <c r="K28" s="288"/>
    </row>
    <row r="29" spans="2:12" ht="37.5" customHeight="1" thickBot="1" x14ac:dyDescent="0.35">
      <c r="B29" s="288"/>
      <c r="C29" s="290"/>
      <c r="D29" s="288"/>
      <c r="E29" s="288"/>
      <c r="F29" s="293"/>
      <c r="G29" s="288"/>
      <c r="H29" s="288"/>
      <c r="I29" s="47" t="s">
        <v>99</v>
      </c>
      <c r="J29" s="303"/>
      <c r="K29" s="303"/>
    </row>
    <row r="30" spans="2:12" x14ac:dyDescent="0.3">
      <c r="B30" s="278" t="s">
        <v>114</v>
      </c>
      <c r="C30" s="280">
        <v>4679754000</v>
      </c>
      <c r="D30" s="50">
        <v>4679754000</v>
      </c>
      <c r="E30" s="49">
        <v>0</v>
      </c>
      <c r="F30" s="51">
        <v>10.81</v>
      </c>
      <c r="G30" s="274">
        <f xml:space="preserve"> C30 + D31</f>
        <v>0</v>
      </c>
      <c r="H30" s="280">
        <v>583000000</v>
      </c>
      <c r="I30" s="282">
        <f xml:space="preserve"> G30 / H30</f>
        <v>0</v>
      </c>
      <c r="J30" s="276" t="s">
        <v>103</v>
      </c>
      <c r="K30" s="274">
        <f xml:space="preserve"> D30 / H30</f>
        <v>8.0270222984562611</v>
      </c>
    </row>
    <row r="31" spans="2:12" ht="17.25" thickBot="1" x14ac:dyDescent="0.35">
      <c r="B31" s="279"/>
      <c r="C31" s="281"/>
      <c r="D31" s="284">
        <f xml:space="preserve"> (D30 * (E30 - F30)) / F30</f>
        <v>-4679754000</v>
      </c>
      <c r="E31" s="285"/>
      <c r="F31" s="286"/>
      <c r="G31" s="279"/>
      <c r="H31" s="281"/>
      <c r="I31" s="283"/>
      <c r="J31" s="277"/>
      <c r="K31" s="27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3" t="s">
        <v>143</v>
      </c>
      <c r="B29" s="273"/>
      <c r="C29" s="273"/>
    </row>
    <row r="30" spans="1:11" x14ac:dyDescent="0.3">
      <c r="A30" s="1">
        <v>1</v>
      </c>
      <c r="B30" s="273" t="s">
        <v>144</v>
      </c>
      <c r="C30" s="1" t="s">
        <v>145</v>
      </c>
    </row>
    <row r="31" spans="1:11" x14ac:dyDescent="0.3">
      <c r="A31" s="1">
        <v>2</v>
      </c>
      <c r="B31" s="273"/>
      <c r="C31" s="1" t="s">
        <v>146</v>
      </c>
    </row>
    <row r="32" spans="1:11" x14ac:dyDescent="0.3">
      <c r="A32" s="1">
        <v>3</v>
      </c>
      <c r="B32" s="273"/>
      <c r="C32" s="1" t="s">
        <v>147</v>
      </c>
    </row>
    <row r="33" spans="1:3" x14ac:dyDescent="0.3">
      <c r="A33" s="1">
        <v>4</v>
      </c>
      <c r="B33" s="273"/>
      <c r="C33" s="1" t="s">
        <v>148</v>
      </c>
    </row>
    <row r="34" spans="1:3" x14ac:dyDescent="0.3">
      <c r="A34" s="1">
        <v>5</v>
      </c>
      <c r="B34" s="273" t="s">
        <v>152</v>
      </c>
      <c r="C34" s="1" t="s">
        <v>149</v>
      </c>
    </row>
    <row r="35" spans="1:3" x14ac:dyDescent="0.3">
      <c r="A35" s="1">
        <v>6</v>
      </c>
      <c r="B35" s="273"/>
      <c r="C35" s="1" t="s">
        <v>150</v>
      </c>
    </row>
    <row r="36" spans="1:3" x14ac:dyDescent="0.3">
      <c r="A36" s="1">
        <v>7</v>
      </c>
      <c r="B36" s="273"/>
      <c r="C36" s="1" t="s">
        <v>151</v>
      </c>
    </row>
    <row r="37" spans="1:3" x14ac:dyDescent="0.3">
      <c r="A37" s="1">
        <v>8</v>
      </c>
      <c r="B37" s="273" t="s">
        <v>153</v>
      </c>
      <c r="C37" s="1" t="s">
        <v>154</v>
      </c>
    </row>
    <row r="38" spans="1:3" x14ac:dyDescent="0.3">
      <c r="A38" s="1">
        <v>9</v>
      </c>
      <c r="B38" s="27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8"/>
      <c r="C1" s="308"/>
    </row>
    <row r="2" spans="2:18" x14ac:dyDescent="0.3">
      <c r="B2" s="307" t="s">
        <v>71</v>
      </c>
      <c r="C2" s="307"/>
      <c r="E2" s="304" t="s">
        <v>71</v>
      </c>
      <c r="F2" s="305"/>
      <c r="G2" s="305"/>
      <c r="H2" s="306"/>
      <c r="J2" s="304" t="s">
        <v>94</v>
      </c>
      <c r="K2" s="305"/>
      <c r="L2" s="305"/>
      <c r="M2" s="306"/>
      <c r="O2" s="304" t="s">
        <v>95</v>
      </c>
      <c r="P2" s="305"/>
      <c r="Q2" s="305"/>
      <c r="R2" s="30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4" t="s">
        <v>169</v>
      </c>
      <c r="F25" s="305"/>
      <c r="G25" s="305"/>
      <c r="H25" s="306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7" t="s">
        <v>66</v>
      </c>
      <c r="C2" s="307"/>
      <c r="E2" s="307" t="s">
        <v>67</v>
      </c>
      <c r="F2" s="307"/>
      <c r="H2" s="307" t="s">
        <v>68</v>
      </c>
      <c r="I2" s="307"/>
      <c r="K2" s="307" t="s">
        <v>69</v>
      </c>
      <c r="L2" s="307"/>
      <c r="N2" s="307" t="s">
        <v>70</v>
      </c>
      <c r="O2" s="30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2024-07-18T00:54:42Z</dcterms:modified>
</cp:coreProperties>
</file>