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00E1485-16AE-4F03-80A4-9AE7861D608E}" xr6:coauthVersionLast="36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단타일지" sheetId="9" r:id="rId5"/>
    <sheet name="일정확인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9" l="1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J19" i="18" l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H4" i="18"/>
  <c r="H5" i="18" s="1"/>
  <c r="F123" i="5"/>
  <c r="G123" i="5"/>
  <c r="H6" i="18" l="1"/>
  <c r="F60" i="11"/>
  <c r="G60" i="11" s="1"/>
  <c r="E60" i="11"/>
  <c r="C55" i="11"/>
  <c r="E45" i="11"/>
  <c r="G55" i="11"/>
  <c r="D55" i="11"/>
  <c r="F50" i="11"/>
  <c r="H7" i="18" l="1"/>
  <c r="F13" i="16"/>
  <c r="G9" i="16"/>
  <c r="D9" i="16"/>
  <c r="E3" i="16"/>
  <c r="H8" i="18" l="1"/>
  <c r="C9" i="16"/>
  <c r="E13" i="16" s="1"/>
  <c r="G13" i="16" s="1"/>
  <c r="H9" i="18" l="1"/>
  <c r="G59" i="11"/>
  <c r="F59" i="11"/>
  <c r="E59" i="11"/>
  <c r="G53" i="11"/>
  <c r="G54" i="11"/>
  <c r="H10" i="18" l="1"/>
  <c r="D54" i="11"/>
  <c r="C54" i="11"/>
  <c r="F49" i="11"/>
  <c r="E44" i="11"/>
  <c r="H11" i="18" l="1"/>
  <c r="C20" i="9"/>
  <c r="H12" i="18" l="1"/>
  <c r="D35" i="11"/>
  <c r="G34" i="11" s="1"/>
  <c r="I34" i="11" s="1"/>
  <c r="K34" i="11"/>
  <c r="H13" i="18" l="1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H14" i="18" l="1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H15" i="18" l="1"/>
  <c r="M14" i="9"/>
  <c r="I17" i="13"/>
  <c r="O17" i="13"/>
  <c r="R14" i="9"/>
  <c r="H14" i="9"/>
  <c r="I22" i="11"/>
  <c r="D23" i="11"/>
  <c r="E25" i="11" s="1"/>
  <c r="H16" i="18" l="1"/>
  <c r="D25" i="11"/>
  <c r="F25" i="11"/>
  <c r="I23" i="11"/>
  <c r="H24" i="11" s="1"/>
  <c r="G25" i="11"/>
  <c r="H17" i="18" l="1"/>
  <c r="D24" i="11"/>
  <c r="C24" i="11"/>
  <c r="H18" i="18" l="1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H19" i="18" l="1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H20" i="18" l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H21" i="18" l="1"/>
  <c r="L20" i="18"/>
  <c r="T4" i="5"/>
  <c r="U4" i="5" s="1"/>
  <c r="C17" i="9"/>
  <c r="H22" i="18" l="1"/>
  <c r="L21" i="18"/>
  <c r="C5" i="5"/>
  <c r="T5" i="5" s="1"/>
  <c r="U5" i="5" s="1"/>
  <c r="H23" i="18" l="1"/>
  <c r="L22" i="18"/>
  <c r="C6" i="5"/>
  <c r="T6" i="5" s="1"/>
  <c r="U6" i="5" s="1"/>
  <c r="L19" i="11"/>
  <c r="H24" i="18" l="1"/>
  <c r="L23" i="18"/>
  <c r="C7" i="5"/>
  <c r="T7" i="5" s="1"/>
  <c r="U7" i="5" s="1"/>
  <c r="H25" i="18" l="1"/>
  <c r="L24" i="18"/>
  <c r="C8" i="5"/>
  <c r="T8" i="5" s="1"/>
  <c r="U8" i="5" s="1"/>
  <c r="H26" i="18" l="1"/>
  <c r="L25" i="18"/>
  <c r="C9" i="5"/>
  <c r="T9" i="5" s="1"/>
  <c r="U9" i="5" s="1"/>
  <c r="H27" i="18" l="1"/>
  <c r="L26" i="18"/>
  <c r="C10" i="5"/>
  <c r="T10" i="5" s="1"/>
  <c r="U10" i="5" s="1"/>
  <c r="H28" i="18" l="1"/>
  <c r="L27" i="18"/>
  <c r="C11" i="5"/>
  <c r="T11" i="5" s="1"/>
  <c r="U11" i="5" s="1"/>
  <c r="H29" i="18" l="1"/>
  <c r="L28" i="18"/>
  <c r="C12" i="5"/>
  <c r="T12" i="5" s="1"/>
  <c r="U12" i="5" s="1"/>
  <c r="H30" i="18" l="1"/>
  <c r="L29" i="18"/>
  <c r="C13" i="5"/>
  <c r="T13" i="5" s="1"/>
  <c r="U13" i="5" s="1"/>
  <c r="H31" i="18" l="1"/>
  <c r="L30" i="18"/>
  <c r="C14" i="5"/>
  <c r="T14" i="5" s="1"/>
  <c r="U14" i="5" s="1"/>
  <c r="H32" i="18" l="1"/>
  <c r="L31" i="18"/>
  <c r="C15" i="5"/>
  <c r="T15" i="5" s="1"/>
  <c r="U15" i="5" s="1"/>
  <c r="H33" i="18" l="1"/>
  <c r="L32" i="18"/>
  <c r="C16" i="5"/>
  <c r="T16" i="5" s="1"/>
  <c r="U16" i="5" s="1"/>
  <c r="H34" i="18" l="1"/>
  <c r="L33" i="18"/>
  <c r="C17" i="5"/>
  <c r="T17" i="5" s="1"/>
  <c r="U17" i="5" s="1"/>
  <c r="H35" i="18" l="1"/>
  <c r="L34" i="18"/>
  <c r="C18" i="5"/>
  <c r="T18" i="5" s="1"/>
  <c r="U18" i="5" s="1"/>
  <c r="H36" i="18" l="1"/>
  <c r="L35" i="18"/>
  <c r="C19" i="5"/>
  <c r="T19" i="5" s="1"/>
  <c r="U19" i="5" s="1"/>
  <c r="H37" i="18" l="1"/>
  <c r="L36" i="18"/>
  <c r="C20" i="5"/>
  <c r="T20" i="5" s="1"/>
  <c r="U20" i="5" s="1"/>
  <c r="H38" i="18" l="1"/>
  <c r="L37" i="18"/>
  <c r="C21" i="5"/>
  <c r="T21" i="5" s="1"/>
  <c r="U21" i="5" s="1"/>
  <c r="H39" i="18" l="1"/>
  <c r="L38" i="18"/>
  <c r="C22" i="5"/>
  <c r="T22" i="5" s="1"/>
  <c r="U22" i="5" s="1"/>
  <c r="H40" i="18" l="1"/>
  <c r="L39" i="18"/>
  <c r="C23" i="5"/>
  <c r="T23" i="5" s="1"/>
  <c r="U23" i="5" s="1"/>
  <c r="H41" i="18" l="1"/>
  <c r="L40" i="18"/>
  <c r="C24" i="5"/>
  <c r="T24" i="5" s="1"/>
  <c r="U24" i="5" s="1"/>
  <c r="H42" i="18" l="1"/>
  <c r="L41" i="18"/>
  <c r="C25" i="5"/>
  <c r="T25" i="5" s="1"/>
  <c r="U25" i="5" s="1"/>
  <c r="H43" i="18" l="1"/>
  <c r="L42" i="18"/>
  <c r="C26" i="5"/>
  <c r="T26" i="5" s="1"/>
  <c r="U26" i="5" s="1"/>
  <c r="H44" i="18" l="1"/>
  <c r="L43" i="18"/>
  <c r="C27" i="5"/>
  <c r="T27" i="5" s="1"/>
  <c r="U27" i="5" s="1"/>
  <c r="H45" i="18" l="1"/>
  <c r="L44" i="18"/>
  <c r="C28" i="5"/>
  <c r="T28" i="5" s="1"/>
  <c r="U28" i="5" s="1"/>
  <c r="H46" i="18" l="1"/>
  <c r="L45" i="18"/>
  <c r="C29" i="5"/>
  <c r="T29" i="5" s="1"/>
  <c r="U29" i="5" s="1"/>
  <c r="H47" i="18" l="1"/>
  <c r="L46" i="18"/>
  <c r="C30" i="5"/>
  <c r="T30" i="5" s="1"/>
  <c r="U30" i="5" s="1"/>
  <c r="H48" i="18" l="1"/>
  <c r="L47" i="18"/>
  <c r="C31" i="5"/>
  <c r="T31" i="5" s="1"/>
  <c r="U31" i="5" s="1"/>
  <c r="H49" i="18" l="1"/>
  <c r="L48" i="18"/>
  <c r="C32" i="5"/>
  <c r="T32" i="5" s="1"/>
  <c r="U32" i="5" s="1"/>
  <c r="H50" i="18" l="1"/>
  <c r="L49" i="18"/>
  <c r="C33" i="5"/>
  <c r="T33" i="5" s="1"/>
  <c r="U33" i="5" s="1"/>
  <c r="H51" i="18" l="1"/>
  <c r="L50" i="18"/>
  <c r="C34" i="5"/>
  <c r="T34" i="5" s="1"/>
  <c r="U34" i="5" s="1"/>
  <c r="H52" i="18" l="1"/>
  <c r="L51" i="18"/>
  <c r="C35" i="5"/>
  <c r="T35" i="5" s="1"/>
  <c r="U35" i="5" s="1"/>
  <c r="H53" i="18" l="1"/>
  <c r="L52" i="18"/>
  <c r="C36" i="5"/>
  <c r="T36" i="5" s="1"/>
  <c r="U36" i="5" s="1"/>
  <c r="H54" i="18" l="1"/>
  <c r="L53" i="18"/>
  <c r="C37" i="5"/>
  <c r="T37" i="5" s="1"/>
  <c r="U37" i="5" s="1"/>
  <c r="H55" i="18" l="1"/>
  <c r="L54" i="18"/>
  <c r="C38" i="5"/>
  <c r="T38" i="5" s="1"/>
  <c r="U38" i="5" s="1"/>
  <c r="H56" i="18" l="1"/>
  <c r="L55" i="18"/>
  <c r="C39" i="5"/>
  <c r="T39" i="5" s="1"/>
  <c r="U39" i="5" s="1"/>
  <c r="H57" i="18" l="1"/>
  <c r="L56" i="18"/>
  <c r="C40" i="5"/>
  <c r="T40" i="5" s="1"/>
  <c r="U40" i="5" s="1"/>
  <c r="H58" i="18" l="1"/>
  <c r="L57" i="18"/>
  <c r="C41" i="5"/>
  <c r="T41" i="5" s="1"/>
  <c r="U41" i="5" s="1"/>
  <c r="H59" i="18" l="1"/>
  <c r="L58" i="18"/>
  <c r="C42" i="5"/>
  <c r="T42" i="5" s="1"/>
  <c r="U42" i="5" s="1"/>
  <c r="H60" i="18" l="1"/>
  <c r="L59" i="18"/>
  <c r="C43" i="5"/>
  <c r="T43" i="5" s="1"/>
  <c r="U43" i="5" s="1"/>
  <c r="H61" i="18" l="1"/>
  <c r="L60" i="18"/>
  <c r="C44" i="5"/>
  <c r="T44" i="5" s="1"/>
  <c r="U44" i="5" s="1"/>
  <c r="H62" i="18" l="1"/>
  <c r="L61" i="18"/>
  <c r="C45" i="5"/>
  <c r="T45" i="5" s="1"/>
  <c r="U45" i="5" s="1"/>
  <c r="H63" i="18" l="1"/>
  <c r="L62" i="18"/>
  <c r="C46" i="5"/>
  <c r="T46" i="5" s="1"/>
  <c r="U46" i="5" s="1"/>
  <c r="H64" i="18" l="1"/>
  <c r="L63" i="18"/>
  <c r="C47" i="5"/>
  <c r="T47" i="5" s="1"/>
  <c r="U47" i="5" s="1"/>
  <c r="H65" i="18" l="1"/>
  <c r="L64" i="18"/>
  <c r="C48" i="5"/>
  <c r="T48" i="5" s="1"/>
  <c r="U48" i="5" s="1"/>
  <c r="H66" i="18" l="1"/>
  <c r="L65" i="18"/>
  <c r="C49" i="5"/>
  <c r="T49" i="5" s="1"/>
  <c r="U49" i="5" s="1"/>
  <c r="H67" i="18" l="1"/>
  <c r="L66" i="18"/>
  <c r="C50" i="5"/>
  <c r="T50" i="5" s="1"/>
  <c r="U50" i="5" s="1"/>
  <c r="H68" i="18" l="1"/>
  <c r="L67" i="18"/>
  <c r="C51" i="5"/>
  <c r="T51" i="5" s="1"/>
  <c r="U51" i="5" s="1"/>
  <c r="H69" i="18" l="1"/>
  <c r="L68" i="18"/>
  <c r="C52" i="5"/>
  <c r="T52" i="5" s="1"/>
  <c r="U52" i="5" s="1"/>
  <c r="H70" i="18" l="1"/>
  <c r="L69" i="18"/>
  <c r="C53" i="5"/>
  <c r="T53" i="5" s="1"/>
  <c r="U53" i="5" s="1"/>
  <c r="H71" i="18" l="1"/>
  <c r="L70" i="18"/>
  <c r="C54" i="5"/>
  <c r="T54" i="5" s="1"/>
  <c r="U54" i="5" s="1"/>
  <c r="H72" i="18" l="1"/>
  <c r="L71" i="18"/>
  <c r="C55" i="5"/>
  <c r="T55" i="5" s="1"/>
  <c r="U55" i="5" s="1"/>
  <c r="H73" i="18" l="1"/>
  <c r="L72" i="18"/>
  <c r="C56" i="5"/>
  <c r="T56" i="5" s="1"/>
  <c r="U56" i="5" s="1"/>
  <c r="H74" i="18" l="1"/>
  <c r="L73" i="18"/>
  <c r="C57" i="5"/>
  <c r="T57" i="5" s="1"/>
  <c r="U57" i="5" s="1"/>
  <c r="H75" i="18" l="1"/>
  <c r="L74" i="18"/>
  <c r="C58" i="5"/>
  <c r="T58" i="5" s="1"/>
  <c r="U58" i="5" s="1"/>
  <c r="H76" i="18" l="1"/>
  <c r="L75" i="18"/>
  <c r="C59" i="5"/>
  <c r="T59" i="5" s="1"/>
  <c r="U59" i="5" s="1"/>
  <c r="H77" i="18" l="1"/>
  <c r="L76" i="18"/>
  <c r="C60" i="5"/>
  <c r="T60" i="5" s="1"/>
  <c r="U60" i="5" s="1"/>
  <c r="H78" i="18" l="1"/>
  <c r="L77" i="18"/>
  <c r="C61" i="5"/>
  <c r="T61" i="5" s="1"/>
  <c r="U61" i="5" s="1"/>
  <c r="H79" i="18" l="1"/>
  <c r="L78" i="18"/>
  <c r="C62" i="5"/>
  <c r="T62" i="5" s="1"/>
  <c r="U62" i="5" s="1"/>
  <c r="H80" i="18" l="1"/>
  <c r="L79" i="18"/>
  <c r="C63" i="5"/>
  <c r="T63" i="5" s="1"/>
  <c r="U63" i="5" s="1"/>
  <c r="H81" i="18" l="1"/>
  <c r="L80" i="18"/>
  <c r="C64" i="5"/>
  <c r="T64" i="5" s="1"/>
  <c r="U64" i="5" s="1"/>
  <c r="H82" i="18" l="1"/>
  <c r="L81" i="18"/>
  <c r="C65" i="5"/>
  <c r="T65" i="5" s="1"/>
  <c r="U65" i="5" s="1"/>
  <c r="H83" i="18" l="1"/>
  <c r="L82" i="18"/>
  <c r="C66" i="5"/>
  <c r="T66" i="5" s="1"/>
  <c r="U66" i="5" s="1"/>
  <c r="H84" i="18" l="1"/>
  <c r="L83" i="18"/>
  <c r="C67" i="5"/>
  <c r="T67" i="5" s="1"/>
  <c r="U67" i="5" s="1"/>
  <c r="H85" i="18" l="1"/>
  <c r="L84" i="18"/>
  <c r="C68" i="5"/>
  <c r="T68" i="5" s="1"/>
  <c r="U68" i="5" s="1"/>
  <c r="H86" i="18" l="1"/>
  <c r="L85" i="18"/>
  <c r="C69" i="5"/>
  <c r="T69" i="5" s="1"/>
  <c r="U69" i="5" s="1"/>
  <c r="H87" i="18" l="1"/>
  <c r="L86" i="18"/>
  <c r="C70" i="5"/>
  <c r="T70" i="5" s="1"/>
  <c r="U70" i="5" s="1"/>
  <c r="H88" i="18" l="1"/>
  <c r="L87" i="18"/>
  <c r="C71" i="5"/>
  <c r="T71" i="5" s="1"/>
  <c r="U71" i="5" s="1"/>
  <c r="H89" i="18" l="1"/>
  <c r="L88" i="18"/>
  <c r="C72" i="5"/>
  <c r="T72" i="5" s="1"/>
  <c r="U72" i="5" s="1"/>
  <c r="H90" i="18" l="1"/>
  <c r="L89" i="18"/>
  <c r="C73" i="5"/>
  <c r="T73" i="5" s="1"/>
  <c r="U73" i="5" s="1"/>
  <c r="H91" i="18" l="1"/>
  <c r="L90" i="18"/>
  <c r="C74" i="5"/>
  <c r="T74" i="5" s="1"/>
  <c r="U74" i="5" s="1"/>
  <c r="H92" i="18" l="1"/>
  <c r="L91" i="18"/>
  <c r="C75" i="5"/>
  <c r="T75" i="5" s="1"/>
  <c r="U75" i="5" s="1"/>
  <c r="H93" i="18" l="1"/>
  <c r="L92" i="18"/>
  <c r="C76" i="5"/>
  <c r="T76" i="5" s="1"/>
  <c r="U76" i="5" s="1"/>
  <c r="H94" i="18" l="1"/>
  <c r="L93" i="18"/>
  <c r="C77" i="5"/>
  <c r="T77" i="5" s="1"/>
  <c r="U77" i="5" s="1"/>
  <c r="H95" i="18" l="1"/>
  <c r="L94" i="18"/>
  <c r="C78" i="5"/>
  <c r="T78" i="5" s="1"/>
  <c r="U78" i="5" s="1"/>
  <c r="H96" i="18" l="1"/>
  <c r="L95" i="18"/>
  <c r="C79" i="5"/>
  <c r="T79" i="5" s="1"/>
  <c r="U79" i="5" s="1"/>
  <c r="H97" i="18" l="1"/>
  <c r="L96" i="18"/>
  <c r="C80" i="5"/>
  <c r="T80" i="5" s="1"/>
  <c r="U80" i="5" s="1"/>
  <c r="H98" i="18" l="1"/>
  <c r="L97" i="18"/>
  <c r="C81" i="5"/>
  <c r="T81" i="5" s="1"/>
  <c r="U81" i="5" s="1"/>
  <c r="H99" i="18" l="1"/>
  <c r="L98" i="18"/>
  <c r="C82" i="5"/>
  <c r="T82" i="5" s="1"/>
  <c r="U82" i="5" s="1"/>
  <c r="H100" i="18" l="1"/>
  <c r="L99" i="18"/>
  <c r="C83" i="5"/>
  <c r="T83" i="5" s="1"/>
  <c r="U83" i="5" s="1"/>
  <c r="H101" i="18" l="1"/>
  <c r="L100" i="18"/>
  <c r="C84" i="5"/>
  <c r="T84" i="5" s="1"/>
  <c r="U84" i="5" s="1"/>
  <c r="H102" i="18" l="1"/>
  <c r="L101" i="18"/>
  <c r="C85" i="5"/>
  <c r="T85" i="5" s="1"/>
  <c r="U85" i="5" s="1"/>
  <c r="H103" i="18" l="1"/>
  <c r="L102" i="18"/>
  <c r="C86" i="5"/>
  <c r="T86" i="5" s="1"/>
  <c r="U86" i="5" s="1"/>
  <c r="H104" i="18" l="1"/>
  <c r="L103" i="18"/>
  <c r="C87" i="5"/>
  <c r="T87" i="5" s="1"/>
  <c r="U87" i="5" s="1"/>
  <c r="H105" i="18" l="1"/>
  <c r="L104" i="18"/>
  <c r="C88" i="5"/>
  <c r="T88" i="5" s="1"/>
  <c r="U88" i="5" s="1"/>
  <c r="H106" i="18" l="1"/>
  <c r="L105" i="18"/>
  <c r="C89" i="5"/>
  <c r="T89" i="5" s="1"/>
  <c r="U89" i="5" s="1"/>
  <c r="H107" i="18" l="1"/>
  <c r="L106" i="18"/>
  <c r="C90" i="5"/>
  <c r="T90" i="5" s="1"/>
  <c r="U90" i="5" s="1"/>
  <c r="H108" i="18" l="1"/>
  <c r="L107" i="18"/>
  <c r="C91" i="5"/>
  <c r="T91" i="5" s="1"/>
  <c r="U91" i="5" s="1"/>
  <c r="H109" i="18" l="1"/>
  <c r="L108" i="18"/>
  <c r="C92" i="5"/>
  <c r="T92" i="5" s="1"/>
  <c r="U92" i="5" s="1"/>
  <c r="H110" i="18" l="1"/>
  <c r="L109" i="18"/>
  <c r="C93" i="5"/>
  <c r="T93" i="5" s="1"/>
  <c r="U93" i="5" s="1"/>
  <c r="H111" i="18" l="1"/>
  <c r="L110" i="18"/>
  <c r="C94" i="5"/>
  <c r="T94" i="5" s="1"/>
  <c r="U94" i="5" s="1"/>
  <c r="H112" i="18" l="1"/>
  <c r="L111" i="18"/>
  <c r="C95" i="5"/>
  <c r="T95" i="5" s="1"/>
  <c r="U95" i="5" s="1"/>
  <c r="H113" i="18" l="1"/>
  <c r="L112" i="18"/>
  <c r="C96" i="5"/>
  <c r="T96" i="5" s="1"/>
  <c r="U96" i="5" s="1"/>
  <c r="H114" i="18" l="1"/>
  <c r="L113" i="18"/>
  <c r="C97" i="5"/>
  <c r="T97" i="5" s="1"/>
  <c r="U97" i="5" s="1"/>
  <c r="H115" i="18" l="1"/>
  <c r="L114" i="18"/>
  <c r="C98" i="5"/>
  <c r="T98" i="5" s="1"/>
  <c r="U98" i="5" s="1"/>
  <c r="H116" i="18" l="1"/>
  <c r="L115" i="18"/>
  <c r="C99" i="5"/>
  <c r="T99" i="5" s="1"/>
  <c r="U99" i="5" s="1"/>
  <c r="H117" i="18" l="1"/>
  <c r="L116" i="18"/>
  <c r="C100" i="5"/>
  <c r="T100" i="5" s="1"/>
  <c r="U100" i="5" s="1"/>
  <c r="H118" i="18" l="1"/>
  <c r="L117" i="18"/>
  <c r="C101" i="5"/>
  <c r="T101" i="5" s="1"/>
  <c r="U101" i="5" s="1"/>
  <c r="H119" i="18" l="1"/>
  <c r="L118" i="18"/>
  <c r="C102" i="5"/>
  <c r="T102" i="5" s="1"/>
  <c r="U102" i="5" s="1"/>
  <c r="H120" i="18" l="1"/>
  <c r="L119" i="18"/>
  <c r="C103" i="5"/>
  <c r="T103" i="5" s="1"/>
  <c r="U103" i="5" s="1"/>
  <c r="H121" i="18" l="1"/>
  <c r="L120" i="18"/>
  <c r="C104" i="5"/>
  <c r="T104" i="5" s="1"/>
  <c r="U104" i="5" s="1"/>
  <c r="H122" i="18" l="1"/>
  <c r="L121" i="18"/>
  <c r="C105" i="5"/>
  <c r="T105" i="5" s="1"/>
  <c r="U105" i="5" s="1"/>
  <c r="H123" i="18" l="1"/>
  <c r="L122" i="18"/>
  <c r="C106" i="5"/>
  <c r="T106" i="5" s="1"/>
  <c r="U106" i="5" s="1"/>
  <c r="H124" i="18" l="1"/>
  <c r="L123" i="18"/>
  <c r="C107" i="5"/>
  <c r="T107" i="5" s="1"/>
  <c r="U107" i="5" s="1"/>
  <c r="H125" i="18" l="1"/>
  <c r="L124" i="18"/>
  <c r="C108" i="5"/>
  <c r="T108" i="5" s="1"/>
  <c r="U108" i="5" s="1"/>
  <c r="H126" i="18" l="1"/>
  <c r="L125" i="18"/>
  <c r="C109" i="5"/>
  <c r="T109" i="5" s="1"/>
  <c r="U109" i="5" s="1"/>
  <c r="H127" i="18" l="1"/>
  <c r="L126" i="18"/>
  <c r="C110" i="5"/>
  <c r="T110" i="5" s="1"/>
  <c r="U110" i="5" s="1"/>
  <c r="H128" i="18" l="1"/>
  <c r="L127" i="18"/>
  <c r="C111" i="5"/>
  <c r="T111" i="5" s="1"/>
  <c r="U111" i="5" s="1"/>
  <c r="H129" i="18" l="1"/>
  <c r="L128" i="18"/>
  <c r="C112" i="5"/>
  <c r="T112" i="5" s="1"/>
  <c r="U112" i="5" s="1"/>
  <c r="H130" i="18" l="1"/>
  <c r="L129" i="18"/>
  <c r="C113" i="5"/>
  <c r="T113" i="5" s="1"/>
  <c r="U113" i="5" s="1"/>
  <c r="H131" i="18" l="1"/>
  <c r="L130" i="18"/>
  <c r="C114" i="5"/>
  <c r="T114" i="5" s="1"/>
  <c r="U114" i="5" s="1"/>
  <c r="H132" i="18" l="1"/>
  <c r="L131" i="18"/>
  <c r="C115" i="5"/>
  <c r="T115" i="5" s="1"/>
  <c r="U115" i="5" s="1"/>
  <c r="H133" i="18" l="1"/>
  <c r="L132" i="18"/>
  <c r="C116" i="5"/>
  <c r="T116" i="5" s="1"/>
  <c r="U116" i="5" s="1"/>
  <c r="H134" i="18" l="1"/>
  <c r="L133" i="18"/>
  <c r="C117" i="5"/>
  <c r="T117" i="5" s="1"/>
  <c r="U117" i="5" s="1"/>
  <c r="H135" i="18" l="1"/>
  <c r="L134" i="18"/>
  <c r="C118" i="5"/>
  <c r="T118" i="5" s="1"/>
  <c r="U118" i="5" s="1"/>
  <c r="H136" i="18" l="1"/>
  <c r="L135" i="18"/>
  <c r="C119" i="5"/>
  <c r="T119" i="5" s="1"/>
  <c r="U119" i="5" s="1"/>
  <c r="H137" i="18" l="1"/>
  <c r="L136" i="18"/>
  <c r="C120" i="5"/>
  <c r="T120" i="5" s="1"/>
  <c r="U120" i="5" s="1"/>
  <c r="H138" i="18" l="1"/>
  <c r="L137" i="18"/>
  <c r="C121" i="5"/>
  <c r="T121" i="5" s="1"/>
  <c r="U121" i="5" s="1"/>
  <c r="H139" i="18" l="1"/>
  <c r="L138" i="18"/>
  <c r="C122" i="5"/>
  <c r="T122" i="5" s="1"/>
  <c r="U122" i="5" s="1"/>
  <c r="H140" i="18" l="1"/>
  <c r="L139" i="18"/>
  <c r="H141" i="18" l="1"/>
  <c r="L140" i="18"/>
  <c r="H142" i="18" l="1"/>
  <c r="L141" i="18"/>
  <c r="H143" i="18" l="1"/>
  <c r="L142" i="18"/>
  <c r="H144" i="18" l="1"/>
  <c r="L143" i="18"/>
  <c r="H145" i="18" l="1"/>
  <c r="L144" i="18"/>
  <c r="H146" i="18" l="1"/>
  <c r="L145" i="18"/>
  <c r="H147" i="18" l="1"/>
  <c r="L146" i="18"/>
  <c r="H148" i="18" l="1"/>
  <c r="L147" i="18"/>
  <c r="H149" i="18" l="1"/>
  <c r="L148" i="18"/>
  <c r="H150" i="18" l="1"/>
  <c r="L149" i="18"/>
  <c r="H151" i="18" l="1"/>
  <c r="L150" i="18"/>
  <c r="H152" i="18" l="1"/>
  <c r="L151" i="18"/>
  <c r="H153" i="18" l="1"/>
  <c r="L152" i="18"/>
  <c r="H154" i="18" l="1"/>
  <c r="L153" i="18"/>
  <c r="H155" i="18" l="1"/>
  <c r="L154" i="18"/>
  <c r="H156" i="18" l="1"/>
  <c r="L155" i="18"/>
  <c r="H157" i="18" l="1"/>
  <c r="L156" i="18"/>
  <c r="H158" i="18" l="1"/>
  <c r="L157" i="18"/>
  <c r="H159" i="18" l="1"/>
  <c r="L158" i="18"/>
  <c r="H160" i="18" l="1"/>
  <c r="L159" i="18"/>
  <c r="H161" i="18" l="1"/>
  <c r="L160" i="18"/>
  <c r="H162" i="18" l="1"/>
  <c r="L161" i="18"/>
  <c r="H163" i="18" l="1"/>
  <c r="L162" i="18"/>
  <c r="H164" i="18" l="1"/>
  <c r="L163" i="18"/>
  <c r="H165" i="18" l="1"/>
  <c r="L164" i="18"/>
  <c r="H166" i="18" l="1"/>
  <c r="L165" i="18"/>
  <c r="H167" i="18" l="1"/>
  <c r="L166" i="18"/>
  <c r="H168" i="18" l="1"/>
  <c r="L167" i="18"/>
  <c r="H169" i="18" l="1"/>
  <c r="L168" i="18"/>
  <c r="H170" i="18" l="1"/>
  <c r="L169" i="18"/>
  <c r="H171" i="18" l="1"/>
  <c r="L170" i="18"/>
  <c r="H172" i="18" l="1"/>
  <c r="L171" i="18"/>
  <c r="H173" i="18" l="1"/>
  <c r="L172" i="18"/>
  <c r="H174" i="18" l="1"/>
  <c r="L173" i="18"/>
  <c r="H175" i="18" l="1"/>
  <c r="L174" i="18"/>
  <c r="H176" i="18" l="1"/>
  <c r="L175" i="18"/>
  <c r="H177" i="18" l="1"/>
  <c r="L176" i="18"/>
  <c r="H178" i="18" l="1"/>
  <c r="L177" i="18"/>
  <c r="H179" i="18" l="1"/>
  <c r="L178" i="18"/>
  <c r="H180" i="18" l="1"/>
  <c r="L179" i="18"/>
  <c r="H181" i="18" l="1"/>
  <c r="L180" i="18"/>
  <c r="H182" i="18" l="1"/>
  <c r="L181" i="18"/>
  <c r="H183" i="18" l="1"/>
  <c r="L182" i="18"/>
  <c r="H184" i="18" l="1"/>
  <c r="L183" i="18"/>
  <c r="H185" i="18" l="1"/>
  <c r="L184" i="18"/>
  <c r="H186" i="18" l="1"/>
  <c r="L185" i="18"/>
  <c r="H187" i="18" l="1"/>
  <c r="L186" i="18"/>
  <c r="H188" i="18" l="1"/>
  <c r="L187" i="18"/>
  <c r="H189" i="18" l="1"/>
  <c r="L188" i="18"/>
  <c r="H190" i="18" l="1"/>
  <c r="L189" i="18"/>
  <c r="H191" i="18" l="1"/>
  <c r="L190" i="18"/>
  <c r="H192" i="18" l="1"/>
  <c r="L191" i="18"/>
  <c r="H193" i="18" l="1"/>
  <c r="L192" i="18"/>
  <c r="H194" i="18" l="1"/>
  <c r="L193" i="18"/>
  <c r="H195" i="18" l="1"/>
  <c r="L194" i="18"/>
  <c r="H196" i="18" l="1"/>
  <c r="L195" i="18"/>
  <c r="H197" i="18" l="1"/>
  <c r="L196" i="18"/>
  <c r="H198" i="18" l="1"/>
  <c r="L197" i="18"/>
  <c r="H199" i="18" l="1"/>
  <c r="L198" i="18"/>
  <c r="H200" i="18" l="1"/>
  <c r="L199" i="18"/>
  <c r="H201" i="18" l="1"/>
  <c r="L200" i="18"/>
  <c r="H202" i="18" l="1"/>
  <c r="L201" i="18"/>
  <c r="H203" i="18" l="1"/>
  <c r="L202" i="18"/>
  <c r="H204" i="18" l="1"/>
  <c r="L203" i="18"/>
  <c r="H205" i="18" l="1"/>
  <c r="L204" i="18"/>
  <c r="H206" i="18" l="1"/>
  <c r="L205" i="18"/>
  <c r="H207" i="18" l="1"/>
  <c r="L206" i="18"/>
  <c r="H208" i="18" l="1"/>
  <c r="L207" i="18"/>
  <c r="H209" i="18" l="1"/>
  <c r="L208" i="18"/>
  <c r="H210" i="18" l="1"/>
  <c r="L209" i="18"/>
  <c r="H211" i="18" l="1"/>
  <c r="L210" i="18"/>
  <c r="H212" i="18" l="1"/>
  <c r="L211" i="18"/>
  <c r="H213" i="18" l="1"/>
  <c r="L212" i="18"/>
  <c r="H214" i="18" l="1"/>
  <c r="L213" i="18"/>
  <c r="H215" i="18" l="1"/>
  <c r="L214" i="18"/>
  <c r="H216" i="18" l="1"/>
  <c r="L215" i="18"/>
  <c r="H217" i="18" l="1"/>
  <c r="L216" i="18"/>
  <c r="H218" i="18" l="1"/>
  <c r="L217" i="18"/>
  <c r="H219" i="18" l="1"/>
  <c r="L218" i="18"/>
  <c r="H220" i="18" l="1"/>
  <c r="L219" i="18"/>
  <c r="H221" i="18" l="1"/>
  <c r="L220" i="18"/>
  <c r="H222" i="18" l="1"/>
  <c r="L221" i="18"/>
  <c r="H223" i="18" l="1"/>
  <c r="L222" i="18"/>
  <c r="H224" i="18" l="1"/>
  <c r="L223" i="18"/>
  <c r="H225" i="18" l="1"/>
  <c r="L224" i="18"/>
  <c r="H226" i="18" l="1"/>
  <c r="L225" i="18"/>
  <c r="H227" i="18" l="1"/>
  <c r="L226" i="18"/>
  <c r="H228" i="18" l="1"/>
  <c r="L227" i="18"/>
  <c r="H229" i="18" l="1"/>
  <c r="L228" i="18"/>
  <c r="H230" i="18" l="1"/>
  <c r="L229" i="18"/>
  <c r="H231" i="18" l="1"/>
  <c r="L230" i="18"/>
  <c r="H232" i="18" l="1"/>
  <c r="L231" i="18"/>
  <c r="H233" i="18" l="1"/>
  <c r="L232" i="18"/>
  <c r="H234" i="18" l="1"/>
  <c r="L233" i="18"/>
  <c r="H235" i="18" l="1"/>
  <c r="L234" i="18"/>
  <c r="H236" i="18" l="1"/>
  <c r="L235" i="18"/>
  <c r="H237" i="18" l="1"/>
  <c r="L236" i="18"/>
  <c r="H238" i="18" l="1"/>
  <c r="L237" i="18"/>
  <c r="H239" i="18" l="1"/>
  <c r="L238" i="18"/>
  <c r="H240" i="18" l="1"/>
  <c r="L239" i="18"/>
  <c r="H241" i="18" l="1"/>
  <c r="L240" i="18"/>
  <c r="H242" i="18" l="1"/>
  <c r="L241" i="18"/>
  <c r="H243" i="18" l="1"/>
  <c r="L242" i="18"/>
  <c r="H244" i="18" l="1"/>
  <c r="L243" i="18"/>
  <c r="H245" i="18" l="1"/>
  <c r="L244" i="18"/>
  <c r="H246" i="18" l="1"/>
  <c r="L245" i="18"/>
  <c r="H247" i="18" l="1"/>
  <c r="L246" i="18"/>
  <c r="H248" i="18" l="1"/>
  <c r="L247" i="18"/>
  <c r="H249" i="18" l="1"/>
  <c r="L248" i="18"/>
  <c r="H250" i="18" l="1"/>
  <c r="L249" i="18"/>
  <c r="H251" i="18" l="1"/>
  <c r="L250" i="18"/>
  <c r="H252" i="18" l="1"/>
  <c r="L251" i="18"/>
  <c r="H253" i="18" l="1"/>
  <c r="L252" i="18"/>
  <c r="H254" i="18" l="1"/>
  <c r="L253" i="18"/>
  <c r="H255" i="18" l="1"/>
  <c r="L255" i="18" s="1"/>
  <c r="L254" i="18"/>
</calcChain>
</file>

<file path=xl/sharedStrings.xml><?xml version="1.0" encoding="utf-8"?>
<sst xmlns="http://schemas.openxmlformats.org/spreadsheetml/2006/main" count="379" uniqueCount="178">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</sst>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7" xfId="0" applyNumberFormat="1" applyBorder="1">
      <alignment vertical="center"/>
    </xf>
    <xf numFmtId="0" fontId="0" fillId="3" borderId="45" xfId="0" applyFill="1" applyBorder="1">
      <alignment vertical="center"/>
    </xf>
    <xf numFmtId="0" fontId="0" fillId="3" borderId="48" xfId="0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44" xfId="0" applyFill="1" applyBorder="1">
      <alignment vertical="center"/>
    </xf>
    <xf numFmtId="176" fontId="2" fillId="2" borderId="26" xfId="0" applyNumberFormat="1" applyFont="1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0" fontId="0" fillId="0" borderId="50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9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55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6" fillId="44" borderId="45" xfId="0" applyFont="1" applyFill="1" applyBorder="1">
      <alignment vertical="center"/>
    </xf>
    <xf numFmtId="0" fontId="26" fillId="44" borderId="50" xfId="0" applyFont="1" applyFill="1" applyBorder="1">
      <alignment vertical="center"/>
    </xf>
    <xf numFmtId="0" fontId="2" fillId="0" borderId="56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6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8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44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54" xfId="0" applyFont="1" applyFill="1" applyBorder="1">
      <alignment vertical="center"/>
    </xf>
    <xf numFmtId="0" fontId="0" fillId="0" borderId="47" xfId="0" applyBorder="1">
      <alignment vertical="center"/>
    </xf>
    <xf numFmtId="0" fontId="0" fillId="0" borderId="54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52" xfId="0" applyFill="1" applyBorder="1">
      <alignment vertical="center"/>
    </xf>
    <xf numFmtId="176" fontId="0" fillId="40" borderId="52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76" fontId="0" fillId="3" borderId="34" xfId="0" applyNumberForma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177" fontId="0" fillId="2" borderId="41" xfId="0" applyNumberFormat="1" applyFill="1" applyBorder="1">
      <alignment vertical="center"/>
    </xf>
    <xf numFmtId="177" fontId="0" fillId="2" borderId="37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179" fontId="2" fillId="3" borderId="36" xfId="0" applyNumberFormat="1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45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44" xfId="0" applyFill="1" applyBorder="1">
      <alignment vertical="center"/>
    </xf>
    <xf numFmtId="0" fontId="0" fillId="43" borderId="45" xfId="0" applyFill="1" applyBorder="1">
      <alignment vertical="center"/>
    </xf>
    <xf numFmtId="176" fontId="0" fillId="43" borderId="34" xfId="0" applyNumberFormat="1" applyFill="1" applyBorder="1">
      <alignment vertical="center"/>
    </xf>
    <xf numFmtId="177" fontId="0" fillId="43" borderId="35" xfId="0" applyNumberFormat="1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0" fontId="2" fillId="43" borderId="45" xfId="0" applyFont="1" applyFill="1" applyBorder="1">
      <alignment vertical="center"/>
    </xf>
    <xf numFmtId="176" fontId="0" fillId="43" borderId="1" xfId="0" applyNumberFormat="1" applyFill="1" applyBorder="1">
      <alignment vertical="center"/>
    </xf>
    <xf numFmtId="0" fontId="0" fillId="43" borderId="49" xfId="0" applyFill="1" applyBorder="1">
      <alignment vertical="center"/>
    </xf>
    <xf numFmtId="0" fontId="0" fillId="43" borderId="48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182" fontId="2" fillId="5" borderId="1" xfId="0" applyNumberFormat="1" applyFon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6" xfId="0" applyFont="1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176" fontId="0" fillId="3" borderId="40" xfId="0" applyNumberFormat="1" applyFill="1" applyBorder="1">
      <alignment vertical="center"/>
    </xf>
    <xf numFmtId="0" fontId="0" fillId="3" borderId="36" xfId="0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176" fontId="2" fillId="43" borderId="1" xfId="0" applyNumberFormat="1" applyFont="1" applyFill="1" applyBorder="1">
      <alignment vertical="center"/>
    </xf>
    <xf numFmtId="182" fontId="2" fillId="43" borderId="1" xfId="0" applyNumberFormat="1" applyFont="1" applyFill="1" applyBorder="1">
      <alignment vertical="center"/>
    </xf>
    <xf numFmtId="0" fontId="2" fillId="43" borderId="1" xfId="0" applyFon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176" fontId="0" fillId="2" borderId="34" xfId="0" applyNumberForma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79" fontId="2" fillId="39" borderId="38" xfId="0" applyNumberFormat="1" applyFont="1" applyFill="1" applyBorder="1" applyAlignment="1">
      <alignment horizontal="center" vertical="center"/>
    </xf>
    <xf numFmtId="179" fontId="2" fillId="39" borderId="62" xfId="0" applyNumberFormat="1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2" fillId="41" borderId="17" xfId="0" applyFont="1" applyFill="1" applyBorder="1" applyAlignment="1">
      <alignment horizontal="center" vertical="center"/>
    </xf>
    <xf numFmtId="0" fontId="2" fillId="41" borderId="43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8" xfId="0" applyNumberFormat="1" applyBorder="1" applyAlignment="1">
      <alignment horizontal="center" vertical="center"/>
    </xf>
    <xf numFmtId="3" fontId="0" fillId="0" borderId="61" xfId="0" applyNumberFormat="1" applyBorder="1" applyAlignment="1">
      <alignment horizontal="center" vertical="center"/>
    </xf>
    <xf numFmtId="3" fontId="0" fillId="0" borderId="59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9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M255"/>
  <sheetViews>
    <sheetView workbookViewId="0">
      <selection activeCell="A147" sqref="A147:XFD147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82" customWidth="1"/>
    <col min="5" max="5" width="12.5" style="28" bestFit="1" customWidth="1"/>
    <col min="6" max="6" width="11.25" style="137" customWidth="1"/>
    <col min="7" max="7" width="14.25" style="137" customWidth="1"/>
    <col min="8" max="8" width="14.875" style="53" bestFit="1" customWidth="1"/>
    <col min="9" max="9" width="11.25" style="178" bestFit="1" customWidth="1"/>
    <col min="10" max="10" width="16.625" style="139" bestFit="1" customWidth="1"/>
    <col min="11" max="11" width="9.125" style="140" bestFit="1" customWidth="1"/>
    <col min="12" max="12" width="16.625" style="183" bestFit="1" customWidth="1"/>
  </cols>
  <sheetData>
    <row r="1" spans="1:13" x14ac:dyDescent="0.3">
      <c r="A1" s="199"/>
      <c r="B1" s="199"/>
      <c r="C1" s="200"/>
      <c r="D1" s="201" t="s">
        <v>88</v>
      </c>
      <c r="E1" s="202"/>
      <c r="F1" s="202"/>
      <c r="G1" s="202"/>
      <c r="H1" s="203" t="s">
        <v>172</v>
      </c>
      <c r="I1" s="203"/>
      <c r="J1" s="204" t="s">
        <v>173</v>
      </c>
      <c r="K1" s="205"/>
      <c r="L1" s="209" t="s">
        <v>13</v>
      </c>
    </row>
    <row r="2" spans="1:13" ht="33" x14ac:dyDescent="0.3">
      <c r="A2" s="199"/>
      <c r="B2" s="199"/>
      <c r="C2" s="200"/>
      <c r="D2" s="180" t="s">
        <v>169</v>
      </c>
      <c r="E2" s="163" t="s">
        <v>168</v>
      </c>
      <c r="F2" s="164" t="s">
        <v>174</v>
      </c>
      <c r="G2" s="164" t="s">
        <v>175</v>
      </c>
      <c r="H2" s="165" t="s">
        <v>89</v>
      </c>
      <c r="I2" s="175" t="s">
        <v>15</v>
      </c>
      <c r="J2" s="179" t="s">
        <v>90</v>
      </c>
      <c r="K2" s="166" t="s">
        <v>15</v>
      </c>
      <c r="L2" s="210"/>
    </row>
    <row r="3" spans="1:13" s="26" customFormat="1" x14ac:dyDescent="0.3">
      <c r="A3" s="34" t="s">
        <v>16</v>
      </c>
      <c r="B3" s="34"/>
      <c r="C3" s="34"/>
      <c r="D3" s="138">
        <v>0</v>
      </c>
      <c r="E3" s="54"/>
      <c r="F3" s="167"/>
      <c r="G3" s="167"/>
      <c r="H3" s="168">
        <v>800000</v>
      </c>
      <c r="I3" s="169"/>
      <c r="J3" s="173">
        <v>0</v>
      </c>
      <c r="K3" s="34"/>
      <c r="L3" s="183"/>
    </row>
    <row r="4" spans="1:13" s="32" customFormat="1" hidden="1" x14ac:dyDescent="0.3">
      <c r="A4" s="32">
        <v>1</v>
      </c>
      <c r="B4" s="198">
        <v>2022</v>
      </c>
      <c r="C4" s="32">
        <v>1</v>
      </c>
      <c r="D4" s="55">
        <v>2500000</v>
      </c>
      <c r="E4" s="170">
        <v>0</v>
      </c>
      <c r="F4" s="171"/>
      <c r="G4" s="171">
        <v>400000</v>
      </c>
      <c r="H4" s="168">
        <f t="shared" ref="H4:H15" si="0" xml:space="preserve"> (H3 + G4) + ((H3 + G4) * K4 )</f>
        <v>1212000</v>
      </c>
      <c r="I4" s="169"/>
      <c r="J4" s="173">
        <v>0</v>
      </c>
      <c r="K4" s="34">
        <v>0.01</v>
      </c>
      <c r="L4" s="183"/>
      <c r="M4" s="144"/>
    </row>
    <row r="5" spans="1:13" s="32" customFormat="1" hidden="1" x14ac:dyDescent="0.3">
      <c r="B5" s="198"/>
      <c r="C5" s="32">
        <v>2</v>
      </c>
      <c r="D5" s="55">
        <v>2500000</v>
      </c>
      <c r="E5" s="170">
        <v>0</v>
      </c>
      <c r="F5" s="171"/>
      <c r="G5" s="171">
        <v>400000</v>
      </c>
      <c r="H5" s="168">
        <f t="shared" si="0"/>
        <v>1628120</v>
      </c>
      <c r="I5" s="169"/>
      <c r="J5" s="173">
        <v>0</v>
      </c>
      <c r="K5" s="34">
        <v>0.01</v>
      </c>
      <c r="L5" s="183"/>
      <c r="M5" s="144"/>
    </row>
    <row r="6" spans="1:13" s="32" customFormat="1" hidden="1" x14ac:dyDescent="0.3">
      <c r="B6" s="198"/>
      <c r="C6" s="32">
        <v>3</v>
      </c>
      <c r="D6" s="55">
        <v>2500000</v>
      </c>
      <c r="E6" s="170">
        <v>0</v>
      </c>
      <c r="F6" s="171"/>
      <c r="G6" s="171">
        <v>400000</v>
      </c>
      <c r="H6" s="168">
        <f t="shared" si="0"/>
        <v>2048401.2</v>
      </c>
      <c r="I6" s="169"/>
      <c r="J6" s="173">
        <v>0</v>
      </c>
      <c r="K6" s="34">
        <v>0.01</v>
      </c>
      <c r="L6" s="183"/>
      <c r="M6" s="144"/>
    </row>
    <row r="7" spans="1:13" s="32" customFormat="1" hidden="1" x14ac:dyDescent="0.3">
      <c r="B7" s="198"/>
      <c r="C7" s="32">
        <v>4</v>
      </c>
      <c r="D7" s="55">
        <v>2500000</v>
      </c>
      <c r="E7" s="170">
        <v>0</v>
      </c>
      <c r="F7" s="171"/>
      <c r="G7" s="171">
        <v>400000</v>
      </c>
      <c r="H7" s="168">
        <f t="shared" si="0"/>
        <v>2472885.2120000003</v>
      </c>
      <c r="I7" s="169"/>
      <c r="J7" s="173">
        <v>0</v>
      </c>
      <c r="K7" s="34">
        <v>0.01</v>
      </c>
      <c r="L7" s="183"/>
      <c r="M7" s="144"/>
    </row>
    <row r="8" spans="1:13" s="32" customFormat="1" hidden="1" x14ac:dyDescent="0.3">
      <c r="B8" s="198"/>
      <c r="C8" s="32">
        <v>5</v>
      </c>
      <c r="D8" s="55">
        <v>2500000</v>
      </c>
      <c r="E8" s="170">
        <v>1000000</v>
      </c>
      <c r="F8" s="171"/>
      <c r="G8" s="171">
        <v>400000</v>
      </c>
      <c r="H8" s="168">
        <f t="shared" si="0"/>
        <v>2901614.0641200002</v>
      </c>
      <c r="I8" s="169"/>
      <c r="J8" s="173">
        <v>0</v>
      </c>
      <c r="K8" s="34">
        <v>0.01</v>
      </c>
      <c r="L8" s="183"/>
      <c r="M8" s="144"/>
    </row>
    <row r="9" spans="1:13" s="32" customFormat="1" hidden="1" x14ac:dyDescent="0.3">
      <c r="B9" s="198"/>
      <c r="C9" s="32">
        <v>6</v>
      </c>
      <c r="D9" s="55">
        <v>2500000</v>
      </c>
      <c r="E9" s="170">
        <v>0</v>
      </c>
      <c r="F9" s="171"/>
      <c r="G9" s="171">
        <v>400000</v>
      </c>
      <c r="H9" s="168">
        <f t="shared" si="0"/>
        <v>3334630.2047612001</v>
      </c>
      <c r="I9" s="169"/>
      <c r="J9" s="173">
        <v>0</v>
      </c>
      <c r="K9" s="34">
        <v>0.01</v>
      </c>
      <c r="L9" s="183"/>
      <c r="M9" s="144"/>
    </row>
    <row r="10" spans="1:13" s="32" customFormat="1" hidden="1" x14ac:dyDescent="0.3">
      <c r="B10" s="198"/>
      <c r="C10" s="32">
        <v>7</v>
      </c>
      <c r="D10" s="55">
        <v>2500000</v>
      </c>
      <c r="E10" s="170">
        <v>600000</v>
      </c>
      <c r="F10" s="171"/>
      <c r="G10" s="171">
        <v>400000</v>
      </c>
      <c r="H10" s="168">
        <f t="shared" si="0"/>
        <v>3771976.5068088123</v>
      </c>
      <c r="I10" s="169"/>
      <c r="J10" s="173">
        <v>0</v>
      </c>
      <c r="K10" s="34">
        <v>0.01</v>
      </c>
      <c r="L10" s="183"/>
      <c r="M10" s="144"/>
    </row>
    <row r="11" spans="1:13" s="32" customFormat="1" hidden="1" x14ac:dyDescent="0.3">
      <c r="B11" s="198"/>
      <c r="C11" s="32">
        <v>8</v>
      </c>
      <c r="D11" s="55">
        <v>2500000</v>
      </c>
      <c r="E11" s="170">
        <v>5056544</v>
      </c>
      <c r="F11" s="171"/>
      <c r="G11" s="171">
        <v>400000</v>
      </c>
      <c r="H11" s="168">
        <f t="shared" si="0"/>
        <v>4213696.2718769005</v>
      </c>
      <c r="I11" s="169"/>
      <c r="J11" s="173">
        <v>0</v>
      </c>
      <c r="K11" s="34">
        <v>0.01</v>
      </c>
      <c r="L11" s="183"/>
      <c r="M11" s="144"/>
    </row>
    <row r="12" spans="1:13" s="32" customFormat="1" hidden="1" x14ac:dyDescent="0.3">
      <c r="B12" s="198"/>
      <c r="C12" s="32">
        <v>9</v>
      </c>
      <c r="D12" s="55">
        <v>1800000</v>
      </c>
      <c r="E12" s="170">
        <v>1600000</v>
      </c>
      <c r="F12" s="171"/>
      <c r="G12" s="171">
        <v>400000</v>
      </c>
      <c r="H12" s="168">
        <f t="shared" si="0"/>
        <v>4696742.8047706848</v>
      </c>
      <c r="I12" s="169"/>
      <c r="J12" s="173">
        <v>0</v>
      </c>
      <c r="K12" s="34">
        <v>1.7999999999999999E-2</v>
      </c>
      <c r="L12" s="183"/>
      <c r="M12" s="144"/>
    </row>
    <row r="13" spans="1:13" s="32" customFormat="1" hidden="1" x14ac:dyDescent="0.3">
      <c r="B13" s="198"/>
      <c r="C13" s="32">
        <v>10</v>
      </c>
      <c r="D13" s="55">
        <v>4500000</v>
      </c>
      <c r="E13" s="170">
        <v>3700000</v>
      </c>
      <c r="F13" s="171"/>
      <c r="G13" s="171">
        <v>400000</v>
      </c>
      <c r="H13" s="168">
        <f t="shared" si="0"/>
        <v>4638035.9523413228</v>
      </c>
      <c r="I13" s="169"/>
      <c r="J13" s="173">
        <v>0</v>
      </c>
      <c r="K13" s="34">
        <v>-0.09</v>
      </c>
      <c r="L13" s="183"/>
      <c r="M13" s="144"/>
    </row>
    <row r="14" spans="1:13" s="33" customFormat="1" ht="15.75" hidden="1" customHeight="1" thickBot="1" x14ac:dyDescent="0.35">
      <c r="A14" s="32"/>
      <c r="B14" s="198"/>
      <c r="C14" s="32">
        <v>11</v>
      </c>
      <c r="D14" s="55">
        <v>3500000</v>
      </c>
      <c r="E14" s="170">
        <v>0</v>
      </c>
      <c r="F14" s="171"/>
      <c r="G14" s="171">
        <v>400000</v>
      </c>
      <c r="H14" s="168">
        <f t="shared" si="0"/>
        <v>5128720.5994834667</v>
      </c>
      <c r="I14" s="169"/>
      <c r="J14" s="173">
        <v>0</v>
      </c>
      <c r="K14" s="34">
        <v>1.7999999999999999E-2</v>
      </c>
      <c r="L14" s="183"/>
      <c r="M14" s="145"/>
    </row>
    <row r="15" spans="1:13" s="30" customFormat="1" ht="17.25" hidden="1" thickBot="1" x14ac:dyDescent="0.35">
      <c r="A15" s="56"/>
      <c r="B15" s="198"/>
      <c r="C15" s="56">
        <v>12</v>
      </c>
      <c r="D15" s="55">
        <v>2500000</v>
      </c>
      <c r="E15" s="172">
        <v>1000000</v>
      </c>
      <c r="F15" s="172"/>
      <c r="G15" s="172">
        <v>400000</v>
      </c>
      <c r="H15" s="173">
        <f t="shared" si="0"/>
        <v>5241227.1283103265</v>
      </c>
      <c r="I15" s="169"/>
      <c r="J15" s="173">
        <v>0</v>
      </c>
      <c r="K15" s="138">
        <v>-5.1999999999999998E-2</v>
      </c>
      <c r="L15" s="183"/>
      <c r="M15" s="50"/>
    </row>
    <row r="16" spans="1:13" s="47" customFormat="1" x14ac:dyDescent="0.3">
      <c r="A16" s="32">
        <v>2</v>
      </c>
      <c r="B16" s="207">
        <v>2023</v>
      </c>
      <c r="C16" s="32">
        <v>1</v>
      </c>
      <c r="D16" s="55">
        <v>2500000</v>
      </c>
      <c r="E16" s="170">
        <v>0</v>
      </c>
      <c r="F16" s="171"/>
      <c r="G16" s="171">
        <v>400000</v>
      </c>
      <c r="H16" s="168">
        <f xml:space="preserve"> (H15 + 400000) + ((H15 + 400000) * K16 )</f>
        <v>5906364.8033409119</v>
      </c>
      <c r="I16" s="169"/>
      <c r="J16" s="173">
        <v>0</v>
      </c>
      <c r="K16" s="34">
        <v>4.7E-2</v>
      </c>
      <c r="L16" s="183"/>
      <c r="M16" s="146"/>
    </row>
    <row r="17" spans="1:13" s="32" customFormat="1" x14ac:dyDescent="0.3">
      <c r="B17" s="207"/>
      <c r="C17" s="32">
        <v>2</v>
      </c>
      <c r="D17" s="55">
        <v>2500000</v>
      </c>
      <c r="E17" s="170">
        <v>0</v>
      </c>
      <c r="F17" s="171"/>
      <c r="G17" s="171">
        <v>400000</v>
      </c>
      <c r="H17" s="168">
        <f xml:space="preserve"> (H16 + 400000) + ((H16 + 400000) * K17 )</f>
        <v>6325283.8977509346</v>
      </c>
      <c r="I17" s="169"/>
      <c r="J17" s="173">
        <v>0</v>
      </c>
      <c r="K17" s="34">
        <v>3.0000000000000001E-3</v>
      </c>
      <c r="L17" s="183"/>
      <c r="M17" s="144"/>
    </row>
    <row r="18" spans="1:13" s="32" customFormat="1" x14ac:dyDescent="0.3">
      <c r="B18" s="207"/>
      <c r="C18" s="32">
        <v>3</v>
      </c>
      <c r="D18" s="55">
        <v>2500000</v>
      </c>
      <c r="E18" s="170">
        <v>0</v>
      </c>
      <c r="F18" s="171"/>
      <c r="G18" s="171">
        <v>400000</v>
      </c>
      <c r="H18" s="168">
        <f xml:space="preserve"> (H17 + 400000) + ((H17 + 400000) * K18 )</f>
        <v>6557151.8003071612</v>
      </c>
      <c r="I18" s="169"/>
      <c r="J18" s="173">
        <v>19000000</v>
      </c>
      <c r="K18" s="34">
        <v>-2.5000000000000001E-2</v>
      </c>
      <c r="L18" s="183"/>
      <c r="M18" s="144"/>
    </row>
    <row r="19" spans="1:13" s="32" customFormat="1" x14ac:dyDescent="0.3">
      <c r="B19" s="207"/>
      <c r="C19" s="32">
        <v>4</v>
      </c>
      <c r="D19" s="55">
        <v>500000</v>
      </c>
      <c r="E19" s="170">
        <v>0</v>
      </c>
      <c r="F19" s="171"/>
      <c r="G19" s="171">
        <v>400000</v>
      </c>
      <c r="H19" s="168">
        <f xml:space="preserve"> (H18 + 400000) + ((H18 + 400000) * K19 )</f>
        <v>6365793.8972810525</v>
      </c>
      <c r="I19" s="169"/>
      <c r="J19" s="173">
        <f xml:space="preserve"> (J18 + D19 - E19) + ((J18 + D19 - E19) * K19)</f>
        <v>17842500</v>
      </c>
      <c r="K19" s="34">
        <v>-8.5000000000000006E-2</v>
      </c>
      <c r="L19" s="183"/>
      <c r="M19" s="144"/>
    </row>
    <row r="20" spans="1:13" s="27" customFormat="1" x14ac:dyDescent="0.3">
      <c r="B20" s="207"/>
      <c r="C20" s="27">
        <v>5</v>
      </c>
      <c r="D20" s="55">
        <v>100000</v>
      </c>
      <c r="E20" s="174">
        <v>0</v>
      </c>
      <c r="F20" s="171">
        <v>100000</v>
      </c>
      <c r="G20" s="171">
        <v>400000</v>
      </c>
      <c r="H20" s="168">
        <f xml:space="preserve"> (H19 + G20 + F20) + ((H19 + G20 + F20) * I20 )</f>
        <v>7957455.1269487403</v>
      </c>
      <c r="I20" s="176">
        <v>0.159</v>
      </c>
      <c r="J20" s="173">
        <f xml:space="preserve"> (J19 + D20 - E20) + ((J19 + D20 - E20) * K20)</f>
        <v>16148250</v>
      </c>
      <c r="K20" s="34">
        <v>-0.1</v>
      </c>
      <c r="L20" s="184">
        <f xml:space="preserve"> H20 + J20</f>
        <v>24105705.12694874</v>
      </c>
      <c r="M20" s="147"/>
    </row>
    <row r="21" spans="1:13" s="27" customFormat="1" x14ac:dyDescent="0.3">
      <c r="B21" s="207"/>
      <c r="C21" s="27">
        <v>6</v>
      </c>
      <c r="D21" s="55">
        <v>1000000</v>
      </c>
      <c r="E21" s="174">
        <v>0</v>
      </c>
      <c r="F21" s="171">
        <v>750000</v>
      </c>
      <c r="G21" s="171">
        <v>500000</v>
      </c>
      <c r="H21" s="168">
        <f xml:space="preserve"> (H20 + G21 + F21) + ((H20 + G21 + F21) * I21 )</f>
        <v>9373189.319233818</v>
      </c>
      <c r="I21" s="176">
        <v>1.7999999999999999E-2</v>
      </c>
      <c r="J21" s="173">
        <f t="shared" ref="J21:J84" si="1" xml:space="preserve"> (J20 + D21 - E21) + ((J20 + D21 - E21) * K21)</f>
        <v>17456918.5</v>
      </c>
      <c r="K21" s="34">
        <v>1.7999999999999999E-2</v>
      </c>
      <c r="L21" s="184">
        <f xml:space="preserve"> H21 + J21</f>
        <v>26830107.81923382</v>
      </c>
      <c r="M21" s="147"/>
    </row>
    <row r="22" spans="1:13" s="27" customFormat="1" x14ac:dyDescent="0.3">
      <c r="B22" s="207"/>
      <c r="C22" s="27">
        <v>7</v>
      </c>
      <c r="D22" s="55">
        <v>1000000</v>
      </c>
      <c r="E22" s="174">
        <v>0</v>
      </c>
      <c r="F22" s="171">
        <v>750000</v>
      </c>
      <c r="G22" s="171">
        <v>500000</v>
      </c>
      <c r="H22" s="168">
        <f t="shared" ref="H22:H85" si="2" xml:space="preserve"> (H21 + G22 + F22) + ((H21 + G22 + F22) * I22 )</f>
        <v>10814406.726980027</v>
      </c>
      <c r="I22" s="176">
        <v>1.7999999999999999E-2</v>
      </c>
      <c r="J22" s="173">
        <f t="shared" si="1"/>
        <v>18789143.033</v>
      </c>
      <c r="K22" s="34">
        <v>1.7999999999999999E-2</v>
      </c>
      <c r="L22" s="184">
        <f t="shared" ref="L22:L85" si="3" xml:space="preserve"> H22 + J22</f>
        <v>29603549.759980027</v>
      </c>
      <c r="M22" s="147"/>
    </row>
    <row r="23" spans="1:13" s="27" customFormat="1" x14ac:dyDescent="0.3">
      <c r="B23" s="207"/>
      <c r="C23" s="27">
        <v>8</v>
      </c>
      <c r="D23" s="55">
        <v>1000000</v>
      </c>
      <c r="E23" s="174">
        <v>0</v>
      </c>
      <c r="F23" s="171">
        <v>750000</v>
      </c>
      <c r="G23" s="171">
        <v>500000</v>
      </c>
      <c r="H23" s="168">
        <f t="shared" si="2"/>
        <v>12281566.048065668</v>
      </c>
      <c r="I23" s="176">
        <v>1.7999999999999999E-2</v>
      </c>
      <c r="J23" s="173">
        <f t="shared" si="1"/>
        <v>20145347.607593998</v>
      </c>
      <c r="K23" s="34">
        <v>1.7999999999999999E-2</v>
      </c>
      <c r="L23" s="184">
        <f t="shared" si="3"/>
        <v>32426913.655659668</v>
      </c>
      <c r="M23" s="147"/>
    </row>
    <row r="24" spans="1:13" s="27" customFormat="1" x14ac:dyDescent="0.3">
      <c r="B24" s="207"/>
      <c r="C24" s="27">
        <v>9</v>
      </c>
      <c r="D24" s="55">
        <v>1000000</v>
      </c>
      <c r="E24" s="174">
        <v>0</v>
      </c>
      <c r="F24" s="171">
        <v>750000</v>
      </c>
      <c r="G24" s="171">
        <v>500000</v>
      </c>
      <c r="H24" s="168">
        <f t="shared" si="2"/>
        <v>13775134.236930851</v>
      </c>
      <c r="I24" s="176">
        <v>1.7999999999999999E-2</v>
      </c>
      <c r="J24" s="173">
        <f t="shared" si="1"/>
        <v>21525963.86453069</v>
      </c>
      <c r="K24" s="34">
        <v>1.7999999999999999E-2</v>
      </c>
      <c r="L24" s="184">
        <f t="shared" si="3"/>
        <v>35301098.101461545</v>
      </c>
      <c r="M24" s="147"/>
    </row>
    <row r="25" spans="1:13" s="27" customFormat="1" x14ac:dyDescent="0.3">
      <c r="B25" s="207"/>
      <c r="C25" s="27">
        <v>10</v>
      </c>
      <c r="D25" s="55">
        <v>1000000</v>
      </c>
      <c r="E25" s="174">
        <v>0</v>
      </c>
      <c r="F25" s="171">
        <v>750000</v>
      </c>
      <c r="G25" s="171">
        <v>500000</v>
      </c>
      <c r="H25" s="168">
        <f t="shared" si="2"/>
        <v>15295586.653195607</v>
      </c>
      <c r="I25" s="176">
        <v>1.7999999999999999E-2</v>
      </c>
      <c r="J25" s="173">
        <f t="shared" si="1"/>
        <v>22931431.214092243</v>
      </c>
      <c r="K25" s="34">
        <v>1.7999999999999999E-2</v>
      </c>
      <c r="L25" s="184">
        <f t="shared" si="3"/>
        <v>38227017.867287852</v>
      </c>
      <c r="M25" s="147"/>
    </row>
    <row r="26" spans="1:13" s="39" customFormat="1" ht="17.25" thickBot="1" x14ac:dyDescent="0.35">
      <c r="A26" s="27"/>
      <c r="B26" s="207"/>
      <c r="C26" s="27">
        <v>11</v>
      </c>
      <c r="D26" s="55">
        <v>1000000</v>
      </c>
      <c r="E26" s="174">
        <v>0</v>
      </c>
      <c r="F26" s="171">
        <v>750000</v>
      </c>
      <c r="G26" s="171">
        <v>500000</v>
      </c>
      <c r="H26" s="168">
        <f t="shared" si="2"/>
        <v>16843407.212953128</v>
      </c>
      <c r="I26" s="176">
        <v>1.7999999999999999E-2</v>
      </c>
      <c r="J26" s="173">
        <f t="shared" si="1"/>
        <v>24362196.975945905</v>
      </c>
      <c r="K26" s="34">
        <v>1.7999999999999999E-2</v>
      </c>
      <c r="L26" s="184">
        <f t="shared" si="3"/>
        <v>41205604.188899033</v>
      </c>
      <c r="M26" s="148"/>
    </row>
    <row r="27" spans="1:13" s="161" customFormat="1" ht="17.25" thickBot="1" x14ac:dyDescent="0.35">
      <c r="A27" s="162"/>
      <c r="B27" s="207"/>
      <c r="C27" s="162">
        <v>12</v>
      </c>
      <c r="D27" s="159">
        <v>1000000</v>
      </c>
      <c r="E27" s="185">
        <v>0</v>
      </c>
      <c r="F27" s="185">
        <v>750000</v>
      </c>
      <c r="G27" s="185">
        <v>500000</v>
      </c>
      <c r="H27" s="186">
        <f t="shared" si="2"/>
        <v>18419088.542786285</v>
      </c>
      <c r="I27" s="187">
        <v>1.7999999999999999E-2</v>
      </c>
      <c r="J27" s="186">
        <f t="shared" si="1"/>
        <v>25818716.521512929</v>
      </c>
      <c r="K27" s="188">
        <v>1.7999999999999999E-2</v>
      </c>
      <c r="L27" s="186">
        <f t="shared" si="3"/>
        <v>44237805.064299211</v>
      </c>
      <c r="M27" s="160"/>
    </row>
    <row r="28" spans="1:13" s="36" customFormat="1" x14ac:dyDescent="0.3">
      <c r="A28" s="36">
        <v>3</v>
      </c>
      <c r="B28" s="206">
        <v>2024</v>
      </c>
      <c r="C28" s="37">
        <v>1</v>
      </c>
      <c r="D28" s="181">
        <v>1000000</v>
      </c>
      <c r="E28" s="174">
        <v>0</v>
      </c>
      <c r="F28" s="136">
        <v>750000</v>
      </c>
      <c r="G28" s="136">
        <v>500000</v>
      </c>
      <c r="H28" s="51">
        <f t="shared" si="2"/>
        <v>20023132.136556439</v>
      </c>
      <c r="I28" s="177">
        <v>1.7999999999999999E-2</v>
      </c>
      <c r="J28" s="31">
        <f t="shared" si="1"/>
        <v>26925991.38759898</v>
      </c>
      <c r="K28" s="141">
        <v>4.0000000000000001E-3</v>
      </c>
      <c r="L28" s="45">
        <f t="shared" si="3"/>
        <v>46949123.524155423</v>
      </c>
      <c r="M28" s="149"/>
    </row>
    <row r="29" spans="1:13" s="43" customFormat="1" x14ac:dyDescent="0.3">
      <c r="B29" s="207"/>
      <c r="C29" s="44">
        <v>2</v>
      </c>
      <c r="D29" s="132">
        <v>1000000</v>
      </c>
      <c r="E29" s="174">
        <v>0</v>
      </c>
      <c r="F29" s="135">
        <v>750000</v>
      </c>
      <c r="G29" s="135">
        <v>500000</v>
      </c>
      <c r="H29" s="52">
        <f t="shared" si="2"/>
        <v>21656048.515014455</v>
      </c>
      <c r="I29" s="177">
        <v>1.7999999999999999E-2</v>
      </c>
      <c r="J29" s="31">
        <f t="shared" si="1"/>
        <v>28428659.232575763</v>
      </c>
      <c r="K29" s="35">
        <v>1.7999999999999999E-2</v>
      </c>
      <c r="L29" s="184">
        <f t="shared" si="3"/>
        <v>50084707.747590214</v>
      </c>
      <c r="M29" s="150"/>
    </row>
    <row r="30" spans="1:13" s="27" customFormat="1" x14ac:dyDescent="0.3">
      <c r="B30" s="207"/>
      <c r="C30" s="38">
        <v>3</v>
      </c>
      <c r="D30" s="132">
        <v>1000000</v>
      </c>
      <c r="E30" s="174">
        <v>0</v>
      </c>
      <c r="F30" s="135">
        <v>750000</v>
      </c>
      <c r="G30" s="135">
        <v>500000</v>
      </c>
      <c r="H30" s="52">
        <f t="shared" si="2"/>
        <v>23318357.388284713</v>
      </c>
      <c r="I30" s="177">
        <v>1.7999999999999999E-2</v>
      </c>
      <c r="J30" s="31">
        <f t="shared" si="1"/>
        <v>29958375.098762129</v>
      </c>
      <c r="K30" s="35">
        <v>1.7999999999999999E-2</v>
      </c>
      <c r="L30" s="184">
        <f t="shared" si="3"/>
        <v>53276732.487046838</v>
      </c>
      <c r="M30" s="147"/>
    </row>
    <row r="31" spans="1:13" s="27" customFormat="1" x14ac:dyDescent="0.3">
      <c r="B31" s="207"/>
      <c r="C31" s="38">
        <v>4</v>
      </c>
      <c r="D31" s="132">
        <v>1000000</v>
      </c>
      <c r="E31" s="174">
        <v>0</v>
      </c>
      <c r="F31" s="135">
        <v>750000</v>
      </c>
      <c r="G31" s="135">
        <v>500000</v>
      </c>
      <c r="H31" s="52">
        <f t="shared" si="2"/>
        <v>25010587.821273837</v>
      </c>
      <c r="I31" s="177">
        <v>1.7999999999999999E-2</v>
      </c>
      <c r="J31" s="31">
        <f t="shared" si="1"/>
        <v>31515625.850539848</v>
      </c>
      <c r="K31" s="35">
        <v>1.7999999999999999E-2</v>
      </c>
      <c r="L31" s="184">
        <f t="shared" si="3"/>
        <v>56526213.671813682</v>
      </c>
      <c r="M31" s="147"/>
    </row>
    <row r="32" spans="1:13" s="27" customFormat="1" x14ac:dyDescent="0.3">
      <c r="B32" s="207"/>
      <c r="C32" s="38">
        <v>5</v>
      </c>
      <c r="D32" s="132">
        <v>1000000</v>
      </c>
      <c r="E32" s="174">
        <v>0</v>
      </c>
      <c r="F32" s="135">
        <v>750000</v>
      </c>
      <c r="G32" s="135">
        <v>500000</v>
      </c>
      <c r="H32" s="52">
        <f t="shared" si="2"/>
        <v>26733278.402056765</v>
      </c>
      <c r="I32" s="177">
        <v>1.7999999999999999E-2</v>
      </c>
      <c r="J32" s="31">
        <f t="shared" si="1"/>
        <v>33100907.115849566</v>
      </c>
      <c r="K32" s="35">
        <v>1.7999999999999999E-2</v>
      </c>
      <c r="L32" s="184">
        <f t="shared" si="3"/>
        <v>59834185.517906331</v>
      </c>
      <c r="M32" s="147"/>
    </row>
    <row r="33" spans="1:13" s="27" customFormat="1" x14ac:dyDescent="0.3">
      <c r="B33" s="207"/>
      <c r="C33" s="38">
        <v>6</v>
      </c>
      <c r="D33" s="132">
        <v>1000000</v>
      </c>
      <c r="E33" s="174">
        <v>0</v>
      </c>
      <c r="F33" s="135">
        <v>750000</v>
      </c>
      <c r="G33" s="135">
        <v>500000</v>
      </c>
      <c r="H33" s="52">
        <f t="shared" si="2"/>
        <v>28486977.413293786</v>
      </c>
      <c r="I33" s="177">
        <v>1.7999999999999999E-2</v>
      </c>
      <c r="J33" s="31">
        <f t="shared" si="1"/>
        <v>34714723.443934865</v>
      </c>
      <c r="K33" s="35">
        <v>1.7999999999999999E-2</v>
      </c>
      <c r="L33" s="184">
        <f t="shared" si="3"/>
        <v>63201700.857228652</v>
      </c>
      <c r="M33" s="147"/>
    </row>
    <row r="34" spans="1:13" s="27" customFormat="1" x14ac:dyDescent="0.3">
      <c r="B34" s="207"/>
      <c r="C34" s="38">
        <v>7</v>
      </c>
      <c r="D34" s="132">
        <v>1000000</v>
      </c>
      <c r="E34" s="174">
        <v>0</v>
      </c>
      <c r="F34" s="135">
        <v>750000</v>
      </c>
      <c r="G34" s="135">
        <v>500000</v>
      </c>
      <c r="H34" s="52">
        <f t="shared" si="2"/>
        <v>30272243.006733075</v>
      </c>
      <c r="I34" s="177">
        <v>1.7999999999999999E-2</v>
      </c>
      <c r="J34" s="31">
        <f t="shared" si="1"/>
        <v>36357588.465925694</v>
      </c>
      <c r="K34" s="35">
        <v>1.7999999999999999E-2</v>
      </c>
      <c r="L34" s="184">
        <f t="shared" si="3"/>
        <v>66629831.472658768</v>
      </c>
      <c r="M34" s="147"/>
    </row>
    <row r="35" spans="1:13" s="27" customFormat="1" x14ac:dyDescent="0.3">
      <c r="B35" s="207"/>
      <c r="C35" s="38">
        <v>8</v>
      </c>
      <c r="D35" s="132">
        <v>1000000</v>
      </c>
      <c r="E35" s="174">
        <v>0</v>
      </c>
      <c r="F35" s="135">
        <v>750000</v>
      </c>
      <c r="G35" s="135">
        <v>500000</v>
      </c>
      <c r="H35" s="52">
        <f t="shared" si="2"/>
        <v>32089643.380854271</v>
      </c>
      <c r="I35" s="177">
        <v>1.7999999999999999E-2</v>
      </c>
      <c r="J35" s="31">
        <f t="shared" si="1"/>
        <v>38030025.058312356</v>
      </c>
      <c r="K35" s="35">
        <v>1.7999999999999999E-2</v>
      </c>
      <c r="L35" s="184">
        <f t="shared" si="3"/>
        <v>70119668.439166635</v>
      </c>
      <c r="M35" s="147"/>
    </row>
    <row r="36" spans="1:13" s="27" customFormat="1" x14ac:dyDescent="0.3">
      <c r="B36" s="207"/>
      <c r="C36" s="38">
        <v>9</v>
      </c>
      <c r="D36" s="132">
        <v>1000000</v>
      </c>
      <c r="E36" s="174">
        <v>0</v>
      </c>
      <c r="F36" s="135">
        <v>750000</v>
      </c>
      <c r="G36" s="135">
        <v>500000</v>
      </c>
      <c r="H36" s="52">
        <f t="shared" si="2"/>
        <v>33939756.961709648</v>
      </c>
      <c r="I36" s="177">
        <v>1.7999999999999999E-2</v>
      </c>
      <c r="J36" s="31">
        <f t="shared" si="1"/>
        <v>39732565.509361982</v>
      </c>
      <c r="K36" s="35">
        <v>1.7999999999999999E-2</v>
      </c>
      <c r="L36" s="184">
        <f t="shared" si="3"/>
        <v>73672322.471071631</v>
      </c>
      <c r="M36" s="147"/>
    </row>
    <row r="37" spans="1:13" s="27" customFormat="1" x14ac:dyDescent="0.3">
      <c r="B37" s="207"/>
      <c r="C37" s="38">
        <v>10</v>
      </c>
      <c r="D37" s="132">
        <v>1000000</v>
      </c>
      <c r="E37" s="174">
        <v>0</v>
      </c>
      <c r="F37" s="135">
        <v>750000</v>
      </c>
      <c r="G37" s="135">
        <v>500000</v>
      </c>
      <c r="H37" s="52">
        <f t="shared" si="2"/>
        <v>35823172.58702042</v>
      </c>
      <c r="I37" s="177">
        <v>1.7999999999999999E-2</v>
      </c>
      <c r="J37" s="31">
        <f t="shared" si="1"/>
        <v>41465751.688530497</v>
      </c>
      <c r="K37" s="35">
        <v>1.7999999999999999E-2</v>
      </c>
      <c r="L37" s="184">
        <f t="shared" si="3"/>
        <v>77288924.275550917</v>
      </c>
      <c r="M37" s="147"/>
    </row>
    <row r="38" spans="1:13" s="39" customFormat="1" ht="17.25" thickBot="1" x14ac:dyDescent="0.35">
      <c r="B38" s="207"/>
      <c r="C38" s="40">
        <v>11</v>
      </c>
      <c r="D38" s="132">
        <v>1000000</v>
      </c>
      <c r="E38" s="174">
        <v>0</v>
      </c>
      <c r="F38" s="135">
        <v>750000</v>
      </c>
      <c r="G38" s="135">
        <v>500000</v>
      </c>
      <c r="H38" s="52">
        <f t="shared" si="2"/>
        <v>37740489.693586789</v>
      </c>
      <c r="I38" s="177">
        <v>1.7999999999999999E-2</v>
      </c>
      <c r="J38" s="31">
        <f t="shared" si="1"/>
        <v>43230135.218924046</v>
      </c>
      <c r="K38" s="142">
        <v>1.7999999999999999E-2</v>
      </c>
      <c r="L38" s="184">
        <f t="shared" si="3"/>
        <v>80970624.912510842</v>
      </c>
      <c r="M38" s="148"/>
    </row>
    <row r="39" spans="1:13" s="161" customFormat="1" ht="17.25" thickBot="1" x14ac:dyDescent="0.35">
      <c r="A39" s="151"/>
      <c r="B39" s="207"/>
      <c r="C39" s="152">
        <v>12</v>
      </c>
      <c r="D39" s="153">
        <v>1000000</v>
      </c>
      <c r="E39" s="185">
        <v>0</v>
      </c>
      <c r="F39" s="154">
        <v>750000</v>
      </c>
      <c r="G39" s="154">
        <v>500000</v>
      </c>
      <c r="H39" s="155">
        <f t="shared" si="2"/>
        <v>39692318.508071348</v>
      </c>
      <c r="I39" s="156">
        <v>1.7999999999999999E-2</v>
      </c>
      <c r="J39" s="157">
        <f t="shared" si="1"/>
        <v>45026277.65286468</v>
      </c>
      <c r="K39" s="158">
        <v>1.7999999999999999E-2</v>
      </c>
      <c r="L39" s="186">
        <f t="shared" si="3"/>
        <v>84718596.160936028</v>
      </c>
      <c r="M39" s="160"/>
    </row>
    <row r="40" spans="1:13" s="36" customFormat="1" x14ac:dyDescent="0.3">
      <c r="A40" s="36">
        <v>4</v>
      </c>
      <c r="B40" s="207">
        <v>2025</v>
      </c>
      <c r="C40" s="37">
        <v>1</v>
      </c>
      <c r="D40" s="132">
        <v>1000000</v>
      </c>
      <c r="E40" s="174">
        <v>0</v>
      </c>
      <c r="F40" s="135">
        <v>750000</v>
      </c>
      <c r="G40" s="135">
        <v>500000</v>
      </c>
      <c r="H40" s="52">
        <f t="shared" si="2"/>
        <v>41679280.24121663</v>
      </c>
      <c r="I40" s="177">
        <v>1.7999999999999999E-2</v>
      </c>
      <c r="J40" s="31">
        <f t="shared" si="1"/>
        <v>46210382.763476141</v>
      </c>
      <c r="K40" s="141">
        <v>4.0000000000000001E-3</v>
      </c>
      <c r="L40" s="184">
        <f t="shared" si="3"/>
        <v>87889663.004692763</v>
      </c>
      <c r="M40" s="149"/>
    </row>
    <row r="41" spans="1:13" s="27" customFormat="1" x14ac:dyDescent="0.3">
      <c r="B41" s="207"/>
      <c r="C41" s="38">
        <v>2</v>
      </c>
      <c r="D41" s="132">
        <v>1000000</v>
      </c>
      <c r="E41" s="174">
        <v>0</v>
      </c>
      <c r="F41" s="135">
        <v>750000</v>
      </c>
      <c r="G41" s="135">
        <v>500000</v>
      </c>
      <c r="H41" s="52">
        <f t="shared" si="2"/>
        <v>43702007.285558529</v>
      </c>
      <c r="I41" s="177">
        <v>1.7999999999999999E-2</v>
      </c>
      <c r="J41" s="31">
        <f t="shared" si="1"/>
        <v>48060169.653218709</v>
      </c>
      <c r="K41" s="35">
        <v>1.7999999999999999E-2</v>
      </c>
      <c r="L41" s="184">
        <f t="shared" si="3"/>
        <v>91762176.938777238</v>
      </c>
      <c r="M41" s="147"/>
    </row>
    <row r="42" spans="1:13" s="27" customFormat="1" x14ac:dyDescent="0.3">
      <c r="B42" s="207"/>
      <c r="C42" s="38">
        <v>3</v>
      </c>
      <c r="D42" s="132">
        <v>1000000</v>
      </c>
      <c r="E42" s="174">
        <v>0</v>
      </c>
      <c r="F42" s="135">
        <v>750000</v>
      </c>
      <c r="G42" s="135">
        <v>500000</v>
      </c>
      <c r="H42" s="52">
        <f t="shared" si="2"/>
        <v>45761143.416698582</v>
      </c>
      <c r="I42" s="177">
        <v>1.7999999999999999E-2</v>
      </c>
      <c r="J42" s="31">
        <f t="shared" si="1"/>
        <v>49943252.706976645</v>
      </c>
      <c r="K42" s="35">
        <v>1.7999999999999999E-2</v>
      </c>
      <c r="L42" s="184">
        <f t="shared" si="3"/>
        <v>95704396.123675227</v>
      </c>
      <c r="M42" s="147"/>
    </row>
    <row r="43" spans="1:13" s="27" customFormat="1" x14ac:dyDescent="0.3">
      <c r="B43" s="207"/>
      <c r="C43" s="38">
        <v>4</v>
      </c>
      <c r="D43" s="132">
        <v>1000000</v>
      </c>
      <c r="E43" s="174">
        <v>0</v>
      </c>
      <c r="F43" s="135">
        <v>750000</v>
      </c>
      <c r="G43" s="135">
        <v>500000</v>
      </c>
      <c r="H43" s="52">
        <f t="shared" si="2"/>
        <v>47857343.998199157</v>
      </c>
      <c r="I43" s="177">
        <v>1.7999999999999999E-2</v>
      </c>
      <c r="J43" s="31">
        <f t="shared" si="1"/>
        <v>51860231.255702227</v>
      </c>
      <c r="K43" s="35">
        <v>1.7999999999999999E-2</v>
      </c>
      <c r="L43" s="184">
        <f t="shared" si="3"/>
        <v>99717575.253901392</v>
      </c>
      <c r="M43" s="147"/>
    </row>
    <row r="44" spans="1:13" s="27" customFormat="1" x14ac:dyDescent="0.3">
      <c r="B44" s="207"/>
      <c r="C44" s="38">
        <v>5</v>
      </c>
      <c r="D44" s="132">
        <v>1000000</v>
      </c>
      <c r="E44" s="174">
        <v>0</v>
      </c>
      <c r="F44" s="135">
        <v>750000</v>
      </c>
      <c r="G44" s="135">
        <v>500000</v>
      </c>
      <c r="H44" s="52">
        <f t="shared" si="2"/>
        <v>49991276.190166742</v>
      </c>
      <c r="I44" s="177">
        <v>1.7999999999999999E-2</v>
      </c>
      <c r="J44" s="31">
        <f t="shared" si="1"/>
        <v>53811715.418304868</v>
      </c>
      <c r="K44" s="35">
        <v>1.7999999999999999E-2</v>
      </c>
      <c r="L44" s="184">
        <f t="shared" si="3"/>
        <v>103802991.6084716</v>
      </c>
      <c r="M44" s="147"/>
    </row>
    <row r="45" spans="1:13" s="27" customFormat="1" x14ac:dyDescent="0.3">
      <c r="B45" s="207"/>
      <c r="C45" s="38">
        <v>6</v>
      </c>
      <c r="D45" s="132">
        <v>1000000</v>
      </c>
      <c r="E45" s="174">
        <v>0</v>
      </c>
      <c r="F45" s="135">
        <v>750000</v>
      </c>
      <c r="G45" s="135">
        <v>500000</v>
      </c>
      <c r="H45" s="52">
        <f t="shared" si="2"/>
        <v>52163619.161589742</v>
      </c>
      <c r="I45" s="177">
        <v>1.7999999999999999E-2</v>
      </c>
      <c r="J45" s="31">
        <f t="shared" si="1"/>
        <v>55798326.295834355</v>
      </c>
      <c r="K45" s="35">
        <v>1.7999999999999999E-2</v>
      </c>
      <c r="L45" s="184">
        <f t="shared" si="3"/>
        <v>107961945.4574241</v>
      </c>
      <c r="M45" s="147"/>
    </row>
    <row r="46" spans="1:13" s="27" customFormat="1" x14ac:dyDescent="0.3">
      <c r="B46" s="207"/>
      <c r="C46" s="38">
        <v>7</v>
      </c>
      <c r="D46" s="132">
        <v>1000000</v>
      </c>
      <c r="E46" s="174">
        <v>0</v>
      </c>
      <c r="F46" s="135">
        <v>750000</v>
      </c>
      <c r="G46" s="135">
        <v>500000</v>
      </c>
      <c r="H46" s="52">
        <f t="shared" si="2"/>
        <v>54375064.306498356</v>
      </c>
      <c r="I46" s="177">
        <v>1.7999999999999999E-2</v>
      </c>
      <c r="J46" s="31">
        <f t="shared" si="1"/>
        <v>57820696.169159375</v>
      </c>
      <c r="K46" s="35">
        <v>1.7999999999999999E-2</v>
      </c>
      <c r="L46" s="184">
        <f t="shared" si="3"/>
        <v>112195760.47565773</v>
      </c>
      <c r="M46" s="147"/>
    </row>
    <row r="47" spans="1:13" s="27" customFormat="1" x14ac:dyDescent="0.3">
      <c r="B47" s="207"/>
      <c r="C47" s="38">
        <v>8</v>
      </c>
      <c r="D47" s="132">
        <v>1000000</v>
      </c>
      <c r="E47" s="174">
        <v>0</v>
      </c>
      <c r="F47" s="135">
        <v>750000</v>
      </c>
      <c r="G47" s="135">
        <v>500000</v>
      </c>
      <c r="H47" s="52">
        <f t="shared" si="2"/>
        <v>56626315.464015327</v>
      </c>
      <c r="I47" s="177">
        <v>1.7999999999999999E-2</v>
      </c>
      <c r="J47" s="31">
        <f t="shared" si="1"/>
        <v>59879468.700204246</v>
      </c>
      <c r="K47" s="35">
        <v>1.7999999999999999E-2</v>
      </c>
      <c r="L47" s="184">
        <f t="shared" si="3"/>
        <v>116505784.16421957</v>
      </c>
      <c r="M47" s="147"/>
    </row>
    <row r="48" spans="1:13" s="134" customFormat="1" x14ac:dyDescent="0.3">
      <c r="B48" s="207"/>
      <c r="C48" s="190">
        <v>9</v>
      </c>
      <c r="D48" s="191">
        <v>1000000</v>
      </c>
      <c r="E48" s="171">
        <v>60000000</v>
      </c>
      <c r="F48" s="135">
        <v>750000</v>
      </c>
      <c r="G48" s="135">
        <v>500000</v>
      </c>
      <c r="H48" s="52">
        <f t="shared" si="2"/>
        <v>58918089.142367601</v>
      </c>
      <c r="I48" s="133">
        <v>1.7999999999999999E-2</v>
      </c>
      <c r="J48" s="42">
        <f t="shared" si="1"/>
        <v>895299.13680792216</v>
      </c>
      <c r="K48" s="192">
        <v>1.7999999999999999E-2</v>
      </c>
      <c r="L48" s="168">
        <f t="shared" si="3"/>
        <v>59813388.27917552</v>
      </c>
      <c r="M48" s="193"/>
    </row>
    <row r="49" spans="1:13" s="27" customFormat="1" x14ac:dyDescent="0.3">
      <c r="B49" s="207"/>
      <c r="C49" s="38">
        <v>10</v>
      </c>
      <c r="D49" s="132">
        <v>1000000</v>
      </c>
      <c r="E49" s="174">
        <v>0</v>
      </c>
      <c r="F49" s="135">
        <v>750000</v>
      </c>
      <c r="G49" s="135">
        <v>500000</v>
      </c>
      <c r="H49" s="52">
        <f t="shared" si="2"/>
        <v>61251114.746930219</v>
      </c>
      <c r="I49" s="177">
        <v>1.7999999999999999E-2</v>
      </c>
      <c r="J49" s="31">
        <f t="shared" si="1"/>
        <v>1929414.5212704649</v>
      </c>
      <c r="K49" s="35">
        <v>1.7999999999999999E-2</v>
      </c>
      <c r="L49" s="184">
        <f t="shared" si="3"/>
        <v>63180529.268200681</v>
      </c>
      <c r="M49" s="147"/>
    </row>
    <row r="50" spans="1:13" s="39" customFormat="1" ht="17.25" thickBot="1" x14ac:dyDescent="0.35">
      <c r="B50" s="207"/>
      <c r="C50" s="40">
        <v>11</v>
      </c>
      <c r="D50" s="132">
        <v>1000000</v>
      </c>
      <c r="E50" s="174">
        <v>0</v>
      </c>
      <c r="F50" s="135">
        <v>750000</v>
      </c>
      <c r="G50" s="135">
        <v>500000</v>
      </c>
      <c r="H50" s="52">
        <f t="shared" si="2"/>
        <v>63626134.812374964</v>
      </c>
      <c r="I50" s="177">
        <v>1.7999999999999999E-2</v>
      </c>
      <c r="J50" s="31">
        <f t="shared" si="1"/>
        <v>2982143.9826533333</v>
      </c>
      <c r="K50" s="142">
        <v>1.7999999999999999E-2</v>
      </c>
      <c r="L50" s="184">
        <f t="shared" si="3"/>
        <v>66608278.795028299</v>
      </c>
      <c r="M50" s="148"/>
    </row>
    <row r="51" spans="1:13" s="161" customFormat="1" ht="17.25" thickBot="1" x14ac:dyDescent="0.35">
      <c r="A51" s="151"/>
      <c r="B51" s="207"/>
      <c r="C51" s="152">
        <v>12</v>
      </c>
      <c r="D51" s="153">
        <v>1000000</v>
      </c>
      <c r="E51" s="185">
        <v>0</v>
      </c>
      <c r="F51" s="154">
        <v>750000</v>
      </c>
      <c r="G51" s="154">
        <v>500000</v>
      </c>
      <c r="H51" s="155">
        <f t="shared" si="2"/>
        <v>66043905.238997713</v>
      </c>
      <c r="I51" s="156">
        <v>1.7999999999999999E-2</v>
      </c>
      <c r="J51" s="157">
        <f t="shared" si="1"/>
        <v>4053822.5743410932</v>
      </c>
      <c r="K51" s="158">
        <v>1.7999999999999999E-2</v>
      </c>
      <c r="L51" s="186">
        <f t="shared" si="3"/>
        <v>70097727.813338801</v>
      </c>
      <c r="M51" s="160"/>
    </row>
    <row r="52" spans="1:13" s="36" customFormat="1" x14ac:dyDescent="0.3">
      <c r="A52" s="36">
        <v>4</v>
      </c>
      <c r="B52" s="207">
        <v>2026</v>
      </c>
      <c r="C52" s="37">
        <v>1</v>
      </c>
      <c r="D52" s="132">
        <v>1000000</v>
      </c>
      <c r="E52" s="174">
        <v>0</v>
      </c>
      <c r="F52" s="135">
        <v>750000</v>
      </c>
      <c r="G52" s="135">
        <v>500000</v>
      </c>
      <c r="H52" s="52">
        <f t="shared" si="2"/>
        <v>68505195.53329967</v>
      </c>
      <c r="I52" s="177">
        <v>1.7999999999999999E-2</v>
      </c>
      <c r="J52" s="31">
        <f t="shared" si="1"/>
        <v>5074037.864638458</v>
      </c>
      <c r="K52" s="141">
        <v>4.0000000000000001E-3</v>
      </c>
      <c r="L52" s="184">
        <f t="shared" si="3"/>
        <v>73579233.397938132</v>
      </c>
      <c r="M52" s="149"/>
    </row>
    <row r="53" spans="1:13" s="43" customFormat="1" x14ac:dyDescent="0.3">
      <c r="B53" s="207"/>
      <c r="C53" s="44">
        <v>2</v>
      </c>
      <c r="D53" s="132">
        <v>1000000</v>
      </c>
      <c r="E53" s="174">
        <v>0</v>
      </c>
      <c r="F53" s="135">
        <v>750000</v>
      </c>
      <c r="G53" s="135">
        <v>500000</v>
      </c>
      <c r="H53" s="52">
        <f t="shared" si="2"/>
        <v>71010789.052899063</v>
      </c>
      <c r="I53" s="177">
        <v>1.7999999999999999E-2</v>
      </c>
      <c r="J53" s="31">
        <f t="shared" si="1"/>
        <v>6183370.5462019499</v>
      </c>
      <c r="K53" s="35">
        <v>1.7999999999999999E-2</v>
      </c>
      <c r="L53" s="184">
        <f t="shared" si="3"/>
        <v>77194159.599101007</v>
      </c>
      <c r="M53" s="150"/>
    </row>
    <row r="54" spans="1:13" s="27" customFormat="1" x14ac:dyDescent="0.3">
      <c r="B54" s="207"/>
      <c r="C54" s="38">
        <v>3</v>
      </c>
      <c r="D54" s="132">
        <v>1000000</v>
      </c>
      <c r="E54" s="174">
        <v>0</v>
      </c>
      <c r="F54" s="135">
        <v>750000</v>
      </c>
      <c r="G54" s="135">
        <v>500000</v>
      </c>
      <c r="H54" s="52">
        <f t="shared" si="2"/>
        <v>73561483.255851239</v>
      </c>
      <c r="I54" s="177">
        <v>1.7999999999999999E-2</v>
      </c>
      <c r="J54" s="31">
        <f t="shared" si="1"/>
        <v>7312671.2160335854</v>
      </c>
      <c r="K54" s="35">
        <v>1.7999999999999999E-2</v>
      </c>
      <c r="L54" s="184">
        <f t="shared" si="3"/>
        <v>80874154.471884817</v>
      </c>
      <c r="M54" s="147"/>
    </row>
    <row r="55" spans="1:13" s="27" customFormat="1" x14ac:dyDescent="0.3">
      <c r="B55" s="207"/>
      <c r="C55" s="38">
        <v>4</v>
      </c>
      <c r="D55" s="132">
        <v>1000000</v>
      </c>
      <c r="E55" s="174">
        <v>0</v>
      </c>
      <c r="F55" s="135">
        <v>750000</v>
      </c>
      <c r="G55" s="135">
        <v>500000</v>
      </c>
      <c r="H55" s="52">
        <f t="shared" si="2"/>
        <v>76158089.954456568</v>
      </c>
      <c r="I55" s="177">
        <v>1.7999999999999999E-2</v>
      </c>
      <c r="J55" s="31">
        <f t="shared" si="1"/>
        <v>8462299.2979221903</v>
      </c>
      <c r="K55" s="35">
        <v>1.7999999999999999E-2</v>
      </c>
      <c r="L55" s="184">
        <f t="shared" si="3"/>
        <v>84620389.252378762</v>
      </c>
      <c r="M55" s="147"/>
    </row>
    <row r="56" spans="1:13" s="27" customFormat="1" x14ac:dyDescent="0.3">
      <c r="B56" s="207"/>
      <c r="C56" s="38">
        <v>5</v>
      </c>
      <c r="D56" s="132">
        <v>1000000</v>
      </c>
      <c r="E56" s="174">
        <v>0</v>
      </c>
      <c r="F56" s="135">
        <v>750000</v>
      </c>
      <c r="G56" s="135">
        <v>500000</v>
      </c>
      <c r="H56" s="52">
        <f t="shared" si="2"/>
        <v>78801435.573636785</v>
      </c>
      <c r="I56" s="177">
        <v>1.7999999999999999E-2</v>
      </c>
      <c r="J56" s="31">
        <f t="shared" si="1"/>
        <v>9632620.6852847897</v>
      </c>
      <c r="K56" s="35">
        <v>1.7999999999999999E-2</v>
      </c>
      <c r="L56" s="184">
        <f t="shared" si="3"/>
        <v>88434056.258921579</v>
      </c>
      <c r="M56" s="147"/>
    </row>
    <row r="57" spans="1:13" s="27" customFormat="1" x14ac:dyDescent="0.3">
      <c r="B57" s="207"/>
      <c r="C57" s="38">
        <v>6</v>
      </c>
      <c r="D57" s="132">
        <v>1000000</v>
      </c>
      <c r="E57" s="174">
        <v>0</v>
      </c>
      <c r="F57" s="135">
        <v>750000</v>
      </c>
      <c r="G57" s="135">
        <v>500000</v>
      </c>
      <c r="H57" s="52">
        <f t="shared" si="2"/>
        <v>81492361.413962245</v>
      </c>
      <c r="I57" s="177">
        <v>1.7999999999999999E-2</v>
      </c>
      <c r="J57" s="31">
        <f t="shared" si="1"/>
        <v>10824007.857619915</v>
      </c>
      <c r="K57" s="35">
        <v>1.7999999999999999E-2</v>
      </c>
      <c r="L57" s="184">
        <f t="shared" si="3"/>
        <v>92316369.271582156</v>
      </c>
      <c r="M57" s="147"/>
    </row>
    <row r="58" spans="1:13" s="27" customFormat="1" x14ac:dyDescent="0.3">
      <c r="B58" s="207"/>
      <c r="C58" s="38">
        <v>7</v>
      </c>
      <c r="D58" s="132">
        <v>1000000</v>
      </c>
      <c r="E58" s="174">
        <v>0</v>
      </c>
      <c r="F58" s="135">
        <v>750000</v>
      </c>
      <c r="G58" s="135">
        <v>500000</v>
      </c>
      <c r="H58" s="52">
        <f t="shared" si="2"/>
        <v>84231723.919413567</v>
      </c>
      <c r="I58" s="177">
        <v>1.7999999999999999E-2</v>
      </c>
      <c r="J58" s="31">
        <f t="shared" si="1"/>
        <v>12036839.999057073</v>
      </c>
      <c r="K58" s="35">
        <v>1.7999999999999999E-2</v>
      </c>
      <c r="L58" s="184">
        <f t="shared" si="3"/>
        <v>96268563.918470636</v>
      </c>
      <c r="M58" s="147"/>
    </row>
    <row r="59" spans="1:13" s="27" customFormat="1" x14ac:dyDescent="0.3">
      <c r="B59" s="207"/>
      <c r="C59" s="38">
        <v>8</v>
      </c>
      <c r="D59" s="132">
        <v>1000000</v>
      </c>
      <c r="E59" s="174">
        <v>0</v>
      </c>
      <c r="F59" s="135">
        <v>750000</v>
      </c>
      <c r="G59" s="135">
        <v>500000</v>
      </c>
      <c r="H59" s="52">
        <f t="shared" si="2"/>
        <v>87020394.949963003</v>
      </c>
      <c r="I59" s="177">
        <v>1.7999999999999999E-2</v>
      </c>
      <c r="J59" s="31">
        <f t="shared" si="1"/>
        <v>13271503.1190401</v>
      </c>
      <c r="K59" s="35">
        <v>1.7999999999999999E-2</v>
      </c>
      <c r="L59" s="184">
        <f t="shared" si="3"/>
        <v>100291898.06900311</v>
      </c>
      <c r="M59" s="147"/>
    </row>
    <row r="60" spans="1:13" s="27" customFormat="1" x14ac:dyDescent="0.3">
      <c r="B60" s="207"/>
      <c r="C60" s="38">
        <v>9</v>
      </c>
      <c r="D60" s="132">
        <v>1000000</v>
      </c>
      <c r="E60" s="174">
        <v>0</v>
      </c>
      <c r="F60" s="135">
        <v>750000</v>
      </c>
      <c r="G60" s="135">
        <v>500000</v>
      </c>
      <c r="H60" s="52">
        <f t="shared" si="2"/>
        <v>89859262.059062332</v>
      </c>
      <c r="I60" s="177">
        <v>1.7999999999999999E-2</v>
      </c>
      <c r="J60" s="31">
        <f t="shared" si="1"/>
        <v>14528390.175182821</v>
      </c>
      <c r="K60" s="35">
        <v>1.7999999999999999E-2</v>
      </c>
      <c r="L60" s="184">
        <f t="shared" si="3"/>
        <v>104387652.23424515</v>
      </c>
      <c r="M60" s="147"/>
    </row>
    <row r="61" spans="1:13" s="27" customFormat="1" x14ac:dyDescent="0.3">
      <c r="B61" s="207"/>
      <c r="C61" s="38">
        <v>10</v>
      </c>
      <c r="D61" s="132">
        <v>1000000</v>
      </c>
      <c r="E61" s="174">
        <v>0</v>
      </c>
      <c r="F61" s="135">
        <v>750000</v>
      </c>
      <c r="G61" s="135">
        <v>500000</v>
      </c>
      <c r="H61" s="52">
        <f t="shared" si="2"/>
        <v>92749228.776125461</v>
      </c>
      <c r="I61" s="177">
        <v>1.7999999999999999E-2</v>
      </c>
      <c r="J61" s="31">
        <f t="shared" si="1"/>
        <v>15807901.198336111</v>
      </c>
      <c r="K61" s="35">
        <v>1.7999999999999999E-2</v>
      </c>
      <c r="L61" s="184">
        <f t="shared" si="3"/>
        <v>108557129.97446157</v>
      </c>
      <c r="M61" s="147"/>
    </row>
    <row r="62" spans="1:13" s="39" customFormat="1" ht="17.25" thickBot="1" x14ac:dyDescent="0.35">
      <c r="B62" s="207"/>
      <c r="C62" s="40">
        <v>11</v>
      </c>
      <c r="D62" s="132">
        <v>1000000</v>
      </c>
      <c r="E62" s="174">
        <v>0</v>
      </c>
      <c r="F62" s="135">
        <v>750000</v>
      </c>
      <c r="G62" s="135">
        <v>500000</v>
      </c>
      <c r="H62" s="52">
        <f t="shared" si="2"/>
        <v>95691214.894095719</v>
      </c>
      <c r="I62" s="177">
        <v>1.7999999999999999E-2</v>
      </c>
      <c r="J62" s="31">
        <f t="shared" si="1"/>
        <v>17110443.419906158</v>
      </c>
      <c r="K62" s="142">
        <v>1.7999999999999999E-2</v>
      </c>
      <c r="L62" s="184">
        <f t="shared" si="3"/>
        <v>112801658.31400187</v>
      </c>
      <c r="M62" s="148"/>
    </row>
    <row r="63" spans="1:13" s="161" customFormat="1" ht="17.25" thickBot="1" x14ac:dyDescent="0.35">
      <c r="A63" s="151"/>
      <c r="B63" s="207"/>
      <c r="C63" s="152">
        <v>12</v>
      </c>
      <c r="D63" s="153">
        <v>1000000</v>
      </c>
      <c r="E63" s="185">
        <v>0</v>
      </c>
      <c r="F63" s="154">
        <v>750000</v>
      </c>
      <c r="G63" s="154">
        <v>500000</v>
      </c>
      <c r="H63" s="155">
        <f t="shared" si="2"/>
        <v>98686156.762189448</v>
      </c>
      <c r="I63" s="156">
        <v>1.7999999999999999E-2</v>
      </c>
      <c r="J63" s="157">
        <f t="shared" si="1"/>
        <v>18436431.40146447</v>
      </c>
      <c r="K63" s="158">
        <v>1.7999999999999999E-2</v>
      </c>
      <c r="L63" s="186">
        <f t="shared" si="3"/>
        <v>117122588.16365391</v>
      </c>
      <c r="M63" s="160"/>
    </row>
    <row r="64" spans="1:13" s="36" customFormat="1" x14ac:dyDescent="0.3">
      <c r="A64" s="36">
        <v>6</v>
      </c>
      <c r="B64" s="207">
        <v>2027</v>
      </c>
      <c r="C64" s="37">
        <v>1</v>
      </c>
      <c r="D64" s="132">
        <v>1000000</v>
      </c>
      <c r="E64" s="174">
        <v>0</v>
      </c>
      <c r="F64" s="135">
        <v>750000</v>
      </c>
      <c r="G64" s="135">
        <v>500000</v>
      </c>
      <c r="H64" s="52">
        <f t="shared" si="2"/>
        <v>101735007.58390886</v>
      </c>
      <c r="I64" s="177">
        <v>1.7999999999999999E-2</v>
      </c>
      <c r="J64" s="31">
        <f t="shared" si="1"/>
        <v>19514177.127070326</v>
      </c>
      <c r="K64" s="141">
        <v>4.0000000000000001E-3</v>
      </c>
      <c r="L64" s="184">
        <f t="shared" si="3"/>
        <v>121249184.71097918</v>
      </c>
      <c r="M64" s="149"/>
    </row>
    <row r="65" spans="1:13" s="27" customFormat="1" x14ac:dyDescent="0.3">
      <c r="B65" s="207"/>
      <c r="C65" s="38">
        <v>2</v>
      </c>
      <c r="D65" s="132">
        <v>1000000</v>
      </c>
      <c r="E65" s="174">
        <v>0</v>
      </c>
      <c r="F65" s="135">
        <v>750000</v>
      </c>
      <c r="G65" s="135">
        <v>500000</v>
      </c>
      <c r="H65" s="52">
        <f t="shared" si="2"/>
        <v>104838737.72041921</v>
      </c>
      <c r="I65" s="177">
        <v>1.7999999999999999E-2</v>
      </c>
      <c r="J65" s="31">
        <f t="shared" si="1"/>
        <v>20883432.315357592</v>
      </c>
      <c r="K65" s="35">
        <v>1.7999999999999999E-2</v>
      </c>
      <c r="L65" s="184">
        <f t="shared" si="3"/>
        <v>125722170.03577681</v>
      </c>
      <c r="M65" s="147"/>
    </row>
    <row r="66" spans="1:13" s="27" customFormat="1" x14ac:dyDescent="0.3">
      <c r="B66" s="207"/>
      <c r="C66" s="38">
        <v>3</v>
      </c>
      <c r="D66" s="132">
        <v>1000000</v>
      </c>
      <c r="E66" s="174">
        <v>0</v>
      </c>
      <c r="F66" s="135">
        <v>750000</v>
      </c>
      <c r="G66" s="135">
        <v>500000</v>
      </c>
      <c r="H66" s="52">
        <f t="shared" si="2"/>
        <v>107998334.99938676</v>
      </c>
      <c r="I66" s="177">
        <v>1.7999999999999999E-2</v>
      </c>
      <c r="J66" s="31">
        <f t="shared" si="1"/>
        <v>22277334.09703403</v>
      </c>
      <c r="K66" s="35">
        <v>1.7999999999999999E-2</v>
      </c>
      <c r="L66" s="184">
        <f t="shared" si="3"/>
        <v>130275669.09642079</v>
      </c>
      <c r="M66" s="147"/>
    </row>
    <row r="67" spans="1:13" s="27" customFormat="1" x14ac:dyDescent="0.3">
      <c r="B67" s="207"/>
      <c r="C67" s="38">
        <v>4</v>
      </c>
      <c r="D67" s="132">
        <v>1000000</v>
      </c>
      <c r="E67" s="174">
        <v>0</v>
      </c>
      <c r="F67" s="135">
        <v>750000</v>
      </c>
      <c r="G67" s="135">
        <v>500000</v>
      </c>
      <c r="H67" s="52">
        <f t="shared" si="2"/>
        <v>111214805.02937572</v>
      </c>
      <c r="I67" s="177">
        <v>1.7999999999999999E-2</v>
      </c>
      <c r="J67" s="31">
        <f t="shared" si="1"/>
        <v>23696326.110780641</v>
      </c>
      <c r="K67" s="35">
        <v>1.7999999999999999E-2</v>
      </c>
      <c r="L67" s="184">
        <f t="shared" si="3"/>
        <v>134911131.14015636</v>
      </c>
      <c r="M67" s="147"/>
    </row>
    <row r="68" spans="1:13" s="27" customFormat="1" x14ac:dyDescent="0.3">
      <c r="B68" s="207"/>
      <c r="C68" s="38">
        <v>5</v>
      </c>
      <c r="D68" s="132">
        <v>1000000</v>
      </c>
      <c r="E68" s="174">
        <v>0</v>
      </c>
      <c r="F68" s="135">
        <v>750000</v>
      </c>
      <c r="G68" s="135">
        <v>500000</v>
      </c>
      <c r="H68" s="52">
        <f t="shared" si="2"/>
        <v>114489171.51990448</v>
      </c>
      <c r="I68" s="177">
        <v>1.7999999999999999E-2</v>
      </c>
      <c r="J68" s="31">
        <f t="shared" si="1"/>
        <v>25140859.980774693</v>
      </c>
      <c r="K68" s="35">
        <v>1.7999999999999999E-2</v>
      </c>
      <c r="L68" s="184">
        <f t="shared" si="3"/>
        <v>139630031.50067917</v>
      </c>
      <c r="M68" s="147"/>
    </row>
    <row r="69" spans="1:13" s="27" customFormat="1" x14ac:dyDescent="0.3">
      <c r="B69" s="207"/>
      <c r="C69" s="38">
        <v>6</v>
      </c>
      <c r="D69" s="132">
        <v>1000000</v>
      </c>
      <c r="E69" s="174">
        <v>0</v>
      </c>
      <c r="F69" s="135">
        <v>750000</v>
      </c>
      <c r="G69" s="135">
        <v>500000</v>
      </c>
      <c r="H69" s="52">
        <f t="shared" si="2"/>
        <v>117822476.60726276</v>
      </c>
      <c r="I69" s="177">
        <v>1.7999999999999999E-2</v>
      </c>
      <c r="J69" s="31">
        <f t="shared" si="1"/>
        <v>26611395.460428637</v>
      </c>
      <c r="K69" s="35">
        <v>1.7999999999999999E-2</v>
      </c>
      <c r="L69" s="184">
        <f t="shared" si="3"/>
        <v>144433872.06769139</v>
      </c>
      <c r="M69" s="147"/>
    </row>
    <row r="70" spans="1:13" s="27" customFormat="1" x14ac:dyDescent="0.3">
      <c r="B70" s="207"/>
      <c r="C70" s="38">
        <v>7</v>
      </c>
      <c r="D70" s="132">
        <v>1000000</v>
      </c>
      <c r="E70" s="174">
        <v>0</v>
      </c>
      <c r="F70" s="135">
        <v>750000</v>
      </c>
      <c r="G70" s="135">
        <v>500000</v>
      </c>
      <c r="H70" s="52">
        <f t="shared" si="2"/>
        <v>121215781.1861935</v>
      </c>
      <c r="I70" s="177">
        <v>1.7999999999999999E-2</v>
      </c>
      <c r="J70" s="31">
        <f t="shared" si="1"/>
        <v>28108400.578716353</v>
      </c>
      <c r="K70" s="35">
        <v>1.7999999999999999E-2</v>
      </c>
      <c r="L70" s="184">
        <f t="shared" si="3"/>
        <v>149324181.76490986</v>
      </c>
      <c r="M70" s="147"/>
    </row>
    <row r="71" spans="1:13" s="27" customFormat="1" x14ac:dyDescent="0.3">
      <c r="B71" s="207"/>
      <c r="C71" s="38">
        <v>8</v>
      </c>
      <c r="D71" s="132">
        <v>1000000</v>
      </c>
      <c r="E71" s="174">
        <v>0</v>
      </c>
      <c r="F71" s="135">
        <v>750000</v>
      </c>
      <c r="G71" s="135">
        <v>500000</v>
      </c>
      <c r="H71" s="52">
        <f t="shared" si="2"/>
        <v>124670165.24754497</v>
      </c>
      <c r="I71" s="177">
        <v>1.7999999999999999E-2</v>
      </c>
      <c r="J71" s="31">
        <f t="shared" si="1"/>
        <v>29632351.789133247</v>
      </c>
      <c r="K71" s="35">
        <v>1.7999999999999999E-2</v>
      </c>
      <c r="L71" s="184">
        <f t="shared" si="3"/>
        <v>154302517.03667822</v>
      </c>
      <c r="M71" s="147"/>
    </row>
    <row r="72" spans="1:13" s="27" customFormat="1" x14ac:dyDescent="0.3">
      <c r="B72" s="207"/>
      <c r="C72" s="38">
        <v>9</v>
      </c>
      <c r="D72" s="132">
        <v>1000000</v>
      </c>
      <c r="E72" s="174">
        <v>0</v>
      </c>
      <c r="F72" s="135">
        <v>750000</v>
      </c>
      <c r="G72" s="135">
        <v>500000</v>
      </c>
      <c r="H72" s="52">
        <f t="shared" si="2"/>
        <v>128186728.22200078</v>
      </c>
      <c r="I72" s="177">
        <v>1.7999999999999999E-2</v>
      </c>
      <c r="J72" s="31">
        <f t="shared" si="1"/>
        <v>31183734.121337645</v>
      </c>
      <c r="K72" s="35">
        <v>1.7999999999999999E-2</v>
      </c>
      <c r="L72" s="184">
        <f t="shared" si="3"/>
        <v>159370462.34333843</v>
      </c>
      <c r="M72" s="147"/>
    </row>
    <row r="73" spans="1:13" s="27" customFormat="1" x14ac:dyDescent="0.3">
      <c r="B73" s="207"/>
      <c r="C73" s="38">
        <v>10</v>
      </c>
      <c r="D73" s="132">
        <v>1000000</v>
      </c>
      <c r="E73" s="174">
        <v>0</v>
      </c>
      <c r="F73" s="135">
        <v>750000</v>
      </c>
      <c r="G73" s="135">
        <v>500000</v>
      </c>
      <c r="H73" s="52">
        <f t="shared" si="2"/>
        <v>131766589.32999679</v>
      </c>
      <c r="I73" s="177">
        <v>1.7999999999999999E-2</v>
      </c>
      <c r="J73" s="31">
        <f t="shared" si="1"/>
        <v>32763041.335521724</v>
      </c>
      <c r="K73" s="35">
        <v>1.7999999999999999E-2</v>
      </c>
      <c r="L73" s="184">
        <f t="shared" si="3"/>
        <v>164529630.66551852</v>
      </c>
      <c r="M73" s="147"/>
    </row>
    <row r="74" spans="1:13" s="39" customFormat="1" ht="17.25" thickBot="1" x14ac:dyDescent="0.35">
      <c r="B74" s="207"/>
      <c r="C74" s="40">
        <v>11</v>
      </c>
      <c r="D74" s="132">
        <v>1000000</v>
      </c>
      <c r="E74" s="174">
        <v>0</v>
      </c>
      <c r="F74" s="135">
        <v>750000</v>
      </c>
      <c r="G74" s="135">
        <v>500000</v>
      </c>
      <c r="H74" s="52">
        <f t="shared" si="2"/>
        <v>135410887.93793672</v>
      </c>
      <c r="I74" s="177">
        <v>1.7999999999999999E-2</v>
      </c>
      <c r="J74" s="31">
        <f t="shared" si="1"/>
        <v>34370776.079561122</v>
      </c>
      <c r="K74" s="142">
        <v>1.7999999999999999E-2</v>
      </c>
      <c r="L74" s="184">
        <f t="shared" si="3"/>
        <v>169781664.01749784</v>
      </c>
      <c r="M74" s="148"/>
    </row>
    <row r="75" spans="1:13" s="161" customFormat="1" ht="17.25" thickBot="1" x14ac:dyDescent="0.35">
      <c r="A75" s="151"/>
      <c r="B75" s="207"/>
      <c r="C75" s="152">
        <v>12</v>
      </c>
      <c r="D75" s="153">
        <v>1000000</v>
      </c>
      <c r="E75" s="185">
        <v>0</v>
      </c>
      <c r="F75" s="154">
        <v>750000</v>
      </c>
      <c r="G75" s="154">
        <v>500000</v>
      </c>
      <c r="H75" s="155">
        <f t="shared" si="2"/>
        <v>139120783.92081958</v>
      </c>
      <c r="I75" s="156">
        <v>1.7999999999999999E-2</v>
      </c>
      <c r="J75" s="157">
        <f t="shared" si="1"/>
        <v>36007450.048993222</v>
      </c>
      <c r="K75" s="158">
        <v>1.7999999999999999E-2</v>
      </c>
      <c r="L75" s="186">
        <f t="shared" si="3"/>
        <v>175128233.96981281</v>
      </c>
      <c r="M75" s="160"/>
    </row>
    <row r="76" spans="1:13" s="36" customFormat="1" x14ac:dyDescent="0.3">
      <c r="A76" s="36">
        <v>7</v>
      </c>
      <c r="B76" s="207">
        <v>2028</v>
      </c>
      <c r="C76" s="37">
        <v>1</v>
      </c>
      <c r="D76" s="132">
        <v>1000000</v>
      </c>
      <c r="E76" s="174">
        <v>0</v>
      </c>
      <c r="F76" s="135">
        <v>750000</v>
      </c>
      <c r="G76" s="135">
        <v>500000</v>
      </c>
      <c r="H76" s="52">
        <f t="shared" si="2"/>
        <v>142897458.03139433</v>
      </c>
      <c r="I76" s="177">
        <v>1.7999999999999999E-2</v>
      </c>
      <c r="J76" s="31">
        <f t="shared" si="1"/>
        <v>37155479.849189192</v>
      </c>
      <c r="K76" s="141">
        <v>4.0000000000000001E-3</v>
      </c>
      <c r="L76" s="184">
        <f t="shared" si="3"/>
        <v>180052937.88058352</v>
      </c>
      <c r="M76" s="149"/>
    </row>
    <row r="77" spans="1:13" s="27" customFormat="1" x14ac:dyDescent="0.3">
      <c r="B77" s="207"/>
      <c r="C77" s="38">
        <v>2</v>
      </c>
      <c r="D77" s="132">
        <v>1000000</v>
      </c>
      <c r="E77" s="174">
        <v>0</v>
      </c>
      <c r="F77" s="135">
        <v>750000</v>
      </c>
      <c r="G77" s="135">
        <v>500000</v>
      </c>
      <c r="H77" s="52">
        <f t="shared" si="2"/>
        <v>146742112.27595943</v>
      </c>
      <c r="I77" s="177">
        <v>1.7999999999999999E-2</v>
      </c>
      <c r="J77" s="31">
        <f t="shared" si="1"/>
        <v>38842278.486474596</v>
      </c>
      <c r="K77" s="35">
        <v>1.7999999999999999E-2</v>
      </c>
      <c r="L77" s="184">
        <f t="shared" si="3"/>
        <v>185584390.76243404</v>
      </c>
      <c r="M77" s="147"/>
    </row>
    <row r="78" spans="1:13" s="27" customFormat="1" x14ac:dyDescent="0.3">
      <c r="B78" s="207"/>
      <c r="C78" s="38">
        <v>3</v>
      </c>
      <c r="D78" s="132">
        <v>1000000</v>
      </c>
      <c r="E78" s="174">
        <v>0</v>
      </c>
      <c r="F78" s="135">
        <v>750000</v>
      </c>
      <c r="G78" s="135">
        <v>500000</v>
      </c>
      <c r="H78" s="52">
        <f t="shared" si="2"/>
        <v>150655970.29692671</v>
      </c>
      <c r="I78" s="177">
        <v>1.7999999999999999E-2</v>
      </c>
      <c r="J78" s="31">
        <f t="shared" si="1"/>
        <v>40559439.499231137</v>
      </c>
      <c r="K78" s="35">
        <v>1.7999999999999999E-2</v>
      </c>
      <c r="L78" s="184">
        <f t="shared" si="3"/>
        <v>191215409.79615784</v>
      </c>
      <c r="M78" s="147"/>
    </row>
    <row r="79" spans="1:13" s="27" customFormat="1" x14ac:dyDescent="0.3">
      <c r="B79" s="207"/>
      <c r="C79" s="38">
        <v>4</v>
      </c>
      <c r="D79" s="132">
        <v>1000000</v>
      </c>
      <c r="E79" s="174">
        <v>0</v>
      </c>
      <c r="F79" s="135">
        <v>750000</v>
      </c>
      <c r="G79" s="135">
        <v>500000</v>
      </c>
      <c r="H79" s="52">
        <f t="shared" si="2"/>
        <v>154640277.76227137</v>
      </c>
      <c r="I79" s="177">
        <v>1.7999999999999999E-2</v>
      </c>
      <c r="J79" s="31">
        <f t="shared" si="1"/>
        <v>42307509.4102173</v>
      </c>
      <c r="K79" s="35">
        <v>1.7999999999999999E-2</v>
      </c>
      <c r="L79" s="184">
        <f t="shared" si="3"/>
        <v>196947787.17248869</v>
      </c>
      <c r="M79" s="147"/>
    </row>
    <row r="80" spans="1:13" s="27" customFormat="1" x14ac:dyDescent="0.3">
      <c r="B80" s="207"/>
      <c r="C80" s="38">
        <v>5</v>
      </c>
      <c r="D80" s="132">
        <v>1000000</v>
      </c>
      <c r="E80" s="174">
        <v>0</v>
      </c>
      <c r="F80" s="135">
        <v>750000</v>
      </c>
      <c r="G80" s="135">
        <v>500000</v>
      </c>
      <c r="H80" s="52">
        <f t="shared" si="2"/>
        <v>158696302.76199225</v>
      </c>
      <c r="I80" s="177">
        <v>1.7999999999999999E-2</v>
      </c>
      <c r="J80" s="31">
        <f t="shared" si="1"/>
        <v>44087044.579601213</v>
      </c>
      <c r="K80" s="35">
        <v>1.7999999999999999E-2</v>
      </c>
      <c r="L80" s="184">
        <f t="shared" si="3"/>
        <v>202783347.34159344</v>
      </c>
      <c r="M80" s="147"/>
    </row>
    <row r="81" spans="1:13" s="27" customFormat="1" x14ac:dyDescent="0.3">
      <c r="B81" s="207"/>
      <c r="C81" s="38">
        <v>6</v>
      </c>
      <c r="D81" s="132">
        <v>1000000</v>
      </c>
      <c r="E81" s="174">
        <v>0</v>
      </c>
      <c r="F81" s="135">
        <v>750000</v>
      </c>
      <c r="G81" s="135">
        <v>500000</v>
      </c>
      <c r="H81" s="52">
        <f t="shared" si="2"/>
        <v>162825336.2117081</v>
      </c>
      <c r="I81" s="177">
        <v>1.7999999999999999E-2</v>
      </c>
      <c r="J81" s="31">
        <f t="shared" si="1"/>
        <v>45898611.382034034</v>
      </c>
      <c r="K81" s="35">
        <v>1.7999999999999999E-2</v>
      </c>
      <c r="L81" s="184">
        <f t="shared" si="3"/>
        <v>208723947.59374213</v>
      </c>
      <c r="M81" s="147"/>
    </row>
    <row r="82" spans="1:13" s="27" customFormat="1" x14ac:dyDescent="0.3">
      <c r="B82" s="207"/>
      <c r="C82" s="38">
        <v>7</v>
      </c>
      <c r="D82" s="132">
        <v>1000000</v>
      </c>
      <c r="E82" s="174">
        <v>0</v>
      </c>
      <c r="F82" s="135">
        <v>750000</v>
      </c>
      <c r="G82" s="135">
        <v>500000</v>
      </c>
      <c r="H82" s="52">
        <f t="shared" si="2"/>
        <v>167028692.26351884</v>
      </c>
      <c r="I82" s="177">
        <v>1.7999999999999999E-2</v>
      </c>
      <c r="J82" s="31">
        <f t="shared" si="1"/>
        <v>47742786.386910647</v>
      </c>
      <c r="K82" s="35">
        <v>1.7999999999999999E-2</v>
      </c>
      <c r="L82" s="184">
        <f t="shared" si="3"/>
        <v>214771478.65042949</v>
      </c>
      <c r="M82" s="147"/>
    </row>
    <row r="83" spans="1:13" s="27" customFormat="1" x14ac:dyDescent="0.3">
      <c r="B83" s="207"/>
      <c r="C83" s="38">
        <v>8</v>
      </c>
      <c r="D83" s="132">
        <v>1000000</v>
      </c>
      <c r="E83" s="174">
        <v>0</v>
      </c>
      <c r="F83" s="135">
        <v>750000</v>
      </c>
      <c r="G83" s="135">
        <v>500000</v>
      </c>
      <c r="H83" s="52">
        <f t="shared" si="2"/>
        <v>171307708.72426218</v>
      </c>
      <c r="I83" s="177">
        <v>1.7999999999999999E-2</v>
      </c>
      <c r="J83" s="31">
        <f t="shared" si="1"/>
        <v>49620156.541875042</v>
      </c>
      <c r="K83" s="35">
        <v>1.7999999999999999E-2</v>
      </c>
      <c r="L83" s="184">
        <f t="shared" si="3"/>
        <v>220927865.26613721</v>
      </c>
      <c r="M83" s="147"/>
    </row>
    <row r="84" spans="1:13" s="27" customFormat="1" x14ac:dyDescent="0.3">
      <c r="B84" s="207"/>
      <c r="C84" s="38">
        <v>9</v>
      </c>
      <c r="D84" s="132">
        <v>1000000</v>
      </c>
      <c r="E84" s="174">
        <v>0</v>
      </c>
      <c r="F84" s="135">
        <v>750000</v>
      </c>
      <c r="G84" s="135">
        <v>500000</v>
      </c>
      <c r="H84" s="52">
        <f t="shared" si="2"/>
        <v>175663747.48129889</v>
      </c>
      <c r="I84" s="177">
        <v>1.7999999999999999E-2</v>
      </c>
      <c r="J84" s="31">
        <f t="shared" si="1"/>
        <v>51531319.359628789</v>
      </c>
      <c r="K84" s="35">
        <v>1.7999999999999999E-2</v>
      </c>
      <c r="L84" s="184">
        <f t="shared" si="3"/>
        <v>227195066.84092769</v>
      </c>
      <c r="M84" s="147"/>
    </row>
    <row r="85" spans="1:13" s="27" customFormat="1" x14ac:dyDescent="0.3">
      <c r="B85" s="207"/>
      <c r="C85" s="38">
        <v>10</v>
      </c>
      <c r="D85" s="132">
        <v>1000000</v>
      </c>
      <c r="E85" s="174">
        <v>0</v>
      </c>
      <c r="F85" s="135">
        <v>750000</v>
      </c>
      <c r="G85" s="135">
        <v>500000</v>
      </c>
      <c r="H85" s="52">
        <f t="shared" si="2"/>
        <v>180098194.93596226</v>
      </c>
      <c r="I85" s="177">
        <v>1.7999999999999999E-2</v>
      </c>
      <c r="J85" s="31">
        <f t="shared" ref="J85:J148" si="4" xml:space="preserve"> (J84 + D85 - E85) + ((J84 + D85 - E85) * K85)</f>
        <v>53476883.108102106</v>
      </c>
      <c r="K85" s="35">
        <v>1.7999999999999999E-2</v>
      </c>
      <c r="L85" s="184">
        <f t="shared" si="3"/>
        <v>233575078.04406437</v>
      </c>
      <c r="M85" s="147"/>
    </row>
    <row r="86" spans="1:13" s="27" customFormat="1" ht="17.25" thickBot="1" x14ac:dyDescent="0.35">
      <c r="B86" s="207"/>
      <c r="C86" s="40">
        <v>11</v>
      </c>
      <c r="D86" s="132">
        <v>1000000</v>
      </c>
      <c r="E86" s="174">
        <v>0</v>
      </c>
      <c r="F86" s="135">
        <v>750000</v>
      </c>
      <c r="G86" s="135">
        <v>500000</v>
      </c>
      <c r="H86" s="52">
        <f t="shared" ref="H86:H149" si="5" xml:space="preserve"> (H85 + G86 + F86) + ((H85 + G86 + F86) * I86 )</f>
        <v>184612462.44480959</v>
      </c>
      <c r="I86" s="177">
        <v>1.7999999999999999E-2</v>
      </c>
      <c r="J86" s="31">
        <f t="shared" si="4"/>
        <v>55457467.004047945</v>
      </c>
      <c r="K86" s="142">
        <v>1.7999999999999999E-2</v>
      </c>
      <c r="L86" s="184">
        <f t="shared" ref="L86:L149" si="6" xml:space="preserve"> H86 + J86</f>
        <v>240069929.44885755</v>
      </c>
      <c r="M86" s="147"/>
    </row>
    <row r="87" spans="1:13" s="162" customFormat="1" ht="17.25" thickBot="1" x14ac:dyDescent="0.35">
      <c r="B87" s="207"/>
      <c r="C87" s="152">
        <v>12</v>
      </c>
      <c r="D87" s="153">
        <v>1000000</v>
      </c>
      <c r="E87" s="185">
        <v>0</v>
      </c>
      <c r="F87" s="154">
        <v>750000</v>
      </c>
      <c r="G87" s="154">
        <v>500000</v>
      </c>
      <c r="H87" s="155">
        <f t="shared" si="5"/>
        <v>189207986.76881617</v>
      </c>
      <c r="I87" s="156">
        <v>1.7999999999999999E-2</v>
      </c>
      <c r="J87" s="157">
        <f t="shared" si="4"/>
        <v>57473701.410120808</v>
      </c>
      <c r="K87" s="158">
        <v>1.7999999999999999E-2</v>
      </c>
      <c r="L87" s="186">
        <f t="shared" si="6"/>
        <v>246681688.17893699</v>
      </c>
      <c r="M87" s="194"/>
    </row>
    <row r="88" spans="1:13" s="27" customFormat="1" x14ac:dyDescent="0.3">
      <c r="A88" s="27">
        <v>8</v>
      </c>
      <c r="B88" s="207">
        <v>2029</v>
      </c>
      <c r="C88" s="37">
        <v>1</v>
      </c>
      <c r="D88" s="132">
        <v>1000000</v>
      </c>
      <c r="E88" s="174">
        <v>0</v>
      </c>
      <c r="F88" s="135">
        <v>750000</v>
      </c>
      <c r="G88" s="135">
        <v>500000</v>
      </c>
      <c r="H88" s="52">
        <f t="shared" si="5"/>
        <v>193886230.53065488</v>
      </c>
      <c r="I88" s="177">
        <v>1.7999999999999999E-2</v>
      </c>
      <c r="J88" s="31">
        <f t="shared" si="4"/>
        <v>58707596.215761289</v>
      </c>
      <c r="K88" s="141">
        <v>4.0000000000000001E-3</v>
      </c>
      <c r="L88" s="184">
        <f t="shared" si="6"/>
        <v>252593826.74641615</v>
      </c>
      <c r="M88" s="147"/>
    </row>
    <row r="89" spans="1:13" s="27" customFormat="1" x14ac:dyDescent="0.3">
      <c r="B89" s="207"/>
      <c r="C89" s="38">
        <v>2</v>
      </c>
      <c r="D89" s="132">
        <v>1000000</v>
      </c>
      <c r="E89" s="174">
        <v>0</v>
      </c>
      <c r="F89" s="135">
        <v>750000</v>
      </c>
      <c r="G89" s="135">
        <v>500000</v>
      </c>
      <c r="H89" s="52">
        <f t="shared" si="5"/>
        <v>198648682.68020666</v>
      </c>
      <c r="I89" s="177">
        <v>1.7999999999999999E-2</v>
      </c>
      <c r="J89" s="31">
        <f t="shared" si="4"/>
        <v>60782332.947644994</v>
      </c>
      <c r="K89" s="35">
        <v>1.7999999999999999E-2</v>
      </c>
      <c r="L89" s="184">
        <f t="shared" si="6"/>
        <v>259431015.62785167</v>
      </c>
      <c r="M89" s="147"/>
    </row>
    <row r="90" spans="1:13" s="27" customFormat="1" x14ac:dyDescent="0.3">
      <c r="B90" s="207"/>
      <c r="C90" s="38">
        <v>3</v>
      </c>
      <c r="D90" s="132">
        <v>1000000</v>
      </c>
      <c r="E90" s="174">
        <v>0</v>
      </c>
      <c r="F90" s="135">
        <v>750000</v>
      </c>
      <c r="G90" s="135">
        <v>500000</v>
      </c>
      <c r="H90" s="52">
        <f t="shared" si="5"/>
        <v>203496858.96845037</v>
      </c>
      <c r="I90" s="177">
        <v>1.7999999999999999E-2</v>
      </c>
      <c r="J90" s="31">
        <f t="shared" si="4"/>
        <v>62894414.940702602</v>
      </c>
      <c r="K90" s="35">
        <v>1.7999999999999999E-2</v>
      </c>
      <c r="L90" s="184">
        <f t="shared" si="6"/>
        <v>266391273.90915298</v>
      </c>
      <c r="M90" s="147"/>
    </row>
    <row r="91" spans="1:13" s="27" customFormat="1" x14ac:dyDescent="0.3">
      <c r="B91" s="207"/>
      <c r="C91" s="38">
        <v>4</v>
      </c>
      <c r="D91" s="132">
        <v>1000000</v>
      </c>
      <c r="E91" s="174">
        <v>0</v>
      </c>
      <c r="F91" s="135">
        <v>750000</v>
      </c>
      <c r="G91" s="135">
        <v>500000</v>
      </c>
      <c r="H91" s="52">
        <f t="shared" si="5"/>
        <v>208432302.42988247</v>
      </c>
      <c r="I91" s="177">
        <v>1.7999999999999999E-2</v>
      </c>
      <c r="J91" s="31">
        <f t="shared" si="4"/>
        <v>65044514.409635246</v>
      </c>
      <c r="K91" s="35">
        <v>1.7999999999999999E-2</v>
      </c>
      <c r="L91" s="184">
        <f t="shared" si="6"/>
        <v>273476816.83951771</v>
      </c>
      <c r="M91" s="147"/>
    </row>
    <row r="92" spans="1:13" s="27" customFormat="1" x14ac:dyDescent="0.3">
      <c r="B92" s="207"/>
      <c r="C92" s="38">
        <v>5</v>
      </c>
      <c r="D92" s="132">
        <v>1000000</v>
      </c>
      <c r="E92" s="174">
        <v>0</v>
      </c>
      <c r="F92" s="135">
        <v>750000</v>
      </c>
      <c r="G92" s="135">
        <v>500000</v>
      </c>
      <c r="H92" s="52">
        <f t="shared" si="5"/>
        <v>213456583.87362036</v>
      </c>
      <c r="I92" s="177">
        <v>1.7999999999999999E-2</v>
      </c>
      <c r="J92" s="31">
        <f t="shared" si="4"/>
        <v>67233315.669008687</v>
      </c>
      <c r="K92" s="35">
        <v>1.7999999999999999E-2</v>
      </c>
      <c r="L92" s="184">
        <f t="shared" si="6"/>
        <v>280689899.54262906</v>
      </c>
      <c r="M92" s="147"/>
    </row>
    <row r="93" spans="1:13" s="27" customFormat="1" x14ac:dyDescent="0.3">
      <c r="B93" s="207"/>
      <c r="C93" s="38">
        <v>6</v>
      </c>
      <c r="D93" s="132">
        <v>1000000</v>
      </c>
      <c r="E93" s="174">
        <v>0</v>
      </c>
      <c r="F93" s="135">
        <v>750000</v>
      </c>
      <c r="G93" s="135">
        <v>500000</v>
      </c>
      <c r="H93" s="52">
        <f t="shared" si="5"/>
        <v>218571302.38334551</v>
      </c>
      <c r="I93" s="177">
        <v>1.7999999999999999E-2</v>
      </c>
      <c r="J93" s="31">
        <f t="shared" si="4"/>
        <v>69461515.351050839</v>
      </c>
      <c r="K93" s="35">
        <v>1.7999999999999999E-2</v>
      </c>
      <c r="L93" s="184">
        <f t="shared" si="6"/>
        <v>288032817.73439634</v>
      </c>
      <c r="M93" s="147"/>
    </row>
    <row r="94" spans="1:13" s="27" customFormat="1" x14ac:dyDescent="0.3">
      <c r="B94" s="207"/>
      <c r="C94" s="38">
        <v>7</v>
      </c>
      <c r="D94" s="132">
        <v>1000000</v>
      </c>
      <c r="E94" s="174">
        <v>0</v>
      </c>
      <c r="F94" s="135">
        <v>750000</v>
      </c>
      <c r="G94" s="135">
        <v>500000</v>
      </c>
      <c r="H94" s="52">
        <f t="shared" si="5"/>
        <v>223778085.82624573</v>
      </c>
      <c r="I94" s="177">
        <v>1.7999999999999999E-2</v>
      </c>
      <c r="J94" s="31">
        <f t="shared" si="4"/>
        <v>71729822.627369747</v>
      </c>
      <c r="K94" s="35">
        <v>1.7999999999999999E-2</v>
      </c>
      <c r="L94" s="184">
        <f t="shared" si="6"/>
        <v>295507908.45361549</v>
      </c>
      <c r="M94" s="147"/>
    </row>
    <row r="95" spans="1:13" s="27" customFormat="1" x14ac:dyDescent="0.3">
      <c r="B95" s="207"/>
      <c r="C95" s="38">
        <v>8</v>
      </c>
      <c r="D95" s="132">
        <v>1000000</v>
      </c>
      <c r="E95" s="174">
        <v>0</v>
      </c>
      <c r="F95" s="135">
        <v>750000</v>
      </c>
      <c r="G95" s="135">
        <v>500000</v>
      </c>
      <c r="H95" s="52">
        <f t="shared" si="5"/>
        <v>229078591.37111816</v>
      </c>
      <c r="I95" s="177">
        <v>1.7999999999999999E-2</v>
      </c>
      <c r="J95" s="31">
        <f t="shared" si="4"/>
        <v>74038959.434662402</v>
      </c>
      <c r="K95" s="35">
        <v>1.7999999999999999E-2</v>
      </c>
      <c r="L95" s="184">
        <f t="shared" si="6"/>
        <v>303117550.80578053</v>
      </c>
      <c r="M95" s="147"/>
    </row>
    <row r="96" spans="1:13" s="27" customFormat="1" x14ac:dyDescent="0.3">
      <c r="B96" s="207"/>
      <c r="C96" s="38">
        <v>9</v>
      </c>
      <c r="D96" s="132">
        <v>1000000</v>
      </c>
      <c r="E96" s="174">
        <v>0</v>
      </c>
      <c r="F96" s="135">
        <v>750000</v>
      </c>
      <c r="G96" s="135">
        <v>500000</v>
      </c>
      <c r="H96" s="52">
        <f t="shared" si="5"/>
        <v>234474506.01579827</v>
      </c>
      <c r="I96" s="177">
        <v>1.7999999999999999E-2</v>
      </c>
      <c r="J96" s="31">
        <f t="shared" si="4"/>
        <v>76389660.704486325</v>
      </c>
      <c r="K96" s="35">
        <v>1.7999999999999999E-2</v>
      </c>
      <c r="L96" s="184">
        <f t="shared" si="6"/>
        <v>310864166.72028458</v>
      </c>
      <c r="M96" s="147"/>
    </row>
    <row r="97" spans="1:13" s="27" customFormat="1" x14ac:dyDescent="0.3">
      <c r="B97" s="207"/>
      <c r="C97" s="38">
        <v>10</v>
      </c>
      <c r="D97" s="132">
        <v>1000000</v>
      </c>
      <c r="E97" s="174">
        <v>0</v>
      </c>
      <c r="F97" s="135">
        <v>750000</v>
      </c>
      <c r="G97" s="135">
        <v>500000</v>
      </c>
      <c r="H97" s="52">
        <f t="shared" si="5"/>
        <v>239967547.12408262</v>
      </c>
      <c r="I97" s="177">
        <v>1.7999999999999999E-2</v>
      </c>
      <c r="J97" s="31">
        <f t="shared" si="4"/>
        <v>78782674.597167075</v>
      </c>
      <c r="K97" s="35">
        <v>1.7999999999999999E-2</v>
      </c>
      <c r="L97" s="184">
        <f t="shared" si="6"/>
        <v>318750221.7212497</v>
      </c>
      <c r="M97" s="147"/>
    </row>
    <row r="98" spans="1:13" s="27" customFormat="1" ht="17.25" thickBot="1" x14ac:dyDescent="0.35">
      <c r="B98" s="207"/>
      <c r="C98" s="40">
        <v>11</v>
      </c>
      <c r="D98" s="132">
        <v>1000000</v>
      </c>
      <c r="E98" s="174">
        <v>0</v>
      </c>
      <c r="F98" s="135">
        <v>750000</v>
      </c>
      <c r="G98" s="135">
        <v>500000</v>
      </c>
      <c r="H98" s="52">
        <f t="shared" si="5"/>
        <v>245559462.97231612</v>
      </c>
      <c r="I98" s="177">
        <v>1.7999999999999999E-2</v>
      </c>
      <c r="J98" s="31">
        <f t="shared" si="4"/>
        <v>81218762.739916086</v>
      </c>
      <c r="K98" s="142">
        <v>1.7999999999999999E-2</v>
      </c>
      <c r="L98" s="184">
        <f t="shared" si="6"/>
        <v>326778225.71223223</v>
      </c>
      <c r="M98" s="147"/>
    </row>
    <row r="99" spans="1:13" s="162" customFormat="1" ht="17.25" thickBot="1" x14ac:dyDescent="0.35">
      <c r="B99" s="207"/>
      <c r="C99" s="152">
        <v>12</v>
      </c>
      <c r="D99" s="153">
        <v>1000000</v>
      </c>
      <c r="E99" s="185">
        <v>0</v>
      </c>
      <c r="F99" s="154">
        <v>750000</v>
      </c>
      <c r="G99" s="154">
        <v>500000</v>
      </c>
      <c r="H99" s="155">
        <f t="shared" si="5"/>
        <v>251252033.30581781</v>
      </c>
      <c r="I99" s="156">
        <v>1.7999999999999999E-2</v>
      </c>
      <c r="J99" s="157">
        <f t="shared" si="4"/>
        <v>83698700.469234571</v>
      </c>
      <c r="K99" s="158">
        <v>1.7999999999999999E-2</v>
      </c>
      <c r="L99" s="186">
        <f t="shared" si="6"/>
        <v>334950733.77505237</v>
      </c>
      <c r="M99" s="194"/>
    </row>
    <row r="100" spans="1:13" s="27" customFormat="1" x14ac:dyDescent="0.3">
      <c r="A100" s="27">
        <v>9</v>
      </c>
      <c r="B100" s="207">
        <v>2030</v>
      </c>
      <c r="C100" s="37">
        <v>1</v>
      </c>
      <c r="D100" s="132">
        <v>1000000</v>
      </c>
      <c r="E100" s="174">
        <v>0</v>
      </c>
      <c r="F100" s="135">
        <v>750000</v>
      </c>
      <c r="G100" s="135">
        <v>500000</v>
      </c>
      <c r="H100" s="52">
        <f t="shared" si="5"/>
        <v>257047069.90532252</v>
      </c>
      <c r="I100" s="177">
        <v>1.7999999999999999E-2</v>
      </c>
      <c r="J100" s="31">
        <f t="shared" si="4"/>
        <v>85037495.271111503</v>
      </c>
      <c r="K100" s="141">
        <v>4.0000000000000001E-3</v>
      </c>
      <c r="L100" s="184">
        <f t="shared" si="6"/>
        <v>342084565.17643404</v>
      </c>
      <c r="M100" s="147"/>
    </row>
    <row r="101" spans="1:13" s="27" customFormat="1" x14ac:dyDescent="0.3">
      <c r="B101" s="207"/>
      <c r="C101" s="38">
        <v>2</v>
      </c>
      <c r="D101" s="132">
        <v>1000000</v>
      </c>
      <c r="E101" s="174">
        <v>0</v>
      </c>
      <c r="F101" s="135">
        <v>750000</v>
      </c>
      <c r="G101" s="135">
        <v>500000</v>
      </c>
      <c r="H101" s="52">
        <f t="shared" si="5"/>
        <v>262946417.16361833</v>
      </c>
      <c r="I101" s="177">
        <v>1.7999999999999999E-2</v>
      </c>
      <c r="J101" s="31">
        <f t="shared" si="4"/>
        <v>87586170.185991511</v>
      </c>
      <c r="K101" s="35">
        <v>1.7999999999999999E-2</v>
      </c>
      <c r="L101" s="184">
        <f t="shared" si="6"/>
        <v>350532587.34960985</v>
      </c>
      <c r="M101" s="147"/>
    </row>
    <row r="102" spans="1:13" s="27" customFormat="1" x14ac:dyDescent="0.3">
      <c r="B102" s="207"/>
      <c r="C102" s="38">
        <v>3</v>
      </c>
      <c r="D102" s="132">
        <v>1000000</v>
      </c>
      <c r="E102" s="174">
        <v>0</v>
      </c>
      <c r="F102" s="135">
        <v>750000</v>
      </c>
      <c r="G102" s="135">
        <v>500000</v>
      </c>
      <c r="H102" s="52">
        <f t="shared" si="5"/>
        <v>268951952.67256343</v>
      </c>
      <c r="I102" s="177">
        <v>1.7999999999999999E-2</v>
      </c>
      <c r="J102" s="31">
        <f t="shared" si="4"/>
        <v>90180721.249339357</v>
      </c>
      <c r="K102" s="35">
        <v>1.7999999999999999E-2</v>
      </c>
      <c r="L102" s="184">
        <f t="shared" si="6"/>
        <v>359132673.92190278</v>
      </c>
      <c r="M102" s="147"/>
    </row>
    <row r="103" spans="1:13" s="27" customFormat="1" x14ac:dyDescent="0.3">
      <c r="B103" s="207"/>
      <c r="C103" s="38">
        <v>4</v>
      </c>
      <c r="D103" s="132">
        <v>1000000</v>
      </c>
      <c r="E103" s="174">
        <v>0</v>
      </c>
      <c r="F103" s="135">
        <v>750000</v>
      </c>
      <c r="G103" s="135">
        <v>500000</v>
      </c>
      <c r="H103" s="52">
        <f t="shared" si="5"/>
        <v>275065587.82066959</v>
      </c>
      <c r="I103" s="177">
        <v>1.7999999999999999E-2</v>
      </c>
      <c r="J103" s="31">
        <f t="shared" si="4"/>
        <v>92821974.231827468</v>
      </c>
      <c r="K103" s="35">
        <v>1.7999999999999999E-2</v>
      </c>
      <c r="L103" s="184">
        <f t="shared" si="6"/>
        <v>367887562.05249703</v>
      </c>
      <c r="M103" s="147"/>
    </row>
    <row r="104" spans="1:13" s="27" customFormat="1" x14ac:dyDescent="0.3">
      <c r="B104" s="207"/>
      <c r="C104" s="38">
        <v>5</v>
      </c>
      <c r="D104" s="132">
        <v>1000000</v>
      </c>
      <c r="E104" s="174">
        <v>0</v>
      </c>
      <c r="F104" s="135">
        <v>750000</v>
      </c>
      <c r="G104" s="135">
        <v>500000</v>
      </c>
      <c r="H104" s="52">
        <f t="shared" si="5"/>
        <v>281289268.40144163</v>
      </c>
      <c r="I104" s="177">
        <v>1.7999999999999999E-2</v>
      </c>
      <c r="J104" s="31">
        <f t="shared" si="4"/>
        <v>95510769.768000364</v>
      </c>
      <c r="K104" s="35">
        <v>1.7999999999999999E-2</v>
      </c>
      <c r="L104" s="184">
        <f t="shared" si="6"/>
        <v>376800038.169442</v>
      </c>
      <c r="M104" s="147"/>
    </row>
    <row r="105" spans="1:13" s="27" customFormat="1" x14ac:dyDescent="0.3">
      <c r="B105" s="207"/>
      <c r="C105" s="38">
        <v>6</v>
      </c>
      <c r="D105" s="132">
        <v>1000000</v>
      </c>
      <c r="E105" s="174">
        <v>0</v>
      </c>
      <c r="F105" s="135">
        <v>750000</v>
      </c>
      <c r="G105" s="135">
        <v>500000</v>
      </c>
      <c r="H105" s="52">
        <f t="shared" si="5"/>
        <v>287624975.23266757</v>
      </c>
      <c r="I105" s="177">
        <v>1.7999999999999999E-2</v>
      </c>
      <c r="J105" s="31">
        <f t="shared" si="4"/>
        <v>98247963.623824373</v>
      </c>
      <c r="K105" s="35">
        <v>1.7999999999999999E-2</v>
      </c>
      <c r="L105" s="184">
        <f t="shared" si="6"/>
        <v>385872938.85649192</v>
      </c>
      <c r="M105" s="147"/>
    </row>
    <row r="106" spans="1:13" s="27" customFormat="1" x14ac:dyDescent="0.3">
      <c r="B106" s="207"/>
      <c r="C106" s="38">
        <v>7</v>
      </c>
      <c r="D106" s="132">
        <v>1000000</v>
      </c>
      <c r="E106" s="174">
        <v>0</v>
      </c>
      <c r="F106" s="135">
        <v>750000</v>
      </c>
      <c r="G106" s="135">
        <v>500000</v>
      </c>
      <c r="H106" s="52">
        <f t="shared" si="5"/>
        <v>294074724.78685558</v>
      </c>
      <c r="I106" s="177">
        <v>1.7999999999999999E-2</v>
      </c>
      <c r="J106" s="31">
        <f t="shared" si="4"/>
        <v>101034426.96905321</v>
      </c>
      <c r="K106" s="35">
        <v>1.7999999999999999E-2</v>
      </c>
      <c r="L106" s="184">
        <f t="shared" si="6"/>
        <v>395109151.75590879</v>
      </c>
      <c r="M106" s="147"/>
    </row>
    <row r="107" spans="1:13" s="27" customFormat="1" x14ac:dyDescent="0.3">
      <c r="B107" s="207"/>
      <c r="C107" s="38">
        <v>8</v>
      </c>
      <c r="D107" s="132">
        <v>1000000</v>
      </c>
      <c r="E107" s="174">
        <v>0</v>
      </c>
      <c r="F107" s="135">
        <v>750000</v>
      </c>
      <c r="G107" s="135">
        <v>500000</v>
      </c>
      <c r="H107" s="52">
        <f t="shared" si="5"/>
        <v>300640569.83301896</v>
      </c>
      <c r="I107" s="177">
        <v>1.7999999999999999E-2</v>
      </c>
      <c r="J107" s="31">
        <f t="shared" si="4"/>
        <v>103871046.65449616</v>
      </c>
      <c r="K107" s="35">
        <v>1.7999999999999999E-2</v>
      </c>
      <c r="L107" s="184">
        <f t="shared" si="6"/>
        <v>404511616.48751509</v>
      </c>
      <c r="M107" s="147"/>
    </row>
    <row r="108" spans="1:13" s="27" customFormat="1" x14ac:dyDescent="0.3">
      <c r="B108" s="207"/>
      <c r="C108" s="38">
        <v>9</v>
      </c>
      <c r="D108" s="132">
        <v>1000000</v>
      </c>
      <c r="E108" s="174">
        <v>0</v>
      </c>
      <c r="F108" s="135">
        <v>750000</v>
      </c>
      <c r="G108" s="135">
        <v>500000</v>
      </c>
      <c r="H108" s="52">
        <f t="shared" si="5"/>
        <v>307324600.09001333</v>
      </c>
      <c r="I108" s="177">
        <v>1.7999999999999999E-2</v>
      </c>
      <c r="J108" s="31">
        <f t="shared" si="4"/>
        <v>106758725.49427709</v>
      </c>
      <c r="K108" s="35">
        <v>1.7999999999999999E-2</v>
      </c>
      <c r="L108" s="184">
        <f t="shared" si="6"/>
        <v>414083325.58429039</v>
      </c>
      <c r="M108" s="147"/>
    </row>
    <row r="109" spans="1:13" s="27" customFormat="1" x14ac:dyDescent="0.3">
      <c r="B109" s="207"/>
      <c r="C109" s="38">
        <v>10</v>
      </c>
      <c r="D109" s="132">
        <v>1000000</v>
      </c>
      <c r="E109" s="174">
        <v>0</v>
      </c>
      <c r="F109" s="135">
        <v>750000</v>
      </c>
      <c r="G109" s="135">
        <v>500000</v>
      </c>
      <c r="H109" s="52">
        <f t="shared" si="5"/>
        <v>314128942.89163357</v>
      </c>
      <c r="I109" s="177">
        <v>1.7999999999999999E-2</v>
      </c>
      <c r="J109" s="31">
        <f t="shared" si="4"/>
        <v>109698382.55317408</v>
      </c>
      <c r="K109" s="35">
        <v>1.7999999999999999E-2</v>
      </c>
      <c r="L109" s="184">
        <f t="shared" si="6"/>
        <v>423827325.44480765</v>
      </c>
      <c r="M109" s="147"/>
    </row>
    <row r="110" spans="1:13" s="27" customFormat="1" ht="17.25" thickBot="1" x14ac:dyDescent="0.35">
      <c r="B110" s="207"/>
      <c r="C110" s="40">
        <v>11</v>
      </c>
      <c r="D110" s="132">
        <v>1000000</v>
      </c>
      <c r="E110" s="174">
        <v>0</v>
      </c>
      <c r="F110" s="135">
        <v>750000</v>
      </c>
      <c r="G110" s="135">
        <v>500000</v>
      </c>
      <c r="H110" s="52">
        <f t="shared" si="5"/>
        <v>321055763.86368299</v>
      </c>
      <c r="I110" s="177">
        <v>1.7999999999999999E-2</v>
      </c>
      <c r="J110" s="31">
        <f t="shared" si="4"/>
        <v>112690953.43913122</v>
      </c>
      <c r="K110" s="142">
        <v>1.7999999999999999E-2</v>
      </c>
      <c r="L110" s="184">
        <f t="shared" si="6"/>
        <v>433746717.30281419</v>
      </c>
      <c r="M110" s="147"/>
    </row>
    <row r="111" spans="1:13" s="162" customFormat="1" ht="17.25" thickBot="1" x14ac:dyDescent="0.35">
      <c r="B111" s="207"/>
      <c r="C111" s="152">
        <v>12</v>
      </c>
      <c r="D111" s="153">
        <v>1000000</v>
      </c>
      <c r="E111" s="185">
        <v>0</v>
      </c>
      <c r="F111" s="154">
        <v>750000</v>
      </c>
      <c r="G111" s="154">
        <v>500000</v>
      </c>
      <c r="H111" s="155">
        <f t="shared" si="5"/>
        <v>328107267.61322927</v>
      </c>
      <c r="I111" s="156">
        <v>1.7999999999999999E-2</v>
      </c>
      <c r="J111" s="157">
        <f t="shared" si="4"/>
        <v>115737390.60103558</v>
      </c>
      <c r="K111" s="158">
        <v>1.7999999999999999E-2</v>
      </c>
      <c r="L111" s="186">
        <f t="shared" si="6"/>
        <v>443844658.21426487</v>
      </c>
      <c r="M111" s="194"/>
    </row>
    <row r="112" spans="1:13" s="27" customFormat="1" x14ac:dyDescent="0.3">
      <c r="A112" s="27">
        <v>10</v>
      </c>
      <c r="B112" s="207">
        <v>2031</v>
      </c>
      <c r="C112" s="37">
        <v>1</v>
      </c>
      <c r="D112" s="132">
        <v>1000000</v>
      </c>
      <c r="E112" s="174">
        <v>0</v>
      </c>
      <c r="F112" s="135">
        <v>750000</v>
      </c>
      <c r="G112" s="135">
        <v>500000</v>
      </c>
      <c r="H112" s="52">
        <f t="shared" si="5"/>
        <v>335285698.43026739</v>
      </c>
      <c r="I112" s="177">
        <v>1.7999999999999999E-2</v>
      </c>
      <c r="J112" s="31">
        <f t="shared" si="4"/>
        <v>117204340.16343972</v>
      </c>
      <c r="K112" s="141">
        <v>4.0000000000000001E-3</v>
      </c>
      <c r="L112" s="184">
        <f t="shared" si="6"/>
        <v>452490038.59370708</v>
      </c>
      <c r="M112" s="147"/>
    </row>
    <row r="113" spans="1:13" s="27" customFormat="1" x14ac:dyDescent="0.3">
      <c r="B113" s="207"/>
      <c r="C113" s="38">
        <v>2</v>
      </c>
      <c r="D113" s="132">
        <v>1000000</v>
      </c>
      <c r="E113" s="174">
        <v>0</v>
      </c>
      <c r="F113" s="135">
        <v>750000</v>
      </c>
      <c r="G113" s="135">
        <v>500000</v>
      </c>
      <c r="H113" s="52">
        <f t="shared" si="5"/>
        <v>342593341.00201219</v>
      </c>
      <c r="I113" s="177">
        <v>1.7999999999999999E-2</v>
      </c>
      <c r="J113" s="31">
        <f t="shared" si="4"/>
        <v>120332018.28638163</v>
      </c>
      <c r="K113" s="35">
        <v>1.7999999999999999E-2</v>
      </c>
      <c r="L113" s="184">
        <f t="shared" si="6"/>
        <v>462925359.28839386</v>
      </c>
      <c r="M113" s="147"/>
    </row>
    <row r="114" spans="1:13" s="27" customFormat="1" x14ac:dyDescent="0.3">
      <c r="B114" s="207"/>
      <c r="C114" s="38">
        <v>3</v>
      </c>
      <c r="D114" s="132">
        <v>1000000</v>
      </c>
      <c r="E114" s="174">
        <v>0</v>
      </c>
      <c r="F114" s="135">
        <v>750000</v>
      </c>
      <c r="G114" s="135">
        <v>500000</v>
      </c>
      <c r="H114" s="52">
        <f t="shared" si="5"/>
        <v>350032521.14004838</v>
      </c>
      <c r="I114" s="177">
        <v>1.7999999999999999E-2</v>
      </c>
      <c r="J114" s="31">
        <f t="shared" si="4"/>
        <v>123515994.6155365</v>
      </c>
      <c r="K114" s="35">
        <v>1.7999999999999999E-2</v>
      </c>
      <c r="L114" s="184">
        <f t="shared" si="6"/>
        <v>473548515.7555849</v>
      </c>
      <c r="M114" s="147"/>
    </row>
    <row r="115" spans="1:13" s="27" customFormat="1" x14ac:dyDescent="0.3">
      <c r="B115" s="207"/>
      <c r="C115" s="38">
        <v>4</v>
      </c>
      <c r="D115" s="132">
        <v>1000000</v>
      </c>
      <c r="E115" s="174">
        <v>0</v>
      </c>
      <c r="F115" s="135">
        <v>750000</v>
      </c>
      <c r="G115" s="135">
        <v>500000</v>
      </c>
      <c r="H115" s="52">
        <f t="shared" si="5"/>
        <v>357605606.52056926</v>
      </c>
      <c r="I115" s="177">
        <v>1.7999999999999999E-2</v>
      </c>
      <c r="J115" s="31">
        <f t="shared" si="4"/>
        <v>126757282.51861615</v>
      </c>
      <c r="K115" s="35">
        <v>1.7999999999999999E-2</v>
      </c>
      <c r="L115" s="184">
        <f t="shared" si="6"/>
        <v>484362889.0391854</v>
      </c>
      <c r="M115" s="147"/>
    </row>
    <row r="116" spans="1:13" s="27" customFormat="1" x14ac:dyDescent="0.3">
      <c r="B116" s="207"/>
      <c r="C116" s="38">
        <v>5</v>
      </c>
      <c r="D116" s="132">
        <v>1000000</v>
      </c>
      <c r="E116" s="174">
        <v>0</v>
      </c>
      <c r="F116" s="135">
        <v>750000</v>
      </c>
      <c r="G116" s="135">
        <v>500000</v>
      </c>
      <c r="H116" s="52">
        <f t="shared" si="5"/>
        <v>365315007.43793952</v>
      </c>
      <c r="I116" s="177">
        <v>1.7999999999999999E-2</v>
      </c>
      <c r="J116" s="31">
        <f t="shared" si="4"/>
        <v>130056913.60395125</v>
      </c>
      <c r="K116" s="35">
        <v>1.7999999999999999E-2</v>
      </c>
      <c r="L116" s="184">
        <f t="shared" si="6"/>
        <v>495371921.04189074</v>
      </c>
      <c r="M116" s="147"/>
    </row>
    <row r="117" spans="1:13" s="27" customFormat="1" x14ac:dyDescent="0.3">
      <c r="B117" s="207"/>
      <c r="C117" s="38">
        <v>6</v>
      </c>
      <c r="D117" s="132">
        <v>1000000</v>
      </c>
      <c r="E117" s="174">
        <v>0</v>
      </c>
      <c r="F117" s="135">
        <v>750000</v>
      </c>
      <c r="G117" s="135">
        <v>500000</v>
      </c>
      <c r="H117" s="52">
        <f t="shared" si="5"/>
        <v>373163177.57182246</v>
      </c>
      <c r="I117" s="177">
        <v>1.7999999999999999E-2</v>
      </c>
      <c r="J117" s="31">
        <f t="shared" si="4"/>
        <v>133415938.04882237</v>
      </c>
      <c r="K117" s="35">
        <v>1.7999999999999999E-2</v>
      </c>
      <c r="L117" s="184">
        <f t="shared" si="6"/>
        <v>506579115.62064481</v>
      </c>
      <c r="M117" s="147"/>
    </row>
    <row r="118" spans="1:13" s="27" customFormat="1" x14ac:dyDescent="0.3">
      <c r="B118" s="207"/>
      <c r="C118" s="38">
        <v>7</v>
      </c>
      <c r="D118" s="132">
        <v>1000000</v>
      </c>
      <c r="E118" s="174">
        <v>0</v>
      </c>
      <c r="F118" s="135">
        <v>750000</v>
      </c>
      <c r="G118" s="135">
        <v>500000</v>
      </c>
      <c r="H118" s="52">
        <f t="shared" si="5"/>
        <v>381152614.76811528</v>
      </c>
      <c r="I118" s="177">
        <v>1.7999999999999999E-2</v>
      </c>
      <c r="J118" s="31">
        <f t="shared" si="4"/>
        <v>136835424.93370119</v>
      </c>
      <c r="K118" s="35">
        <v>1.7999999999999999E-2</v>
      </c>
      <c r="L118" s="184">
        <f t="shared" si="6"/>
        <v>517988039.70181644</v>
      </c>
      <c r="M118" s="147"/>
    </row>
    <row r="119" spans="1:13" s="27" customFormat="1" x14ac:dyDescent="0.3">
      <c r="B119" s="207"/>
      <c r="C119" s="38">
        <v>8</v>
      </c>
      <c r="D119" s="132">
        <v>1000000</v>
      </c>
      <c r="E119" s="174">
        <v>0</v>
      </c>
      <c r="F119" s="135">
        <v>750000</v>
      </c>
      <c r="G119" s="135">
        <v>500000</v>
      </c>
      <c r="H119" s="52">
        <f t="shared" si="5"/>
        <v>389285861.83394134</v>
      </c>
      <c r="I119" s="177">
        <v>1.7999999999999999E-2</v>
      </c>
      <c r="J119" s="31">
        <f t="shared" si="4"/>
        <v>140316462.58250782</v>
      </c>
      <c r="K119" s="35">
        <v>1.7999999999999999E-2</v>
      </c>
      <c r="L119" s="184">
        <f t="shared" si="6"/>
        <v>529602324.41644919</v>
      </c>
      <c r="M119" s="147"/>
    </row>
    <row r="120" spans="1:13" s="27" customFormat="1" x14ac:dyDescent="0.3">
      <c r="B120" s="207"/>
      <c r="C120" s="38">
        <v>9</v>
      </c>
      <c r="D120" s="132">
        <v>1000000</v>
      </c>
      <c r="E120" s="174">
        <v>0</v>
      </c>
      <c r="F120" s="135">
        <v>750000</v>
      </c>
      <c r="G120" s="135">
        <v>500000</v>
      </c>
      <c r="H120" s="52">
        <f t="shared" si="5"/>
        <v>397565507.34695226</v>
      </c>
      <c r="I120" s="177">
        <v>1.7999999999999999E-2</v>
      </c>
      <c r="J120" s="31">
        <f t="shared" si="4"/>
        <v>143860158.90899295</v>
      </c>
      <c r="K120" s="35">
        <v>1.7999999999999999E-2</v>
      </c>
      <c r="L120" s="184">
        <f t="shared" si="6"/>
        <v>541425666.25594521</v>
      </c>
      <c r="M120" s="147"/>
    </row>
    <row r="121" spans="1:13" s="27" customFormat="1" x14ac:dyDescent="0.3">
      <c r="B121" s="207"/>
      <c r="C121" s="38">
        <v>10</v>
      </c>
      <c r="D121" s="132">
        <v>1000000</v>
      </c>
      <c r="E121" s="174">
        <v>0</v>
      </c>
      <c r="F121" s="135">
        <v>750000</v>
      </c>
      <c r="G121" s="135">
        <v>500000</v>
      </c>
      <c r="H121" s="52">
        <f t="shared" si="5"/>
        <v>405994186.47919738</v>
      </c>
      <c r="I121" s="177">
        <v>1.7999999999999999E-2</v>
      </c>
      <c r="J121" s="31">
        <f t="shared" si="4"/>
        <v>147467641.76935482</v>
      </c>
      <c r="K121" s="35">
        <v>1.7999999999999999E-2</v>
      </c>
      <c r="L121" s="184">
        <f t="shared" si="6"/>
        <v>553461828.2485522</v>
      </c>
      <c r="M121" s="147"/>
    </row>
    <row r="122" spans="1:13" s="27" customFormat="1" ht="17.25" thickBot="1" x14ac:dyDescent="0.35">
      <c r="B122" s="207"/>
      <c r="C122" s="40">
        <v>11</v>
      </c>
      <c r="D122" s="132">
        <v>1000000</v>
      </c>
      <c r="E122" s="174">
        <v>0</v>
      </c>
      <c r="F122" s="135">
        <v>750000</v>
      </c>
      <c r="G122" s="135">
        <v>500000</v>
      </c>
      <c r="H122" s="52">
        <f t="shared" si="5"/>
        <v>414574581.83582294</v>
      </c>
      <c r="I122" s="177">
        <v>1.7999999999999999E-2</v>
      </c>
      <c r="J122" s="31">
        <f t="shared" si="4"/>
        <v>151140059.3212032</v>
      </c>
      <c r="K122" s="142">
        <v>1.7999999999999999E-2</v>
      </c>
      <c r="L122" s="184">
        <f t="shared" si="6"/>
        <v>565714641.15702617</v>
      </c>
      <c r="M122" s="147"/>
    </row>
    <row r="123" spans="1:13" s="162" customFormat="1" ht="17.25" thickBot="1" x14ac:dyDescent="0.35">
      <c r="B123" s="207"/>
      <c r="C123" s="152">
        <v>12</v>
      </c>
      <c r="D123" s="153">
        <v>1000000</v>
      </c>
      <c r="E123" s="185">
        <v>0</v>
      </c>
      <c r="F123" s="154">
        <v>750000</v>
      </c>
      <c r="G123" s="154">
        <v>500000</v>
      </c>
      <c r="H123" s="155">
        <f t="shared" si="5"/>
        <v>423309424.30886775</v>
      </c>
      <c r="I123" s="156">
        <v>1.7999999999999999E-2</v>
      </c>
      <c r="J123" s="157">
        <f t="shared" si="4"/>
        <v>154878580.38898486</v>
      </c>
      <c r="K123" s="158">
        <v>1.7999999999999999E-2</v>
      </c>
      <c r="L123" s="186">
        <f t="shared" si="6"/>
        <v>578188004.69785261</v>
      </c>
      <c r="M123" s="194"/>
    </row>
    <row r="124" spans="1:13" s="27" customFormat="1" x14ac:dyDescent="0.3">
      <c r="A124" s="27">
        <v>11</v>
      </c>
      <c r="B124" s="207">
        <v>2032</v>
      </c>
      <c r="C124" s="37">
        <v>1</v>
      </c>
      <c r="D124" s="132">
        <v>1000000</v>
      </c>
      <c r="E124" s="174">
        <v>0</v>
      </c>
      <c r="F124" s="135">
        <v>750000</v>
      </c>
      <c r="G124" s="135">
        <v>500000</v>
      </c>
      <c r="H124" s="52">
        <f t="shared" si="5"/>
        <v>432201493.94642735</v>
      </c>
      <c r="I124" s="177">
        <v>1.7999999999999999E-2</v>
      </c>
      <c r="J124" s="31">
        <f t="shared" si="4"/>
        <v>156502094.7105408</v>
      </c>
      <c r="K124" s="141">
        <v>4.0000000000000001E-3</v>
      </c>
      <c r="L124" s="184">
        <f t="shared" si="6"/>
        <v>588703588.65696812</v>
      </c>
      <c r="M124" s="147"/>
    </row>
    <row r="125" spans="1:13" s="27" customFormat="1" x14ac:dyDescent="0.3">
      <c r="B125" s="207"/>
      <c r="C125" s="38">
        <v>2</v>
      </c>
      <c r="D125" s="132">
        <v>1000000</v>
      </c>
      <c r="E125" s="174">
        <v>0</v>
      </c>
      <c r="F125" s="135">
        <v>750000</v>
      </c>
      <c r="G125" s="135">
        <v>500000</v>
      </c>
      <c r="H125" s="52">
        <f t="shared" si="5"/>
        <v>441253620.83746302</v>
      </c>
      <c r="I125" s="177">
        <v>1.7999999999999999E-2</v>
      </c>
      <c r="J125" s="31">
        <f t="shared" si="4"/>
        <v>160337132.41533053</v>
      </c>
      <c r="K125" s="35">
        <v>1.7999999999999999E-2</v>
      </c>
      <c r="L125" s="184">
        <f t="shared" si="6"/>
        <v>601590753.25279355</v>
      </c>
      <c r="M125" s="147"/>
    </row>
    <row r="126" spans="1:13" s="27" customFormat="1" x14ac:dyDescent="0.3">
      <c r="B126" s="207"/>
      <c r="C126" s="38">
        <v>3</v>
      </c>
      <c r="D126" s="132">
        <v>1000000</v>
      </c>
      <c r="E126" s="174">
        <v>0</v>
      </c>
      <c r="F126" s="135">
        <v>750000</v>
      </c>
      <c r="G126" s="135">
        <v>500000</v>
      </c>
      <c r="H126" s="52">
        <f t="shared" si="5"/>
        <v>450468686.01253736</v>
      </c>
      <c r="I126" s="177">
        <v>1.7999999999999999E-2</v>
      </c>
      <c r="J126" s="31">
        <f t="shared" si="4"/>
        <v>164241200.79880649</v>
      </c>
      <c r="K126" s="35">
        <v>1.7999999999999999E-2</v>
      </c>
      <c r="L126" s="184">
        <f t="shared" si="6"/>
        <v>614709886.81134391</v>
      </c>
      <c r="M126" s="147"/>
    </row>
    <row r="127" spans="1:13" s="27" customFormat="1" x14ac:dyDescent="0.3">
      <c r="B127" s="207"/>
      <c r="C127" s="38">
        <v>4</v>
      </c>
      <c r="D127" s="132">
        <v>1000000</v>
      </c>
      <c r="E127" s="174">
        <v>0</v>
      </c>
      <c r="F127" s="135">
        <v>750000</v>
      </c>
      <c r="G127" s="135">
        <v>500000</v>
      </c>
      <c r="H127" s="52">
        <f t="shared" si="5"/>
        <v>459849622.36076301</v>
      </c>
      <c r="I127" s="177">
        <v>1.7999999999999999E-2</v>
      </c>
      <c r="J127" s="31">
        <f t="shared" si="4"/>
        <v>168215542.413185</v>
      </c>
      <c r="K127" s="35">
        <v>1.7999999999999999E-2</v>
      </c>
      <c r="L127" s="184">
        <f t="shared" si="6"/>
        <v>628065164.77394795</v>
      </c>
      <c r="M127" s="147"/>
    </row>
    <row r="128" spans="1:13" s="27" customFormat="1" x14ac:dyDescent="0.3">
      <c r="B128" s="207"/>
      <c r="C128" s="38">
        <v>5</v>
      </c>
      <c r="D128" s="132">
        <v>1000000</v>
      </c>
      <c r="E128" s="174">
        <v>0</v>
      </c>
      <c r="F128" s="135">
        <v>750000</v>
      </c>
      <c r="G128" s="135">
        <v>500000</v>
      </c>
      <c r="H128" s="52">
        <f t="shared" si="5"/>
        <v>469399415.56325674</v>
      </c>
      <c r="I128" s="177">
        <v>1.7999999999999999E-2</v>
      </c>
      <c r="J128" s="31">
        <f t="shared" si="4"/>
        <v>172261422.17662233</v>
      </c>
      <c r="K128" s="35">
        <v>1.7999999999999999E-2</v>
      </c>
      <c r="L128" s="184">
        <f t="shared" si="6"/>
        <v>641660837.73987913</v>
      </c>
      <c r="M128" s="147"/>
    </row>
    <row r="129" spans="1:13" s="27" customFormat="1" x14ac:dyDescent="0.3">
      <c r="B129" s="207"/>
      <c r="C129" s="38">
        <v>6</v>
      </c>
      <c r="D129" s="132">
        <v>1000000</v>
      </c>
      <c r="E129" s="174">
        <v>0</v>
      </c>
      <c r="F129" s="135">
        <v>750000</v>
      </c>
      <c r="G129" s="135">
        <v>500000</v>
      </c>
      <c r="H129" s="52">
        <f t="shared" si="5"/>
        <v>479121105.04339534</v>
      </c>
      <c r="I129" s="177">
        <v>1.7999999999999999E-2</v>
      </c>
      <c r="J129" s="31">
        <f t="shared" si="4"/>
        <v>176380127.77580154</v>
      </c>
      <c r="K129" s="35">
        <v>1.7999999999999999E-2</v>
      </c>
      <c r="L129" s="184">
        <f t="shared" si="6"/>
        <v>655501232.81919694</v>
      </c>
      <c r="M129" s="147"/>
    </row>
    <row r="130" spans="1:13" s="27" customFormat="1" x14ac:dyDescent="0.3">
      <c r="B130" s="207"/>
      <c r="C130" s="38">
        <v>7</v>
      </c>
      <c r="D130" s="132">
        <v>1000000</v>
      </c>
      <c r="E130" s="174">
        <v>0</v>
      </c>
      <c r="F130" s="135">
        <v>750000</v>
      </c>
      <c r="G130" s="135">
        <v>500000</v>
      </c>
      <c r="H130" s="52">
        <f t="shared" si="5"/>
        <v>489017784.93417645</v>
      </c>
      <c r="I130" s="177">
        <v>1.7999999999999999E-2</v>
      </c>
      <c r="J130" s="31">
        <f t="shared" si="4"/>
        <v>180572970.07576597</v>
      </c>
      <c r="K130" s="35">
        <v>1.7999999999999999E-2</v>
      </c>
      <c r="L130" s="184">
        <f t="shared" si="6"/>
        <v>669590755.00994241</v>
      </c>
      <c r="M130" s="147"/>
    </row>
    <row r="131" spans="1:13" s="27" customFormat="1" x14ac:dyDescent="0.3">
      <c r="B131" s="207"/>
      <c r="C131" s="38">
        <v>8</v>
      </c>
      <c r="D131" s="132">
        <v>1000000</v>
      </c>
      <c r="E131" s="174">
        <v>0</v>
      </c>
      <c r="F131" s="135">
        <v>750000</v>
      </c>
      <c r="G131" s="135">
        <v>500000</v>
      </c>
      <c r="H131" s="52">
        <f t="shared" si="5"/>
        <v>499092605.06299162</v>
      </c>
      <c r="I131" s="177">
        <v>1.7999999999999999E-2</v>
      </c>
      <c r="J131" s="31">
        <f t="shared" si="4"/>
        <v>184841283.53712976</v>
      </c>
      <c r="K131" s="35">
        <v>1.7999999999999999E-2</v>
      </c>
      <c r="L131" s="184">
        <f t="shared" si="6"/>
        <v>683933888.60012138</v>
      </c>
      <c r="M131" s="147"/>
    </row>
    <row r="132" spans="1:13" s="27" customFormat="1" x14ac:dyDescent="0.3">
      <c r="B132" s="207"/>
      <c r="C132" s="38">
        <v>9</v>
      </c>
      <c r="D132" s="132">
        <v>1000000</v>
      </c>
      <c r="E132" s="174">
        <v>0</v>
      </c>
      <c r="F132" s="135">
        <v>750000</v>
      </c>
      <c r="G132" s="135">
        <v>500000</v>
      </c>
      <c r="H132" s="52">
        <f t="shared" si="5"/>
        <v>509348771.95412546</v>
      </c>
      <c r="I132" s="177">
        <v>1.7999999999999999E-2</v>
      </c>
      <c r="J132" s="31">
        <f t="shared" si="4"/>
        <v>189186426.64079809</v>
      </c>
      <c r="K132" s="35">
        <v>1.7999999999999999E-2</v>
      </c>
      <c r="L132" s="184">
        <f t="shared" si="6"/>
        <v>698535198.5949235</v>
      </c>
      <c r="M132" s="147"/>
    </row>
    <row r="133" spans="1:13" s="27" customFormat="1" x14ac:dyDescent="0.3">
      <c r="B133" s="207"/>
      <c r="C133" s="38">
        <v>10</v>
      </c>
      <c r="D133" s="132">
        <v>1000000</v>
      </c>
      <c r="E133" s="174">
        <v>0</v>
      </c>
      <c r="F133" s="135">
        <v>750000</v>
      </c>
      <c r="G133" s="135">
        <v>500000</v>
      </c>
      <c r="H133" s="52">
        <f t="shared" si="5"/>
        <v>519789549.84929973</v>
      </c>
      <c r="I133" s="177">
        <v>1.7999999999999999E-2</v>
      </c>
      <c r="J133" s="31">
        <f t="shared" si="4"/>
        <v>193609782.32033247</v>
      </c>
      <c r="K133" s="35">
        <v>1.7999999999999999E-2</v>
      </c>
      <c r="L133" s="184">
        <f t="shared" si="6"/>
        <v>713399332.1696322</v>
      </c>
      <c r="M133" s="147"/>
    </row>
    <row r="134" spans="1:13" s="27" customFormat="1" ht="18" customHeight="1" thickBot="1" x14ac:dyDescent="0.35">
      <c r="B134" s="207"/>
      <c r="C134" s="40">
        <v>11</v>
      </c>
      <c r="D134" s="132">
        <v>1000000</v>
      </c>
      <c r="E134" s="174">
        <v>0</v>
      </c>
      <c r="F134" s="135">
        <v>750000</v>
      </c>
      <c r="G134" s="135">
        <v>500000</v>
      </c>
      <c r="H134" s="52">
        <f t="shared" si="5"/>
        <v>530418261.7465871</v>
      </c>
      <c r="I134" s="177">
        <v>1.7999999999999999E-2</v>
      </c>
      <c r="J134" s="31">
        <f t="shared" si="4"/>
        <v>198112758.40209845</v>
      </c>
      <c r="K134" s="142">
        <v>1.7999999999999999E-2</v>
      </c>
      <c r="L134" s="184">
        <f t="shared" si="6"/>
        <v>728531020.14868557</v>
      </c>
      <c r="M134" s="147"/>
    </row>
    <row r="135" spans="1:13" s="162" customFormat="1" ht="17.25" thickBot="1" x14ac:dyDescent="0.35">
      <c r="B135" s="207"/>
      <c r="C135" s="152">
        <v>12</v>
      </c>
      <c r="D135" s="153">
        <v>1000000</v>
      </c>
      <c r="E135" s="185">
        <v>0</v>
      </c>
      <c r="F135" s="154">
        <v>750000</v>
      </c>
      <c r="G135" s="154">
        <v>500000</v>
      </c>
      <c r="H135" s="155">
        <f t="shared" si="5"/>
        <v>541238290.45802569</v>
      </c>
      <c r="I135" s="156">
        <v>1.7999999999999999E-2</v>
      </c>
      <c r="J135" s="157">
        <f t="shared" si="4"/>
        <v>202696788.05333623</v>
      </c>
      <c r="K135" s="158">
        <v>1.7999999999999999E-2</v>
      </c>
      <c r="L135" s="186">
        <f t="shared" si="6"/>
        <v>743935078.51136196</v>
      </c>
      <c r="M135" s="194"/>
    </row>
    <row r="136" spans="1:13" s="49" customFormat="1" x14ac:dyDescent="0.3">
      <c r="A136" s="43">
        <v>12</v>
      </c>
      <c r="B136" s="207">
        <v>2033</v>
      </c>
      <c r="C136" s="48">
        <v>1</v>
      </c>
      <c r="D136" s="132">
        <v>1000000</v>
      </c>
      <c r="E136" s="174">
        <v>0</v>
      </c>
      <c r="F136" s="135">
        <v>750000</v>
      </c>
      <c r="G136" s="135">
        <v>500000</v>
      </c>
      <c r="H136" s="52">
        <f t="shared" si="5"/>
        <v>552253079.68627012</v>
      </c>
      <c r="I136" s="177">
        <v>1.7999999999999999E-2</v>
      </c>
      <c r="J136" s="31">
        <f t="shared" si="4"/>
        <v>204511575.20554957</v>
      </c>
      <c r="K136" s="141">
        <v>4.0000000000000001E-3</v>
      </c>
      <c r="L136" s="184">
        <f t="shared" si="6"/>
        <v>756764654.89181972</v>
      </c>
    </row>
    <row r="137" spans="1:13" x14ac:dyDescent="0.3">
      <c r="A137" s="27"/>
      <c r="B137" s="207"/>
      <c r="C137" s="38">
        <v>2</v>
      </c>
      <c r="D137" s="132">
        <v>1000000</v>
      </c>
      <c r="E137" s="174">
        <v>0</v>
      </c>
      <c r="F137" s="135">
        <v>750000</v>
      </c>
      <c r="G137" s="135">
        <v>500000</v>
      </c>
      <c r="H137" s="52">
        <f t="shared" si="5"/>
        <v>563466135.12062299</v>
      </c>
      <c r="I137" s="177">
        <v>1.7999999999999999E-2</v>
      </c>
      <c r="J137" s="31">
        <f t="shared" si="4"/>
        <v>209210783.55924946</v>
      </c>
      <c r="K137" s="35">
        <v>1.7999999999999999E-2</v>
      </c>
      <c r="L137" s="184">
        <f t="shared" si="6"/>
        <v>772676918.67987251</v>
      </c>
    </row>
    <row r="138" spans="1:13" x14ac:dyDescent="0.3">
      <c r="A138" s="27"/>
      <c r="B138" s="207"/>
      <c r="C138" s="38">
        <v>3</v>
      </c>
      <c r="D138" s="132">
        <v>1000000</v>
      </c>
      <c r="E138" s="174">
        <v>0</v>
      </c>
      <c r="F138" s="135">
        <v>750000</v>
      </c>
      <c r="G138" s="135">
        <v>500000</v>
      </c>
      <c r="H138" s="52">
        <f t="shared" si="5"/>
        <v>574881025.55279422</v>
      </c>
      <c r="I138" s="177">
        <v>1.7999999999999999E-2</v>
      </c>
      <c r="J138" s="31">
        <f t="shared" si="4"/>
        <v>213994577.66331595</v>
      </c>
      <c r="K138" s="35">
        <v>1.7999999999999999E-2</v>
      </c>
      <c r="L138" s="184">
        <f t="shared" si="6"/>
        <v>788875603.21611023</v>
      </c>
    </row>
    <row r="139" spans="1:13" x14ac:dyDescent="0.3">
      <c r="A139" s="27"/>
      <c r="B139" s="207"/>
      <c r="C139" s="38">
        <v>4</v>
      </c>
      <c r="D139" s="132">
        <v>1000000</v>
      </c>
      <c r="E139" s="174">
        <v>0</v>
      </c>
      <c r="F139" s="135">
        <v>750000</v>
      </c>
      <c r="G139" s="135">
        <v>500000</v>
      </c>
      <c r="H139" s="52">
        <f t="shared" si="5"/>
        <v>586501384.01274455</v>
      </c>
      <c r="I139" s="177">
        <v>1.7999999999999999E-2</v>
      </c>
      <c r="J139" s="31">
        <f t="shared" si="4"/>
        <v>218864480.06125563</v>
      </c>
      <c r="K139" s="35">
        <v>1.7999999999999999E-2</v>
      </c>
      <c r="L139" s="184">
        <f t="shared" si="6"/>
        <v>805365864.07400012</v>
      </c>
    </row>
    <row r="140" spans="1:13" x14ac:dyDescent="0.3">
      <c r="A140" s="27"/>
      <c r="B140" s="207"/>
      <c r="C140" s="38">
        <v>5</v>
      </c>
      <c r="D140" s="132">
        <v>1000000</v>
      </c>
      <c r="E140" s="174">
        <v>0</v>
      </c>
      <c r="F140" s="135">
        <v>750000</v>
      </c>
      <c r="G140" s="135">
        <v>500000</v>
      </c>
      <c r="H140" s="52">
        <f t="shared" si="5"/>
        <v>598330908.92497396</v>
      </c>
      <c r="I140" s="177">
        <v>1.7999999999999999E-2</v>
      </c>
      <c r="J140" s="31">
        <f t="shared" si="4"/>
        <v>223822040.70235825</v>
      </c>
      <c r="K140" s="35">
        <v>1.7999999999999999E-2</v>
      </c>
      <c r="L140" s="184">
        <f t="shared" si="6"/>
        <v>822152949.62733221</v>
      </c>
    </row>
    <row r="141" spans="1:13" x14ac:dyDescent="0.3">
      <c r="A141" s="27"/>
      <c r="B141" s="207"/>
      <c r="C141" s="38">
        <v>6</v>
      </c>
      <c r="D141" s="132">
        <v>1000000</v>
      </c>
      <c r="E141" s="174">
        <v>0</v>
      </c>
      <c r="F141" s="135">
        <v>750000</v>
      </c>
      <c r="G141" s="135">
        <v>500000</v>
      </c>
      <c r="H141" s="52">
        <f t="shared" si="5"/>
        <v>610373365.28562355</v>
      </c>
      <c r="I141" s="177">
        <v>1.7999999999999999E-2</v>
      </c>
      <c r="J141" s="31">
        <f t="shared" si="4"/>
        <v>228868837.43500069</v>
      </c>
      <c r="K141" s="35">
        <v>1.7999999999999999E-2</v>
      </c>
      <c r="L141" s="184">
        <f t="shared" si="6"/>
        <v>839242202.72062421</v>
      </c>
    </row>
    <row r="142" spans="1:13" x14ac:dyDescent="0.3">
      <c r="A142" s="27"/>
      <c r="B142" s="207"/>
      <c r="C142" s="38">
        <v>7</v>
      </c>
      <c r="D142" s="132">
        <v>1000000</v>
      </c>
      <c r="E142" s="174">
        <v>0</v>
      </c>
      <c r="F142" s="135">
        <v>750000</v>
      </c>
      <c r="G142" s="135">
        <v>500000</v>
      </c>
      <c r="H142" s="52">
        <f t="shared" si="5"/>
        <v>622632585.86076474</v>
      </c>
      <c r="I142" s="177">
        <v>1.7999999999999999E-2</v>
      </c>
      <c r="J142" s="31">
        <f t="shared" si="4"/>
        <v>234006476.5088307</v>
      </c>
      <c r="K142" s="35">
        <v>1.7999999999999999E-2</v>
      </c>
      <c r="L142" s="184">
        <f t="shared" si="6"/>
        <v>856639062.36959541</v>
      </c>
    </row>
    <row r="143" spans="1:13" x14ac:dyDescent="0.3">
      <c r="A143" s="27"/>
      <c r="B143" s="207"/>
      <c r="C143" s="38">
        <v>8</v>
      </c>
      <c r="D143" s="132">
        <v>1000000</v>
      </c>
      <c r="E143" s="174">
        <v>0</v>
      </c>
      <c r="F143" s="135">
        <v>750000</v>
      </c>
      <c r="G143" s="135">
        <v>500000</v>
      </c>
      <c r="H143" s="52">
        <f t="shared" si="5"/>
        <v>635112472.40625846</v>
      </c>
      <c r="I143" s="177">
        <v>1.7999999999999999E-2</v>
      </c>
      <c r="J143" s="31">
        <f t="shared" si="4"/>
        <v>239236593.08598965</v>
      </c>
      <c r="K143" s="35">
        <v>1.7999999999999999E-2</v>
      </c>
      <c r="L143" s="184">
        <f t="shared" si="6"/>
        <v>874349065.49224806</v>
      </c>
    </row>
    <row r="144" spans="1:13" x14ac:dyDescent="0.3">
      <c r="A144" s="27"/>
      <c r="B144" s="207"/>
      <c r="C144" s="38">
        <v>9</v>
      </c>
      <c r="D144" s="132">
        <v>1000000</v>
      </c>
      <c r="E144" s="174">
        <v>0</v>
      </c>
      <c r="F144" s="135">
        <v>750000</v>
      </c>
      <c r="G144" s="135">
        <v>500000</v>
      </c>
      <c r="H144" s="52">
        <f t="shared" si="5"/>
        <v>647816996.90957117</v>
      </c>
      <c r="I144" s="177">
        <v>1.7999999999999999E-2</v>
      </c>
      <c r="J144" s="31">
        <f t="shared" si="4"/>
        <v>244560851.76153746</v>
      </c>
      <c r="K144" s="35">
        <v>1.7999999999999999E-2</v>
      </c>
      <c r="L144" s="184">
        <f t="shared" si="6"/>
        <v>892377848.6711086</v>
      </c>
    </row>
    <row r="145" spans="1:12" x14ac:dyDescent="0.3">
      <c r="A145" s="27"/>
      <c r="B145" s="207"/>
      <c r="C145" s="38">
        <v>10</v>
      </c>
      <c r="D145" s="132">
        <v>1000000</v>
      </c>
      <c r="E145" s="174">
        <v>0</v>
      </c>
      <c r="F145" s="135">
        <v>750000</v>
      </c>
      <c r="G145" s="135">
        <v>500000</v>
      </c>
      <c r="H145" s="52">
        <f t="shared" si="5"/>
        <v>660750202.85394347</v>
      </c>
      <c r="I145" s="177">
        <v>1.7999999999999999E-2</v>
      </c>
      <c r="J145" s="31">
        <f t="shared" si="4"/>
        <v>249980947.09324515</v>
      </c>
      <c r="K145" s="35">
        <v>1.7999999999999999E-2</v>
      </c>
      <c r="L145" s="184">
        <f t="shared" si="6"/>
        <v>910731149.94718862</v>
      </c>
    </row>
    <row r="146" spans="1:12" ht="17.25" thickBot="1" x14ac:dyDescent="0.35">
      <c r="A146" s="27"/>
      <c r="B146" s="207"/>
      <c r="C146" s="40">
        <v>11</v>
      </c>
      <c r="D146" s="132">
        <v>1000000</v>
      </c>
      <c r="E146" s="174">
        <v>0</v>
      </c>
      <c r="F146" s="135">
        <v>750000</v>
      </c>
      <c r="G146" s="135">
        <v>500000</v>
      </c>
      <c r="H146" s="52">
        <f t="shared" si="5"/>
        <v>673916206.50531447</v>
      </c>
      <c r="I146" s="177">
        <v>1.7999999999999999E-2</v>
      </c>
      <c r="J146" s="31">
        <f t="shared" si="4"/>
        <v>255498604.14092356</v>
      </c>
      <c r="K146" s="142">
        <v>1.7999999999999999E-2</v>
      </c>
      <c r="L146" s="184">
        <f t="shared" si="6"/>
        <v>929414810.64623809</v>
      </c>
    </row>
    <row r="147" spans="1:12" s="195" customFormat="1" ht="17.25" thickBot="1" x14ac:dyDescent="0.35">
      <c r="A147" s="162"/>
      <c r="B147" s="207"/>
      <c r="C147" s="152">
        <v>12</v>
      </c>
      <c r="D147" s="153">
        <v>1000000</v>
      </c>
      <c r="E147" s="185">
        <v>0</v>
      </c>
      <c r="F147" s="154">
        <v>750000</v>
      </c>
      <c r="G147" s="154">
        <v>500000</v>
      </c>
      <c r="H147" s="155">
        <f t="shared" si="5"/>
        <v>687319198.22241008</v>
      </c>
      <c r="I147" s="156">
        <v>1.7999999999999999E-2</v>
      </c>
      <c r="J147" s="157">
        <f t="shared" si="4"/>
        <v>261115579.01546019</v>
      </c>
      <c r="K147" s="158">
        <v>1.7999999999999999E-2</v>
      </c>
      <c r="L147" s="186">
        <f t="shared" si="6"/>
        <v>948434777.23787022</v>
      </c>
    </row>
    <row r="148" spans="1:12" x14ac:dyDescent="0.3">
      <c r="A148" s="27">
        <v>13</v>
      </c>
      <c r="B148" s="207">
        <v>2034</v>
      </c>
      <c r="C148" s="37">
        <v>1</v>
      </c>
      <c r="D148" s="132">
        <v>1000000</v>
      </c>
      <c r="E148" s="174">
        <v>0</v>
      </c>
      <c r="F148" s="135">
        <v>750000</v>
      </c>
      <c r="G148" s="135">
        <v>500000</v>
      </c>
      <c r="H148" s="52">
        <f t="shared" si="5"/>
        <v>700963443.7904135</v>
      </c>
      <c r="I148" s="177">
        <v>1.7999999999999999E-2</v>
      </c>
      <c r="J148" s="31">
        <f t="shared" si="4"/>
        <v>263164041.33152205</v>
      </c>
      <c r="K148" s="141">
        <v>4.0000000000000001E-3</v>
      </c>
      <c r="L148" s="184">
        <f t="shared" si="6"/>
        <v>964127485.12193561</v>
      </c>
    </row>
    <row r="149" spans="1:12" x14ac:dyDescent="0.3">
      <c r="A149" s="27"/>
      <c r="B149" s="207"/>
      <c r="C149" s="38">
        <v>2</v>
      </c>
      <c r="D149" s="132">
        <v>1000000</v>
      </c>
      <c r="E149" s="174">
        <v>0</v>
      </c>
      <c r="F149" s="135">
        <v>750000</v>
      </c>
      <c r="G149" s="135">
        <v>500000</v>
      </c>
      <c r="H149" s="52">
        <f t="shared" si="5"/>
        <v>714853285.77864099</v>
      </c>
      <c r="I149" s="177">
        <v>1.7999999999999999E-2</v>
      </c>
      <c r="J149" s="31">
        <f t="shared" ref="J149:J212" si="7" xml:space="preserve"> (J148 + D149 - E149) + ((J148 + D149 - E149) * K149)</f>
        <v>268918994.07548946</v>
      </c>
      <c r="K149" s="35">
        <v>1.7999999999999999E-2</v>
      </c>
      <c r="L149" s="184">
        <f t="shared" si="6"/>
        <v>983772279.85413051</v>
      </c>
    </row>
    <row r="150" spans="1:12" x14ac:dyDescent="0.3">
      <c r="A150" s="27"/>
      <c r="B150" s="207"/>
      <c r="C150" s="38">
        <v>3</v>
      </c>
      <c r="D150" s="132">
        <v>1000000</v>
      </c>
      <c r="E150" s="174">
        <v>0</v>
      </c>
      <c r="F150" s="135">
        <v>750000</v>
      </c>
      <c r="G150" s="135">
        <v>500000</v>
      </c>
      <c r="H150" s="52">
        <f t="shared" ref="H150:H213" si="8" xml:space="preserve"> (H149 + G150 + F150) + ((H149 + G150 + F150) * I150 )</f>
        <v>728993144.92265654</v>
      </c>
      <c r="I150" s="177">
        <v>1.7999999999999999E-2</v>
      </c>
      <c r="J150" s="31">
        <f t="shared" si="7"/>
        <v>274777535.96884829</v>
      </c>
      <c r="K150" s="35">
        <v>1.7999999999999999E-2</v>
      </c>
      <c r="L150" s="184">
        <f t="shared" ref="L150:L213" si="9" xml:space="preserve"> H150 + J150</f>
        <v>1003770680.8915048</v>
      </c>
    </row>
    <row r="151" spans="1:12" x14ac:dyDescent="0.3">
      <c r="A151" s="27"/>
      <c r="B151" s="207"/>
      <c r="C151" s="38">
        <v>4</v>
      </c>
      <c r="D151" s="132">
        <v>1000000</v>
      </c>
      <c r="E151" s="174">
        <v>0</v>
      </c>
      <c r="F151" s="135">
        <v>750000</v>
      </c>
      <c r="G151" s="135">
        <v>500000</v>
      </c>
      <c r="H151" s="52">
        <f t="shared" si="8"/>
        <v>743387521.53126431</v>
      </c>
      <c r="I151" s="177">
        <v>1.7999999999999999E-2</v>
      </c>
      <c r="J151" s="31">
        <f t="shared" si="7"/>
        <v>280741531.61628753</v>
      </c>
      <c r="K151" s="35">
        <v>1.7999999999999999E-2</v>
      </c>
      <c r="L151" s="184">
        <f t="shared" si="9"/>
        <v>1024129053.1475518</v>
      </c>
    </row>
    <row r="152" spans="1:12" x14ac:dyDescent="0.3">
      <c r="A152" s="27"/>
      <c r="B152" s="207"/>
      <c r="C152" s="38">
        <v>5</v>
      </c>
      <c r="D152" s="132">
        <v>1000000</v>
      </c>
      <c r="E152" s="174">
        <v>0</v>
      </c>
      <c r="F152" s="135">
        <v>750000</v>
      </c>
      <c r="G152" s="135">
        <v>500000</v>
      </c>
      <c r="H152" s="52">
        <f t="shared" si="8"/>
        <v>758040996.91882706</v>
      </c>
      <c r="I152" s="177">
        <v>1.7999999999999999E-2</v>
      </c>
      <c r="J152" s="31">
        <f t="shared" si="7"/>
        <v>286812879.1853807</v>
      </c>
      <c r="K152" s="35">
        <v>1.7999999999999999E-2</v>
      </c>
      <c r="L152" s="184">
        <f t="shared" si="9"/>
        <v>1044853876.1042078</v>
      </c>
    </row>
    <row r="153" spans="1:12" x14ac:dyDescent="0.3">
      <c r="A153" s="27"/>
      <c r="B153" s="207"/>
      <c r="C153" s="38">
        <v>6</v>
      </c>
      <c r="D153" s="132">
        <v>1000000</v>
      </c>
      <c r="E153" s="174">
        <v>0</v>
      </c>
      <c r="F153" s="135">
        <v>750000</v>
      </c>
      <c r="G153" s="135">
        <v>500000</v>
      </c>
      <c r="H153" s="52">
        <f t="shared" si="8"/>
        <v>772958234.86336589</v>
      </c>
      <c r="I153" s="177">
        <v>1.7999999999999999E-2</v>
      </c>
      <c r="J153" s="31">
        <f t="shared" si="7"/>
        <v>292993511.01071757</v>
      </c>
      <c r="K153" s="35">
        <v>1.7999999999999999E-2</v>
      </c>
      <c r="L153" s="184">
        <f t="shared" si="9"/>
        <v>1065951745.8740835</v>
      </c>
    </row>
    <row r="154" spans="1:12" x14ac:dyDescent="0.3">
      <c r="A154" s="27"/>
      <c r="B154" s="207"/>
      <c r="C154" s="38">
        <v>7</v>
      </c>
      <c r="D154" s="132">
        <v>1000000</v>
      </c>
      <c r="E154" s="174">
        <v>0</v>
      </c>
      <c r="F154" s="135">
        <v>750000</v>
      </c>
      <c r="G154" s="135">
        <v>500000</v>
      </c>
      <c r="H154" s="52">
        <f t="shared" si="8"/>
        <v>788143983.0909065</v>
      </c>
      <c r="I154" s="177">
        <v>1.7999999999999999E-2</v>
      </c>
      <c r="J154" s="31">
        <f t="shared" si="7"/>
        <v>299285394.20891047</v>
      </c>
      <c r="K154" s="35">
        <v>1.7999999999999999E-2</v>
      </c>
      <c r="L154" s="184">
        <f t="shared" si="9"/>
        <v>1087429377.2998171</v>
      </c>
    </row>
    <row r="155" spans="1:12" x14ac:dyDescent="0.3">
      <c r="A155" s="27"/>
      <c r="B155" s="207"/>
      <c r="C155" s="38">
        <v>8</v>
      </c>
      <c r="D155" s="132">
        <v>1000000</v>
      </c>
      <c r="E155" s="174">
        <v>0</v>
      </c>
      <c r="F155" s="135">
        <v>750000</v>
      </c>
      <c r="G155" s="135">
        <v>500000</v>
      </c>
      <c r="H155" s="52">
        <f t="shared" si="8"/>
        <v>803603074.78654277</v>
      </c>
      <c r="I155" s="177">
        <v>1.7999999999999999E-2</v>
      </c>
      <c r="J155" s="31">
        <f t="shared" si="7"/>
        <v>305690531.30467087</v>
      </c>
      <c r="K155" s="35">
        <v>1.7999999999999999E-2</v>
      </c>
      <c r="L155" s="184">
        <f t="shared" si="9"/>
        <v>1109293606.0912137</v>
      </c>
    </row>
    <row r="156" spans="1:12" x14ac:dyDescent="0.3">
      <c r="A156" s="27"/>
      <c r="B156" s="207"/>
      <c r="C156" s="38">
        <v>9</v>
      </c>
      <c r="D156" s="132">
        <v>1000000</v>
      </c>
      <c r="E156" s="174">
        <v>0</v>
      </c>
      <c r="F156" s="135">
        <v>750000</v>
      </c>
      <c r="G156" s="135">
        <v>500000</v>
      </c>
      <c r="H156" s="52">
        <f t="shared" si="8"/>
        <v>819340430.13270056</v>
      </c>
      <c r="I156" s="177">
        <v>1.7999999999999999E-2</v>
      </c>
      <c r="J156" s="31">
        <f t="shared" si="7"/>
        <v>312210960.86815494</v>
      </c>
      <c r="K156" s="35">
        <v>1.7999999999999999E-2</v>
      </c>
      <c r="L156" s="184">
        <f t="shared" si="9"/>
        <v>1131551391.0008554</v>
      </c>
    </row>
    <row r="157" spans="1:12" x14ac:dyDescent="0.3">
      <c r="A157" s="27"/>
      <c r="B157" s="207"/>
      <c r="C157" s="38">
        <v>10</v>
      </c>
      <c r="D157" s="132">
        <v>1000000</v>
      </c>
      <c r="E157" s="174">
        <v>0</v>
      </c>
      <c r="F157" s="135">
        <v>750000</v>
      </c>
      <c r="G157" s="135">
        <v>500000</v>
      </c>
      <c r="H157" s="52">
        <f t="shared" si="8"/>
        <v>835361057.87508917</v>
      </c>
      <c r="I157" s="177">
        <v>1.7999999999999999E-2</v>
      </c>
      <c r="J157" s="31">
        <f t="shared" si="7"/>
        <v>318848758.1637817</v>
      </c>
      <c r="K157" s="35">
        <v>1.7999999999999999E-2</v>
      </c>
      <c r="L157" s="184">
        <f t="shared" si="9"/>
        <v>1154209816.0388708</v>
      </c>
    </row>
    <row r="158" spans="1:12" ht="17.25" thickBot="1" x14ac:dyDescent="0.35">
      <c r="A158" s="27"/>
      <c r="B158" s="207"/>
      <c r="C158" s="40">
        <v>11</v>
      </c>
      <c r="D158" s="132">
        <v>1000000</v>
      </c>
      <c r="E158" s="174">
        <v>0</v>
      </c>
      <c r="F158" s="135">
        <v>750000</v>
      </c>
      <c r="G158" s="135">
        <v>500000</v>
      </c>
      <c r="H158" s="52">
        <f t="shared" si="8"/>
        <v>851670056.91684079</v>
      </c>
      <c r="I158" s="177">
        <v>1.7999999999999999E-2</v>
      </c>
      <c r="J158" s="31">
        <f t="shared" si="7"/>
        <v>325606035.8107298</v>
      </c>
      <c r="K158" s="142">
        <v>1.7999999999999999E-2</v>
      </c>
      <c r="L158" s="184">
        <f t="shared" si="9"/>
        <v>1177276092.7275705</v>
      </c>
    </row>
    <row r="159" spans="1:12" ht="17.25" thickBot="1" x14ac:dyDescent="0.35">
      <c r="A159" s="27"/>
      <c r="B159" s="207"/>
      <c r="C159" s="29">
        <v>12</v>
      </c>
      <c r="D159" s="132">
        <v>1000000</v>
      </c>
      <c r="E159" s="174">
        <v>0</v>
      </c>
      <c r="F159" s="135">
        <v>750000</v>
      </c>
      <c r="G159" s="135">
        <v>500000</v>
      </c>
      <c r="H159" s="52">
        <f t="shared" si="8"/>
        <v>868272617.9413439</v>
      </c>
      <c r="I159" s="177">
        <v>1.7999999999999999E-2</v>
      </c>
      <c r="J159" s="31">
        <f t="shared" si="7"/>
        <v>332484944.45532292</v>
      </c>
      <c r="K159" s="143">
        <v>1.7999999999999999E-2</v>
      </c>
      <c r="L159" s="184">
        <f t="shared" si="9"/>
        <v>1200757562.3966668</v>
      </c>
    </row>
    <row r="160" spans="1:12" x14ac:dyDescent="0.3">
      <c r="A160" s="27">
        <v>14</v>
      </c>
      <c r="B160" s="207">
        <v>2035</v>
      </c>
      <c r="C160" s="37">
        <v>1</v>
      </c>
      <c r="D160" s="132">
        <v>1000000</v>
      </c>
      <c r="E160" s="174">
        <v>0</v>
      </c>
      <c r="F160" s="135">
        <v>750000</v>
      </c>
      <c r="G160" s="135">
        <v>500000</v>
      </c>
      <c r="H160" s="52">
        <f t="shared" si="8"/>
        <v>885174025.06428814</v>
      </c>
      <c r="I160" s="177">
        <v>1.7999999999999999E-2</v>
      </c>
      <c r="J160" s="31">
        <f t="shared" si="7"/>
        <v>334818884.23314422</v>
      </c>
      <c r="K160" s="141">
        <v>4.0000000000000001E-3</v>
      </c>
      <c r="L160" s="184">
        <f t="shared" si="9"/>
        <v>1219992909.2974324</v>
      </c>
    </row>
    <row r="161" spans="1:12" x14ac:dyDescent="0.3">
      <c r="A161" s="27"/>
      <c r="B161" s="207"/>
      <c r="C161" s="38">
        <v>2</v>
      </c>
      <c r="D161" s="132">
        <v>1000000</v>
      </c>
      <c r="E161" s="174">
        <v>0</v>
      </c>
      <c r="F161" s="135">
        <v>750000</v>
      </c>
      <c r="G161" s="135">
        <v>500000</v>
      </c>
      <c r="H161" s="52">
        <f t="shared" si="8"/>
        <v>902379657.51544535</v>
      </c>
      <c r="I161" s="177">
        <v>1.7999999999999999E-2</v>
      </c>
      <c r="J161" s="31">
        <f t="shared" si="7"/>
        <v>341863624.14934081</v>
      </c>
      <c r="K161" s="35">
        <v>1.7999999999999999E-2</v>
      </c>
      <c r="L161" s="184">
        <f t="shared" si="9"/>
        <v>1244243281.6647861</v>
      </c>
    </row>
    <row r="162" spans="1:12" x14ac:dyDescent="0.3">
      <c r="A162" s="27"/>
      <c r="B162" s="207"/>
      <c r="C162" s="38">
        <v>3</v>
      </c>
      <c r="D162" s="132">
        <v>1000000</v>
      </c>
      <c r="E162" s="174">
        <v>0</v>
      </c>
      <c r="F162" s="135">
        <v>750000</v>
      </c>
      <c r="G162" s="135">
        <v>500000</v>
      </c>
      <c r="H162" s="52">
        <f t="shared" si="8"/>
        <v>919894991.35072339</v>
      </c>
      <c r="I162" s="177">
        <v>1.7999999999999999E-2</v>
      </c>
      <c r="J162" s="31">
        <f t="shared" si="7"/>
        <v>349035169.38402897</v>
      </c>
      <c r="K162" s="35">
        <v>1.7999999999999999E-2</v>
      </c>
      <c r="L162" s="184">
        <f t="shared" si="9"/>
        <v>1268930160.7347524</v>
      </c>
    </row>
    <row r="163" spans="1:12" x14ac:dyDescent="0.3">
      <c r="A163" s="27"/>
      <c r="B163" s="207"/>
      <c r="C163" s="38">
        <v>4</v>
      </c>
      <c r="D163" s="132">
        <v>1000000</v>
      </c>
      <c r="E163" s="174">
        <v>0</v>
      </c>
      <c r="F163" s="135">
        <v>750000</v>
      </c>
      <c r="G163" s="135">
        <v>500000</v>
      </c>
      <c r="H163" s="52">
        <f t="shared" si="8"/>
        <v>937725601.19503641</v>
      </c>
      <c r="I163" s="177">
        <v>1.7999999999999999E-2</v>
      </c>
      <c r="J163" s="31">
        <f t="shared" si="7"/>
        <v>356335802.4329415</v>
      </c>
      <c r="K163" s="35">
        <v>1.7999999999999999E-2</v>
      </c>
      <c r="L163" s="184">
        <f t="shared" si="9"/>
        <v>1294061403.6279778</v>
      </c>
    </row>
    <row r="164" spans="1:12" x14ac:dyDescent="0.3">
      <c r="A164" s="27"/>
      <c r="B164" s="207"/>
      <c r="C164" s="38">
        <v>5</v>
      </c>
      <c r="D164" s="132">
        <v>1000000</v>
      </c>
      <c r="E164" s="174">
        <v>0</v>
      </c>
      <c r="F164" s="135">
        <v>750000</v>
      </c>
      <c r="G164" s="135">
        <v>500000</v>
      </c>
      <c r="H164" s="52">
        <f t="shared" si="8"/>
        <v>955877162.01654708</v>
      </c>
      <c r="I164" s="177">
        <v>1.7999999999999999E-2</v>
      </c>
      <c r="J164" s="31">
        <f t="shared" si="7"/>
        <v>363767846.87673444</v>
      </c>
      <c r="K164" s="35">
        <v>1.7999999999999999E-2</v>
      </c>
      <c r="L164" s="184">
        <f t="shared" si="9"/>
        <v>1319645008.8932815</v>
      </c>
    </row>
    <row r="165" spans="1:12" x14ac:dyDescent="0.3">
      <c r="A165" s="27"/>
      <c r="B165" s="207"/>
      <c r="C165" s="38">
        <v>6</v>
      </c>
      <c r="D165" s="132">
        <v>1000000</v>
      </c>
      <c r="E165" s="174">
        <v>0</v>
      </c>
      <c r="F165" s="135">
        <v>750000</v>
      </c>
      <c r="G165" s="135">
        <v>500000</v>
      </c>
      <c r="H165" s="52">
        <f t="shared" si="8"/>
        <v>974355450.93284488</v>
      </c>
      <c r="I165" s="177">
        <v>1.7999999999999999E-2</v>
      </c>
      <c r="J165" s="31">
        <f t="shared" si="7"/>
        <v>371333668.12051564</v>
      </c>
      <c r="K165" s="35">
        <v>1.7999999999999999E-2</v>
      </c>
      <c r="L165" s="184">
        <f t="shared" si="9"/>
        <v>1345689119.0533605</v>
      </c>
    </row>
    <row r="166" spans="1:12" x14ac:dyDescent="0.3">
      <c r="A166" s="27"/>
      <c r="B166" s="207"/>
      <c r="C166" s="38">
        <v>7</v>
      </c>
      <c r="D166" s="132">
        <v>1000000</v>
      </c>
      <c r="E166" s="174">
        <v>0</v>
      </c>
      <c r="F166" s="135">
        <v>750000</v>
      </c>
      <c r="G166" s="135">
        <v>500000</v>
      </c>
      <c r="H166" s="52">
        <f t="shared" si="8"/>
        <v>993166349.04963613</v>
      </c>
      <c r="I166" s="177">
        <v>1.7999999999999999E-2</v>
      </c>
      <c r="J166" s="31">
        <f t="shared" si="7"/>
        <v>379035674.14668494</v>
      </c>
      <c r="K166" s="35">
        <v>1.7999999999999999E-2</v>
      </c>
      <c r="L166" s="184">
        <f t="shared" si="9"/>
        <v>1372202023.196321</v>
      </c>
    </row>
    <row r="167" spans="1:12" x14ac:dyDescent="0.3">
      <c r="A167" s="27"/>
      <c r="B167" s="207"/>
      <c r="C167" s="38">
        <v>8</v>
      </c>
      <c r="D167" s="132">
        <v>1000000</v>
      </c>
      <c r="E167" s="174">
        <v>0</v>
      </c>
      <c r="F167" s="135">
        <v>750000</v>
      </c>
      <c r="G167" s="135">
        <v>500000</v>
      </c>
      <c r="H167" s="52">
        <f t="shared" si="8"/>
        <v>1012315843.3325295</v>
      </c>
      <c r="I167" s="177">
        <v>1.7999999999999999E-2</v>
      </c>
      <c r="J167" s="31">
        <f t="shared" si="7"/>
        <v>386876316.28132528</v>
      </c>
      <c r="K167" s="35">
        <v>1.7999999999999999E-2</v>
      </c>
      <c r="L167" s="184">
        <f t="shared" si="9"/>
        <v>1399192159.6138549</v>
      </c>
    </row>
    <row r="168" spans="1:12" x14ac:dyDescent="0.3">
      <c r="A168" s="27"/>
      <c r="B168" s="207"/>
      <c r="C168" s="38">
        <v>9</v>
      </c>
      <c r="D168" s="132">
        <v>1000000</v>
      </c>
      <c r="E168" s="174">
        <v>0</v>
      </c>
      <c r="F168" s="135">
        <v>750000</v>
      </c>
      <c r="G168" s="135">
        <v>500000</v>
      </c>
      <c r="H168" s="52">
        <f t="shared" si="8"/>
        <v>1031810028.5125151</v>
      </c>
      <c r="I168" s="177">
        <v>1.7999999999999999E-2</v>
      </c>
      <c r="J168" s="31">
        <f t="shared" si="7"/>
        <v>394858089.97438914</v>
      </c>
      <c r="K168" s="35">
        <v>1.7999999999999999E-2</v>
      </c>
      <c r="L168" s="184">
        <f t="shared" si="9"/>
        <v>1426668118.4869041</v>
      </c>
    </row>
    <row r="169" spans="1:12" x14ac:dyDescent="0.3">
      <c r="A169" s="27"/>
      <c r="B169" s="207"/>
      <c r="C169" s="38">
        <v>10</v>
      </c>
      <c r="D169" s="132">
        <v>1000000</v>
      </c>
      <c r="E169" s="174">
        <v>0</v>
      </c>
      <c r="F169" s="135">
        <v>750000</v>
      </c>
      <c r="G169" s="135">
        <v>500000</v>
      </c>
      <c r="H169" s="52">
        <f t="shared" si="8"/>
        <v>1051655109.0257404</v>
      </c>
      <c r="I169" s="177">
        <v>1.7999999999999999E-2</v>
      </c>
      <c r="J169" s="31">
        <f t="shared" si="7"/>
        <v>402983535.59392816</v>
      </c>
      <c r="K169" s="35">
        <v>1.7999999999999999E-2</v>
      </c>
      <c r="L169" s="184">
        <f t="shared" si="9"/>
        <v>1454638644.6196685</v>
      </c>
    </row>
    <row r="170" spans="1:12" ht="17.25" thickBot="1" x14ac:dyDescent="0.35">
      <c r="A170" s="27"/>
      <c r="B170" s="207"/>
      <c r="C170" s="40">
        <v>11</v>
      </c>
      <c r="D170" s="132">
        <v>1000000</v>
      </c>
      <c r="E170" s="174">
        <v>0</v>
      </c>
      <c r="F170" s="135">
        <v>750000</v>
      </c>
      <c r="G170" s="135">
        <v>500000</v>
      </c>
      <c r="H170" s="52">
        <f t="shared" si="8"/>
        <v>1071857400.9882038</v>
      </c>
      <c r="I170" s="177">
        <v>1.7999999999999999E-2</v>
      </c>
      <c r="J170" s="31">
        <f t="shared" si="7"/>
        <v>411255239.23461884</v>
      </c>
      <c r="K170" s="142">
        <v>1.7999999999999999E-2</v>
      </c>
      <c r="L170" s="184">
        <f t="shared" si="9"/>
        <v>1483112640.2228227</v>
      </c>
    </row>
    <row r="171" spans="1:12" ht="17.25" thickBot="1" x14ac:dyDescent="0.35">
      <c r="A171" s="27"/>
      <c r="B171" s="207"/>
      <c r="C171" s="29">
        <v>12</v>
      </c>
      <c r="D171" s="132">
        <v>1000000</v>
      </c>
      <c r="E171" s="174">
        <v>0</v>
      </c>
      <c r="F171" s="135">
        <v>750000</v>
      </c>
      <c r="G171" s="135">
        <v>500000</v>
      </c>
      <c r="H171" s="52">
        <f t="shared" si="8"/>
        <v>1092423334.2059915</v>
      </c>
      <c r="I171" s="177">
        <v>1.7999999999999999E-2</v>
      </c>
      <c r="J171" s="31">
        <f t="shared" si="7"/>
        <v>419675833.540842</v>
      </c>
      <c r="K171" s="143">
        <v>1.7999999999999999E-2</v>
      </c>
      <c r="L171" s="184">
        <f t="shared" si="9"/>
        <v>1512099167.7468336</v>
      </c>
    </row>
    <row r="172" spans="1:12" x14ac:dyDescent="0.3">
      <c r="A172" s="27">
        <v>15</v>
      </c>
      <c r="B172" s="207">
        <v>2036</v>
      </c>
      <c r="C172" s="37">
        <v>1</v>
      </c>
      <c r="D172" s="132">
        <v>1000000</v>
      </c>
      <c r="E172" s="174">
        <v>0</v>
      </c>
      <c r="F172" s="135">
        <v>750000</v>
      </c>
      <c r="G172" s="135">
        <v>500000</v>
      </c>
      <c r="H172" s="52">
        <f t="shared" si="8"/>
        <v>1113359454.2216992</v>
      </c>
      <c r="I172" s="177">
        <v>1.7999999999999999E-2</v>
      </c>
      <c r="J172" s="31">
        <f t="shared" si="7"/>
        <v>422358536.87500536</v>
      </c>
      <c r="K172" s="141">
        <v>4.0000000000000001E-3</v>
      </c>
      <c r="L172" s="184">
        <f t="shared" si="9"/>
        <v>1535717991.0967045</v>
      </c>
    </row>
    <row r="173" spans="1:12" x14ac:dyDescent="0.3">
      <c r="A173" s="27"/>
      <c r="B173" s="207"/>
      <c r="C173" s="38">
        <v>2</v>
      </c>
      <c r="D173" s="132">
        <v>1000000</v>
      </c>
      <c r="E173" s="174">
        <v>0</v>
      </c>
      <c r="F173" s="135">
        <v>750000</v>
      </c>
      <c r="G173" s="135">
        <v>500000</v>
      </c>
      <c r="H173" s="52">
        <f t="shared" si="8"/>
        <v>1134672424.3976898</v>
      </c>
      <c r="I173" s="177">
        <v>1.7999999999999999E-2</v>
      </c>
      <c r="J173" s="31">
        <f t="shared" si="7"/>
        <v>430978990.53875548</v>
      </c>
      <c r="K173" s="35">
        <v>1.7999999999999999E-2</v>
      </c>
      <c r="L173" s="184">
        <f t="shared" si="9"/>
        <v>1565651414.9364452</v>
      </c>
    </row>
    <row r="174" spans="1:12" x14ac:dyDescent="0.3">
      <c r="A174" s="27"/>
      <c r="B174" s="207"/>
      <c r="C174" s="38">
        <v>3</v>
      </c>
      <c r="D174" s="132">
        <v>1000000</v>
      </c>
      <c r="E174" s="174">
        <v>0</v>
      </c>
      <c r="F174" s="135">
        <v>750000</v>
      </c>
      <c r="G174" s="135">
        <v>500000</v>
      </c>
      <c r="H174" s="52">
        <f t="shared" si="8"/>
        <v>1156369028.0368483</v>
      </c>
      <c r="I174" s="177">
        <v>1.7999999999999999E-2</v>
      </c>
      <c r="J174" s="31">
        <f t="shared" si="7"/>
        <v>439754612.36845309</v>
      </c>
      <c r="K174" s="35">
        <v>1.7999999999999999E-2</v>
      </c>
      <c r="L174" s="184">
        <f t="shared" si="9"/>
        <v>1596123640.4053013</v>
      </c>
    </row>
    <row r="175" spans="1:12" x14ac:dyDescent="0.3">
      <c r="A175" s="27"/>
      <c r="B175" s="207"/>
      <c r="C175" s="38">
        <v>4</v>
      </c>
      <c r="D175" s="132">
        <v>1000000</v>
      </c>
      <c r="E175" s="174">
        <v>0</v>
      </c>
      <c r="F175" s="135">
        <v>750000</v>
      </c>
      <c r="G175" s="135">
        <v>500000</v>
      </c>
      <c r="H175" s="52">
        <f t="shared" si="8"/>
        <v>1178456170.5415115</v>
      </c>
      <c r="I175" s="177">
        <v>1.7999999999999999E-2</v>
      </c>
      <c r="J175" s="31">
        <f t="shared" si="7"/>
        <v>448688195.39108527</v>
      </c>
      <c r="K175" s="35">
        <v>1.7999999999999999E-2</v>
      </c>
      <c r="L175" s="184">
        <f t="shared" si="9"/>
        <v>1627144365.9325967</v>
      </c>
    </row>
    <row r="176" spans="1:12" x14ac:dyDescent="0.3">
      <c r="A176" s="27"/>
      <c r="B176" s="207"/>
      <c r="C176" s="38">
        <v>5</v>
      </c>
      <c r="D176" s="132">
        <v>1000000</v>
      </c>
      <c r="E176" s="174">
        <v>0</v>
      </c>
      <c r="F176" s="135">
        <v>750000</v>
      </c>
      <c r="G176" s="135">
        <v>500000</v>
      </c>
      <c r="H176" s="52">
        <f t="shared" si="8"/>
        <v>1200940881.6112587</v>
      </c>
      <c r="I176" s="177">
        <v>1.7999999999999999E-2</v>
      </c>
      <c r="J176" s="31">
        <f t="shared" si="7"/>
        <v>457782582.9081248</v>
      </c>
      <c r="K176" s="35">
        <v>1.7999999999999999E-2</v>
      </c>
      <c r="L176" s="184">
        <f t="shared" si="9"/>
        <v>1658723464.5193834</v>
      </c>
    </row>
    <row r="177" spans="1:12" x14ac:dyDescent="0.3">
      <c r="A177" s="27"/>
      <c r="B177" s="207"/>
      <c r="C177" s="38">
        <v>6</v>
      </c>
      <c r="D177" s="132">
        <v>1000000</v>
      </c>
      <c r="E177" s="174">
        <v>0</v>
      </c>
      <c r="F177" s="135">
        <v>750000</v>
      </c>
      <c r="G177" s="135">
        <v>500000</v>
      </c>
      <c r="H177" s="52">
        <f t="shared" si="8"/>
        <v>1223830317.4802613</v>
      </c>
      <c r="I177" s="177">
        <v>1.7999999999999999E-2</v>
      </c>
      <c r="J177" s="31">
        <f t="shared" si="7"/>
        <v>467040669.40047103</v>
      </c>
      <c r="K177" s="35">
        <v>1.7999999999999999E-2</v>
      </c>
      <c r="L177" s="184">
        <f t="shared" si="9"/>
        <v>1690870986.8807323</v>
      </c>
    </row>
    <row r="178" spans="1:12" x14ac:dyDescent="0.3">
      <c r="A178" s="27"/>
      <c r="B178" s="207"/>
      <c r="C178" s="38">
        <v>7</v>
      </c>
      <c r="D178" s="132">
        <v>1000000</v>
      </c>
      <c r="E178" s="174">
        <v>0</v>
      </c>
      <c r="F178" s="135">
        <v>750000</v>
      </c>
      <c r="G178" s="135">
        <v>500000</v>
      </c>
      <c r="H178" s="52">
        <f t="shared" si="8"/>
        <v>1247131763.194906</v>
      </c>
      <c r="I178" s="177">
        <v>1.7999999999999999E-2</v>
      </c>
      <c r="J178" s="31">
        <f t="shared" si="7"/>
        <v>476465401.44967949</v>
      </c>
      <c r="K178" s="35">
        <v>1.7999999999999999E-2</v>
      </c>
      <c r="L178" s="184">
        <f t="shared" si="9"/>
        <v>1723597164.6445856</v>
      </c>
    </row>
    <row r="179" spans="1:12" x14ac:dyDescent="0.3">
      <c r="A179" s="27"/>
      <c r="B179" s="207"/>
      <c r="C179" s="38">
        <v>8</v>
      </c>
      <c r="D179" s="132">
        <v>1000000</v>
      </c>
      <c r="E179" s="174">
        <v>0</v>
      </c>
      <c r="F179" s="135">
        <v>750000</v>
      </c>
      <c r="G179" s="135">
        <v>500000</v>
      </c>
      <c r="H179" s="52">
        <f t="shared" si="8"/>
        <v>1270852634.9324143</v>
      </c>
      <c r="I179" s="177">
        <v>1.7999999999999999E-2</v>
      </c>
      <c r="J179" s="31">
        <f t="shared" si="7"/>
        <v>486059778.67577374</v>
      </c>
      <c r="K179" s="35">
        <v>1.7999999999999999E-2</v>
      </c>
      <c r="L179" s="184">
        <f t="shared" si="9"/>
        <v>1756912413.6081882</v>
      </c>
    </row>
    <row r="180" spans="1:12" x14ac:dyDescent="0.3">
      <c r="A180" s="27"/>
      <c r="B180" s="207"/>
      <c r="C180" s="38">
        <v>9</v>
      </c>
      <c r="D180" s="132">
        <v>1000000</v>
      </c>
      <c r="E180" s="174">
        <v>0</v>
      </c>
      <c r="F180" s="135">
        <v>750000</v>
      </c>
      <c r="G180" s="135">
        <v>500000</v>
      </c>
      <c r="H180" s="52">
        <f t="shared" si="8"/>
        <v>1295000482.3611977</v>
      </c>
      <c r="I180" s="177">
        <v>1.7999999999999999E-2</v>
      </c>
      <c r="J180" s="31">
        <f t="shared" si="7"/>
        <v>495826854.69193769</v>
      </c>
      <c r="K180" s="35">
        <v>1.7999999999999999E-2</v>
      </c>
      <c r="L180" s="184">
        <f t="shared" si="9"/>
        <v>1790827337.0531354</v>
      </c>
    </row>
    <row r="181" spans="1:12" x14ac:dyDescent="0.3">
      <c r="A181" s="27"/>
      <c r="B181" s="207"/>
      <c r="C181" s="38">
        <v>10</v>
      </c>
      <c r="D181" s="132">
        <v>1000000</v>
      </c>
      <c r="E181" s="174">
        <v>0</v>
      </c>
      <c r="F181" s="135">
        <v>750000</v>
      </c>
      <c r="G181" s="135">
        <v>500000</v>
      </c>
      <c r="H181" s="52">
        <f t="shared" si="8"/>
        <v>1319582991.0436993</v>
      </c>
      <c r="I181" s="177">
        <v>1.7999999999999999E-2</v>
      </c>
      <c r="J181" s="31">
        <f t="shared" si="7"/>
        <v>505769738.07639259</v>
      </c>
      <c r="K181" s="35">
        <v>1.7999999999999999E-2</v>
      </c>
      <c r="L181" s="184">
        <f t="shared" si="9"/>
        <v>1825352729.1200919</v>
      </c>
    </row>
    <row r="182" spans="1:12" ht="17.25" thickBot="1" x14ac:dyDescent="0.35">
      <c r="A182" s="27"/>
      <c r="B182" s="207"/>
      <c r="C182" s="40">
        <v>11</v>
      </c>
      <c r="D182" s="132">
        <v>1000000</v>
      </c>
      <c r="E182" s="174">
        <v>0</v>
      </c>
      <c r="F182" s="135">
        <v>750000</v>
      </c>
      <c r="G182" s="135">
        <v>500000</v>
      </c>
      <c r="H182" s="52">
        <f t="shared" si="8"/>
        <v>1344607984.8824859</v>
      </c>
      <c r="I182" s="177">
        <v>1.7999999999999999E-2</v>
      </c>
      <c r="J182" s="31">
        <f t="shared" si="7"/>
        <v>515891593.36176765</v>
      </c>
      <c r="K182" s="142">
        <v>1.7999999999999999E-2</v>
      </c>
      <c r="L182" s="184">
        <f t="shared" si="9"/>
        <v>1860499578.2442536</v>
      </c>
    </row>
    <row r="183" spans="1:12" ht="17.25" thickBot="1" x14ac:dyDescent="0.35">
      <c r="A183" s="27"/>
      <c r="B183" s="207"/>
      <c r="C183" s="29">
        <v>12</v>
      </c>
      <c r="D183" s="132">
        <v>1000000</v>
      </c>
      <c r="E183" s="174">
        <v>0</v>
      </c>
      <c r="F183" s="135">
        <v>750000</v>
      </c>
      <c r="G183" s="135">
        <v>500000</v>
      </c>
      <c r="H183" s="52">
        <f t="shared" si="8"/>
        <v>1370083428.6103706</v>
      </c>
      <c r="I183" s="177">
        <v>1.7999999999999999E-2</v>
      </c>
      <c r="J183" s="31">
        <f t="shared" si="7"/>
        <v>526195642.04227948</v>
      </c>
      <c r="K183" s="143">
        <v>1.7999999999999999E-2</v>
      </c>
      <c r="L183" s="184">
        <f t="shared" si="9"/>
        <v>1896279070.6526501</v>
      </c>
    </row>
    <row r="184" spans="1:12" x14ac:dyDescent="0.3">
      <c r="A184" s="27">
        <v>16</v>
      </c>
      <c r="B184" s="207">
        <v>2037</v>
      </c>
      <c r="C184" s="37">
        <v>1</v>
      </c>
      <c r="D184" s="132">
        <v>1000000</v>
      </c>
      <c r="E184" s="174">
        <v>0</v>
      </c>
      <c r="F184" s="135">
        <v>750000</v>
      </c>
      <c r="G184" s="135">
        <v>500000</v>
      </c>
      <c r="H184" s="52">
        <f t="shared" si="8"/>
        <v>1396017430.3253572</v>
      </c>
      <c r="I184" s="177">
        <v>1.7999999999999999E-2</v>
      </c>
      <c r="J184" s="31">
        <f t="shared" si="7"/>
        <v>529304424.6104486</v>
      </c>
      <c r="K184" s="141">
        <v>4.0000000000000001E-3</v>
      </c>
      <c r="L184" s="184">
        <f t="shared" si="9"/>
        <v>1925321854.9358058</v>
      </c>
    </row>
    <row r="185" spans="1:12" x14ac:dyDescent="0.3">
      <c r="A185" s="27"/>
      <c r="B185" s="207"/>
      <c r="C185" s="38">
        <v>2</v>
      </c>
      <c r="D185" s="132">
        <v>1000000</v>
      </c>
      <c r="E185" s="174">
        <v>0</v>
      </c>
      <c r="F185" s="135">
        <v>750000</v>
      </c>
      <c r="G185" s="135">
        <v>500000</v>
      </c>
      <c r="H185" s="52">
        <f t="shared" si="8"/>
        <v>1422418244.0712137</v>
      </c>
      <c r="I185" s="177">
        <v>1.7999999999999999E-2</v>
      </c>
      <c r="J185" s="31">
        <f t="shared" si="7"/>
        <v>539849904.25343668</v>
      </c>
      <c r="K185" s="35">
        <v>1.7999999999999999E-2</v>
      </c>
      <c r="L185" s="184">
        <f t="shared" si="9"/>
        <v>1962268148.3246503</v>
      </c>
    </row>
    <row r="186" spans="1:12" x14ac:dyDescent="0.3">
      <c r="A186" s="27"/>
      <c r="B186" s="207"/>
      <c r="C186" s="38">
        <v>3</v>
      </c>
      <c r="D186" s="132">
        <v>1000000</v>
      </c>
      <c r="E186" s="174">
        <v>0</v>
      </c>
      <c r="F186" s="135">
        <v>750000</v>
      </c>
      <c r="G186" s="135">
        <v>500000</v>
      </c>
      <c r="H186" s="52">
        <f t="shared" si="8"/>
        <v>1449294272.4644957</v>
      </c>
      <c r="I186" s="177">
        <v>1.7999999999999999E-2</v>
      </c>
      <c r="J186" s="31">
        <f t="shared" si="7"/>
        <v>550585202.52999854</v>
      </c>
      <c r="K186" s="35">
        <v>1.7999999999999999E-2</v>
      </c>
      <c r="L186" s="184">
        <f t="shared" si="9"/>
        <v>1999879474.9944942</v>
      </c>
    </row>
    <row r="187" spans="1:12" x14ac:dyDescent="0.3">
      <c r="A187" s="27"/>
      <c r="B187" s="207"/>
      <c r="C187" s="38">
        <v>4</v>
      </c>
      <c r="D187" s="132">
        <v>1000000</v>
      </c>
      <c r="E187" s="174">
        <v>0</v>
      </c>
      <c r="F187" s="135">
        <v>750000</v>
      </c>
      <c r="G187" s="135">
        <v>500000</v>
      </c>
      <c r="H187" s="52">
        <f t="shared" si="8"/>
        <v>1476654069.3688567</v>
      </c>
      <c r="I187" s="177">
        <v>1.7999999999999999E-2</v>
      </c>
      <c r="J187" s="31">
        <f t="shared" si="7"/>
        <v>561513736.17553854</v>
      </c>
      <c r="K187" s="35">
        <v>1.7999999999999999E-2</v>
      </c>
      <c r="L187" s="184">
        <f t="shared" si="9"/>
        <v>2038167805.5443952</v>
      </c>
    </row>
    <row r="188" spans="1:12" x14ac:dyDescent="0.3">
      <c r="A188" s="27"/>
      <c r="B188" s="207"/>
      <c r="C188" s="38">
        <v>5</v>
      </c>
      <c r="D188" s="132">
        <v>1000000</v>
      </c>
      <c r="E188" s="174">
        <v>0</v>
      </c>
      <c r="F188" s="135">
        <v>750000</v>
      </c>
      <c r="G188" s="135">
        <v>500000</v>
      </c>
      <c r="H188" s="52">
        <f t="shared" si="8"/>
        <v>1504506342.617496</v>
      </c>
      <c r="I188" s="177">
        <v>1.7999999999999999E-2</v>
      </c>
      <c r="J188" s="31">
        <f t="shared" si="7"/>
        <v>572638983.42669821</v>
      </c>
      <c r="K188" s="35">
        <v>1.7999999999999999E-2</v>
      </c>
      <c r="L188" s="184">
        <f t="shared" si="9"/>
        <v>2077145326.0441942</v>
      </c>
    </row>
    <row r="189" spans="1:12" x14ac:dyDescent="0.3">
      <c r="A189" s="27"/>
      <c r="B189" s="207"/>
      <c r="C189" s="38">
        <v>6</v>
      </c>
      <c r="D189" s="132">
        <v>1000000</v>
      </c>
      <c r="E189" s="174">
        <v>0</v>
      </c>
      <c r="F189" s="135">
        <v>750000</v>
      </c>
      <c r="G189" s="135">
        <v>500000</v>
      </c>
      <c r="H189" s="52">
        <f t="shared" si="8"/>
        <v>1532859956.784611</v>
      </c>
      <c r="I189" s="177">
        <v>1.7999999999999999E-2</v>
      </c>
      <c r="J189" s="31">
        <f t="shared" si="7"/>
        <v>583964485.12837875</v>
      </c>
      <c r="K189" s="35">
        <v>1.7999999999999999E-2</v>
      </c>
      <c r="L189" s="184">
        <f t="shared" si="9"/>
        <v>2116824441.9129896</v>
      </c>
    </row>
    <row r="190" spans="1:12" x14ac:dyDescent="0.3">
      <c r="A190" s="27"/>
      <c r="B190" s="207"/>
      <c r="C190" s="38">
        <v>7</v>
      </c>
      <c r="D190" s="132">
        <v>1000000</v>
      </c>
      <c r="E190" s="174">
        <v>0</v>
      </c>
      <c r="F190" s="135">
        <v>750000</v>
      </c>
      <c r="G190" s="135">
        <v>500000</v>
      </c>
      <c r="H190" s="52">
        <f t="shared" si="8"/>
        <v>1561723936.0067339</v>
      </c>
      <c r="I190" s="177">
        <v>1.7999999999999999E-2</v>
      </c>
      <c r="J190" s="31">
        <f t="shared" si="7"/>
        <v>595493845.86068952</v>
      </c>
      <c r="K190" s="35">
        <v>1.7999999999999999E-2</v>
      </c>
      <c r="L190" s="184">
        <f t="shared" si="9"/>
        <v>2157217781.8674235</v>
      </c>
    </row>
    <row r="191" spans="1:12" x14ac:dyDescent="0.3">
      <c r="A191" s="27"/>
      <c r="B191" s="207"/>
      <c r="C191" s="38">
        <v>8</v>
      </c>
      <c r="D191" s="132">
        <v>1000000</v>
      </c>
      <c r="E191" s="174">
        <v>0</v>
      </c>
      <c r="F191" s="135">
        <v>750000</v>
      </c>
      <c r="G191" s="135">
        <v>500000</v>
      </c>
      <c r="H191" s="52">
        <f t="shared" si="8"/>
        <v>1591107466.8548551</v>
      </c>
      <c r="I191" s="177">
        <v>1.7999999999999999E-2</v>
      </c>
      <c r="J191" s="31">
        <f t="shared" si="7"/>
        <v>607230735.08618188</v>
      </c>
      <c r="K191" s="35">
        <v>1.7999999999999999E-2</v>
      </c>
      <c r="L191" s="184">
        <f t="shared" si="9"/>
        <v>2198338201.9410372</v>
      </c>
    </row>
    <row r="192" spans="1:12" x14ac:dyDescent="0.3">
      <c r="A192" s="27"/>
      <c r="B192" s="207"/>
      <c r="C192" s="38">
        <v>9</v>
      </c>
      <c r="D192" s="132">
        <v>1000000</v>
      </c>
      <c r="E192" s="174">
        <v>0</v>
      </c>
      <c r="F192" s="135">
        <v>750000</v>
      </c>
      <c r="G192" s="135">
        <v>500000</v>
      </c>
      <c r="H192" s="52">
        <f t="shared" si="8"/>
        <v>1621019901.2582424</v>
      </c>
      <c r="I192" s="177">
        <v>1.7999999999999999E-2</v>
      </c>
      <c r="J192" s="31">
        <f t="shared" si="7"/>
        <v>619178888.31773317</v>
      </c>
      <c r="K192" s="35">
        <v>1.7999999999999999E-2</v>
      </c>
      <c r="L192" s="184">
        <f t="shared" si="9"/>
        <v>2240198789.5759754</v>
      </c>
    </row>
    <row r="193" spans="1:12" x14ac:dyDescent="0.3">
      <c r="A193" s="27"/>
      <c r="B193" s="207"/>
      <c r="C193" s="38">
        <v>10</v>
      </c>
      <c r="D193" s="132">
        <v>1000000</v>
      </c>
      <c r="E193" s="174">
        <v>0</v>
      </c>
      <c r="F193" s="135">
        <v>750000</v>
      </c>
      <c r="G193" s="135">
        <v>500000</v>
      </c>
      <c r="H193" s="52">
        <f t="shared" si="8"/>
        <v>1651470759.4808908</v>
      </c>
      <c r="I193" s="177">
        <v>1.7999999999999999E-2</v>
      </c>
      <c r="J193" s="31">
        <f t="shared" si="7"/>
        <v>631342108.30745232</v>
      </c>
      <c r="K193" s="35">
        <v>1.7999999999999999E-2</v>
      </c>
      <c r="L193" s="184">
        <f t="shared" si="9"/>
        <v>2282812867.788343</v>
      </c>
    </row>
    <row r="194" spans="1:12" ht="17.25" thickBot="1" x14ac:dyDescent="0.35">
      <c r="A194" s="39"/>
      <c r="B194" s="207"/>
      <c r="C194" s="40">
        <v>11</v>
      </c>
      <c r="D194" s="132">
        <v>1000000</v>
      </c>
      <c r="E194" s="174">
        <v>0</v>
      </c>
      <c r="F194" s="135">
        <v>750000</v>
      </c>
      <c r="G194" s="135">
        <v>500000</v>
      </c>
      <c r="H194" s="52">
        <f t="shared" si="8"/>
        <v>1682469733.1515467</v>
      </c>
      <c r="I194" s="177">
        <v>1.7999999999999999E-2</v>
      </c>
      <c r="J194" s="31">
        <f t="shared" si="7"/>
        <v>643724266.2569865</v>
      </c>
      <c r="K194" s="142">
        <v>1.7999999999999999E-2</v>
      </c>
      <c r="L194" s="184">
        <f t="shared" si="9"/>
        <v>2326193999.4085331</v>
      </c>
    </row>
    <row r="195" spans="1:12" s="46" customFormat="1" ht="17.25" thickBot="1" x14ac:dyDescent="0.35">
      <c r="A195" s="41"/>
      <c r="B195" s="207"/>
      <c r="C195" s="29">
        <v>12</v>
      </c>
      <c r="D195" s="132">
        <v>1000000</v>
      </c>
      <c r="E195" s="174">
        <v>0</v>
      </c>
      <c r="F195" s="135">
        <v>750000</v>
      </c>
      <c r="G195" s="135">
        <v>500000</v>
      </c>
      <c r="H195" s="52">
        <f t="shared" si="8"/>
        <v>1714026688.3482745</v>
      </c>
      <c r="I195" s="177">
        <v>1.7999999999999999E-2</v>
      </c>
      <c r="J195" s="31">
        <f t="shared" si="7"/>
        <v>656329303.04961228</v>
      </c>
      <c r="K195" s="143">
        <v>1.7999999999999999E-2</v>
      </c>
      <c r="L195" s="184">
        <f t="shared" si="9"/>
        <v>2370355991.3978868</v>
      </c>
    </row>
    <row r="196" spans="1:12" s="64" customFormat="1" x14ac:dyDescent="0.3">
      <c r="A196" s="62" t="s">
        <v>91</v>
      </c>
      <c r="B196" s="208">
        <v>2038</v>
      </c>
      <c r="C196" s="63">
        <v>1</v>
      </c>
      <c r="D196" s="132">
        <v>1000000</v>
      </c>
      <c r="E196" s="174">
        <v>0</v>
      </c>
      <c r="F196" s="135">
        <v>750000</v>
      </c>
      <c r="G196" s="135">
        <v>500000</v>
      </c>
      <c r="H196" s="52">
        <f t="shared" si="8"/>
        <v>1746151668.7385435</v>
      </c>
      <c r="I196" s="177">
        <v>1.7999999999999999E-2</v>
      </c>
      <c r="J196" s="31">
        <f t="shared" si="7"/>
        <v>659958620.26181078</v>
      </c>
      <c r="K196" s="141">
        <v>4.0000000000000001E-3</v>
      </c>
      <c r="L196" s="184">
        <f t="shared" si="9"/>
        <v>2406110289.0003543</v>
      </c>
    </row>
    <row r="197" spans="1:12" s="64" customFormat="1" x14ac:dyDescent="0.3">
      <c r="A197" s="65"/>
      <c r="B197" s="208"/>
      <c r="C197" s="66">
        <v>2</v>
      </c>
      <c r="D197" s="132">
        <v>1000000</v>
      </c>
      <c r="E197" s="174">
        <v>0</v>
      </c>
      <c r="F197" s="135">
        <v>750000</v>
      </c>
      <c r="G197" s="135">
        <v>500000</v>
      </c>
      <c r="H197" s="52">
        <f t="shared" si="8"/>
        <v>1778854898.7758372</v>
      </c>
      <c r="I197" s="177">
        <v>1.7999999999999999E-2</v>
      </c>
      <c r="J197" s="31">
        <f t="shared" si="7"/>
        <v>672855875.42652333</v>
      </c>
      <c r="K197" s="35">
        <v>1.7999999999999999E-2</v>
      </c>
      <c r="L197" s="184">
        <f t="shared" si="9"/>
        <v>2451710774.2023606</v>
      </c>
    </row>
    <row r="198" spans="1:12" s="64" customFormat="1" x14ac:dyDescent="0.3">
      <c r="A198" s="65"/>
      <c r="B198" s="208"/>
      <c r="C198" s="66">
        <v>3</v>
      </c>
      <c r="D198" s="132">
        <v>1000000</v>
      </c>
      <c r="E198" s="174">
        <v>0</v>
      </c>
      <c r="F198" s="135">
        <v>750000</v>
      </c>
      <c r="G198" s="135">
        <v>500000</v>
      </c>
      <c r="H198" s="52">
        <f t="shared" si="8"/>
        <v>1812146786.9538023</v>
      </c>
      <c r="I198" s="177">
        <v>1.7999999999999999E-2</v>
      </c>
      <c r="J198" s="31">
        <f t="shared" si="7"/>
        <v>685985281.18420076</v>
      </c>
      <c r="K198" s="35">
        <v>1.7999999999999999E-2</v>
      </c>
      <c r="L198" s="184">
        <f t="shared" si="9"/>
        <v>2498132068.1380033</v>
      </c>
    </row>
    <row r="199" spans="1:12" s="64" customFormat="1" x14ac:dyDescent="0.3">
      <c r="A199" s="65"/>
      <c r="B199" s="208"/>
      <c r="C199" s="66">
        <v>4</v>
      </c>
      <c r="D199" s="132">
        <v>1000000</v>
      </c>
      <c r="E199" s="174">
        <v>0</v>
      </c>
      <c r="F199" s="135">
        <v>750000</v>
      </c>
      <c r="G199" s="135">
        <v>500000</v>
      </c>
      <c r="H199" s="52">
        <f t="shared" si="8"/>
        <v>1846037929.1189709</v>
      </c>
      <c r="I199" s="177">
        <v>1.7999999999999999E-2</v>
      </c>
      <c r="J199" s="31">
        <f t="shared" si="7"/>
        <v>699351016.24551642</v>
      </c>
      <c r="K199" s="35">
        <v>1.7999999999999999E-2</v>
      </c>
      <c r="L199" s="184">
        <f t="shared" si="9"/>
        <v>2545388945.3644872</v>
      </c>
    </row>
    <row r="200" spans="1:12" s="64" customFormat="1" x14ac:dyDescent="0.3">
      <c r="A200" s="65"/>
      <c r="B200" s="208"/>
      <c r="C200" s="66">
        <v>5</v>
      </c>
      <c r="D200" s="132">
        <v>1000000</v>
      </c>
      <c r="E200" s="174">
        <v>0</v>
      </c>
      <c r="F200" s="135">
        <v>750000</v>
      </c>
      <c r="G200" s="135">
        <v>500000</v>
      </c>
      <c r="H200" s="52">
        <f t="shared" si="8"/>
        <v>1880539111.8431122</v>
      </c>
      <c r="I200" s="177">
        <v>1.7999999999999999E-2</v>
      </c>
      <c r="J200" s="31">
        <f t="shared" si="7"/>
        <v>712957334.53793573</v>
      </c>
      <c r="K200" s="35">
        <v>1.7999999999999999E-2</v>
      </c>
      <c r="L200" s="184">
        <f t="shared" si="9"/>
        <v>2593496446.3810482</v>
      </c>
    </row>
    <row r="201" spans="1:12" s="64" customFormat="1" x14ac:dyDescent="0.3">
      <c r="A201" s="65"/>
      <c r="B201" s="208"/>
      <c r="C201" s="66">
        <v>6</v>
      </c>
      <c r="D201" s="132">
        <v>1000000</v>
      </c>
      <c r="E201" s="174">
        <v>0</v>
      </c>
      <c r="F201" s="135">
        <v>750000</v>
      </c>
      <c r="G201" s="135">
        <v>500000</v>
      </c>
      <c r="H201" s="52">
        <f t="shared" si="8"/>
        <v>1915661315.8562882</v>
      </c>
      <c r="I201" s="177">
        <v>1.7999999999999999E-2</v>
      </c>
      <c r="J201" s="31">
        <f t="shared" si="7"/>
        <v>726808566.55961859</v>
      </c>
      <c r="K201" s="35">
        <v>1.7999999999999999E-2</v>
      </c>
      <c r="L201" s="184">
        <f t="shared" si="9"/>
        <v>2642469882.4159069</v>
      </c>
    </row>
    <row r="202" spans="1:12" s="64" customFormat="1" x14ac:dyDescent="0.3">
      <c r="A202" s="65"/>
      <c r="B202" s="208"/>
      <c r="C202" s="66">
        <v>7</v>
      </c>
      <c r="D202" s="132">
        <v>1000000</v>
      </c>
      <c r="E202" s="174">
        <v>0</v>
      </c>
      <c r="F202" s="135">
        <v>750000</v>
      </c>
      <c r="G202" s="135">
        <v>500000</v>
      </c>
      <c r="H202" s="52">
        <f t="shared" si="8"/>
        <v>1951415719.5417013</v>
      </c>
      <c r="I202" s="177">
        <v>1.7999999999999999E-2</v>
      </c>
      <c r="J202" s="31">
        <f t="shared" si="7"/>
        <v>740909120.75769174</v>
      </c>
      <c r="K202" s="35">
        <v>1.7999999999999999E-2</v>
      </c>
      <c r="L202" s="184">
        <f t="shared" si="9"/>
        <v>2692324840.2993932</v>
      </c>
    </row>
    <row r="203" spans="1:12" s="64" customFormat="1" x14ac:dyDescent="0.3">
      <c r="A203" s="65"/>
      <c r="B203" s="208"/>
      <c r="C203" s="66">
        <v>8</v>
      </c>
      <c r="D203" s="132">
        <v>1000000</v>
      </c>
      <c r="E203" s="174">
        <v>0</v>
      </c>
      <c r="F203" s="135">
        <v>750000</v>
      </c>
      <c r="G203" s="135">
        <v>500000</v>
      </c>
      <c r="H203" s="52">
        <f t="shared" si="8"/>
        <v>1987813702.4934518</v>
      </c>
      <c r="I203" s="177">
        <v>1.7999999999999999E-2</v>
      </c>
      <c r="J203" s="31">
        <f t="shared" si="7"/>
        <v>755263484.9313302</v>
      </c>
      <c r="K203" s="35">
        <v>1.7999999999999999E-2</v>
      </c>
      <c r="L203" s="184">
        <f t="shared" si="9"/>
        <v>2743077187.4247818</v>
      </c>
    </row>
    <row r="204" spans="1:12" s="64" customFormat="1" x14ac:dyDescent="0.3">
      <c r="A204" s="65"/>
      <c r="B204" s="208"/>
      <c r="C204" s="66">
        <v>9</v>
      </c>
      <c r="D204" s="132">
        <v>1000000</v>
      </c>
      <c r="E204" s="174">
        <v>0</v>
      </c>
      <c r="F204" s="135">
        <v>750000</v>
      </c>
      <c r="G204" s="135">
        <v>500000</v>
      </c>
      <c r="H204" s="52">
        <f t="shared" si="8"/>
        <v>2024866849.138334</v>
      </c>
      <c r="I204" s="177">
        <v>1.7999999999999999E-2</v>
      </c>
      <c r="J204" s="31">
        <f t="shared" si="7"/>
        <v>769876227.66009414</v>
      </c>
      <c r="K204" s="35">
        <v>1.7999999999999999E-2</v>
      </c>
      <c r="L204" s="184">
        <f t="shared" si="9"/>
        <v>2794743076.7984281</v>
      </c>
    </row>
    <row r="205" spans="1:12" s="64" customFormat="1" x14ac:dyDescent="0.3">
      <c r="A205" s="65"/>
      <c r="B205" s="208"/>
      <c r="C205" s="66">
        <v>10</v>
      </c>
      <c r="D205" s="132">
        <v>1000000</v>
      </c>
      <c r="E205" s="174">
        <v>0</v>
      </c>
      <c r="F205" s="135">
        <v>750000</v>
      </c>
      <c r="G205" s="135">
        <v>500000</v>
      </c>
      <c r="H205" s="52">
        <f t="shared" si="8"/>
        <v>2062586952.4228241</v>
      </c>
      <c r="I205" s="177">
        <v>1.7999999999999999E-2</v>
      </c>
      <c r="J205" s="31">
        <f t="shared" si="7"/>
        <v>784751999.75797582</v>
      </c>
      <c r="K205" s="35">
        <v>1.7999999999999999E-2</v>
      </c>
      <c r="L205" s="184">
        <f t="shared" si="9"/>
        <v>2847338952.1808</v>
      </c>
    </row>
    <row r="206" spans="1:12" s="64" customFormat="1" ht="17.25" thickBot="1" x14ac:dyDescent="0.35">
      <c r="A206" s="67"/>
      <c r="B206" s="208"/>
      <c r="C206" s="68">
        <v>11</v>
      </c>
      <c r="D206" s="132">
        <v>1000000</v>
      </c>
      <c r="E206" s="174">
        <v>0</v>
      </c>
      <c r="F206" s="135">
        <v>750000</v>
      </c>
      <c r="G206" s="135">
        <v>500000</v>
      </c>
      <c r="H206" s="52">
        <f t="shared" si="8"/>
        <v>2100986017.5664349</v>
      </c>
      <c r="I206" s="177">
        <v>1.7999999999999999E-2</v>
      </c>
      <c r="J206" s="31">
        <f t="shared" si="7"/>
        <v>799895535.75361943</v>
      </c>
      <c r="K206" s="142">
        <v>1.7999999999999999E-2</v>
      </c>
      <c r="L206" s="184">
        <f t="shared" si="9"/>
        <v>2900881553.3200541</v>
      </c>
    </row>
    <row r="207" spans="1:12" s="71" customFormat="1" ht="17.25" thickBot="1" x14ac:dyDescent="0.35">
      <c r="A207" s="69"/>
      <c r="B207" s="208"/>
      <c r="C207" s="70">
        <v>12</v>
      </c>
      <c r="D207" s="132">
        <v>1000000</v>
      </c>
      <c r="E207" s="174">
        <v>0</v>
      </c>
      <c r="F207" s="135">
        <v>750000</v>
      </c>
      <c r="G207" s="135">
        <v>500000</v>
      </c>
      <c r="H207" s="52">
        <f t="shared" si="8"/>
        <v>2140076265.8826306</v>
      </c>
      <c r="I207" s="177">
        <v>1.7999999999999999E-2</v>
      </c>
      <c r="J207" s="31">
        <f t="shared" si="7"/>
        <v>815311655.39718461</v>
      </c>
      <c r="K207" s="143">
        <v>1.7999999999999999E-2</v>
      </c>
      <c r="L207" s="184">
        <f t="shared" si="9"/>
        <v>2955387921.2798152</v>
      </c>
    </row>
    <row r="208" spans="1:12" s="64" customFormat="1" x14ac:dyDescent="0.3">
      <c r="A208" s="62">
        <v>18</v>
      </c>
      <c r="B208" s="208">
        <v>2039</v>
      </c>
      <c r="C208" s="63">
        <v>1</v>
      </c>
      <c r="D208" s="132">
        <v>1000000</v>
      </c>
      <c r="E208" s="174">
        <v>0</v>
      </c>
      <c r="F208" s="135">
        <v>750000</v>
      </c>
      <c r="G208" s="135">
        <v>500000</v>
      </c>
      <c r="H208" s="52">
        <f t="shared" si="8"/>
        <v>2179870138.6685181</v>
      </c>
      <c r="I208" s="177">
        <v>1.7999999999999999E-2</v>
      </c>
      <c r="J208" s="31">
        <f t="shared" si="7"/>
        <v>819576902.01877332</v>
      </c>
      <c r="K208" s="141">
        <v>4.0000000000000001E-3</v>
      </c>
      <c r="L208" s="184">
        <f t="shared" si="9"/>
        <v>2999447040.6872911</v>
      </c>
    </row>
    <row r="209" spans="1:12" s="64" customFormat="1" x14ac:dyDescent="0.3">
      <c r="A209" s="65"/>
      <c r="B209" s="208"/>
      <c r="C209" s="66">
        <v>2</v>
      </c>
      <c r="D209" s="132">
        <v>1000000</v>
      </c>
      <c r="E209" s="174">
        <v>0</v>
      </c>
      <c r="F209" s="135">
        <v>750000</v>
      </c>
      <c r="G209" s="135">
        <v>500000</v>
      </c>
      <c r="H209" s="52">
        <f t="shared" si="8"/>
        <v>2220380301.1645513</v>
      </c>
      <c r="I209" s="177">
        <v>1.7999999999999999E-2</v>
      </c>
      <c r="J209" s="31">
        <f t="shared" si="7"/>
        <v>835347286.25511122</v>
      </c>
      <c r="K209" s="35">
        <v>1.7999999999999999E-2</v>
      </c>
      <c r="L209" s="184">
        <f t="shared" si="9"/>
        <v>3055727587.4196625</v>
      </c>
    </row>
    <row r="210" spans="1:12" s="64" customFormat="1" x14ac:dyDescent="0.3">
      <c r="A210" s="65"/>
      <c r="B210" s="208"/>
      <c r="C210" s="66">
        <v>3</v>
      </c>
      <c r="D210" s="132">
        <v>1000000</v>
      </c>
      <c r="E210" s="174">
        <v>0</v>
      </c>
      <c r="F210" s="135">
        <v>750000</v>
      </c>
      <c r="G210" s="135">
        <v>500000</v>
      </c>
      <c r="H210" s="52">
        <f t="shared" si="8"/>
        <v>2261619646.5855131</v>
      </c>
      <c r="I210" s="177">
        <v>1.7999999999999999E-2</v>
      </c>
      <c r="J210" s="31">
        <f t="shared" si="7"/>
        <v>851401537.40770316</v>
      </c>
      <c r="K210" s="35">
        <v>1.7999999999999999E-2</v>
      </c>
      <c r="L210" s="184">
        <f t="shared" si="9"/>
        <v>3113021183.9932165</v>
      </c>
    </row>
    <row r="211" spans="1:12" s="64" customFormat="1" x14ac:dyDescent="0.3">
      <c r="A211" s="65"/>
      <c r="B211" s="208"/>
      <c r="C211" s="66">
        <v>4</v>
      </c>
      <c r="D211" s="132">
        <v>1000000</v>
      </c>
      <c r="E211" s="174">
        <v>0</v>
      </c>
      <c r="F211" s="135">
        <v>750000</v>
      </c>
      <c r="G211" s="135">
        <v>500000</v>
      </c>
      <c r="H211" s="52">
        <f t="shared" si="8"/>
        <v>2303601300.2240524</v>
      </c>
      <c r="I211" s="177">
        <v>1.7999999999999999E-2</v>
      </c>
      <c r="J211" s="31">
        <f t="shared" si="7"/>
        <v>867744765.08104181</v>
      </c>
      <c r="K211" s="35">
        <v>1.7999999999999999E-2</v>
      </c>
      <c r="L211" s="184">
        <f t="shared" si="9"/>
        <v>3171346065.3050942</v>
      </c>
    </row>
    <row r="212" spans="1:12" s="64" customFormat="1" x14ac:dyDescent="0.3">
      <c r="A212" s="65"/>
      <c r="B212" s="208"/>
      <c r="C212" s="66">
        <v>5</v>
      </c>
      <c r="D212" s="132">
        <v>1000000</v>
      </c>
      <c r="E212" s="174">
        <v>0</v>
      </c>
      <c r="F212" s="135">
        <v>750000</v>
      </c>
      <c r="G212" s="135">
        <v>500000</v>
      </c>
      <c r="H212" s="52">
        <f t="shared" si="8"/>
        <v>2346338623.6280851</v>
      </c>
      <c r="I212" s="177">
        <v>1.7999999999999999E-2</v>
      </c>
      <c r="J212" s="31">
        <f t="shared" si="7"/>
        <v>884382170.85250056</v>
      </c>
      <c r="K212" s="35">
        <v>1.7999999999999999E-2</v>
      </c>
      <c r="L212" s="184">
        <f t="shared" si="9"/>
        <v>3230720794.4805856</v>
      </c>
    </row>
    <row r="213" spans="1:12" s="64" customFormat="1" x14ac:dyDescent="0.3">
      <c r="A213" s="65"/>
      <c r="B213" s="208"/>
      <c r="C213" s="66">
        <v>6</v>
      </c>
      <c r="D213" s="132">
        <v>1000000</v>
      </c>
      <c r="E213" s="174">
        <v>0</v>
      </c>
      <c r="F213" s="135">
        <v>750000</v>
      </c>
      <c r="G213" s="135">
        <v>500000</v>
      </c>
      <c r="H213" s="52">
        <f t="shared" si="8"/>
        <v>2389845218.8533907</v>
      </c>
      <c r="I213" s="177">
        <v>1.7999999999999999E-2</v>
      </c>
      <c r="J213" s="31">
        <f t="shared" ref="J213:J255" si="10" xml:space="preserve"> (J212 + D213 - E213) + ((J212 + D213 - E213) * K213)</f>
        <v>901319049.9278456</v>
      </c>
      <c r="K213" s="35">
        <v>1.7999999999999999E-2</v>
      </c>
      <c r="L213" s="184">
        <f t="shared" si="9"/>
        <v>3291164268.7812362</v>
      </c>
    </row>
    <row r="214" spans="1:12" s="64" customFormat="1" x14ac:dyDescent="0.3">
      <c r="A214" s="65"/>
      <c r="B214" s="208"/>
      <c r="C214" s="66">
        <v>7</v>
      </c>
      <c r="D214" s="132">
        <v>1000000</v>
      </c>
      <c r="E214" s="174">
        <v>0</v>
      </c>
      <c r="F214" s="135">
        <v>750000</v>
      </c>
      <c r="G214" s="135">
        <v>500000</v>
      </c>
      <c r="H214" s="52">
        <f t="shared" ref="H214:H255" si="11" xml:space="preserve"> (H213 + G214 + F214) + ((H213 + G214 + F214) * I214 )</f>
        <v>2434134932.7927518</v>
      </c>
      <c r="I214" s="177">
        <v>1.7999999999999999E-2</v>
      </c>
      <c r="J214" s="31">
        <f t="shared" si="10"/>
        <v>918560792.82654679</v>
      </c>
      <c r="K214" s="35">
        <v>1.7999999999999999E-2</v>
      </c>
      <c r="L214" s="184">
        <f t="shared" ref="L214:L255" si="12" xml:space="preserve"> H214 + J214</f>
        <v>3352695725.6192985</v>
      </c>
    </row>
    <row r="215" spans="1:12" s="64" customFormat="1" x14ac:dyDescent="0.3">
      <c r="A215" s="65"/>
      <c r="B215" s="208"/>
      <c r="C215" s="66">
        <v>8</v>
      </c>
      <c r="D215" s="132">
        <v>1000000</v>
      </c>
      <c r="E215" s="174">
        <v>0</v>
      </c>
      <c r="F215" s="135">
        <v>750000</v>
      </c>
      <c r="G215" s="135">
        <v>500000</v>
      </c>
      <c r="H215" s="52">
        <f t="shared" si="11"/>
        <v>2479221861.5830212</v>
      </c>
      <c r="I215" s="177">
        <v>1.7999999999999999E-2</v>
      </c>
      <c r="J215" s="31">
        <f t="shared" si="10"/>
        <v>936112887.09742463</v>
      </c>
      <c r="K215" s="35">
        <v>1.7999999999999999E-2</v>
      </c>
      <c r="L215" s="184">
        <f t="shared" si="12"/>
        <v>3415334748.6804457</v>
      </c>
    </row>
    <row r="216" spans="1:12" s="64" customFormat="1" x14ac:dyDescent="0.3">
      <c r="A216" s="65"/>
      <c r="B216" s="208"/>
      <c r="C216" s="66">
        <v>9</v>
      </c>
      <c r="D216" s="132">
        <v>1000000</v>
      </c>
      <c r="E216" s="174">
        <v>0</v>
      </c>
      <c r="F216" s="135">
        <v>750000</v>
      </c>
      <c r="G216" s="135">
        <v>500000</v>
      </c>
      <c r="H216" s="52">
        <f t="shared" si="11"/>
        <v>2525120355.0915155</v>
      </c>
      <c r="I216" s="177">
        <v>1.7999999999999999E-2</v>
      </c>
      <c r="J216" s="31">
        <f t="shared" si="10"/>
        <v>953980919.06517828</v>
      </c>
      <c r="K216" s="35">
        <v>1.7999999999999999E-2</v>
      </c>
      <c r="L216" s="184">
        <f t="shared" si="12"/>
        <v>3479101274.1566939</v>
      </c>
    </row>
    <row r="217" spans="1:12" s="64" customFormat="1" x14ac:dyDescent="0.3">
      <c r="A217" s="65"/>
      <c r="B217" s="208"/>
      <c r="C217" s="66">
        <v>10</v>
      </c>
      <c r="D217" s="132">
        <v>1000000</v>
      </c>
      <c r="E217" s="174">
        <v>0</v>
      </c>
      <c r="F217" s="135">
        <v>750000</v>
      </c>
      <c r="G217" s="135">
        <v>500000</v>
      </c>
      <c r="H217" s="52">
        <f t="shared" si="11"/>
        <v>2571845021.4831629</v>
      </c>
      <c r="I217" s="177">
        <v>1.7999999999999999E-2</v>
      </c>
      <c r="J217" s="31">
        <f t="shared" si="10"/>
        <v>972170575.60835147</v>
      </c>
      <c r="K217" s="35">
        <v>1.7999999999999999E-2</v>
      </c>
      <c r="L217" s="184">
        <f t="shared" si="12"/>
        <v>3544015597.0915146</v>
      </c>
    </row>
    <row r="218" spans="1:12" s="64" customFormat="1" ht="17.25" thickBot="1" x14ac:dyDescent="0.35">
      <c r="A218" s="67"/>
      <c r="B218" s="208"/>
      <c r="C218" s="68">
        <v>11</v>
      </c>
      <c r="D218" s="132">
        <v>1000000</v>
      </c>
      <c r="E218" s="174">
        <v>0</v>
      </c>
      <c r="F218" s="135">
        <v>750000</v>
      </c>
      <c r="G218" s="135">
        <v>500000</v>
      </c>
      <c r="H218" s="52">
        <f t="shared" si="11"/>
        <v>2619410731.8698597</v>
      </c>
      <c r="I218" s="177">
        <v>1.7999999999999999E-2</v>
      </c>
      <c r="J218" s="31">
        <f t="shared" si="10"/>
        <v>990687645.96930182</v>
      </c>
      <c r="K218" s="142">
        <v>1.7999999999999999E-2</v>
      </c>
      <c r="L218" s="184">
        <f t="shared" si="12"/>
        <v>3610098377.8391614</v>
      </c>
    </row>
    <row r="219" spans="1:12" s="64" customFormat="1" ht="17.25" thickBot="1" x14ac:dyDescent="0.35">
      <c r="A219" s="69"/>
      <c r="B219" s="208"/>
      <c r="C219" s="70">
        <v>12</v>
      </c>
      <c r="D219" s="132">
        <v>1000000</v>
      </c>
      <c r="E219" s="174">
        <v>0</v>
      </c>
      <c r="F219" s="135">
        <v>750000</v>
      </c>
      <c r="G219" s="135">
        <v>500000</v>
      </c>
      <c r="H219" s="52">
        <f t="shared" si="11"/>
        <v>2667832625.0435171</v>
      </c>
      <c r="I219" s="177">
        <v>1.7999999999999999E-2</v>
      </c>
      <c r="J219" s="31">
        <f t="shared" si="10"/>
        <v>1009538023.5967493</v>
      </c>
      <c r="K219" s="143">
        <v>1.7999999999999999E-2</v>
      </c>
      <c r="L219" s="184">
        <f t="shared" si="12"/>
        <v>3677370648.6402664</v>
      </c>
    </row>
    <row r="220" spans="1:12" s="64" customFormat="1" x14ac:dyDescent="0.3">
      <c r="A220" s="62">
        <v>19</v>
      </c>
      <c r="B220" s="208">
        <v>2040</v>
      </c>
      <c r="C220" s="63">
        <v>1</v>
      </c>
      <c r="D220" s="132">
        <v>1000000</v>
      </c>
      <c r="E220" s="174">
        <v>0</v>
      </c>
      <c r="F220" s="135">
        <v>750000</v>
      </c>
      <c r="G220" s="135">
        <v>500000</v>
      </c>
      <c r="H220" s="52">
        <f t="shared" si="11"/>
        <v>2717126112.2943006</v>
      </c>
      <c r="I220" s="177">
        <v>1.7999999999999999E-2</v>
      </c>
      <c r="J220" s="31">
        <f t="shared" si="10"/>
        <v>1014580175.6911364</v>
      </c>
      <c r="K220" s="141">
        <v>4.0000000000000001E-3</v>
      </c>
      <c r="L220" s="184">
        <f t="shared" si="12"/>
        <v>3731706287.9854369</v>
      </c>
    </row>
    <row r="221" spans="1:12" s="64" customFormat="1" x14ac:dyDescent="0.3">
      <c r="A221" s="65"/>
      <c r="B221" s="208"/>
      <c r="C221" s="66">
        <v>2</v>
      </c>
      <c r="D221" s="132">
        <v>1000000</v>
      </c>
      <c r="E221" s="174">
        <v>0</v>
      </c>
      <c r="F221" s="135">
        <v>750000</v>
      </c>
      <c r="G221" s="135">
        <v>500000</v>
      </c>
      <c r="H221" s="52">
        <f t="shared" si="11"/>
        <v>2767306882.315598</v>
      </c>
      <c r="I221" s="177">
        <v>1.7999999999999999E-2</v>
      </c>
      <c r="J221" s="31">
        <f t="shared" si="10"/>
        <v>1033860618.8535768</v>
      </c>
      <c r="K221" s="35">
        <v>1.7999999999999999E-2</v>
      </c>
      <c r="L221" s="184">
        <f t="shared" si="12"/>
        <v>3801167501.1691747</v>
      </c>
    </row>
    <row r="222" spans="1:12" s="64" customFormat="1" x14ac:dyDescent="0.3">
      <c r="A222" s="65"/>
      <c r="B222" s="208"/>
      <c r="C222" s="66">
        <v>3</v>
      </c>
      <c r="D222" s="132">
        <v>1000000</v>
      </c>
      <c r="E222" s="174">
        <v>0</v>
      </c>
      <c r="F222" s="135">
        <v>750000</v>
      </c>
      <c r="G222" s="135">
        <v>500000</v>
      </c>
      <c r="H222" s="52">
        <f t="shared" si="11"/>
        <v>2818390906.197279</v>
      </c>
      <c r="I222" s="177">
        <v>1.7999999999999999E-2</v>
      </c>
      <c r="J222" s="31">
        <f t="shared" si="10"/>
        <v>1053488109.9929411</v>
      </c>
      <c r="K222" s="35">
        <v>1.7999999999999999E-2</v>
      </c>
      <c r="L222" s="184">
        <f t="shared" si="12"/>
        <v>3871879016.1902199</v>
      </c>
    </row>
    <row r="223" spans="1:12" s="64" customFormat="1" x14ac:dyDescent="0.3">
      <c r="A223" s="65"/>
      <c r="B223" s="208"/>
      <c r="C223" s="66">
        <v>4</v>
      </c>
      <c r="D223" s="132">
        <v>1000000</v>
      </c>
      <c r="E223" s="174">
        <v>0</v>
      </c>
      <c r="F223" s="135">
        <v>750000</v>
      </c>
      <c r="G223" s="135">
        <v>500000</v>
      </c>
      <c r="H223" s="52">
        <f t="shared" si="11"/>
        <v>2870394442.5088301</v>
      </c>
      <c r="I223" s="177">
        <v>1.7999999999999999E-2</v>
      </c>
      <c r="J223" s="31">
        <f t="shared" si="10"/>
        <v>1073468895.9728141</v>
      </c>
      <c r="K223" s="35">
        <v>1.7999999999999999E-2</v>
      </c>
      <c r="L223" s="184">
        <f t="shared" si="12"/>
        <v>3943863338.4816442</v>
      </c>
    </row>
    <row r="224" spans="1:12" s="64" customFormat="1" x14ac:dyDescent="0.3">
      <c r="A224" s="65"/>
      <c r="B224" s="208"/>
      <c r="C224" s="66">
        <v>5</v>
      </c>
      <c r="D224" s="132">
        <v>1000000</v>
      </c>
      <c r="E224" s="174">
        <v>0</v>
      </c>
      <c r="F224" s="135">
        <v>750000</v>
      </c>
      <c r="G224" s="135">
        <v>500000</v>
      </c>
      <c r="H224" s="52">
        <f t="shared" si="11"/>
        <v>2923334042.473989</v>
      </c>
      <c r="I224" s="177">
        <v>1.7999999999999999E-2</v>
      </c>
      <c r="J224" s="31">
        <f t="shared" si="10"/>
        <v>1093809336.1003246</v>
      </c>
      <c r="K224" s="35">
        <v>1.7999999999999999E-2</v>
      </c>
      <c r="L224" s="184">
        <f t="shared" si="12"/>
        <v>4017143378.5743136</v>
      </c>
    </row>
    <row r="225" spans="1:12" s="64" customFormat="1" x14ac:dyDescent="0.3">
      <c r="A225" s="65"/>
      <c r="B225" s="208"/>
      <c r="C225" s="66">
        <v>6</v>
      </c>
      <c r="D225" s="132">
        <v>1000000</v>
      </c>
      <c r="E225" s="174">
        <v>0</v>
      </c>
      <c r="F225" s="135">
        <v>750000</v>
      </c>
      <c r="G225" s="135">
        <v>500000</v>
      </c>
      <c r="H225" s="52">
        <f t="shared" si="11"/>
        <v>2977226555.2385206</v>
      </c>
      <c r="I225" s="177">
        <v>1.7999999999999999E-2</v>
      </c>
      <c r="J225" s="31">
        <f t="shared" si="10"/>
        <v>1114515904.1501305</v>
      </c>
      <c r="K225" s="35">
        <v>1.7999999999999999E-2</v>
      </c>
      <c r="L225" s="184">
        <f t="shared" si="12"/>
        <v>4091742459.3886509</v>
      </c>
    </row>
    <row r="226" spans="1:12" s="64" customFormat="1" x14ac:dyDescent="0.3">
      <c r="A226" s="65"/>
      <c r="B226" s="208"/>
      <c r="C226" s="66">
        <v>7</v>
      </c>
      <c r="D226" s="132">
        <v>1000000</v>
      </c>
      <c r="E226" s="174">
        <v>0</v>
      </c>
      <c r="F226" s="135">
        <v>750000</v>
      </c>
      <c r="G226" s="135">
        <v>500000</v>
      </c>
      <c r="H226" s="52">
        <f t="shared" si="11"/>
        <v>3032089133.2328138</v>
      </c>
      <c r="I226" s="177">
        <v>1.7999999999999999E-2</v>
      </c>
      <c r="J226" s="31">
        <f t="shared" si="10"/>
        <v>1135595190.4248328</v>
      </c>
      <c r="K226" s="35">
        <v>1.7999999999999999E-2</v>
      </c>
      <c r="L226" s="184">
        <f t="shared" si="12"/>
        <v>4167684323.6576467</v>
      </c>
    </row>
    <row r="227" spans="1:12" s="64" customFormat="1" x14ac:dyDescent="0.3">
      <c r="A227" s="65"/>
      <c r="B227" s="208"/>
      <c r="C227" s="66">
        <v>8</v>
      </c>
      <c r="D227" s="132">
        <v>1000000</v>
      </c>
      <c r="E227" s="174">
        <v>0</v>
      </c>
      <c r="F227" s="135">
        <v>750000</v>
      </c>
      <c r="G227" s="135">
        <v>500000</v>
      </c>
      <c r="H227" s="52">
        <f t="shared" si="11"/>
        <v>3087939237.6310043</v>
      </c>
      <c r="I227" s="177">
        <v>1.7999999999999999E-2</v>
      </c>
      <c r="J227" s="31">
        <f t="shared" si="10"/>
        <v>1157053903.8524797</v>
      </c>
      <c r="K227" s="35">
        <v>1.7999999999999999E-2</v>
      </c>
      <c r="L227" s="184">
        <f t="shared" si="12"/>
        <v>4244993141.4834843</v>
      </c>
    </row>
    <row r="228" spans="1:12" s="64" customFormat="1" x14ac:dyDescent="0.3">
      <c r="A228" s="65"/>
      <c r="B228" s="208"/>
      <c r="C228" s="66">
        <v>9</v>
      </c>
      <c r="D228" s="132">
        <v>1000000</v>
      </c>
      <c r="E228" s="174">
        <v>0</v>
      </c>
      <c r="F228" s="135">
        <v>750000</v>
      </c>
      <c r="G228" s="135">
        <v>500000</v>
      </c>
      <c r="H228" s="52">
        <f t="shared" si="11"/>
        <v>3144794643.9083624</v>
      </c>
      <c r="I228" s="177">
        <v>1.7999999999999999E-2</v>
      </c>
      <c r="J228" s="31">
        <f t="shared" si="10"/>
        <v>1178898874.1218243</v>
      </c>
      <c r="K228" s="35">
        <v>1.7999999999999999E-2</v>
      </c>
      <c r="L228" s="184">
        <f t="shared" si="12"/>
        <v>4323693518.0301867</v>
      </c>
    </row>
    <row r="229" spans="1:12" s="64" customFormat="1" x14ac:dyDescent="0.3">
      <c r="A229" s="65"/>
      <c r="B229" s="208"/>
      <c r="C229" s="66">
        <v>10</v>
      </c>
      <c r="D229" s="132">
        <v>1000000</v>
      </c>
      <c r="E229" s="174">
        <v>0</v>
      </c>
      <c r="F229" s="135">
        <v>750000</v>
      </c>
      <c r="G229" s="135">
        <v>500000</v>
      </c>
      <c r="H229" s="52">
        <f t="shared" si="11"/>
        <v>3202673447.498713</v>
      </c>
      <c r="I229" s="177">
        <v>1.7999999999999999E-2</v>
      </c>
      <c r="J229" s="31">
        <f t="shared" si="10"/>
        <v>1201137053.8560171</v>
      </c>
      <c r="K229" s="35">
        <v>1.7999999999999999E-2</v>
      </c>
      <c r="L229" s="184">
        <f t="shared" si="12"/>
        <v>4403810501.3547306</v>
      </c>
    </row>
    <row r="230" spans="1:12" s="64" customFormat="1" ht="17.25" thickBot="1" x14ac:dyDescent="0.35">
      <c r="A230" s="67"/>
      <c r="B230" s="208"/>
      <c r="C230" s="68">
        <v>11</v>
      </c>
      <c r="D230" s="132">
        <v>1000000</v>
      </c>
      <c r="E230" s="174">
        <v>0</v>
      </c>
      <c r="F230" s="135">
        <v>750000</v>
      </c>
      <c r="G230" s="135">
        <v>500000</v>
      </c>
      <c r="H230" s="52">
        <f t="shared" si="11"/>
        <v>3261594069.55369</v>
      </c>
      <c r="I230" s="177">
        <v>1.7999999999999999E-2</v>
      </c>
      <c r="J230" s="31">
        <f t="shared" si="10"/>
        <v>1223775520.8254254</v>
      </c>
      <c r="K230" s="142">
        <v>1.7999999999999999E-2</v>
      </c>
      <c r="L230" s="184">
        <f t="shared" si="12"/>
        <v>4485369590.3791151</v>
      </c>
    </row>
    <row r="231" spans="1:12" s="64" customFormat="1" ht="17.25" thickBot="1" x14ac:dyDescent="0.35">
      <c r="A231" s="69"/>
      <c r="B231" s="208"/>
      <c r="C231" s="70">
        <v>12</v>
      </c>
      <c r="D231" s="132">
        <v>1000000</v>
      </c>
      <c r="E231" s="174">
        <v>0</v>
      </c>
      <c r="F231" s="135">
        <v>750000</v>
      </c>
      <c r="G231" s="135">
        <v>500000</v>
      </c>
      <c r="H231" s="52">
        <f t="shared" si="11"/>
        <v>3321575262.8056564</v>
      </c>
      <c r="I231" s="177">
        <v>1.7999999999999999E-2</v>
      </c>
      <c r="J231" s="31">
        <f t="shared" si="10"/>
        <v>1246821480.2002831</v>
      </c>
      <c r="K231" s="143">
        <v>1.7999999999999999E-2</v>
      </c>
      <c r="L231" s="184">
        <f t="shared" si="12"/>
        <v>4568396743.0059395</v>
      </c>
    </row>
    <row r="232" spans="1:12" s="64" customFormat="1" x14ac:dyDescent="0.3">
      <c r="A232" s="62">
        <v>20</v>
      </c>
      <c r="B232" s="208">
        <v>2041</v>
      </c>
      <c r="C232" s="63">
        <v>1</v>
      </c>
      <c r="D232" s="132">
        <v>1000000</v>
      </c>
      <c r="E232" s="174">
        <v>0</v>
      </c>
      <c r="F232" s="135">
        <v>750000</v>
      </c>
      <c r="G232" s="135">
        <v>500000</v>
      </c>
      <c r="H232" s="52">
        <f t="shared" si="11"/>
        <v>3382636117.5361581</v>
      </c>
      <c r="I232" s="177">
        <v>1.7999999999999999E-2</v>
      </c>
      <c r="J232" s="31">
        <f t="shared" si="10"/>
        <v>1252812766.1210842</v>
      </c>
      <c r="K232" s="141">
        <v>4.0000000000000001E-3</v>
      </c>
      <c r="L232" s="184">
        <f t="shared" si="12"/>
        <v>4635448883.6572418</v>
      </c>
    </row>
    <row r="233" spans="1:12" s="64" customFormat="1" x14ac:dyDescent="0.3">
      <c r="A233" s="65"/>
      <c r="B233" s="208"/>
      <c r="C233" s="66">
        <v>2</v>
      </c>
      <c r="D233" s="132">
        <v>1000000</v>
      </c>
      <c r="E233" s="174">
        <v>0</v>
      </c>
      <c r="F233" s="135">
        <v>750000</v>
      </c>
      <c r="G233" s="135">
        <v>500000</v>
      </c>
      <c r="H233" s="52">
        <f t="shared" si="11"/>
        <v>3444796067.6518087</v>
      </c>
      <c r="I233" s="177">
        <v>1.7999999999999999E-2</v>
      </c>
      <c r="J233" s="31">
        <f t="shared" si="10"/>
        <v>1276381395.9112637</v>
      </c>
      <c r="K233" s="35">
        <v>1.7999999999999999E-2</v>
      </c>
      <c r="L233" s="184">
        <f t="shared" si="12"/>
        <v>4721177463.5630722</v>
      </c>
    </row>
    <row r="234" spans="1:12" s="64" customFormat="1" x14ac:dyDescent="0.3">
      <c r="A234" s="65"/>
      <c r="B234" s="208"/>
      <c r="C234" s="66">
        <v>3</v>
      </c>
      <c r="D234" s="132">
        <v>1000000</v>
      </c>
      <c r="E234" s="174">
        <v>0</v>
      </c>
      <c r="F234" s="135">
        <v>750000</v>
      </c>
      <c r="G234" s="135">
        <v>500000</v>
      </c>
      <c r="H234" s="52">
        <f t="shared" si="11"/>
        <v>3508074896.8695412</v>
      </c>
      <c r="I234" s="177">
        <v>1.7999999999999999E-2</v>
      </c>
      <c r="J234" s="31">
        <f t="shared" si="10"/>
        <v>1300374261.0376666</v>
      </c>
      <c r="K234" s="35">
        <v>1.7999999999999999E-2</v>
      </c>
      <c r="L234" s="184">
        <f t="shared" si="12"/>
        <v>4808449157.9072075</v>
      </c>
    </row>
    <row r="235" spans="1:12" s="64" customFormat="1" x14ac:dyDescent="0.3">
      <c r="A235" s="65"/>
      <c r="B235" s="208"/>
      <c r="C235" s="66">
        <v>4</v>
      </c>
      <c r="D235" s="132">
        <v>1000000</v>
      </c>
      <c r="E235" s="174">
        <v>0</v>
      </c>
      <c r="F235" s="135">
        <v>750000</v>
      </c>
      <c r="G235" s="135">
        <v>500000</v>
      </c>
      <c r="H235" s="52">
        <f t="shared" si="11"/>
        <v>3572492745.0131931</v>
      </c>
      <c r="I235" s="177">
        <v>1.7999999999999999E-2</v>
      </c>
      <c r="J235" s="31">
        <f t="shared" si="10"/>
        <v>1324798997.7363446</v>
      </c>
      <c r="K235" s="35">
        <v>1.7999999999999999E-2</v>
      </c>
      <c r="L235" s="184">
        <f t="shared" si="12"/>
        <v>4897291742.7495375</v>
      </c>
    </row>
    <row r="236" spans="1:12" s="64" customFormat="1" x14ac:dyDescent="0.3">
      <c r="A236" s="65"/>
      <c r="B236" s="208"/>
      <c r="C236" s="66">
        <v>5</v>
      </c>
      <c r="D236" s="132">
        <v>1000000</v>
      </c>
      <c r="E236" s="174">
        <v>0</v>
      </c>
      <c r="F236" s="135">
        <v>750000</v>
      </c>
      <c r="G236" s="135">
        <v>500000</v>
      </c>
      <c r="H236" s="52">
        <f t="shared" si="11"/>
        <v>3638070114.4234304</v>
      </c>
      <c r="I236" s="177">
        <v>1.7999999999999999E-2</v>
      </c>
      <c r="J236" s="31">
        <f t="shared" si="10"/>
        <v>1349663379.6955988</v>
      </c>
      <c r="K236" s="35">
        <v>1.7999999999999999E-2</v>
      </c>
      <c r="L236" s="184">
        <f t="shared" si="12"/>
        <v>4987733494.119029</v>
      </c>
    </row>
    <row r="237" spans="1:12" s="64" customFormat="1" x14ac:dyDescent="0.3">
      <c r="A237" s="65"/>
      <c r="B237" s="208"/>
      <c r="C237" s="66">
        <v>6</v>
      </c>
      <c r="D237" s="132">
        <v>1000000</v>
      </c>
      <c r="E237" s="174">
        <v>0</v>
      </c>
      <c r="F237" s="135">
        <v>750000</v>
      </c>
      <c r="G237" s="135">
        <v>500000</v>
      </c>
      <c r="H237" s="52">
        <f t="shared" si="11"/>
        <v>3704827876.4830523</v>
      </c>
      <c r="I237" s="177">
        <v>1.7999999999999999E-2</v>
      </c>
      <c r="J237" s="31">
        <f t="shared" si="10"/>
        <v>1374975320.5301197</v>
      </c>
      <c r="K237" s="35">
        <v>1.7999999999999999E-2</v>
      </c>
      <c r="L237" s="184">
        <f t="shared" si="12"/>
        <v>5079803197.0131721</v>
      </c>
    </row>
    <row r="238" spans="1:12" s="64" customFormat="1" x14ac:dyDescent="0.3">
      <c r="A238" s="65"/>
      <c r="B238" s="208"/>
      <c r="C238" s="66">
        <v>7</v>
      </c>
      <c r="D238" s="132">
        <v>1000000</v>
      </c>
      <c r="E238" s="174">
        <v>0</v>
      </c>
      <c r="F238" s="135">
        <v>750000</v>
      </c>
      <c r="G238" s="135">
        <v>500000</v>
      </c>
      <c r="H238" s="52">
        <f t="shared" si="11"/>
        <v>3772787278.259747</v>
      </c>
      <c r="I238" s="177">
        <v>1.7999999999999999E-2</v>
      </c>
      <c r="J238" s="31">
        <f t="shared" si="10"/>
        <v>1400742876.2996619</v>
      </c>
      <c r="K238" s="35">
        <v>1.7999999999999999E-2</v>
      </c>
      <c r="L238" s="184">
        <f t="shared" si="12"/>
        <v>5173530154.5594091</v>
      </c>
    </row>
    <row r="239" spans="1:12" s="64" customFormat="1" x14ac:dyDescent="0.3">
      <c r="A239" s="65"/>
      <c r="B239" s="208"/>
      <c r="C239" s="66">
        <v>8</v>
      </c>
      <c r="D239" s="132">
        <v>1000000</v>
      </c>
      <c r="E239" s="174">
        <v>0</v>
      </c>
      <c r="F239" s="135">
        <v>750000</v>
      </c>
      <c r="G239" s="135">
        <v>500000</v>
      </c>
      <c r="H239" s="52">
        <f t="shared" si="11"/>
        <v>3841969949.2684226</v>
      </c>
      <c r="I239" s="177">
        <v>1.7999999999999999E-2</v>
      </c>
      <c r="J239" s="31">
        <f t="shared" si="10"/>
        <v>1426974248.0730557</v>
      </c>
      <c r="K239" s="35">
        <v>1.7999999999999999E-2</v>
      </c>
      <c r="L239" s="184">
        <f t="shared" si="12"/>
        <v>5268944197.3414783</v>
      </c>
    </row>
    <row r="240" spans="1:12" s="64" customFormat="1" x14ac:dyDescent="0.3">
      <c r="A240" s="65"/>
      <c r="B240" s="208"/>
      <c r="C240" s="66">
        <v>9</v>
      </c>
      <c r="D240" s="132">
        <v>1000000</v>
      </c>
      <c r="E240" s="174">
        <v>0</v>
      </c>
      <c r="F240" s="135">
        <v>750000</v>
      </c>
      <c r="G240" s="135">
        <v>500000</v>
      </c>
      <c r="H240" s="52">
        <f t="shared" si="11"/>
        <v>3912397908.3552542</v>
      </c>
      <c r="I240" s="177">
        <v>1.7999999999999999E-2</v>
      </c>
      <c r="J240" s="31">
        <f t="shared" si="10"/>
        <v>1453677784.5383708</v>
      </c>
      <c r="K240" s="35">
        <v>1.7999999999999999E-2</v>
      </c>
      <c r="L240" s="184">
        <f t="shared" si="12"/>
        <v>5366075692.8936253</v>
      </c>
    </row>
    <row r="241" spans="1:12" s="64" customFormat="1" x14ac:dyDescent="0.3">
      <c r="A241" s="65"/>
      <c r="B241" s="208"/>
      <c r="C241" s="66">
        <v>10</v>
      </c>
      <c r="D241" s="132">
        <v>1000000</v>
      </c>
      <c r="E241" s="174">
        <v>0</v>
      </c>
      <c r="F241" s="135">
        <v>750000</v>
      </c>
      <c r="G241" s="135">
        <v>500000</v>
      </c>
      <c r="H241" s="52">
        <f t="shared" si="11"/>
        <v>3984093570.7056489</v>
      </c>
      <c r="I241" s="177">
        <v>1.7999999999999999E-2</v>
      </c>
      <c r="J241" s="31">
        <f t="shared" si="10"/>
        <v>1480861984.6600616</v>
      </c>
      <c r="K241" s="35">
        <v>1.7999999999999999E-2</v>
      </c>
      <c r="L241" s="184">
        <f t="shared" si="12"/>
        <v>5464955555.3657103</v>
      </c>
    </row>
    <row r="242" spans="1:12" s="64" customFormat="1" ht="17.25" thickBot="1" x14ac:dyDescent="0.35">
      <c r="A242" s="67"/>
      <c r="B242" s="208"/>
      <c r="C242" s="68">
        <v>11</v>
      </c>
      <c r="D242" s="132">
        <v>1000000</v>
      </c>
      <c r="E242" s="174">
        <v>0</v>
      </c>
      <c r="F242" s="135">
        <v>750000</v>
      </c>
      <c r="G242" s="135">
        <v>500000</v>
      </c>
      <c r="H242" s="52">
        <f t="shared" si="11"/>
        <v>4057079754.9783506</v>
      </c>
      <c r="I242" s="177">
        <v>1.7999999999999999E-2</v>
      </c>
      <c r="J242" s="31">
        <f t="shared" si="10"/>
        <v>1508535500.3839426</v>
      </c>
      <c r="K242" s="142">
        <v>1.7999999999999999E-2</v>
      </c>
      <c r="L242" s="184">
        <f t="shared" si="12"/>
        <v>5565615255.3622932</v>
      </c>
    </row>
    <row r="243" spans="1:12" s="64" customFormat="1" ht="17.25" thickBot="1" x14ac:dyDescent="0.35">
      <c r="A243" s="69"/>
      <c r="B243" s="208"/>
      <c r="C243" s="70">
        <v>12</v>
      </c>
      <c r="D243" s="132">
        <v>1000000</v>
      </c>
      <c r="E243" s="174">
        <v>0</v>
      </c>
      <c r="F243" s="135">
        <v>750000</v>
      </c>
      <c r="G243" s="135">
        <v>500000</v>
      </c>
      <c r="H243" s="52">
        <f t="shared" si="11"/>
        <v>4131379690.5679607</v>
      </c>
      <c r="I243" s="177">
        <v>1.7999999999999999E-2</v>
      </c>
      <c r="J243" s="31">
        <f t="shared" si="10"/>
        <v>1536707139.3908536</v>
      </c>
      <c r="K243" s="143">
        <v>1.7999999999999999E-2</v>
      </c>
      <c r="L243" s="184">
        <f t="shared" si="12"/>
        <v>5668086829.9588146</v>
      </c>
    </row>
    <row r="244" spans="1:12" s="64" customFormat="1" x14ac:dyDescent="0.3">
      <c r="A244" s="62">
        <v>21</v>
      </c>
      <c r="B244" s="208">
        <v>2042</v>
      </c>
      <c r="C244" s="63">
        <v>1</v>
      </c>
      <c r="D244" s="132">
        <v>1000000</v>
      </c>
      <c r="E244" s="174">
        <v>0</v>
      </c>
      <c r="F244" s="135">
        <v>750000</v>
      </c>
      <c r="G244" s="135">
        <v>500000</v>
      </c>
      <c r="H244" s="52">
        <f t="shared" si="11"/>
        <v>4207017024.9981842</v>
      </c>
      <c r="I244" s="177">
        <v>1.7999999999999999E-2</v>
      </c>
      <c r="J244" s="31">
        <f t="shared" si="10"/>
        <v>1543857967.9484169</v>
      </c>
      <c r="K244" s="141">
        <v>4.0000000000000001E-3</v>
      </c>
      <c r="L244" s="184">
        <f t="shared" si="12"/>
        <v>5750874992.9466009</v>
      </c>
    </row>
    <row r="245" spans="1:12" s="64" customFormat="1" x14ac:dyDescent="0.3">
      <c r="A245" s="65"/>
      <c r="B245" s="208"/>
      <c r="C245" s="66">
        <v>2</v>
      </c>
      <c r="D245" s="132">
        <v>1000000</v>
      </c>
      <c r="E245" s="174">
        <v>0</v>
      </c>
      <c r="F245" s="135">
        <v>750000</v>
      </c>
      <c r="G245" s="135">
        <v>500000</v>
      </c>
      <c r="H245" s="52">
        <f t="shared" si="11"/>
        <v>4284015831.4481516</v>
      </c>
      <c r="I245" s="177">
        <v>1.7999999999999999E-2</v>
      </c>
      <c r="J245" s="31">
        <f t="shared" si="10"/>
        <v>1572665411.3714886</v>
      </c>
      <c r="K245" s="35">
        <v>1.7999999999999999E-2</v>
      </c>
      <c r="L245" s="184">
        <f t="shared" si="12"/>
        <v>5856681242.8196402</v>
      </c>
    </row>
    <row r="246" spans="1:12" s="64" customFormat="1" x14ac:dyDescent="0.3">
      <c r="A246" s="65"/>
      <c r="B246" s="208"/>
      <c r="C246" s="66">
        <v>3</v>
      </c>
      <c r="D246" s="132">
        <v>1000000</v>
      </c>
      <c r="E246" s="174">
        <v>0</v>
      </c>
      <c r="F246" s="135">
        <v>750000</v>
      </c>
      <c r="G246" s="135">
        <v>500000</v>
      </c>
      <c r="H246" s="52">
        <f t="shared" si="11"/>
        <v>4362400616.4142179</v>
      </c>
      <c r="I246" s="177">
        <v>1.7999999999999999E-2</v>
      </c>
      <c r="J246" s="31">
        <f t="shared" si="10"/>
        <v>1601991388.7761753</v>
      </c>
      <c r="K246" s="35">
        <v>1.7999999999999999E-2</v>
      </c>
      <c r="L246" s="184">
        <f t="shared" si="12"/>
        <v>5964392005.1903934</v>
      </c>
    </row>
    <row r="247" spans="1:12" s="64" customFormat="1" x14ac:dyDescent="0.3">
      <c r="A247" s="65"/>
      <c r="B247" s="208"/>
      <c r="C247" s="66">
        <v>4</v>
      </c>
      <c r="D247" s="132">
        <v>1000000</v>
      </c>
      <c r="E247" s="174">
        <v>0</v>
      </c>
      <c r="F247" s="135">
        <v>750000</v>
      </c>
      <c r="G247" s="135">
        <v>500000</v>
      </c>
      <c r="H247" s="52">
        <f t="shared" si="11"/>
        <v>4442196327.5096741</v>
      </c>
      <c r="I247" s="177">
        <v>1.7999999999999999E-2</v>
      </c>
      <c r="J247" s="31">
        <f t="shared" si="10"/>
        <v>1631845233.7741463</v>
      </c>
      <c r="K247" s="35">
        <v>1.7999999999999999E-2</v>
      </c>
      <c r="L247" s="184">
        <f t="shared" si="12"/>
        <v>6074041561.2838202</v>
      </c>
    </row>
    <row r="248" spans="1:12" s="64" customFormat="1" x14ac:dyDescent="0.3">
      <c r="A248" s="65"/>
      <c r="B248" s="208"/>
      <c r="C248" s="66">
        <v>5</v>
      </c>
      <c r="D248" s="132">
        <v>1000000</v>
      </c>
      <c r="E248" s="174">
        <v>0</v>
      </c>
      <c r="F248" s="135">
        <v>750000</v>
      </c>
      <c r="G248" s="135">
        <v>500000</v>
      </c>
      <c r="H248" s="52">
        <f t="shared" si="11"/>
        <v>4523428361.4048481</v>
      </c>
      <c r="I248" s="177">
        <v>1.7999999999999999E-2</v>
      </c>
      <c r="J248" s="31">
        <f t="shared" si="10"/>
        <v>1662236447.9820809</v>
      </c>
      <c r="K248" s="35">
        <v>1.7999999999999999E-2</v>
      </c>
      <c r="L248" s="184">
        <f t="shared" si="12"/>
        <v>6185664809.3869286</v>
      </c>
    </row>
    <row r="249" spans="1:12" s="64" customFormat="1" x14ac:dyDescent="0.3">
      <c r="A249" s="65"/>
      <c r="B249" s="208"/>
      <c r="C249" s="66">
        <v>6</v>
      </c>
      <c r="D249" s="132">
        <v>1000000</v>
      </c>
      <c r="E249" s="174">
        <v>0</v>
      </c>
      <c r="F249" s="135">
        <v>750000</v>
      </c>
      <c r="G249" s="135">
        <v>500000</v>
      </c>
      <c r="H249" s="52">
        <f t="shared" si="11"/>
        <v>4606122571.9101353</v>
      </c>
      <c r="I249" s="177">
        <v>1.7999999999999999E-2</v>
      </c>
      <c r="J249" s="31">
        <f t="shared" si="10"/>
        <v>1693174704.0457585</v>
      </c>
      <c r="K249" s="35">
        <v>1.7999999999999999E-2</v>
      </c>
      <c r="L249" s="184">
        <f t="shared" si="12"/>
        <v>6299297275.9558935</v>
      </c>
    </row>
    <row r="250" spans="1:12" s="64" customFormat="1" x14ac:dyDescent="0.3">
      <c r="A250" s="65"/>
      <c r="B250" s="208"/>
      <c r="C250" s="66">
        <v>7</v>
      </c>
      <c r="D250" s="132">
        <v>1000000</v>
      </c>
      <c r="E250" s="174">
        <v>0</v>
      </c>
      <c r="F250" s="135">
        <v>750000</v>
      </c>
      <c r="G250" s="135">
        <v>500000</v>
      </c>
      <c r="H250" s="52">
        <f t="shared" si="11"/>
        <v>4690305278.2045174</v>
      </c>
      <c r="I250" s="177">
        <v>1.7999999999999999E-2</v>
      </c>
      <c r="J250" s="31">
        <f t="shared" si="10"/>
        <v>1724669848.7185822</v>
      </c>
      <c r="K250" s="35">
        <v>1.7999999999999999E-2</v>
      </c>
      <c r="L250" s="184">
        <f t="shared" si="12"/>
        <v>6414975126.9230995</v>
      </c>
    </row>
    <row r="251" spans="1:12" s="64" customFormat="1" x14ac:dyDescent="0.3">
      <c r="A251" s="65"/>
      <c r="B251" s="208"/>
      <c r="C251" s="66">
        <v>8</v>
      </c>
      <c r="D251" s="132">
        <v>1000000</v>
      </c>
      <c r="E251" s="174">
        <v>0</v>
      </c>
      <c r="F251" s="135">
        <v>750000</v>
      </c>
      <c r="G251" s="135">
        <v>500000</v>
      </c>
      <c r="H251" s="52">
        <f t="shared" si="11"/>
        <v>4776003273.2121983</v>
      </c>
      <c r="I251" s="177">
        <v>1.7999999999999999E-2</v>
      </c>
      <c r="J251" s="31">
        <f t="shared" si="10"/>
        <v>1756731905.9955165</v>
      </c>
      <c r="K251" s="35">
        <v>1.7999999999999999E-2</v>
      </c>
      <c r="L251" s="184">
        <f t="shared" si="12"/>
        <v>6532735179.207715</v>
      </c>
    </row>
    <row r="252" spans="1:12" s="64" customFormat="1" x14ac:dyDescent="0.3">
      <c r="A252" s="65"/>
      <c r="B252" s="208"/>
      <c r="C252" s="66">
        <v>9</v>
      </c>
      <c r="D252" s="132">
        <v>1000000</v>
      </c>
      <c r="E252" s="174">
        <v>0</v>
      </c>
      <c r="F252" s="135">
        <v>750000</v>
      </c>
      <c r="G252" s="135">
        <v>500000</v>
      </c>
      <c r="H252" s="52">
        <f t="shared" si="11"/>
        <v>4863243832.1300182</v>
      </c>
      <c r="I252" s="177">
        <v>1.7999999999999999E-2</v>
      </c>
      <c r="J252" s="31">
        <f t="shared" si="10"/>
        <v>1789371080.3034358</v>
      </c>
      <c r="K252" s="35">
        <v>1.7999999999999999E-2</v>
      </c>
      <c r="L252" s="184">
        <f t="shared" si="12"/>
        <v>6652614912.4334545</v>
      </c>
    </row>
    <row r="253" spans="1:12" s="64" customFormat="1" x14ac:dyDescent="0.3">
      <c r="A253" s="65"/>
      <c r="B253" s="208"/>
      <c r="C253" s="66">
        <v>10</v>
      </c>
      <c r="D253" s="132">
        <v>1000000</v>
      </c>
      <c r="E253" s="174">
        <v>0</v>
      </c>
      <c r="F253" s="135">
        <v>750000</v>
      </c>
      <c r="G253" s="135">
        <v>500000</v>
      </c>
      <c r="H253" s="52">
        <f t="shared" si="11"/>
        <v>4952054721.1083584</v>
      </c>
      <c r="I253" s="177">
        <v>1.7999999999999999E-2</v>
      </c>
      <c r="J253" s="31">
        <f t="shared" si="10"/>
        <v>1822597759.7488976</v>
      </c>
      <c r="K253" s="35">
        <v>1.7999999999999999E-2</v>
      </c>
      <c r="L253" s="184">
        <f t="shared" si="12"/>
        <v>6774652480.8572559</v>
      </c>
    </row>
    <row r="254" spans="1:12" s="64" customFormat="1" ht="17.25" thickBot="1" x14ac:dyDescent="0.35">
      <c r="A254" s="67"/>
      <c r="B254" s="208"/>
      <c r="C254" s="68">
        <v>11</v>
      </c>
      <c r="D254" s="132">
        <v>1000000</v>
      </c>
      <c r="E254" s="174">
        <v>0</v>
      </c>
      <c r="F254" s="135">
        <v>750000</v>
      </c>
      <c r="G254" s="135">
        <v>500000</v>
      </c>
      <c r="H254" s="52">
        <f t="shared" si="11"/>
        <v>5042464206.0883093</v>
      </c>
      <c r="I254" s="177">
        <v>1.7999999999999999E-2</v>
      </c>
      <c r="J254" s="31">
        <f t="shared" si="10"/>
        <v>1856422519.4243777</v>
      </c>
      <c r="K254" s="142">
        <v>1.7999999999999999E-2</v>
      </c>
      <c r="L254" s="184">
        <f t="shared" si="12"/>
        <v>6898886725.5126867</v>
      </c>
    </row>
    <row r="255" spans="1:12" s="64" customFormat="1" ht="17.25" thickBot="1" x14ac:dyDescent="0.35">
      <c r="A255" s="69"/>
      <c r="B255" s="208"/>
      <c r="C255" s="70">
        <v>12</v>
      </c>
      <c r="D255" s="132">
        <v>1000000</v>
      </c>
      <c r="E255" s="174">
        <v>0</v>
      </c>
      <c r="F255" s="135">
        <v>750000</v>
      </c>
      <c r="G255" s="135">
        <v>500000</v>
      </c>
      <c r="H255" s="52">
        <f t="shared" si="11"/>
        <v>5134501061.7978992</v>
      </c>
      <c r="I255" s="177">
        <v>1.7999999999999999E-2</v>
      </c>
      <c r="J255" s="31">
        <f t="shared" si="10"/>
        <v>1890856124.7740164</v>
      </c>
      <c r="K255" s="143">
        <v>1.7999999999999999E-2</v>
      </c>
      <c r="L255" s="184">
        <f t="shared" si="12"/>
        <v>7025357186.5719156</v>
      </c>
    </row>
  </sheetData>
  <mergeCells count="26">
    <mergeCell ref="B232:B243"/>
    <mergeCell ref="B244:B255"/>
    <mergeCell ref="L1:L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B4:B15"/>
    <mergeCell ref="A1:C2"/>
    <mergeCell ref="D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workbookViewId="0">
      <selection activeCell="H11" sqref="H11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14" t="s">
        <v>167</v>
      </c>
      <c r="H1" s="214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4" t="s">
        <v>11</v>
      </c>
    </row>
    <row r="3" spans="1:21" s="115" customFormat="1" x14ac:dyDescent="0.3">
      <c r="A3" s="215">
        <v>2023</v>
      </c>
      <c r="B3" s="115" t="s">
        <v>76</v>
      </c>
      <c r="C3" s="116">
        <v>8340000</v>
      </c>
      <c r="D3" s="116">
        <v>0</v>
      </c>
      <c r="E3" s="116">
        <v>2500000</v>
      </c>
      <c r="F3" s="116"/>
      <c r="G3" s="116"/>
      <c r="H3" s="116"/>
      <c r="I3" s="116">
        <v>300000</v>
      </c>
      <c r="J3" s="116">
        <v>100000</v>
      </c>
      <c r="K3" s="116">
        <v>450000</v>
      </c>
      <c r="L3" s="116">
        <v>100000</v>
      </c>
      <c r="M3" s="116">
        <v>170000</v>
      </c>
      <c r="N3" s="116">
        <v>0</v>
      </c>
      <c r="O3" s="116">
        <v>100000</v>
      </c>
      <c r="P3" s="116">
        <v>0</v>
      </c>
      <c r="Q3" s="116">
        <v>3300000</v>
      </c>
      <c r="R3" s="116">
        <v>1300000</v>
      </c>
      <c r="S3" s="116">
        <f t="shared" ref="S3:S14" si="0">SUM(D3:R3)</f>
        <v>8320000</v>
      </c>
      <c r="T3" s="117">
        <f t="shared" ref="T3:T34" si="1" xml:space="preserve"> C3 - S3</f>
        <v>20000</v>
      </c>
      <c r="U3" s="116">
        <f xml:space="preserve"> 7150000 + T3</f>
        <v>7170000</v>
      </c>
    </row>
    <row r="4" spans="1:21" s="118" customFormat="1" x14ac:dyDescent="0.3">
      <c r="A4" s="216"/>
      <c r="B4" s="118" t="s">
        <v>77</v>
      </c>
      <c r="C4" s="119">
        <f xml:space="preserve"> U3</f>
        <v>7170000</v>
      </c>
      <c r="D4" s="119">
        <v>0</v>
      </c>
      <c r="E4" s="119">
        <v>2500000</v>
      </c>
      <c r="F4" s="119"/>
      <c r="G4" s="119"/>
      <c r="H4" s="119"/>
      <c r="I4" s="119">
        <v>300000</v>
      </c>
      <c r="J4" s="119">
        <v>100000</v>
      </c>
      <c r="K4" s="119">
        <v>450000</v>
      </c>
      <c r="L4" s="119">
        <v>100000</v>
      </c>
      <c r="M4" s="119">
        <v>170000</v>
      </c>
      <c r="N4" s="119">
        <v>0</v>
      </c>
      <c r="O4" s="119">
        <v>100000</v>
      </c>
      <c r="P4" s="119">
        <v>0</v>
      </c>
      <c r="Q4" s="119">
        <v>3500000</v>
      </c>
      <c r="R4" s="119">
        <v>0</v>
      </c>
      <c r="S4" s="119">
        <f t="shared" si="0"/>
        <v>7220000</v>
      </c>
      <c r="T4" s="98">
        <f t="shared" si="1"/>
        <v>-50000</v>
      </c>
      <c r="U4" s="119">
        <f t="shared" ref="U4:U14" si="2" xml:space="preserve"> 7150000 + T4</f>
        <v>7100000</v>
      </c>
    </row>
    <row r="5" spans="1:21" s="120" customFormat="1" x14ac:dyDescent="0.3">
      <c r="A5" s="216"/>
      <c r="B5" s="120" t="s">
        <v>78</v>
      </c>
      <c r="C5" s="121">
        <f t="shared" ref="C5:C14" si="3" xml:space="preserve"> U4</f>
        <v>7100000</v>
      </c>
      <c r="D5" s="121">
        <v>650000</v>
      </c>
      <c r="E5" s="121">
        <v>2500000</v>
      </c>
      <c r="F5" s="121"/>
      <c r="G5" s="121"/>
      <c r="H5" s="121"/>
      <c r="I5" s="121">
        <v>300000</v>
      </c>
      <c r="J5" s="121">
        <v>100000</v>
      </c>
      <c r="K5" s="121">
        <v>450000</v>
      </c>
      <c r="L5" s="121">
        <v>100000</v>
      </c>
      <c r="M5" s="121">
        <v>170000</v>
      </c>
      <c r="N5" s="121">
        <v>0</v>
      </c>
      <c r="O5" s="121">
        <v>100000</v>
      </c>
      <c r="P5" s="121">
        <v>0</v>
      </c>
      <c r="Q5" s="121">
        <v>2500000</v>
      </c>
      <c r="R5" s="121">
        <v>0</v>
      </c>
      <c r="S5" s="121">
        <f t="shared" si="0"/>
        <v>6870000</v>
      </c>
      <c r="T5" s="111">
        <f t="shared" si="1"/>
        <v>230000</v>
      </c>
      <c r="U5" s="121">
        <f t="shared" si="2"/>
        <v>7380000</v>
      </c>
    </row>
    <row r="6" spans="1:21" s="118" customFormat="1" x14ac:dyDescent="0.3">
      <c r="A6" s="216"/>
      <c r="B6" s="118" t="s">
        <v>79</v>
      </c>
      <c r="C6" s="119">
        <f t="shared" si="3"/>
        <v>7380000</v>
      </c>
      <c r="D6" s="119">
        <v>1885000</v>
      </c>
      <c r="E6" s="119">
        <v>500000</v>
      </c>
      <c r="F6" s="119"/>
      <c r="G6" s="119"/>
      <c r="H6" s="119"/>
      <c r="I6" s="119">
        <v>500000</v>
      </c>
      <c r="J6" s="119">
        <v>100000</v>
      </c>
      <c r="K6" s="119">
        <v>450000</v>
      </c>
      <c r="L6" s="119">
        <v>100000</v>
      </c>
      <c r="M6" s="119">
        <v>170000</v>
      </c>
      <c r="N6" s="119">
        <v>0</v>
      </c>
      <c r="O6" s="119">
        <v>100000</v>
      </c>
      <c r="P6" s="119">
        <v>0</v>
      </c>
      <c r="Q6" s="119">
        <v>2550000</v>
      </c>
      <c r="R6" s="119">
        <v>0</v>
      </c>
      <c r="S6" s="119">
        <f t="shared" si="0"/>
        <v>6355000</v>
      </c>
      <c r="T6" s="98">
        <f t="shared" si="1"/>
        <v>1025000</v>
      </c>
      <c r="U6" s="119">
        <f t="shared" si="2"/>
        <v>8175000</v>
      </c>
    </row>
    <row r="7" spans="1:21" s="124" customFormat="1" x14ac:dyDescent="0.3">
      <c r="A7" s="216"/>
      <c r="B7" s="122" t="s">
        <v>80</v>
      </c>
      <c r="C7" s="123">
        <f t="shared" si="3"/>
        <v>8175000</v>
      </c>
      <c r="D7" s="123">
        <v>1000000</v>
      </c>
      <c r="E7" s="123">
        <v>100000</v>
      </c>
      <c r="F7" s="123">
        <v>420000</v>
      </c>
      <c r="G7" s="123">
        <v>100000</v>
      </c>
      <c r="H7" s="123">
        <v>400000</v>
      </c>
      <c r="I7" s="123">
        <v>500000</v>
      </c>
      <c r="J7" s="123">
        <v>100000</v>
      </c>
      <c r="K7" s="123">
        <v>630000</v>
      </c>
      <c r="L7" s="123">
        <v>100000</v>
      </c>
      <c r="M7" s="123">
        <v>170000</v>
      </c>
      <c r="N7" s="123">
        <v>0</v>
      </c>
      <c r="O7" s="123">
        <v>100000</v>
      </c>
      <c r="P7" s="123">
        <v>0</v>
      </c>
      <c r="Q7" s="123">
        <v>2800000</v>
      </c>
      <c r="R7" s="123">
        <v>400000</v>
      </c>
      <c r="S7" s="123">
        <f t="shared" si="0"/>
        <v>6820000</v>
      </c>
      <c r="T7" s="18">
        <f t="shared" si="1"/>
        <v>1355000</v>
      </c>
      <c r="U7" s="123">
        <f t="shared" si="2"/>
        <v>8505000</v>
      </c>
    </row>
    <row r="8" spans="1:21" s="124" customFormat="1" x14ac:dyDescent="0.3">
      <c r="A8" s="216"/>
      <c r="B8" s="122" t="s">
        <v>81</v>
      </c>
      <c r="C8" s="123">
        <f t="shared" si="3"/>
        <v>8505000</v>
      </c>
      <c r="D8" s="123">
        <v>1000000</v>
      </c>
      <c r="E8" s="123">
        <v>1000000</v>
      </c>
      <c r="F8" s="123">
        <v>420000</v>
      </c>
      <c r="G8" s="123">
        <v>750000</v>
      </c>
      <c r="H8" s="123">
        <v>500000</v>
      </c>
      <c r="I8" s="123">
        <v>500000</v>
      </c>
      <c r="J8" s="123">
        <v>100000</v>
      </c>
      <c r="K8" s="123">
        <v>630000</v>
      </c>
      <c r="L8" s="123">
        <v>100000</v>
      </c>
      <c r="M8" s="123">
        <v>170000</v>
      </c>
      <c r="N8" s="123">
        <v>0</v>
      </c>
      <c r="O8" s="123">
        <v>100000</v>
      </c>
      <c r="P8" s="123">
        <v>0</v>
      </c>
      <c r="Q8" s="123">
        <v>2000000</v>
      </c>
      <c r="R8" s="123">
        <v>0</v>
      </c>
      <c r="S8" s="123">
        <f t="shared" si="0"/>
        <v>7270000</v>
      </c>
      <c r="T8" s="18">
        <f t="shared" si="1"/>
        <v>1235000</v>
      </c>
      <c r="U8" s="123">
        <f t="shared" si="2"/>
        <v>8385000</v>
      </c>
    </row>
    <row r="9" spans="1:21" s="124" customFormat="1" x14ac:dyDescent="0.3">
      <c r="A9" s="216"/>
      <c r="B9" s="122" t="s">
        <v>82</v>
      </c>
      <c r="C9" s="123">
        <f t="shared" si="3"/>
        <v>8385000</v>
      </c>
      <c r="D9" s="123">
        <v>1000000</v>
      </c>
      <c r="E9" s="123">
        <v>1000000</v>
      </c>
      <c r="F9" s="123">
        <v>420000</v>
      </c>
      <c r="G9" s="123">
        <v>750000</v>
      </c>
      <c r="H9" s="123">
        <v>500000</v>
      </c>
      <c r="I9" s="123">
        <v>500000</v>
      </c>
      <c r="J9" s="123">
        <v>100000</v>
      </c>
      <c r="K9" s="123">
        <v>630000</v>
      </c>
      <c r="L9" s="123">
        <v>100000</v>
      </c>
      <c r="M9" s="123">
        <v>170000</v>
      </c>
      <c r="N9" s="123">
        <v>0</v>
      </c>
      <c r="O9" s="123">
        <v>100000</v>
      </c>
      <c r="P9" s="123">
        <v>0</v>
      </c>
      <c r="Q9" s="123">
        <v>2000000</v>
      </c>
      <c r="R9" s="123">
        <v>0</v>
      </c>
      <c r="S9" s="123">
        <f t="shared" si="0"/>
        <v>7270000</v>
      </c>
      <c r="T9" s="18">
        <f t="shared" si="1"/>
        <v>1115000</v>
      </c>
      <c r="U9" s="123">
        <f t="shared" si="2"/>
        <v>8265000</v>
      </c>
    </row>
    <row r="10" spans="1:21" s="124" customFormat="1" x14ac:dyDescent="0.3">
      <c r="A10" s="216"/>
      <c r="B10" s="122" t="s">
        <v>83</v>
      </c>
      <c r="C10" s="123">
        <f t="shared" si="3"/>
        <v>8265000</v>
      </c>
      <c r="D10" s="123">
        <v>1000000</v>
      </c>
      <c r="E10" s="123">
        <v>1000000</v>
      </c>
      <c r="F10" s="123">
        <v>420000</v>
      </c>
      <c r="G10" s="123">
        <v>750000</v>
      </c>
      <c r="H10" s="123">
        <v>500000</v>
      </c>
      <c r="I10" s="123">
        <v>500000</v>
      </c>
      <c r="J10" s="123">
        <v>100000</v>
      </c>
      <c r="K10" s="123">
        <v>630000</v>
      </c>
      <c r="L10" s="123">
        <v>100000</v>
      </c>
      <c r="M10" s="123">
        <v>170000</v>
      </c>
      <c r="N10" s="123">
        <v>0</v>
      </c>
      <c r="O10" s="123">
        <v>100000</v>
      </c>
      <c r="P10" s="123">
        <v>0</v>
      </c>
      <c r="Q10" s="123">
        <v>2000000</v>
      </c>
      <c r="R10" s="123">
        <v>0</v>
      </c>
      <c r="S10" s="123">
        <f t="shared" si="0"/>
        <v>7270000</v>
      </c>
      <c r="T10" s="18">
        <f t="shared" si="1"/>
        <v>995000</v>
      </c>
      <c r="U10" s="123">
        <f t="shared" si="2"/>
        <v>8145000</v>
      </c>
    </row>
    <row r="11" spans="1:21" s="122" customFormat="1" x14ac:dyDescent="0.3">
      <c r="A11" s="216"/>
      <c r="B11" s="122" t="s">
        <v>84</v>
      </c>
      <c r="C11" s="125">
        <f t="shared" si="3"/>
        <v>8145000</v>
      </c>
      <c r="D11" s="123">
        <v>1000000</v>
      </c>
      <c r="E11" s="123">
        <v>1000000</v>
      </c>
      <c r="F11" s="123">
        <v>420000</v>
      </c>
      <c r="G11" s="123">
        <v>750000</v>
      </c>
      <c r="H11" s="123">
        <v>500000</v>
      </c>
      <c r="I11" s="123">
        <v>500000</v>
      </c>
      <c r="J11" s="125">
        <v>100000</v>
      </c>
      <c r="K11" s="123">
        <v>630000</v>
      </c>
      <c r="L11" s="125">
        <v>100000</v>
      </c>
      <c r="M11" s="125">
        <v>170000</v>
      </c>
      <c r="N11" s="125">
        <v>0</v>
      </c>
      <c r="O11" s="125">
        <v>100000</v>
      </c>
      <c r="P11" s="125">
        <v>0</v>
      </c>
      <c r="Q11" s="123">
        <v>2000000</v>
      </c>
      <c r="R11" s="125">
        <v>400000</v>
      </c>
      <c r="S11" s="125">
        <f t="shared" si="0"/>
        <v>7670000</v>
      </c>
      <c r="T11" s="22">
        <f t="shared" si="1"/>
        <v>475000</v>
      </c>
      <c r="U11" s="125">
        <f t="shared" si="2"/>
        <v>7625000</v>
      </c>
    </row>
    <row r="12" spans="1:21" s="124" customFormat="1" x14ac:dyDescent="0.3">
      <c r="A12" s="216"/>
      <c r="B12" s="124" t="s">
        <v>85</v>
      </c>
      <c r="C12" s="123">
        <f t="shared" si="3"/>
        <v>7625000</v>
      </c>
      <c r="D12" s="123">
        <v>1000000</v>
      </c>
      <c r="E12" s="123">
        <v>1000000</v>
      </c>
      <c r="F12" s="123">
        <v>420000</v>
      </c>
      <c r="G12" s="123">
        <v>750000</v>
      </c>
      <c r="H12" s="123">
        <v>500000</v>
      </c>
      <c r="I12" s="123">
        <v>500000</v>
      </c>
      <c r="J12" s="123">
        <v>100000</v>
      </c>
      <c r="K12" s="123">
        <v>630000</v>
      </c>
      <c r="L12" s="123">
        <v>100000</v>
      </c>
      <c r="M12" s="123">
        <v>170000</v>
      </c>
      <c r="N12" s="123">
        <v>0</v>
      </c>
      <c r="O12" s="123">
        <v>100000</v>
      </c>
      <c r="P12" s="123">
        <v>0</v>
      </c>
      <c r="Q12" s="123">
        <v>1500000</v>
      </c>
      <c r="R12" s="123">
        <v>0</v>
      </c>
      <c r="S12" s="123">
        <f t="shared" si="0"/>
        <v>6770000</v>
      </c>
      <c r="T12" s="18">
        <f t="shared" si="1"/>
        <v>855000</v>
      </c>
      <c r="U12" s="123">
        <f t="shared" si="2"/>
        <v>8005000</v>
      </c>
    </row>
    <row r="13" spans="1:21" s="124" customFormat="1" x14ac:dyDescent="0.3">
      <c r="A13" s="216"/>
      <c r="B13" s="124" t="s">
        <v>86</v>
      </c>
      <c r="C13" s="123">
        <f t="shared" si="3"/>
        <v>8005000</v>
      </c>
      <c r="D13" s="123">
        <v>1000000</v>
      </c>
      <c r="E13" s="123">
        <v>1000000</v>
      </c>
      <c r="F13" s="123">
        <v>420000</v>
      </c>
      <c r="G13" s="123">
        <v>750000</v>
      </c>
      <c r="H13" s="123">
        <v>500000</v>
      </c>
      <c r="I13" s="123">
        <v>500000</v>
      </c>
      <c r="J13" s="123">
        <v>100000</v>
      </c>
      <c r="K13" s="123">
        <v>630000</v>
      </c>
      <c r="L13" s="123">
        <v>100000</v>
      </c>
      <c r="M13" s="123">
        <v>170000</v>
      </c>
      <c r="N13" s="123">
        <v>0</v>
      </c>
      <c r="O13" s="123">
        <v>100000</v>
      </c>
      <c r="P13" s="123">
        <v>0</v>
      </c>
      <c r="Q13" s="123">
        <v>1500000</v>
      </c>
      <c r="R13" s="123">
        <v>400000</v>
      </c>
      <c r="S13" s="123">
        <f t="shared" si="0"/>
        <v>7170000</v>
      </c>
      <c r="T13" s="18">
        <f t="shared" si="1"/>
        <v>835000</v>
      </c>
      <c r="U13" s="123">
        <f t="shared" si="2"/>
        <v>7985000</v>
      </c>
    </row>
    <row r="14" spans="1:21" s="126" customFormat="1" ht="17.25" thickBot="1" x14ac:dyDescent="0.35">
      <c r="A14" s="217"/>
      <c r="B14" s="24" t="s">
        <v>87</v>
      </c>
      <c r="C14" s="25">
        <f t="shared" si="3"/>
        <v>7985000</v>
      </c>
      <c r="D14" s="25">
        <v>1000000</v>
      </c>
      <c r="E14" s="25">
        <v>1000000</v>
      </c>
      <c r="F14" s="25">
        <v>420000</v>
      </c>
      <c r="G14" s="25">
        <v>750000</v>
      </c>
      <c r="H14" s="25">
        <v>500000</v>
      </c>
      <c r="I14" s="25">
        <v>500000</v>
      </c>
      <c r="J14" s="25">
        <v>100000</v>
      </c>
      <c r="K14" s="25">
        <v>630000</v>
      </c>
      <c r="L14" s="25">
        <v>100000</v>
      </c>
      <c r="M14" s="25">
        <v>170000</v>
      </c>
      <c r="N14" s="25">
        <v>0</v>
      </c>
      <c r="O14" s="25">
        <v>100000</v>
      </c>
      <c r="P14" s="25">
        <v>0</v>
      </c>
      <c r="Q14" s="25">
        <v>1500000</v>
      </c>
      <c r="R14" s="25">
        <v>0</v>
      </c>
      <c r="S14" s="25">
        <f t="shared" si="0"/>
        <v>6770000</v>
      </c>
      <c r="T14" s="19">
        <f t="shared" si="1"/>
        <v>1215000</v>
      </c>
      <c r="U14" s="25">
        <f t="shared" si="2"/>
        <v>8365000</v>
      </c>
    </row>
    <row r="15" spans="1:21" s="124" customFormat="1" x14ac:dyDescent="0.3">
      <c r="A15" s="215">
        <v>2024</v>
      </c>
      <c r="B15" s="124" t="s">
        <v>76</v>
      </c>
      <c r="C15" s="123">
        <f xml:space="preserve"> U14</f>
        <v>8365000</v>
      </c>
      <c r="D15" s="123">
        <v>1000000</v>
      </c>
      <c r="E15" s="123">
        <v>1000000</v>
      </c>
      <c r="F15" s="123">
        <v>420000</v>
      </c>
      <c r="G15" s="123">
        <v>750000</v>
      </c>
      <c r="H15" s="123">
        <v>500000</v>
      </c>
      <c r="I15" s="123">
        <v>500000</v>
      </c>
      <c r="J15" s="123">
        <v>100000</v>
      </c>
      <c r="K15" s="123">
        <v>630000</v>
      </c>
      <c r="L15" s="123">
        <v>100000</v>
      </c>
      <c r="M15" s="123">
        <v>170000</v>
      </c>
      <c r="N15" s="123">
        <v>0</v>
      </c>
      <c r="O15" s="123">
        <v>100000</v>
      </c>
      <c r="P15" s="123">
        <v>0</v>
      </c>
      <c r="Q15" s="123">
        <v>1500000</v>
      </c>
      <c r="R15" s="123">
        <v>400000</v>
      </c>
      <c r="S15" s="123">
        <f t="shared" ref="S15:S38" si="4">SUM(D15:R15)</f>
        <v>7170000</v>
      </c>
      <c r="T15" s="23">
        <f t="shared" si="1"/>
        <v>1195000</v>
      </c>
      <c r="U15" s="123">
        <f xml:space="preserve"> 7150000 + T15</f>
        <v>8345000</v>
      </c>
    </row>
    <row r="16" spans="1:21" s="122" customFormat="1" x14ac:dyDescent="0.3">
      <c r="A16" s="216"/>
      <c r="B16" s="122" t="s">
        <v>77</v>
      </c>
      <c r="C16" s="125">
        <f xml:space="preserve"> U15</f>
        <v>8345000</v>
      </c>
      <c r="D16" s="123">
        <v>1000000</v>
      </c>
      <c r="E16" s="123">
        <v>1000000</v>
      </c>
      <c r="F16" s="123">
        <v>420000</v>
      </c>
      <c r="G16" s="123">
        <v>750000</v>
      </c>
      <c r="H16" s="123">
        <v>500000</v>
      </c>
      <c r="I16" s="123">
        <v>500000</v>
      </c>
      <c r="J16" s="125">
        <v>100000</v>
      </c>
      <c r="K16" s="123">
        <v>630000</v>
      </c>
      <c r="L16" s="125">
        <v>100000</v>
      </c>
      <c r="M16" s="125">
        <v>170000</v>
      </c>
      <c r="N16" s="125">
        <v>0</v>
      </c>
      <c r="O16" s="125">
        <v>100000</v>
      </c>
      <c r="P16" s="125">
        <v>0</v>
      </c>
      <c r="Q16" s="123">
        <v>1500000</v>
      </c>
      <c r="R16" s="125">
        <v>0</v>
      </c>
      <c r="S16" s="125">
        <f t="shared" si="4"/>
        <v>6770000</v>
      </c>
      <c r="T16" s="22">
        <f t="shared" si="1"/>
        <v>1575000</v>
      </c>
      <c r="U16" s="125">
        <f t="shared" ref="U16:U26" si="5" xml:space="preserve"> 7150000 + T16</f>
        <v>8725000</v>
      </c>
    </row>
    <row r="17" spans="1:21" s="124" customFormat="1" ht="17.25" thickBot="1" x14ac:dyDescent="0.35">
      <c r="A17" s="216"/>
      <c r="B17" s="124" t="s">
        <v>78</v>
      </c>
      <c r="C17" s="123">
        <f t="shared" ref="C17:C26" si="6" xml:space="preserve"> U16</f>
        <v>8725000</v>
      </c>
      <c r="D17" s="123">
        <v>1000000</v>
      </c>
      <c r="E17" s="123">
        <v>1000000</v>
      </c>
      <c r="F17" s="123">
        <v>420000</v>
      </c>
      <c r="G17" s="123">
        <v>750000</v>
      </c>
      <c r="H17" s="123">
        <v>500000</v>
      </c>
      <c r="I17" s="123">
        <v>500000</v>
      </c>
      <c r="J17" s="123">
        <v>100000</v>
      </c>
      <c r="K17" s="123">
        <v>630000</v>
      </c>
      <c r="L17" s="123">
        <v>100000</v>
      </c>
      <c r="M17" s="123">
        <v>170000</v>
      </c>
      <c r="N17" s="123">
        <v>0</v>
      </c>
      <c r="O17" s="123">
        <v>100000</v>
      </c>
      <c r="P17" s="123">
        <v>0</v>
      </c>
      <c r="Q17" s="25">
        <v>1500000</v>
      </c>
      <c r="R17" s="123">
        <v>0</v>
      </c>
      <c r="S17" s="123">
        <f t="shared" si="4"/>
        <v>6770000</v>
      </c>
      <c r="T17" s="18">
        <f t="shared" si="1"/>
        <v>1955000</v>
      </c>
      <c r="U17" s="123">
        <f t="shared" si="5"/>
        <v>9105000</v>
      </c>
    </row>
    <row r="18" spans="1:21" s="124" customFormat="1" x14ac:dyDescent="0.3">
      <c r="A18" s="216"/>
      <c r="B18" s="124" t="s">
        <v>79</v>
      </c>
      <c r="C18" s="123">
        <f t="shared" si="6"/>
        <v>9105000</v>
      </c>
      <c r="D18" s="123">
        <v>1000000</v>
      </c>
      <c r="E18" s="123">
        <v>1000000</v>
      </c>
      <c r="F18" s="123">
        <v>420000</v>
      </c>
      <c r="G18" s="123">
        <v>750000</v>
      </c>
      <c r="H18" s="123">
        <v>500000</v>
      </c>
      <c r="I18" s="123">
        <v>500000</v>
      </c>
      <c r="J18" s="123">
        <v>100000</v>
      </c>
      <c r="K18" s="123">
        <v>630000</v>
      </c>
      <c r="L18" s="123">
        <v>100000</v>
      </c>
      <c r="M18" s="123">
        <v>170000</v>
      </c>
      <c r="N18" s="123">
        <v>0</v>
      </c>
      <c r="O18" s="123">
        <v>100000</v>
      </c>
      <c r="P18" s="123">
        <v>0</v>
      </c>
      <c r="Q18" s="123">
        <v>1500000</v>
      </c>
      <c r="R18" s="123">
        <v>0</v>
      </c>
      <c r="S18" s="123">
        <f t="shared" si="4"/>
        <v>6770000</v>
      </c>
      <c r="T18" s="18">
        <f t="shared" si="1"/>
        <v>2335000</v>
      </c>
      <c r="U18" s="123">
        <f t="shared" si="5"/>
        <v>9485000</v>
      </c>
    </row>
    <row r="19" spans="1:21" s="124" customFormat="1" x14ac:dyDescent="0.3">
      <c r="A19" s="216"/>
      <c r="B19" s="124" t="s">
        <v>80</v>
      </c>
      <c r="C19" s="123">
        <f t="shared" si="6"/>
        <v>9485000</v>
      </c>
      <c r="D19" s="123">
        <v>1000000</v>
      </c>
      <c r="E19" s="123">
        <v>1000000</v>
      </c>
      <c r="F19" s="123">
        <v>420000</v>
      </c>
      <c r="G19" s="123">
        <v>750000</v>
      </c>
      <c r="H19" s="123">
        <v>500000</v>
      </c>
      <c r="I19" s="123">
        <v>500000</v>
      </c>
      <c r="J19" s="123">
        <v>100000</v>
      </c>
      <c r="K19" s="123">
        <v>630000</v>
      </c>
      <c r="L19" s="123">
        <v>100000</v>
      </c>
      <c r="M19" s="123">
        <v>170000</v>
      </c>
      <c r="N19" s="123">
        <v>0</v>
      </c>
      <c r="O19" s="123">
        <v>100000</v>
      </c>
      <c r="P19" s="123">
        <v>0</v>
      </c>
      <c r="Q19" s="123">
        <v>1500000</v>
      </c>
      <c r="R19" s="123">
        <v>400000</v>
      </c>
      <c r="S19" s="123">
        <f t="shared" si="4"/>
        <v>7170000</v>
      </c>
      <c r="T19" s="18">
        <f t="shared" si="1"/>
        <v>2315000</v>
      </c>
      <c r="U19" s="123">
        <f t="shared" si="5"/>
        <v>9465000</v>
      </c>
    </row>
    <row r="20" spans="1:21" s="124" customFormat="1" ht="17.25" thickBot="1" x14ac:dyDescent="0.35">
      <c r="A20" s="216"/>
      <c r="B20" s="124" t="s">
        <v>81</v>
      </c>
      <c r="C20" s="123">
        <f t="shared" si="6"/>
        <v>9465000</v>
      </c>
      <c r="D20" s="123">
        <v>1000000</v>
      </c>
      <c r="E20" s="123">
        <v>1000000</v>
      </c>
      <c r="F20" s="123">
        <v>420000</v>
      </c>
      <c r="G20" s="123">
        <v>750000</v>
      </c>
      <c r="H20" s="123">
        <v>500000</v>
      </c>
      <c r="I20" s="123">
        <v>500000</v>
      </c>
      <c r="J20" s="123">
        <v>100000</v>
      </c>
      <c r="K20" s="123">
        <v>630000</v>
      </c>
      <c r="L20" s="123">
        <v>100000</v>
      </c>
      <c r="M20" s="123">
        <v>170000</v>
      </c>
      <c r="N20" s="123">
        <v>0</v>
      </c>
      <c r="O20" s="123">
        <v>100000</v>
      </c>
      <c r="P20" s="123">
        <v>0</v>
      </c>
      <c r="Q20" s="25">
        <v>1500000</v>
      </c>
      <c r="R20" s="123">
        <v>0</v>
      </c>
      <c r="S20" s="123">
        <f t="shared" si="4"/>
        <v>6770000</v>
      </c>
      <c r="T20" s="18">
        <f t="shared" si="1"/>
        <v>2695000</v>
      </c>
      <c r="U20" s="123">
        <f t="shared" si="5"/>
        <v>9845000</v>
      </c>
    </row>
    <row r="21" spans="1:21" s="124" customFormat="1" x14ac:dyDescent="0.3">
      <c r="A21" s="216"/>
      <c r="B21" s="124" t="s">
        <v>82</v>
      </c>
      <c r="C21" s="123">
        <f t="shared" si="6"/>
        <v>9845000</v>
      </c>
      <c r="D21" s="123">
        <v>1000000</v>
      </c>
      <c r="E21" s="123">
        <v>1000000</v>
      </c>
      <c r="F21" s="123">
        <v>420000</v>
      </c>
      <c r="G21" s="123">
        <v>750000</v>
      </c>
      <c r="H21" s="123">
        <v>500000</v>
      </c>
      <c r="I21" s="123">
        <v>500000</v>
      </c>
      <c r="J21" s="123">
        <v>100000</v>
      </c>
      <c r="K21" s="123">
        <v>630000</v>
      </c>
      <c r="L21" s="123">
        <v>100000</v>
      </c>
      <c r="M21" s="123">
        <v>170000</v>
      </c>
      <c r="N21" s="123">
        <v>0</v>
      </c>
      <c r="O21" s="123">
        <v>100000</v>
      </c>
      <c r="P21" s="123">
        <v>0</v>
      </c>
      <c r="Q21" s="123">
        <v>1500000</v>
      </c>
      <c r="R21" s="123">
        <v>0</v>
      </c>
      <c r="S21" s="123">
        <f t="shared" si="4"/>
        <v>6770000</v>
      </c>
      <c r="T21" s="18">
        <f t="shared" si="1"/>
        <v>3075000</v>
      </c>
      <c r="U21" s="123">
        <f t="shared" si="5"/>
        <v>10225000</v>
      </c>
    </row>
    <row r="22" spans="1:21" s="124" customFormat="1" x14ac:dyDescent="0.3">
      <c r="A22" s="216"/>
      <c r="B22" s="124" t="s">
        <v>83</v>
      </c>
      <c r="C22" s="123">
        <f t="shared" si="6"/>
        <v>10225000</v>
      </c>
      <c r="D22" s="123">
        <v>1000000</v>
      </c>
      <c r="E22" s="123">
        <v>1000000</v>
      </c>
      <c r="F22" s="123">
        <v>420000</v>
      </c>
      <c r="G22" s="123">
        <v>750000</v>
      </c>
      <c r="H22" s="123">
        <v>500000</v>
      </c>
      <c r="I22" s="123">
        <v>500000</v>
      </c>
      <c r="J22" s="123">
        <v>100000</v>
      </c>
      <c r="K22" s="123">
        <v>630000</v>
      </c>
      <c r="L22" s="123">
        <v>100000</v>
      </c>
      <c r="M22" s="123">
        <v>170000</v>
      </c>
      <c r="N22" s="123">
        <v>0</v>
      </c>
      <c r="O22" s="123">
        <v>100000</v>
      </c>
      <c r="P22" s="123">
        <v>0</v>
      </c>
      <c r="Q22" s="123">
        <v>1500000</v>
      </c>
      <c r="R22" s="123">
        <v>0</v>
      </c>
      <c r="S22" s="123">
        <f t="shared" si="4"/>
        <v>6770000</v>
      </c>
      <c r="T22" s="18">
        <f t="shared" si="1"/>
        <v>3455000</v>
      </c>
      <c r="U22" s="123">
        <f t="shared" si="5"/>
        <v>10605000</v>
      </c>
    </row>
    <row r="23" spans="1:21" s="124" customFormat="1" ht="17.25" thickBot="1" x14ac:dyDescent="0.35">
      <c r="A23" s="216"/>
      <c r="B23" s="124" t="s">
        <v>84</v>
      </c>
      <c r="C23" s="123">
        <f t="shared" si="6"/>
        <v>10605000</v>
      </c>
      <c r="D23" s="123">
        <v>1000000</v>
      </c>
      <c r="E23" s="123">
        <v>1000000</v>
      </c>
      <c r="F23" s="123">
        <v>420000</v>
      </c>
      <c r="G23" s="123">
        <v>750000</v>
      </c>
      <c r="H23" s="123">
        <v>500000</v>
      </c>
      <c r="I23" s="123">
        <v>500000</v>
      </c>
      <c r="J23" s="123">
        <v>100000</v>
      </c>
      <c r="K23" s="123">
        <v>630000</v>
      </c>
      <c r="L23" s="123">
        <v>100000</v>
      </c>
      <c r="M23" s="123">
        <v>170000</v>
      </c>
      <c r="N23" s="123">
        <v>0</v>
      </c>
      <c r="O23" s="123">
        <v>100000</v>
      </c>
      <c r="P23" s="123">
        <v>0</v>
      </c>
      <c r="Q23" s="25">
        <v>1500000</v>
      </c>
      <c r="R23" s="123">
        <v>400000</v>
      </c>
      <c r="S23" s="123">
        <f t="shared" si="4"/>
        <v>7170000</v>
      </c>
      <c r="T23" s="18">
        <f t="shared" si="1"/>
        <v>3435000</v>
      </c>
      <c r="U23" s="123">
        <f t="shared" si="5"/>
        <v>10585000</v>
      </c>
    </row>
    <row r="24" spans="1:21" s="124" customFormat="1" x14ac:dyDescent="0.3">
      <c r="A24" s="216"/>
      <c r="B24" s="124" t="s">
        <v>85</v>
      </c>
      <c r="C24" s="123">
        <f t="shared" si="6"/>
        <v>10585000</v>
      </c>
      <c r="D24" s="123">
        <v>1000000</v>
      </c>
      <c r="E24" s="123">
        <v>1000000</v>
      </c>
      <c r="F24" s="123">
        <v>420000</v>
      </c>
      <c r="G24" s="123">
        <v>750000</v>
      </c>
      <c r="H24" s="123">
        <v>500000</v>
      </c>
      <c r="I24" s="123">
        <v>500000</v>
      </c>
      <c r="J24" s="123">
        <v>100000</v>
      </c>
      <c r="K24" s="123">
        <v>630000</v>
      </c>
      <c r="L24" s="123">
        <v>100000</v>
      </c>
      <c r="M24" s="123">
        <v>170000</v>
      </c>
      <c r="N24" s="123">
        <v>0</v>
      </c>
      <c r="O24" s="123">
        <v>100000</v>
      </c>
      <c r="P24" s="123">
        <v>0</v>
      </c>
      <c r="Q24" s="123">
        <v>1500000</v>
      </c>
      <c r="R24" s="123">
        <v>0</v>
      </c>
      <c r="S24" s="123">
        <f t="shared" si="4"/>
        <v>6770000</v>
      </c>
      <c r="T24" s="18">
        <f t="shared" si="1"/>
        <v>3815000</v>
      </c>
      <c r="U24" s="123">
        <f t="shared" si="5"/>
        <v>10965000</v>
      </c>
    </row>
    <row r="25" spans="1:21" s="124" customFormat="1" x14ac:dyDescent="0.3">
      <c r="A25" s="216"/>
      <c r="B25" s="124" t="s">
        <v>86</v>
      </c>
      <c r="C25" s="123">
        <f t="shared" si="6"/>
        <v>10965000</v>
      </c>
      <c r="D25" s="123">
        <v>1000000</v>
      </c>
      <c r="E25" s="123">
        <v>1000000</v>
      </c>
      <c r="F25" s="123">
        <v>420000</v>
      </c>
      <c r="G25" s="123">
        <v>750000</v>
      </c>
      <c r="H25" s="123">
        <v>500000</v>
      </c>
      <c r="I25" s="123">
        <v>500000</v>
      </c>
      <c r="J25" s="123">
        <v>100000</v>
      </c>
      <c r="K25" s="123">
        <v>630000</v>
      </c>
      <c r="L25" s="123">
        <v>100000</v>
      </c>
      <c r="M25" s="123">
        <v>170000</v>
      </c>
      <c r="N25" s="123">
        <v>0</v>
      </c>
      <c r="O25" s="123">
        <v>100000</v>
      </c>
      <c r="P25" s="123">
        <v>0</v>
      </c>
      <c r="Q25" s="123">
        <v>1500000</v>
      </c>
      <c r="R25" s="123">
        <v>400000</v>
      </c>
      <c r="S25" s="123">
        <f t="shared" si="4"/>
        <v>7170000</v>
      </c>
      <c r="T25" s="18">
        <f t="shared" si="1"/>
        <v>3795000</v>
      </c>
      <c r="U25" s="123">
        <f t="shared" si="5"/>
        <v>10945000</v>
      </c>
    </row>
    <row r="26" spans="1:21" s="126" customFormat="1" ht="17.25" thickBot="1" x14ac:dyDescent="0.35">
      <c r="A26" s="217"/>
      <c r="B26" s="24" t="s">
        <v>87</v>
      </c>
      <c r="C26" s="25">
        <f t="shared" si="6"/>
        <v>10945000</v>
      </c>
      <c r="D26" s="25">
        <v>1000000</v>
      </c>
      <c r="E26" s="25">
        <v>1000000</v>
      </c>
      <c r="F26" s="25">
        <v>420000</v>
      </c>
      <c r="G26" s="25">
        <v>750000</v>
      </c>
      <c r="H26" s="25">
        <v>500000</v>
      </c>
      <c r="I26" s="25">
        <v>500000</v>
      </c>
      <c r="J26" s="25">
        <v>100000</v>
      </c>
      <c r="K26" s="25">
        <v>630000</v>
      </c>
      <c r="L26" s="25">
        <v>100000</v>
      </c>
      <c r="M26" s="25">
        <v>170000</v>
      </c>
      <c r="N26" s="25">
        <v>0</v>
      </c>
      <c r="O26" s="25">
        <v>100000</v>
      </c>
      <c r="P26" s="25">
        <v>0</v>
      </c>
      <c r="Q26" s="25">
        <v>1500000</v>
      </c>
      <c r="R26" s="25">
        <v>0</v>
      </c>
      <c r="S26" s="25">
        <f t="shared" si="4"/>
        <v>6770000</v>
      </c>
      <c r="T26" s="19">
        <f t="shared" si="1"/>
        <v>4175000</v>
      </c>
      <c r="U26" s="25">
        <f t="shared" si="5"/>
        <v>11325000</v>
      </c>
    </row>
    <row r="27" spans="1:21" x14ac:dyDescent="0.3">
      <c r="A27" s="215">
        <v>2025</v>
      </c>
      <c r="B27" t="s">
        <v>76</v>
      </c>
      <c r="C27" s="1">
        <f xml:space="preserve"> U26</f>
        <v>11325000</v>
      </c>
      <c r="D27" s="1">
        <v>1000000</v>
      </c>
      <c r="E27" s="123">
        <v>1000000</v>
      </c>
      <c r="F27" s="123">
        <v>420000</v>
      </c>
      <c r="G27" s="123">
        <v>750000</v>
      </c>
      <c r="H27" s="123">
        <v>500000</v>
      </c>
      <c r="I27" s="1">
        <v>500000</v>
      </c>
      <c r="J27" s="1">
        <v>100000</v>
      </c>
      <c r="K27" s="123">
        <v>630000</v>
      </c>
      <c r="L27" s="1">
        <v>100000</v>
      </c>
      <c r="M27" s="1">
        <v>170000</v>
      </c>
      <c r="N27" s="1">
        <v>0</v>
      </c>
      <c r="O27" s="1">
        <v>100000</v>
      </c>
      <c r="P27" s="1">
        <v>0</v>
      </c>
      <c r="Q27" s="123">
        <v>1500000</v>
      </c>
      <c r="R27" s="1">
        <v>400000</v>
      </c>
      <c r="S27" s="1">
        <f t="shared" si="4"/>
        <v>7170000</v>
      </c>
      <c r="T27" s="23">
        <f t="shared" si="1"/>
        <v>4155000</v>
      </c>
      <c r="U27" s="1">
        <f xml:space="preserve"> 7150000 + T27</f>
        <v>11305000</v>
      </c>
    </row>
    <row r="28" spans="1:21" x14ac:dyDescent="0.3">
      <c r="A28" s="216"/>
      <c r="B28" t="s">
        <v>77</v>
      </c>
      <c r="C28" s="1">
        <f xml:space="preserve"> U27</f>
        <v>11305000</v>
      </c>
      <c r="D28" s="1">
        <v>1000000</v>
      </c>
      <c r="E28" s="123">
        <v>1000000</v>
      </c>
      <c r="F28" s="123">
        <v>420000</v>
      </c>
      <c r="G28" s="123">
        <v>750000</v>
      </c>
      <c r="H28" s="123">
        <v>500000</v>
      </c>
      <c r="I28" s="1">
        <v>500000</v>
      </c>
      <c r="J28" s="1">
        <v>100000</v>
      </c>
      <c r="K28" s="123">
        <v>630000</v>
      </c>
      <c r="L28" s="1">
        <v>100000</v>
      </c>
      <c r="M28" s="1">
        <v>170000</v>
      </c>
      <c r="N28" s="1">
        <v>0</v>
      </c>
      <c r="O28" s="1">
        <v>100000</v>
      </c>
      <c r="P28" s="1">
        <v>0</v>
      </c>
      <c r="Q28" s="123">
        <v>1500000</v>
      </c>
      <c r="R28" s="21">
        <v>0</v>
      </c>
      <c r="S28" s="1">
        <f t="shared" si="4"/>
        <v>6770000</v>
      </c>
      <c r="T28" s="18">
        <f t="shared" si="1"/>
        <v>4535000</v>
      </c>
      <c r="U28" s="1">
        <f t="shared" ref="U28:U38" si="7" xml:space="preserve"> 7150000 + T28</f>
        <v>11685000</v>
      </c>
    </row>
    <row r="29" spans="1:21" ht="17.25" thickBot="1" x14ac:dyDescent="0.35">
      <c r="A29" s="216"/>
      <c r="B29" t="s">
        <v>78</v>
      </c>
      <c r="C29" s="1">
        <f t="shared" ref="C29:C38" si="8" xml:space="preserve"> U28</f>
        <v>11685000</v>
      </c>
      <c r="D29" s="1">
        <v>1000000</v>
      </c>
      <c r="E29" s="123">
        <v>1000000</v>
      </c>
      <c r="F29" s="123">
        <v>420000</v>
      </c>
      <c r="G29" s="123">
        <v>750000</v>
      </c>
      <c r="H29" s="123">
        <v>500000</v>
      </c>
      <c r="I29" s="1">
        <v>500000</v>
      </c>
      <c r="J29" s="1">
        <v>100000</v>
      </c>
      <c r="K29" s="123">
        <v>630000</v>
      </c>
      <c r="L29" s="1">
        <v>100000</v>
      </c>
      <c r="M29" s="1">
        <v>170000</v>
      </c>
      <c r="N29" s="1">
        <v>0</v>
      </c>
      <c r="O29" s="1">
        <v>100000</v>
      </c>
      <c r="P29" s="1">
        <v>0</v>
      </c>
      <c r="Q29" s="25">
        <v>1500000</v>
      </c>
      <c r="R29" s="1">
        <v>0</v>
      </c>
      <c r="S29" s="1">
        <f t="shared" si="4"/>
        <v>6770000</v>
      </c>
      <c r="T29" s="18">
        <f t="shared" si="1"/>
        <v>4915000</v>
      </c>
      <c r="U29" s="1">
        <f t="shared" si="7"/>
        <v>12065000</v>
      </c>
    </row>
    <row r="30" spans="1:21" x14ac:dyDescent="0.3">
      <c r="A30" s="216"/>
      <c r="B30" t="s">
        <v>79</v>
      </c>
      <c r="C30" s="1">
        <f t="shared" si="8"/>
        <v>12065000</v>
      </c>
      <c r="D30" s="1">
        <v>1000000</v>
      </c>
      <c r="E30" s="123">
        <v>1000000</v>
      </c>
      <c r="F30" s="123">
        <v>420000</v>
      </c>
      <c r="G30" s="123">
        <v>750000</v>
      </c>
      <c r="H30" s="123">
        <v>500000</v>
      </c>
      <c r="I30" s="1">
        <v>500000</v>
      </c>
      <c r="J30" s="1">
        <v>100000</v>
      </c>
      <c r="K30" s="123">
        <v>630000</v>
      </c>
      <c r="L30" s="1">
        <v>100000</v>
      </c>
      <c r="M30" s="1">
        <v>170000</v>
      </c>
      <c r="N30" s="1">
        <v>0</v>
      </c>
      <c r="O30" s="1">
        <v>100000</v>
      </c>
      <c r="P30" s="1">
        <v>0</v>
      </c>
      <c r="Q30" s="123">
        <v>1500000</v>
      </c>
      <c r="R30" s="1">
        <v>0</v>
      </c>
      <c r="S30" s="1">
        <f t="shared" si="4"/>
        <v>6770000</v>
      </c>
      <c r="T30" s="18">
        <f t="shared" si="1"/>
        <v>5295000</v>
      </c>
      <c r="U30" s="1">
        <f t="shared" si="7"/>
        <v>12445000</v>
      </c>
    </row>
    <row r="31" spans="1:21" x14ac:dyDescent="0.3">
      <c r="A31" s="216"/>
      <c r="B31" t="s">
        <v>80</v>
      </c>
      <c r="C31" s="1">
        <f t="shared" si="8"/>
        <v>12445000</v>
      </c>
      <c r="D31" s="1">
        <v>1000000</v>
      </c>
      <c r="E31" s="123">
        <v>1000000</v>
      </c>
      <c r="F31" s="123">
        <v>420000</v>
      </c>
      <c r="G31" s="123">
        <v>750000</v>
      </c>
      <c r="H31" s="123">
        <v>500000</v>
      </c>
      <c r="I31" s="1">
        <v>500000</v>
      </c>
      <c r="J31" s="1">
        <v>100000</v>
      </c>
      <c r="K31" s="123">
        <v>630000</v>
      </c>
      <c r="L31" s="1">
        <v>100000</v>
      </c>
      <c r="M31" s="1">
        <v>170000</v>
      </c>
      <c r="N31" s="1">
        <v>0</v>
      </c>
      <c r="O31" s="1">
        <v>100000</v>
      </c>
      <c r="P31" s="1">
        <v>0</v>
      </c>
      <c r="Q31" s="123">
        <v>1500000</v>
      </c>
      <c r="R31" s="1">
        <v>400000</v>
      </c>
      <c r="S31" s="1">
        <f t="shared" si="4"/>
        <v>7170000</v>
      </c>
      <c r="T31" s="18">
        <f t="shared" si="1"/>
        <v>5275000</v>
      </c>
      <c r="U31" s="1">
        <f t="shared" si="7"/>
        <v>12425000</v>
      </c>
    </row>
    <row r="32" spans="1:21" ht="17.25" thickBot="1" x14ac:dyDescent="0.35">
      <c r="A32" s="216"/>
      <c r="B32" t="s">
        <v>81</v>
      </c>
      <c r="C32" s="1">
        <f t="shared" si="8"/>
        <v>12425000</v>
      </c>
      <c r="D32" s="1">
        <v>1000000</v>
      </c>
      <c r="E32" s="123">
        <v>1000000</v>
      </c>
      <c r="F32" s="123">
        <v>420000</v>
      </c>
      <c r="G32" s="123">
        <v>750000</v>
      </c>
      <c r="H32" s="123">
        <v>500000</v>
      </c>
      <c r="I32" s="1">
        <v>500000</v>
      </c>
      <c r="J32" s="1">
        <v>100000</v>
      </c>
      <c r="K32" s="123">
        <v>630000</v>
      </c>
      <c r="L32" s="1">
        <v>100000</v>
      </c>
      <c r="M32" s="1">
        <v>170000</v>
      </c>
      <c r="N32" s="1">
        <v>0</v>
      </c>
      <c r="O32" s="1">
        <v>100000</v>
      </c>
      <c r="P32" s="1">
        <v>0</v>
      </c>
      <c r="Q32" s="25">
        <v>1500000</v>
      </c>
      <c r="R32" s="1">
        <v>0</v>
      </c>
      <c r="S32" s="1">
        <f t="shared" si="4"/>
        <v>6770000</v>
      </c>
      <c r="T32" s="18">
        <f t="shared" si="1"/>
        <v>5655000</v>
      </c>
      <c r="U32" s="1">
        <f t="shared" si="7"/>
        <v>12805000</v>
      </c>
    </row>
    <row r="33" spans="1:21" x14ac:dyDescent="0.3">
      <c r="A33" s="216"/>
      <c r="B33" t="s">
        <v>82</v>
      </c>
      <c r="C33" s="1">
        <f t="shared" si="8"/>
        <v>12805000</v>
      </c>
      <c r="D33" s="1">
        <v>1000000</v>
      </c>
      <c r="E33" s="123">
        <v>1000000</v>
      </c>
      <c r="F33" s="123">
        <v>420000</v>
      </c>
      <c r="G33" s="123">
        <v>750000</v>
      </c>
      <c r="H33" s="123">
        <v>500000</v>
      </c>
      <c r="I33" s="1">
        <v>500000</v>
      </c>
      <c r="J33" s="1">
        <v>100000</v>
      </c>
      <c r="K33" s="123">
        <v>630000</v>
      </c>
      <c r="L33" s="1">
        <v>100000</v>
      </c>
      <c r="M33" s="1">
        <v>170000</v>
      </c>
      <c r="N33" s="1">
        <v>0</v>
      </c>
      <c r="O33" s="1">
        <v>100000</v>
      </c>
      <c r="P33" s="1">
        <v>0</v>
      </c>
      <c r="Q33" s="123">
        <v>1500000</v>
      </c>
      <c r="R33" s="1">
        <v>0</v>
      </c>
      <c r="S33" s="1">
        <f t="shared" si="4"/>
        <v>6770000</v>
      </c>
      <c r="T33" s="18">
        <f t="shared" si="1"/>
        <v>6035000</v>
      </c>
      <c r="U33" s="1">
        <f t="shared" si="7"/>
        <v>13185000</v>
      </c>
    </row>
    <row r="34" spans="1:21" x14ac:dyDescent="0.3">
      <c r="A34" s="216"/>
      <c r="B34" t="s">
        <v>83</v>
      </c>
      <c r="C34" s="1">
        <f t="shared" si="8"/>
        <v>13185000</v>
      </c>
      <c r="D34" s="1">
        <v>1000000</v>
      </c>
      <c r="E34" s="123">
        <v>1000000</v>
      </c>
      <c r="F34" s="123">
        <v>420000</v>
      </c>
      <c r="G34" s="123">
        <v>750000</v>
      </c>
      <c r="H34" s="123">
        <v>500000</v>
      </c>
      <c r="I34" s="1">
        <v>500000</v>
      </c>
      <c r="J34" s="1">
        <v>100000</v>
      </c>
      <c r="K34" s="123">
        <v>630000</v>
      </c>
      <c r="L34" s="1">
        <v>100000</v>
      </c>
      <c r="M34" s="1">
        <v>170000</v>
      </c>
      <c r="N34" s="1">
        <v>0</v>
      </c>
      <c r="O34" s="1">
        <v>100000</v>
      </c>
      <c r="P34" s="1">
        <v>0</v>
      </c>
      <c r="Q34" s="123">
        <v>1500000</v>
      </c>
      <c r="R34" s="1">
        <v>0</v>
      </c>
      <c r="S34" s="1">
        <f t="shared" si="4"/>
        <v>6770000</v>
      </c>
      <c r="T34" s="18">
        <f t="shared" si="1"/>
        <v>6415000</v>
      </c>
      <c r="U34" s="1">
        <f t="shared" si="7"/>
        <v>13565000</v>
      </c>
    </row>
    <row r="35" spans="1:21" s="127" customFormat="1" ht="17.25" thickBot="1" x14ac:dyDescent="0.35">
      <c r="A35" s="216"/>
      <c r="B35" s="127" t="s">
        <v>84</v>
      </c>
      <c r="C35" s="128">
        <f t="shared" si="8"/>
        <v>13565000</v>
      </c>
      <c r="D35" s="128">
        <v>1000000</v>
      </c>
      <c r="E35" s="129">
        <v>1000000</v>
      </c>
      <c r="F35" s="129">
        <v>420000</v>
      </c>
      <c r="G35" s="189">
        <v>750000</v>
      </c>
      <c r="H35" s="189">
        <v>500000</v>
      </c>
      <c r="I35" s="128">
        <v>500000</v>
      </c>
      <c r="J35" s="128">
        <v>100000</v>
      </c>
      <c r="K35" s="129">
        <v>630000</v>
      </c>
      <c r="L35" s="128">
        <v>100000</v>
      </c>
      <c r="M35" s="128">
        <v>170000</v>
      </c>
      <c r="N35" s="128">
        <v>0</v>
      </c>
      <c r="O35" s="128">
        <v>100000</v>
      </c>
      <c r="P35" s="128">
        <v>0</v>
      </c>
      <c r="Q35" s="130">
        <v>1500000</v>
      </c>
      <c r="R35" s="128">
        <v>400000</v>
      </c>
      <c r="S35" s="128">
        <f t="shared" si="4"/>
        <v>7170000</v>
      </c>
      <c r="T35" s="131">
        <f t="shared" ref="T35:T66" si="9" xml:space="preserve"> C35 - S35</f>
        <v>6395000</v>
      </c>
      <c r="U35" s="128">
        <f t="shared" si="7"/>
        <v>13545000</v>
      </c>
    </row>
    <row r="36" spans="1:21" x14ac:dyDescent="0.3">
      <c r="A36" s="216"/>
      <c r="B36" t="s">
        <v>85</v>
      </c>
      <c r="C36" s="1">
        <f t="shared" si="8"/>
        <v>13545000</v>
      </c>
      <c r="D36" s="1">
        <v>1000000</v>
      </c>
      <c r="E36" s="123">
        <v>1000000</v>
      </c>
      <c r="F36" s="123">
        <v>420000</v>
      </c>
      <c r="G36" s="123">
        <v>750000</v>
      </c>
      <c r="H36" s="123">
        <v>500000</v>
      </c>
      <c r="I36" s="1">
        <v>500000</v>
      </c>
      <c r="J36" s="1">
        <v>100000</v>
      </c>
      <c r="K36" s="123">
        <v>630000</v>
      </c>
      <c r="L36" s="1">
        <v>100000</v>
      </c>
      <c r="M36" s="1">
        <v>170000</v>
      </c>
      <c r="N36" s="1">
        <v>0</v>
      </c>
      <c r="O36" s="1">
        <v>100000</v>
      </c>
      <c r="P36" s="1">
        <v>0</v>
      </c>
      <c r="Q36" s="123">
        <v>1500000</v>
      </c>
      <c r="R36" s="1">
        <v>0</v>
      </c>
      <c r="S36" s="1">
        <f t="shared" si="4"/>
        <v>6770000</v>
      </c>
      <c r="T36" s="18">
        <f t="shared" si="9"/>
        <v>6775000</v>
      </c>
      <c r="U36" s="1">
        <f t="shared" si="7"/>
        <v>13925000</v>
      </c>
    </row>
    <row r="37" spans="1:21" x14ac:dyDescent="0.3">
      <c r="A37" s="216"/>
      <c r="B37" t="s">
        <v>86</v>
      </c>
      <c r="C37" s="1">
        <f t="shared" si="8"/>
        <v>13925000</v>
      </c>
      <c r="D37" s="1">
        <v>1000000</v>
      </c>
      <c r="E37" s="123">
        <v>1000000</v>
      </c>
      <c r="F37" s="123">
        <v>420000</v>
      </c>
      <c r="G37" s="123">
        <v>750000</v>
      </c>
      <c r="H37" s="123">
        <v>500000</v>
      </c>
      <c r="I37" s="1">
        <v>500000</v>
      </c>
      <c r="J37" s="1">
        <v>100000</v>
      </c>
      <c r="K37" s="123">
        <v>630000</v>
      </c>
      <c r="L37" s="1">
        <v>100000</v>
      </c>
      <c r="M37" s="1">
        <v>170000</v>
      </c>
      <c r="N37" s="1">
        <v>0</v>
      </c>
      <c r="O37" s="1">
        <v>100000</v>
      </c>
      <c r="P37" s="1">
        <v>0</v>
      </c>
      <c r="Q37" s="123">
        <v>1500000</v>
      </c>
      <c r="R37" s="1">
        <v>400000</v>
      </c>
      <c r="S37" s="1">
        <f t="shared" si="4"/>
        <v>7170000</v>
      </c>
      <c r="T37" s="18">
        <f t="shared" si="9"/>
        <v>6755000</v>
      </c>
      <c r="U37" s="1">
        <f t="shared" si="7"/>
        <v>13905000</v>
      </c>
    </row>
    <row r="38" spans="1:21" ht="17.25" thickBot="1" x14ac:dyDescent="0.35">
      <c r="A38" s="217"/>
      <c r="B38" s="24" t="s">
        <v>87</v>
      </c>
      <c r="C38" s="25">
        <f t="shared" si="8"/>
        <v>13905000</v>
      </c>
      <c r="D38" s="1">
        <v>1000000</v>
      </c>
      <c r="E38" s="123">
        <v>1000000</v>
      </c>
      <c r="F38" s="123">
        <v>420000</v>
      </c>
      <c r="G38" s="123">
        <v>750000</v>
      </c>
      <c r="H38" s="123">
        <v>500000</v>
      </c>
      <c r="I38" s="1">
        <v>500000</v>
      </c>
      <c r="J38" s="25">
        <v>100000</v>
      </c>
      <c r="K38" s="123">
        <v>630000</v>
      </c>
      <c r="L38" s="25">
        <v>100000</v>
      </c>
      <c r="M38" s="25">
        <v>170000</v>
      </c>
      <c r="N38" s="25">
        <v>0</v>
      </c>
      <c r="O38" s="25">
        <v>100000</v>
      </c>
      <c r="P38" s="25">
        <v>0</v>
      </c>
      <c r="Q38" s="25">
        <v>1500000</v>
      </c>
      <c r="R38" s="25">
        <v>0</v>
      </c>
      <c r="S38" s="25">
        <f t="shared" si="4"/>
        <v>6770000</v>
      </c>
      <c r="T38" s="19">
        <f t="shared" si="9"/>
        <v>7135000</v>
      </c>
      <c r="U38" s="25">
        <f t="shared" si="7"/>
        <v>14285000</v>
      </c>
    </row>
    <row r="39" spans="1:21" x14ac:dyDescent="0.3">
      <c r="A39" s="215">
        <v>2026</v>
      </c>
      <c r="B39" t="s">
        <v>76</v>
      </c>
      <c r="C39" s="1">
        <f xml:space="preserve"> U38</f>
        <v>14285000</v>
      </c>
      <c r="D39" s="1">
        <v>1000000</v>
      </c>
      <c r="E39" s="123">
        <v>1000000</v>
      </c>
      <c r="F39" s="123">
        <v>420000</v>
      </c>
      <c r="G39" s="123">
        <v>750000</v>
      </c>
      <c r="H39" s="123">
        <v>500000</v>
      </c>
      <c r="I39" s="1">
        <v>500000</v>
      </c>
      <c r="J39" s="1">
        <v>100000</v>
      </c>
      <c r="K39" s="123">
        <v>630000</v>
      </c>
      <c r="L39" s="1">
        <v>100000</v>
      </c>
      <c r="M39" s="1">
        <v>170000</v>
      </c>
      <c r="N39" s="1">
        <v>0</v>
      </c>
      <c r="O39" s="1">
        <v>100000</v>
      </c>
      <c r="P39" s="1">
        <v>0</v>
      </c>
      <c r="Q39" s="123">
        <v>1500000</v>
      </c>
      <c r="R39" s="1">
        <v>400000</v>
      </c>
      <c r="S39" s="1">
        <f t="shared" ref="S39:S50" si="10">SUM(D39:R39)</f>
        <v>7170000</v>
      </c>
      <c r="T39" s="23">
        <f t="shared" si="9"/>
        <v>7115000</v>
      </c>
      <c r="U39" s="1">
        <f xml:space="preserve"> 7150000 + T39</f>
        <v>14265000</v>
      </c>
    </row>
    <row r="40" spans="1:21" s="20" customFormat="1" x14ac:dyDescent="0.3">
      <c r="A40" s="216"/>
      <c r="B40" s="20" t="s">
        <v>77</v>
      </c>
      <c r="C40" s="21">
        <f xml:space="preserve"> U39</f>
        <v>14265000</v>
      </c>
      <c r="D40" s="1">
        <v>1000000</v>
      </c>
      <c r="E40" s="123">
        <v>1000000</v>
      </c>
      <c r="F40" s="123">
        <v>420000</v>
      </c>
      <c r="G40" s="123">
        <v>750000</v>
      </c>
      <c r="H40" s="123">
        <v>500000</v>
      </c>
      <c r="I40" s="1">
        <v>500000</v>
      </c>
      <c r="J40" s="21">
        <v>100000</v>
      </c>
      <c r="K40" s="123">
        <v>630000</v>
      </c>
      <c r="L40" s="21">
        <v>100000</v>
      </c>
      <c r="M40" s="21">
        <v>170000</v>
      </c>
      <c r="N40" s="21">
        <v>0</v>
      </c>
      <c r="O40" s="21">
        <v>100000</v>
      </c>
      <c r="P40" s="21">
        <v>0</v>
      </c>
      <c r="Q40" s="123">
        <v>1500000</v>
      </c>
      <c r="R40" s="21">
        <v>20000000</v>
      </c>
      <c r="S40" s="21">
        <f t="shared" si="10"/>
        <v>26770000</v>
      </c>
      <c r="T40" s="22">
        <f t="shared" si="9"/>
        <v>-12505000</v>
      </c>
      <c r="U40" s="21">
        <f t="shared" ref="U40:U50" si="11" xml:space="preserve"> 7150000 + T40</f>
        <v>-5355000</v>
      </c>
    </row>
    <row r="41" spans="1:21" s="86" customFormat="1" ht="17.25" thickBot="1" x14ac:dyDescent="0.35">
      <c r="A41" s="216"/>
      <c r="B41" s="86" t="s">
        <v>78</v>
      </c>
      <c r="C41" s="87">
        <f t="shared" ref="C41:C50" si="12" xml:space="preserve"> U40</f>
        <v>-5355000</v>
      </c>
      <c r="D41" s="1">
        <v>1000000</v>
      </c>
      <c r="E41" s="123">
        <v>1000000</v>
      </c>
      <c r="F41" s="123">
        <v>420000</v>
      </c>
      <c r="G41" s="123">
        <v>750000</v>
      </c>
      <c r="H41" s="123">
        <v>500000</v>
      </c>
      <c r="I41" s="1">
        <v>500000</v>
      </c>
      <c r="J41" s="87">
        <v>100000</v>
      </c>
      <c r="K41" s="123">
        <v>630000</v>
      </c>
      <c r="L41" s="87">
        <v>100000</v>
      </c>
      <c r="M41" s="87">
        <v>170000</v>
      </c>
      <c r="N41" s="87">
        <v>0</v>
      </c>
      <c r="O41" s="87">
        <v>100000</v>
      </c>
      <c r="P41" s="87">
        <v>0</v>
      </c>
      <c r="Q41" s="25">
        <v>1500000</v>
      </c>
      <c r="R41" s="87">
        <v>0</v>
      </c>
      <c r="S41" s="87">
        <f t="shared" si="10"/>
        <v>6770000</v>
      </c>
      <c r="T41" s="88">
        <f t="shared" si="9"/>
        <v>-12125000</v>
      </c>
      <c r="U41" s="87">
        <f t="shared" si="11"/>
        <v>-4975000</v>
      </c>
    </row>
    <row r="42" spans="1:21" s="86" customFormat="1" x14ac:dyDescent="0.3">
      <c r="A42" s="216"/>
      <c r="B42" s="86" t="s">
        <v>79</v>
      </c>
      <c r="C42" s="87">
        <f t="shared" si="12"/>
        <v>-4975000</v>
      </c>
      <c r="D42" s="1">
        <v>1000000</v>
      </c>
      <c r="E42" s="123">
        <v>1000000</v>
      </c>
      <c r="F42" s="123">
        <v>420000</v>
      </c>
      <c r="G42" s="123">
        <v>750000</v>
      </c>
      <c r="H42" s="123">
        <v>500000</v>
      </c>
      <c r="I42" s="1">
        <v>500000</v>
      </c>
      <c r="J42" s="87">
        <v>100000</v>
      </c>
      <c r="K42" s="123">
        <v>630000</v>
      </c>
      <c r="L42" s="87">
        <v>100000</v>
      </c>
      <c r="M42" s="87">
        <v>170000</v>
      </c>
      <c r="N42" s="87">
        <v>0</v>
      </c>
      <c r="O42" s="87">
        <v>100000</v>
      </c>
      <c r="P42" s="87">
        <v>0</v>
      </c>
      <c r="Q42" s="123">
        <v>1500000</v>
      </c>
      <c r="R42" s="87">
        <v>0</v>
      </c>
      <c r="S42" s="87">
        <f t="shared" si="10"/>
        <v>6770000</v>
      </c>
      <c r="T42" s="88">
        <f t="shared" si="9"/>
        <v>-11745000</v>
      </c>
      <c r="U42" s="87">
        <f t="shared" si="11"/>
        <v>-4595000</v>
      </c>
    </row>
    <row r="43" spans="1:21" s="86" customFormat="1" x14ac:dyDescent="0.3">
      <c r="A43" s="216"/>
      <c r="B43" s="86" t="s">
        <v>80</v>
      </c>
      <c r="C43" s="87">
        <f t="shared" si="12"/>
        <v>-4595000</v>
      </c>
      <c r="D43" s="1">
        <v>1000000</v>
      </c>
      <c r="E43" s="123">
        <v>1000000</v>
      </c>
      <c r="F43" s="123">
        <v>420000</v>
      </c>
      <c r="G43" s="123">
        <v>750000</v>
      </c>
      <c r="H43" s="123">
        <v>500000</v>
      </c>
      <c r="I43" s="1">
        <v>500000</v>
      </c>
      <c r="J43" s="87">
        <v>100000</v>
      </c>
      <c r="K43" s="123">
        <v>630000</v>
      </c>
      <c r="L43" s="87">
        <v>100000</v>
      </c>
      <c r="M43" s="87">
        <v>170000</v>
      </c>
      <c r="N43" s="87">
        <v>0</v>
      </c>
      <c r="O43" s="87">
        <v>100000</v>
      </c>
      <c r="P43" s="87">
        <v>0</v>
      </c>
      <c r="Q43" s="123">
        <v>1500000</v>
      </c>
      <c r="R43" s="87">
        <v>400000</v>
      </c>
      <c r="S43" s="87">
        <f t="shared" si="10"/>
        <v>7170000</v>
      </c>
      <c r="T43" s="88">
        <f t="shared" si="9"/>
        <v>-11765000</v>
      </c>
      <c r="U43" s="87">
        <f t="shared" si="11"/>
        <v>-4615000</v>
      </c>
    </row>
    <row r="44" spans="1:21" s="86" customFormat="1" ht="17.25" thickBot="1" x14ac:dyDescent="0.35">
      <c r="A44" s="216"/>
      <c r="B44" s="86" t="s">
        <v>81</v>
      </c>
      <c r="C44" s="87">
        <f t="shared" si="12"/>
        <v>-4615000</v>
      </c>
      <c r="D44" s="1">
        <v>1000000</v>
      </c>
      <c r="E44" s="123">
        <v>1000000</v>
      </c>
      <c r="F44" s="123">
        <v>420000</v>
      </c>
      <c r="G44" s="123">
        <v>750000</v>
      </c>
      <c r="H44" s="123">
        <v>500000</v>
      </c>
      <c r="I44" s="1">
        <v>500000</v>
      </c>
      <c r="J44" s="87">
        <v>100000</v>
      </c>
      <c r="K44" s="123">
        <v>630000</v>
      </c>
      <c r="L44" s="87">
        <v>100000</v>
      </c>
      <c r="M44" s="87">
        <v>170000</v>
      </c>
      <c r="N44" s="87">
        <v>0</v>
      </c>
      <c r="O44" s="87">
        <v>100000</v>
      </c>
      <c r="P44" s="87">
        <v>0</v>
      </c>
      <c r="Q44" s="25">
        <v>1500000</v>
      </c>
      <c r="R44" s="87">
        <v>0</v>
      </c>
      <c r="S44" s="87">
        <f t="shared" si="10"/>
        <v>6770000</v>
      </c>
      <c r="T44" s="88">
        <f t="shared" si="9"/>
        <v>-11385000</v>
      </c>
      <c r="U44" s="87">
        <f t="shared" si="11"/>
        <v>-4235000</v>
      </c>
    </row>
    <row r="45" spans="1:21" s="86" customFormat="1" x14ac:dyDescent="0.3">
      <c r="A45" s="216"/>
      <c r="B45" s="86" t="s">
        <v>82</v>
      </c>
      <c r="C45" s="87">
        <f t="shared" si="12"/>
        <v>-4235000</v>
      </c>
      <c r="D45" s="1">
        <v>1000000</v>
      </c>
      <c r="E45" s="123">
        <v>1000000</v>
      </c>
      <c r="F45" s="123">
        <v>420000</v>
      </c>
      <c r="G45" s="123">
        <v>750000</v>
      </c>
      <c r="H45" s="123">
        <v>500000</v>
      </c>
      <c r="I45" s="1">
        <v>500000</v>
      </c>
      <c r="J45" s="87">
        <v>100000</v>
      </c>
      <c r="K45" s="123">
        <v>630000</v>
      </c>
      <c r="L45" s="87">
        <v>100000</v>
      </c>
      <c r="M45" s="87">
        <v>170000</v>
      </c>
      <c r="N45" s="87">
        <v>0</v>
      </c>
      <c r="O45" s="87">
        <v>100000</v>
      </c>
      <c r="P45" s="87">
        <v>0</v>
      </c>
      <c r="Q45" s="123">
        <v>1500000</v>
      </c>
      <c r="R45" s="87">
        <v>0</v>
      </c>
      <c r="S45" s="87">
        <f t="shared" si="10"/>
        <v>6770000</v>
      </c>
      <c r="T45" s="88">
        <f t="shared" si="9"/>
        <v>-11005000</v>
      </c>
      <c r="U45" s="87">
        <f t="shared" si="11"/>
        <v>-3855000</v>
      </c>
    </row>
    <row r="46" spans="1:21" s="86" customFormat="1" x14ac:dyDescent="0.3">
      <c r="A46" s="216"/>
      <c r="B46" s="86" t="s">
        <v>83</v>
      </c>
      <c r="C46" s="87">
        <f t="shared" si="12"/>
        <v>-3855000</v>
      </c>
      <c r="D46" s="1">
        <v>1000000</v>
      </c>
      <c r="E46" s="123">
        <v>1000000</v>
      </c>
      <c r="F46" s="123">
        <v>420000</v>
      </c>
      <c r="G46" s="123">
        <v>750000</v>
      </c>
      <c r="H46" s="123">
        <v>500000</v>
      </c>
      <c r="I46" s="1">
        <v>500000</v>
      </c>
      <c r="J46" s="87">
        <v>100000</v>
      </c>
      <c r="K46" s="123">
        <v>630000</v>
      </c>
      <c r="L46" s="87">
        <v>100000</v>
      </c>
      <c r="M46" s="87">
        <v>170000</v>
      </c>
      <c r="N46" s="87">
        <v>0</v>
      </c>
      <c r="O46" s="87">
        <v>100000</v>
      </c>
      <c r="P46" s="87">
        <v>0</v>
      </c>
      <c r="Q46" s="123">
        <v>1500000</v>
      </c>
      <c r="R46" s="87">
        <v>0</v>
      </c>
      <c r="S46" s="87">
        <f t="shared" si="10"/>
        <v>6770000</v>
      </c>
      <c r="T46" s="88">
        <f t="shared" si="9"/>
        <v>-10625000</v>
      </c>
      <c r="U46" s="87">
        <f t="shared" si="11"/>
        <v>-3475000</v>
      </c>
    </row>
    <row r="47" spans="1:21" s="86" customFormat="1" ht="17.25" thickBot="1" x14ac:dyDescent="0.35">
      <c r="A47" s="216"/>
      <c r="B47" s="86" t="s">
        <v>84</v>
      </c>
      <c r="C47" s="87">
        <f t="shared" si="12"/>
        <v>-3475000</v>
      </c>
      <c r="D47" s="1">
        <v>1000000</v>
      </c>
      <c r="E47" s="123">
        <v>1000000</v>
      </c>
      <c r="F47" s="123">
        <v>420000</v>
      </c>
      <c r="G47" s="123">
        <v>750000</v>
      </c>
      <c r="H47" s="123">
        <v>500000</v>
      </c>
      <c r="I47" s="1">
        <v>500000</v>
      </c>
      <c r="J47" s="87">
        <v>100000</v>
      </c>
      <c r="K47" s="123">
        <v>630000</v>
      </c>
      <c r="L47" s="87">
        <v>100000</v>
      </c>
      <c r="M47" s="87">
        <v>170000</v>
      </c>
      <c r="N47" s="87">
        <v>0</v>
      </c>
      <c r="O47" s="87">
        <v>100000</v>
      </c>
      <c r="P47" s="87">
        <v>0</v>
      </c>
      <c r="Q47" s="25">
        <v>1500000</v>
      </c>
      <c r="R47" s="87">
        <v>400000</v>
      </c>
      <c r="S47" s="87">
        <f t="shared" si="10"/>
        <v>7170000</v>
      </c>
      <c r="T47" s="88">
        <f t="shared" si="9"/>
        <v>-10645000</v>
      </c>
      <c r="U47" s="87">
        <f t="shared" si="11"/>
        <v>-3495000</v>
      </c>
    </row>
    <row r="48" spans="1:21" s="86" customFormat="1" x14ac:dyDescent="0.3">
      <c r="A48" s="216"/>
      <c r="B48" s="86" t="s">
        <v>85</v>
      </c>
      <c r="C48" s="87">
        <f t="shared" si="12"/>
        <v>-3495000</v>
      </c>
      <c r="D48" s="1">
        <v>1000000</v>
      </c>
      <c r="E48" s="123">
        <v>1000000</v>
      </c>
      <c r="F48" s="123">
        <v>420000</v>
      </c>
      <c r="G48" s="123">
        <v>750000</v>
      </c>
      <c r="H48" s="123">
        <v>500000</v>
      </c>
      <c r="I48" s="1">
        <v>500000</v>
      </c>
      <c r="J48" s="87">
        <v>100000</v>
      </c>
      <c r="K48" s="123">
        <v>630000</v>
      </c>
      <c r="L48" s="87">
        <v>100000</v>
      </c>
      <c r="M48" s="87">
        <v>170000</v>
      </c>
      <c r="N48" s="87">
        <v>0</v>
      </c>
      <c r="O48" s="87">
        <v>100000</v>
      </c>
      <c r="P48" s="87">
        <v>0</v>
      </c>
      <c r="Q48" s="123">
        <v>1500000</v>
      </c>
      <c r="R48" s="87">
        <v>0</v>
      </c>
      <c r="S48" s="87">
        <f t="shared" si="10"/>
        <v>6770000</v>
      </c>
      <c r="T48" s="88">
        <f t="shared" si="9"/>
        <v>-10265000</v>
      </c>
      <c r="U48" s="87">
        <f t="shared" si="11"/>
        <v>-3115000</v>
      </c>
    </row>
    <row r="49" spans="1:21" s="86" customFormat="1" x14ac:dyDescent="0.3">
      <c r="A49" s="216"/>
      <c r="B49" s="86" t="s">
        <v>86</v>
      </c>
      <c r="C49" s="87">
        <f t="shared" si="12"/>
        <v>-3115000</v>
      </c>
      <c r="D49" s="1">
        <v>1000000</v>
      </c>
      <c r="E49" s="123">
        <v>1000000</v>
      </c>
      <c r="F49" s="123">
        <v>420000</v>
      </c>
      <c r="G49" s="123">
        <v>750000</v>
      </c>
      <c r="H49" s="123">
        <v>500000</v>
      </c>
      <c r="I49" s="1">
        <v>500000</v>
      </c>
      <c r="J49" s="87">
        <v>100000</v>
      </c>
      <c r="K49" s="123">
        <v>630000</v>
      </c>
      <c r="L49" s="87">
        <v>100000</v>
      </c>
      <c r="M49" s="87">
        <v>170000</v>
      </c>
      <c r="N49" s="87">
        <v>0</v>
      </c>
      <c r="O49" s="87">
        <v>100000</v>
      </c>
      <c r="P49" s="87">
        <v>0</v>
      </c>
      <c r="Q49" s="123">
        <v>1500000</v>
      </c>
      <c r="R49" s="87">
        <v>400000</v>
      </c>
      <c r="S49" s="87">
        <f t="shared" si="10"/>
        <v>7170000</v>
      </c>
      <c r="T49" s="88">
        <f t="shared" si="9"/>
        <v>-10285000</v>
      </c>
      <c r="U49" s="87">
        <f t="shared" si="11"/>
        <v>-3135000</v>
      </c>
    </row>
    <row r="50" spans="1:21" s="92" customFormat="1" ht="17.25" thickBot="1" x14ac:dyDescent="0.35">
      <c r="A50" s="217"/>
      <c r="B50" s="89" t="s">
        <v>87</v>
      </c>
      <c r="C50" s="90">
        <f t="shared" si="12"/>
        <v>-3135000</v>
      </c>
      <c r="D50" s="1">
        <v>1000000</v>
      </c>
      <c r="E50" s="123">
        <v>1000000</v>
      </c>
      <c r="F50" s="123">
        <v>420000</v>
      </c>
      <c r="G50" s="123">
        <v>750000</v>
      </c>
      <c r="H50" s="123">
        <v>500000</v>
      </c>
      <c r="I50" s="1">
        <v>500000</v>
      </c>
      <c r="J50" s="90">
        <v>100000</v>
      </c>
      <c r="K50" s="123">
        <v>630000</v>
      </c>
      <c r="L50" s="90">
        <v>100000</v>
      </c>
      <c r="M50" s="90">
        <v>170000</v>
      </c>
      <c r="N50" s="90">
        <v>0</v>
      </c>
      <c r="O50" s="90">
        <v>100000</v>
      </c>
      <c r="P50" s="90">
        <v>0</v>
      </c>
      <c r="Q50" s="25">
        <v>1500000</v>
      </c>
      <c r="R50" s="90">
        <v>0</v>
      </c>
      <c r="S50" s="90">
        <f t="shared" si="10"/>
        <v>6770000</v>
      </c>
      <c r="T50" s="91">
        <f t="shared" si="9"/>
        <v>-9905000</v>
      </c>
      <c r="U50" s="90">
        <f t="shared" si="11"/>
        <v>-2755000</v>
      </c>
    </row>
    <row r="51" spans="1:21" s="86" customFormat="1" x14ac:dyDescent="0.3">
      <c r="A51" s="211">
        <v>2027</v>
      </c>
      <c r="B51" s="86" t="s">
        <v>76</v>
      </c>
      <c r="C51" s="87">
        <f xml:space="preserve"> U50</f>
        <v>-2755000</v>
      </c>
      <c r="D51" s="1">
        <v>1000000</v>
      </c>
      <c r="E51" s="123">
        <v>1000000</v>
      </c>
      <c r="F51" s="123">
        <v>420000</v>
      </c>
      <c r="G51" s="123">
        <v>750000</v>
      </c>
      <c r="H51" s="123">
        <v>500000</v>
      </c>
      <c r="I51" s="1">
        <v>500000</v>
      </c>
      <c r="J51" s="87">
        <v>100000</v>
      </c>
      <c r="K51" s="123">
        <v>630000</v>
      </c>
      <c r="L51" s="87">
        <v>100000</v>
      </c>
      <c r="M51" s="87">
        <v>170000</v>
      </c>
      <c r="N51" s="87">
        <v>0</v>
      </c>
      <c r="O51" s="87">
        <v>100000</v>
      </c>
      <c r="P51" s="87">
        <v>0</v>
      </c>
      <c r="Q51" s="123">
        <v>1500000</v>
      </c>
      <c r="R51" s="87">
        <v>400000</v>
      </c>
      <c r="S51" s="87">
        <f t="shared" ref="S51:S62" si="13">SUM(D51:R51)</f>
        <v>7170000</v>
      </c>
      <c r="T51" s="93">
        <f t="shared" si="9"/>
        <v>-9925000</v>
      </c>
      <c r="U51" s="87">
        <f xml:space="preserve"> 7150000 + T51</f>
        <v>-2775000</v>
      </c>
    </row>
    <row r="52" spans="1:21" s="86" customFormat="1" x14ac:dyDescent="0.3">
      <c r="A52" s="212"/>
      <c r="B52" s="86" t="s">
        <v>77</v>
      </c>
      <c r="C52" s="87">
        <f xml:space="preserve"> U51</f>
        <v>-2775000</v>
      </c>
      <c r="D52" s="1">
        <v>1000000</v>
      </c>
      <c r="E52" s="123">
        <v>1000000</v>
      </c>
      <c r="F52" s="123">
        <v>420000</v>
      </c>
      <c r="G52" s="123">
        <v>750000</v>
      </c>
      <c r="H52" s="123">
        <v>500000</v>
      </c>
      <c r="I52" s="1">
        <v>500000</v>
      </c>
      <c r="J52" s="87">
        <v>100000</v>
      </c>
      <c r="K52" s="123">
        <v>630000</v>
      </c>
      <c r="L52" s="87">
        <v>100000</v>
      </c>
      <c r="M52" s="87">
        <v>170000</v>
      </c>
      <c r="N52" s="87">
        <v>0</v>
      </c>
      <c r="O52" s="87">
        <v>100000</v>
      </c>
      <c r="P52" s="87">
        <v>0</v>
      </c>
      <c r="Q52" s="123">
        <v>1500000</v>
      </c>
      <c r="R52" s="87">
        <v>0</v>
      </c>
      <c r="S52" s="87">
        <f t="shared" si="13"/>
        <v>6770000</v>
      </c>
      <c r="T52" s="88">
        <f t="shared" si="9"/>
        <v>-9545000</v>
      </c>
      <c r="U52" s="87">
        <f t="shared" ref="U52:U62" si="14" xml:space="preserve"> 7150000 + T52</f>
        <v>-2395000</v>
      </c>
    </row>
    <row r="53" spans="1:21" s="86" customFormat="1" ht="17.25" thickBot="1" x14ac:dyDescent="0.35">
      <c r="A53" s="212"/>
      <c r="B53" s="86" t="s">
        <v>78</v>
      </c>
      <c r="C53" s="87">
        <f t="shared" ref="C53:C62" si="15" xml:space="preserve"> U52</f>
        <v>-2395000</v>
      </c>
      <c r="D53" s="1">
        <v>1000000</v>
      </c>
      <c r="E53" s="123">
        <v>1000000</v>
      </c>
      <c r="F53" s="123">
        <v>420000</v>
      </c>
      <c r="G53" s="123">
        <v>750000</v>
      </c>
      <c r="H53" s="123">
        <v>500000</v>
      </c>
      <c r="I53" s="1">
        <v>500000</v>
      </c>
      <c r="J53" s="87">
        <v>100000</v>
      </c>
      <c r="K53" s="123">
        <v>630000</v>
      </c>
      <c r="L53" s="87">
        <v>100000</v>
      </c>
      <c r="M53" s="87">
        <v>170000</v>
      </c>
      <c r="N53" s="87">
        <v>0</v>
      </c>
      <c r="O53" s="87">
        <v>100000</v>
      </c>
      <c r="P53" s="87">
        <v>0</v>
      </c>
      <c r="Q53" s="25">
        <v>1500000</v>
      </c>
      <c r="R53" s="87">
        <v>0</v>
      </c>
      <c r="S53" s="87">
        <f t="shared" si="13"/>
        <v>6770000</v>
      </c>
      <c r="T53" s="88">
        <f t="shared" si="9"/>
        <v>-9165000</v>
      </c>
      <c r="U53" s="87">
        <f t="shared" si="14"/>
        <v>-2015000</v>
      </c>
    </row>
    <row r="54" spans="1:21" s="86" customFormat="1" x14ac:dyDescent="0.3">
      <c r="A54" s="212"/>
      <c r="B54" s="86" t="s">
        <v>79</v>
      </c>
      <c r="C54" s="87">
        <f t="shared" si="15"/>
        <v>-2015000</v>
      </c>
      <c r="D54" s="1">
        <v>1000000</v>
      </c>
      <c r="E54" s="123">
        <v>1000000</v>
      </c>
      <c r="F54" s="123">
        <v>420000</v>
      </c>
      <c r="G54" s="123">
        <v>750000</v>
      </c>
      <c r="H54" s="123">
        <v>500000</v>
      </c>
      <c r="I54" s="1">
        <v>500000</v>
      </c>
      <c r="J54" s="87">
        <v>100000</v>
      </c>
      <c r="K54" s="123">
        <v>630000</v>
      </c>
      <c r="L54" s="87">
        <v>100000</v>
      </c>
      <c r="M54" s="87">
        <v>170000</v>
      </c>
      <c r="N54" s="87">
        <v>0</v>
      </c>
      <c r="O54" s="87">
        <v>100000</v>
      </c>
      <c r="P54" s="87">
        <v>0</v>
      </c>
      <c r="Q54" s="123">
        <v>1500000</v>
      </c>
      <c r="R54" s="87">
        <v>0</v>
      </c>
      <c r="S54" s="87">
        <f t="shared" si="13"/>
        <v>6770000</v>
      </c>
      <c r="T54" s="88">
        <f t="shared" si="9"/>
        <v>-8785000</v>
      </c>
      <c r="U54" s="87">
        <f t="shared" si="14"/>
        <v>-1635000</v>
      </c>
    </row>
    <row r="55" spans="1:21" s="86" customFormat="1" x14ac:dyDescent="0.3">
      <c r="A55" s="212"/>
      <c r="B55" s="86" t="s">
        <v>80</v>
      </c>
      <c r="C55" s="87">
        <f t="shared" si="15"/>
        <v>-1635000</v>
      </c>
      <c r="D55" s="1">
        <v>1000000</v>
      </c>
      <c r="E55" s="123">
        <v>1000000</v>
      </c>
      <c r="F55" s="123">
        <v>420000</v>
      </c>
      <c r="G55" s="123">
        <v>750000</v>
      </c>
      <c r="H55" s="123">
        <v>500000</v>
      </c>
      <c r="I55" s="1">
        <v>500000</v>
      </c>
      <c r="J55" s="87">
        <v>100000</v>
      </c>
      <c r="K55" s="123">
        <v>630000</v>
      </c>
      <c r="L55" s="87">
        <v>100000</v>
      </c>
      <c r="M55" s="87">
        <v>170000</v>
      </c>
      <c r="N55" s="87">
        <v>0</v>
      </c>
      <c r="O55" s="87">
        <v>100000</v>
      </c>
      <c r="P55" s="87">
        <v>0</v>
      </c>
      <c r="Q55" s="123">
        <v>1500000</v>
      </c>
      <c r="R55" s="87">
        <v>400000</v>
      </c>
      <c r="S55" s="87">
        <f t="shared" si="13"/>
        <v>7170000</v>
      </c>
      <c r="T55" s="88">
        <f t="shared" si="9"/>
        <v>-8805000</v>
      </c>
      <c r="U55" s="87">
        <f t="shared" si="14"/>
        <v>-1655000</v>
      </c>
    </row>
    <row r="56" spans="1:21" s="86" customFormat="1" ht="17.25" thickBot="1" x14ac:dyDescent="0.35">
      <c r="A56" s="212"/>
      <c r="B56" s="86" t="s">
        <v>81</v>
      </c>
      <c r="C56" s="87">
        <f t="shared" si="15"/>
        <v>-1655000</v>
      </c>
      <c r="D56" s="1">
        <v>1000000</v>
      </c>
      <c r="E56" s="123">
        <v>1000000</v>
      </c>
      <c r="F56" s="123">
        <v>420000</v>
      </c>
      <c r="G56" s="123">
        <v>750000</v>
      </c>
      <c r="H56" s="123">
        <v>500000</v>
      </c>
      <c r="I56" s="1">
        <v>500000</v>
      </c>
      <c r="J56" s="87">
        <v>100000</v>
      </c>
      <c r="K56" s="123">
        <v>630000</v>
      </c>
      <c r="L56" s="87">
        <v>100000</v>
      </c>
      <c r="M56" s="87">
        <v>170000</v>
      </c>
      <c r="N56" s="87">
        <v>0</v>
      </c>
      <c r="O56" s="87">
        <v>100000</v>
      </c>
      <c r="P56" s="87">
        <v>0</v>
      </c>
      <c r="Q56" s="25">
        <v>1500000</v>
      </c>
      <c r="R56" s="87">
        <v>0</v>
      </c>
      <c r="S56" s="87">
        <f t="shared" si="13"/>
        <v>6770000</v>
      </c>
      <c r="T56" s="88">
        <f t="shared" si="9"/>
        <v>-8425000</v>
      </c>
      <c r="U56" s="87">
        <f t="shared" si="14"/>
        <v>-1275000</v>
      </c>
    </row>
    <row r="57" spans="1:21" s="86" customFormat="1" x14ac:dyDescent="0.3">
      <c r="A57" s="212"/>
      <c r="B57" s="86" t="s">
        <v>82</v>
      </c>
      <c r="C57" s="87">
        <f t="shared" si="15"/>
        <v>-1275000</v>
      </c>
      <c r="D57" s="1">
        <v>1000000</v>
      </c>
      <c r="E57" s="123">
        <v>1000000</v>
      </c>
      <c r="F57" s="123">
        <v>420000</v>
      </c>
      <c r="G57" s="123">
        <v>750000</v>
      </c>
      <c r="H57" s="123">
        <v>500000</v>
      </c>
      <c r="I57" s="1">
        <v>500000</v>
      </c>
      <c r="J57" s="87">
        <v>100000</v>
      </c>
      <c r="K57" s="123">
        <v>630000</v>
      </c>
      <c r="L57" s="87">
        <v>100000</v>
      </c>
      <c r="M57" s="87">
        <v>170000</v>
      </c>
      <c r="N57" s="87">
        <v>0</v>
      </c>
      <c r="O57" s="87">
        <v>100000</v>
      </c>
      <c r="P57" s="87">
        <v>0</v>
      </c>
      <c r="Q57" s="123">
        <v>1500000</v>
      </c>
      <c r="R57" s="87">
        <v>0</v>
      </c>
      <c r="S57" s="87">
        <f t="shared" si="13"/>
        <v>6770000</v>
      </c>
      <c r="T57" s="88">
        <f t="shared" si="9"/>
        <v>-8045000</v>
      </c>
      <c r="U57" s="87">
        <f t="shared" si="14"/>
        <v>-895000</v>
      </c>
    </row>
    <row r="58" spans="1:21" s="86" customFormat="1" x14ac:dyDescent="0.3">
      <c r="A58" s="212"/>
      <c r="B58" s="86" t="s">
        <v>83</v>
      </c>
      <c r="C58" s="87">
        <f t="shared" si="15"/>
        <v>-895000</v>
      </c>
      <c r="D58" s="1">
        <v>1000000</v>
      </c>
      <c r="E58" s="123">
        <v>1000000</v>
      </c>
      <c r="F58" s="123">
        <v>420000</v>
      </c>
      <c r="G58" s="123">
        <v>750000</v>
      </c>
      <c r="H58" s="123">
        <v>500000</v>
      </c>
      <c r="I58" s="1">
        <v>500000</v>
      </c>
      <c r="J58" s="87">
        <v>100000</v>
      </c>
      <c r="K58" s="123">
        <v>630000</v>
      </c>
      <c r="L58" s="87">
        <v>100000</v>
      </c>
      <c r="M58" s="87">
        <v>170000</v>
      </c>
      <c r="N58" s="87">
        <v>0</v>
      </c>
      <c r="O58" s="87">
        <v>100000</v>
      </c>
      <c r="P58" s="87">
        <v>0</v>
      </c>
      <c r="Q58" s="123">
        <v>1500000</v>
      </c>
      <c r="R58" s="87">
        <v>0</v>
      </c>
      <c r="S58" s="87">
        <f t="shared" si="13"/>
        <v>6770000</v>
      </c>
      <c r="T58" s="88">
        <f t="shared" si="9"/>
        <v>-7665000</v>
      </c>
      <c r="U58" s="87">
        <f t="shared" si="14"/>
        <v>-515000</v>
      </c>
    </row>
    <row r="59" spans="1:21" s="86" customFormat="1" ht="17.25" thickBot="1" x14ac:dyDescent="0.35">
      <c r="A59" s="212"/>
      <c r="B59" s="86" t="s">
        <v>84</v>
      </c>
      <c r="C59" s="87">
        <f t="shared" si="15"/>
        <v>-515000</v>
      </c>
      <c r="D59" s="1">
        <v>1000000</v>
      </c>
      <c r="E59" s="123">
        <v>1000000</v>
      </c>
      <c r="F59" s="123">
        <v>420000</v>
      </c>
      <c r="G59" s="123">
        <v>750000</v>
      </c>
      <c r="H59" s="123">
        <v>500000</v>
      </c>
      <c r="I59" s="1">
        <v>500000</v>
      </c>
      <c r="J59" s="87">
        <v>100000</v>
      </c>
      <c r="K59" s="123">
        <v>630000</v>
      </c>
      <c r="L59" s="87">
        <v>100000</v>
      </c>
      <c r="M59" s="87">
        <v>170000</v>
      </c>
      <c r="N59" s="87">
        <v>0</v>
      </c>
      <c r="O59" s="87">
        <v>100000</v>
      </c>
      <c r="P59" s="87">
        <v>0</v>
      </c>
      <c r="Q59" s="25">
        <v>1500000</v>
      </c>
      <c r="R59" s="87">
        <v>400000</v>
      </c>
      <c r="S59" s="87">
        <f t="shared" si="13"/>
        <v>7170000</v>
      </c>
      <c r="T59" s="88">
        <f t="shared" si="9"/>
        <v>-7685000</v>
      </c>
      <c r="U59" s="87">
        <f t="shared" si="14"/>
        <v>-535000</v>
      </c>
    </row>
    <row r="60" spans="1:21" s="86" customFormat="1" x14ac:dyDescent="0.3">
      <c r="A60" s="212"/>
      <c r="B60" s="86" t="s">
        <v>85</v>
      </c>
      <c r="C60" s="87">
        <f t="shared" si="15"/>
        <v>-535000</v>
      </c>
      <c r="D60" s="1">
        <v>1000000</v>
      </c>
      <c r="E60" s="123">
        <v>1000000</v>
      </c>
      <c r="F60" s="123">
        <v>420000</v>
      </c>
      <c r="G60" s="123">
        <v>750000</v>
      </c>
      <c r="H60" s="123">
        <v>500000</v>
      </c>
      <c r="I60" s="1">
        <v>500000</v>
      </c>
      <c r="J60" s="87">
        <v>100000</v>
      </c>
      <c r="K60" s="123">
        <v>630000</v>
      </c>
      <c r="L60" s="87">
        <v>100000</v>
      </c>
      <c r="M60" s="87">
        <v>170000</v>
      </c>
      <c r="N60" s="87">
        <v>0</v>
      </c>
      <c r="O60" s="87">
        <v>100000</v>
      </c>
      <c r="P60" s="87">
        <v>0</v>
      </c>
      <c r="Q60" s="123">
        <v>1500000</v>
      </c>
      <c r="R60" s="87">
        <v>0</v>
      </c>
      <c r="S60" s="87">
        <f t="shared" si="13"/>
        <v>6770000</v>
      </c>
      <c r="T60" s="88">
        <f t="shared" si="9"/>
        <v>-7305000</v>
      </c>
      <c r="U60" s="87">
        <f t="shared" si="14"/>
        <v>-155000</v>
      </c>
    </row>
    <row r="61" spans="1:21" s="86" customFormat="1" x14ac:dyDescent="0.3">
      <c r="A61" s="212"/>
      <c r="B61" s="86" t="s">
        <v>86</v>
      </c>
      <c r="C61" s="87">
        <f t="shared" si="15"/>
        <v>-155000</v>
      </c>
      <c r="D61" s="1">
        <v>1000000</v>
      </c>
      <c r="E61" s="123">
        <v>1000000</v>
      </c>
      <c r="F61" s="123">
        <v>420000</v>
      </c>
      <c r="G61" s="123">
        <v>750000</v>
      </c>
      <c r="H61" s="123">
        <v>500000</v>
      </c>
      <c r="I61" s="1">
        <v>500000</v>
      </c>
      <c r="J61" s="87">
        <v>100000</v>
      </c>
      <c r="K61" s="123">
        <v>630000</v>
      </c>
      <c r="L61" s="87">
        <v>100000</v>
      </c>
      <c r="M61" s="87">
        <v>170000</v>
      </c>
      <c r="N61" s="87">
        <v>0</v>
      </c>
      <c r="O61" s="87">
        <v>100000</v>
      </c>
      <c r="P61" s="87">
        <v>0</v>
      </c>
      <c r="Q61" s="123">
        <v>1500000</v>
      </c>
      <c r="R61" s="87">
        <v>400000</v>
      </c>
      <c r="S61" s="87">
        <f t="shared" si="13"/>
        <v>7170000</v>
      </c>
      <c r="T61" s="88">
        <f t="shared" si="9"/>
        <v>-7325000</v>
      </c>
      <c r="U61" s="87">
        <f t="shared" si="14"/>
        <v>-175000</v>
      </c>
    </row>
    <row r="62" spans="1:21" s="92" customFormat="1" ht="17.25" thickBot="1" x14ac:dyDescent="0.35">
      <c r="A62" s="213"/>
      <c r="B62" s="89" t="s">
        <v>87</v>
      </c>
      <c r="C62" s="90">
        <f t="shared" si="15"/>
        <v>-175000</v>
      </c>
      <c r="D62" s="1">
        <v>1000000</v>
      </c>
      <c r="E62" s="123">
        <v>1000000</v>
      </c>
      <c r="F62" s="123">
        <v>420000</v>
      </c>
      <c r="G62" s="123">
        <v>750000</v>
      </c>
      <c r="H62" s="123">
        <v>500000</v>
      </c>
      <c r="I62" s="1">
        <v>500000</v>
      </c>
      <c r="J62" s="90">
        <v>100000</v>
      </c>
      <c r="K62" s="123">
        <v>630000</v>
      </c>
      <c r="L62" s="90">
        <v>100000</v>
      </c>
      <c r="M62" s="90">
        <v>170000</v>
      </c>
      <c r="N62" s="90">
        <v>0</v>
      </c>
      <c r="O62" s="90">
        <v>100000</v>
      </c>
      <c r="P62" s="90">
        <v>0</v>
      </c>
      <c r="Q62" s="25">
        <v>1500000</v>
      </c>
      <c r="R62" s="90">
        <v>0</v>
      </c>
      <c r="S62" s="90">
        <f t="shared" si="13"/>
        <v>6770000</v>
      </c>
      <c r="T62" s="91">
        <f t="shared" si="9"/>
        <v>-6945000</v>
      </c>
      <c r="U62" s="90">
        <f t="shared" si="14"/>
        <v>205000</v>
      </c>
    </row>
    <row r="63" spans="1:21" s="86" customFormat="1" x14ac:dyDescent="0.3">
      <c r="A63" s="211">
        <v>2028</v>
      </c>
      <c r="B63" s="86" t="s">
        <v>76</v>
      </c>
      <c r="C63" s="87">
        <f xml:space="preserve"> U62</f>
        <v>205000</v>
      </c>
      <c r="D63" s="1">
        <v>1000000</v>
      </c>
      <c r="E63" s="123">
        <v>1000000</v>
      </c>
      <c r="F63" s="123">
        <v>420000</v>
      </c>
      <c r="G63" s="123">
        <v>750000</v>
      </c>
      <c r="H63" s="123">
        <v>500000</v>
      </c>
      <c r="I63" s="1">
        <v>500000</v>
      </c>
      <c r="J63" s="87">
        <v>100000</v>
      </c>
      <c r="K63" s="123">
        <v>630000</v>
      </c>
      <c r="L63" s="87">
        <v>100000</v>
      </c>
      <c r="M63" s="87">
        <v>170000</v>
      </c>
      <c r="N63" s="87">
        <v>0</v>
      </c>
      <c r="O63" s="87">
        <v>100000</v>
      </c>
      <c r="P63" s="87">
        <v>0</v>
      </c>
      <c r="Q63" s="123">
        <v>1500000</v>
      </c>
      <c r="R63" s="87">
        <v>400000</v>
      </c>
      <c r="S63" s="87">
        <f t="shared" ref="S63:S74" si="16">SUM(D63:R63)</f>
        <v>7170000</v>
      </c>
      <c r="T63" s="93">
        <f t="shared" si="9"/>
        <v>-6965000</v>
      </c>
      <c r="U63" s="87">
        <f xml:space="preserve"> 7150000 + T63</f>
        <v>185000</v>
      </c>
    </row>
    <row r="64" spans="1:21" s="86" customFormat="1" x14ac:dyDescent="0.3">
      <c r="A64" s="212"/>
      <c r="B64" s="86" t="s">
        <v>77</v>
      </c>
      <c r="C64" s="87">
        <f xml:space="preserve"> U63</f>
        <v>185000</v>
      </c>
      <c r="D64" s="1">
        <v>1000000</v>
      </c>
      <c r="E64" s="123">
        <v>1000000</v>
      </c>
      <c r="F64" s="123">
        <v>420000</v>
      </c>
      <c r="G64" s="123">
        <v>750000</v>
      </c>
      <c r="H64" s="123">
        <v>500000</v>
      </c>
      <c r="I64" s="1">
        <v>500000</v>
      </c>
      <c r="J64" s="87">
        <v>100000</v>
      </c>
      <c r="K64" s="123">
        <v>630000</v>
      </c>
      <c r="L64" s="87">
        <v>100000</v>
      </c>
      <c r="M64" s="87">
        <v>170000</v>
      </c>
      <c r="N64" s="87">
        <v>0</v>
      </c>
      <c r="O64" s="87">
        <v>100000</v>
      </c>
      <c r="P64" s="87">
        <v>0</v>
      </c>
      <c r="Q64" s="123">
        <v>1500000</v>
      </c>
      <c r="R64" s="87">
        <v>0</v>
      </c>
      <c r="S64" s="87">
        <f t="shared" si="16"/>
        <v>6770000</v>
      </c>
      <c r="T64" s="88">
        <f t="shared" si="9"/>
        <v>-6585000</v>
      </c>
      <c r="U64" s="87">
        <f t="shared" ref="U64:U74" si="17" xml:space="preserve"> 7150000 + T64</f>
        <v>565000</v>
      </c>
    </row>
    <row r="65" spans="1:21" s="86" customFormat="1" ht="17.25" thickBot="1" x14ac:dyDescent="0.35">
      <c r="A65" s="212"/>
      <c r="B65" s="86" t="s">
        <v>78</v>
      </c>
      <c r="C65" s="87">
        <f t="shared" ref="C65:C74" si="18" xml:space="preserve"> U64</f>
        <v>565000</v>
      </c>
      <c r="D65" s="1">
        <v>1000000</v>
      </c>
      <c r="E65" s="123">
        <v>1000000</v>
      </c>
      <c r="F65" s="123">
        <v>420000</v>
      </c>
      <c r="G65" s="123">
        <v>750000</v>
      </c>
      <c r="H65" s="123">
        <v>500000</v>
      </c>
      <c r="I65" s="1">
        <v>500000</v>
      </c>
      <c r="J65" s="87">
        <v>100000</v>
      </c>
      <c r="K65" s="123">
        <v>630000</v>
      </c>
      <c r="L65" s="87">
        <v>100000</v>
      </c>
      <c r="M65" s="87">
        <v>170000</v>
      </c>
      <c r="N65" s="87">
        <v>0</v>
      </c>
      <c r="O65" s="87">
        <v>100000</v>
      </c>
      <c r="P65" s="87">
        <v>0</v>
      </c>
      <c r="Q65" s="25">
        <v>1500000</v>
      </c>
      <c r="R65" s="87">
        <v>0</v>
      </c>
      <c r="S65" s="87">
        <f t="shared" si="16"/>
        <v>6770000</v>
      </c>
      <c r="T65" s="88">
        <f t="shared" si="9"/>
        <v>-6205000</v>
      </c>
      <c r="U65" s="87">
        <f t="shared" si="17"/>
        <v>945000</v>
      </c>
    </row>
    <row r="66" spans="1:21" s="86" customFormat="1" x14ac:dyDescent="0.3">
      <c r="A66" s="212"/>
      <c r="B66" s="86" t="s">
        <v>79</v>
      </c>
      <c r="C66" s="87">
        <f t="shared" si="18"/>
        <v>945000</v>
      </c>
      <c r="D66" s="1">
        <v>1000000</v>
      </c>
      <c r="E66" s="123">
        <v>1000000</v>
      </c>
      <c r="F66" s="123">
        <v>420000</v>
      </c>
      <c r="G66" s="123">
        <v>750000</v>
      </c>
      <c r="H66" s="123">
        <v>500000</v>
      </c>
      <c r="I66" s="1">
        <v>500000</v>
      </c>
      <c r="J66" s="87">
        <v>100000</v>
      </c>
      <c r="K66" s="123">
        <v>630000</v>
      </c>
      <c r="L66" s="87">
        <v>100000</v>
      </c>
      <c r="M66" s="87">
        <v>170000</v>
      </c>
      <c r="N66" s="87">
        <v>0</v>
      </c>
      <c r="O66" s="87">
        <v>100000</v>
      </c>
      <c r="P66" s="87">
        <v>0</v>
      </c>
      <c r="Q66" s="123">
        <v>1500000</v>
      </c>
      <c r="R66" s="87">
        <v>0</v>
      </c>
      <c r="S66" s="87">
        <f t="shared" si="16"/>
        <v>6770000</v>
      </c>
      <c r="T66" s="88">
        <f t="shared" si="9"/>
        <v>-5825000</v>
      </c>
      <c r="U66" s="87">
        <f t="shared" si="17"/>
        <v>1325000</v>
      </c>
    </row>
    <row r="67" spans="1:21" s="86" customFormat="1" x14ac:dyDescent="0.3">
      <c r="A67" s="212"/>
      <c r="B67" s="86" t="s">
        <v>80</v>
      </c>
      <c r="C67" s="87">
        <f t="shared" si="18"/>
        <v>1325000</v>
      </c>
      <c r="D67" s="1">
        <v>1000000</v>
      </c>
      <c r="E67" s="123">
        <v>1000000</v>
      </c>
      <c r="F67" s="123">
        <v>420000</v>
      </c>
      <c r="G67" s="123">
        <v>750000</v>
      </c>
      <c r="H67" s="123">
        <v>500000</v>
      </c>
      <c r="I67" s="1">
        <v>500000</v>
      </c>
      <c r="J67" s="87">
        <v>100000</v>
      </c>
      <c r="K67" s="123">
        <v>630000</v>
      </c>
      <c r="L67" s="87">
        <v>100000</v>
      </c>
      <c r="M67" s="87">
        <v>170000</v>
      </c>
      <c r="N67" s="87">
        <v>0</v>
      </c>
      <c r="O67" s="87">
        <v>100000</v>
      </c>
      <c r="P67" s="87">
        <v>0</v>
      </c>
      <c r="Q67" s="123">
        <v>1500000</v>
      </c>
      <c r="R67" s="87">
        <v>400000</v>
      </c>
      <c r="S67" s="87">
        <f t="shared" si="16"/>
        <v>7170000</v>
      </c>
      <c r="T67" s="88">
        <f t="shared" ref="T67:T98" si="19" xml:space="preserve"> C67 - S67</f>
        <v>-5845000</v>
      </c>
      <c r="U67" s="87">
        <f t="shared" si="17"/>
        <v>1305000</v>
      </c>
    </row>
    <row r="68" spans="1:21" s="86" customFormat="1" ht="17.25" thickBot="1" x14ac:dyDescent="0.35">
      <c r="A68" s="212"/>
      <c r="B68" s="86" t="s">
        <v>81</v>
      </c>
      <c r="C68" s="87">
        <f t="shared" si="18"/>
        <v>1305000</v>
      </c>
      <c r="D68" s="1">
        <v>1000000</v>
      </c>
      <c r="E68" s="123">
        <v>1000000</v>
      </c>
      <c r="F68" s="123">
        <v>420000</v>
      </c>
      <c r="G68" s="123">
        <v>750000</v>
      </c>
      <c r="H68" s="123">
        <v>500000</v>
      </c>
      <c r="I68" s="1">
        <v>500000</v>
      </c>
      <c r="J68" s="87">
        <v>100000</v>
      </c>
      <c r="K68" s="123">
        <v>630000</v>
      </c>
      <c r="L68" s="87">
        <v>100000</v>
      </c>
      <c r="M68" s="87">
        <v>170000</v>
      </c>
      <c r="N68" s="87">
        <v>0</v>
      </c>
      <c r="O68" s="87">
        <v>100000</v>
      </c>
      <c r="P68" s="87">
        <v>0</v>
      </c>
      <c r="Q68" s="25">
        <v>1500000</v>
      </c>
      <c r="R68" s="87">
        <v>0</v>
      </c>
      <c r="S68" s="87">
        <f t="shared" si="16"/>
        <v>6770000</v>
      </c>
      <c r="T68" s="88">
        <f t="shared" si="19"/>
        <v>-5465000</v>
      </c>
      <c r="U68" s="87">
        <f t="shared" si="17"/>
        <v>1685000</v>
      </c>
    </row>
    <row r="69" spans="1:21" s="86" customFormat="1" x14ac:dyDescent="0.3">
      <c r="A69" s="212"/>
      <c r="B69" s="86" t="s">
        <v>82</v>
      </c>
      <c r="C69" s="87">
        <f t="shared" si="18"/>
        <v>1685000</v>
      </c>
      <c r="D69" s="1">
        <v>1000000</v>
      </c>
      <c r="E69" s="123">
        <v>1000000</v>
      </c>
      <c r="F69" s="123">
        <v>420000</v>
      </c>
      <c r="G69" s="123">
        <v>750000</v>
      </c>
      <c r="H69" s="123">
        <v>500000</v>
      </c>
      <c r="I69" s="1">
        <v>500000</v>
      </c>
      <c r="J69" s="87">
        <v>100000</v>
      </c>
      <c r="K69" s="123">
        <v>630000</v>
      </c>
      <c r="L69" s="87">
        <v>100000</v>
      </c>
      <c r="M69" s="87">
        <v>170000</v>
      </c>
      <c r="N69" s="87">
        <v>0</v>
      </c>
      <c r="O69" s="87">
        <v>100000</v>
      </c>
      <c r="P69" s="87">
        <v>0</v>
      </c>
      <c r="Q69" s="123">
        <v>1500000</v>
      </c>
      <c r="R69" s="87">
        <v>0</v>
      </c>
      <c r="S69" s="87">
        <f t="shared" si="16"/>
        <v>6770000</v>
      </c>
      <c r="T69" s="88">
        <f t="shared" si="19"/>
        <v>-5085000</v>
      </c>
      <c r="U69" s="87">
        <f t="shared" si="17"/>
        <v>2065000</v>
      </c>
    </row>
    <row r="70" spans="1:21" s="86" customFormat="1" x14ac:dyDescent="0.3">
      <c r="A70" s="212"/>
      <c r="B70" s="86" t="s">
        <v>83</v>
      </c>
      <c r="C70" s="87">
        <f t="shared" si="18"/>
        <v>2065000</v>
      </c>
      <c r="D70" s="1">
        <v>1000000</v>
      </c>
      <c r="E70" s="123">
        <v>1000000</v>
      </c>
      <c r="F70" s="123">
        <v>420000</v>
      </c>
      <c r="G70" s="123">
        <v>750000</v>
      </c>
      <c r="H70" s="123">
        <v>500000</v>
      </c>
      <c r="I70" s="1">
        <v>500000</v>
      </c>
      <c r="J70" s="87">
        <v>100000</v>
      </c>
      <c r="K70" s="123">
        <v>630000</v>
      </c>
      <c r="L70" s="87">
        <v>100000</v>
      </c>
      <c r="M70" s="87">
        <v>170000</v>
      </c>
      <c r="N70" s="87">
        <v>0</v>
      </c>
      <c r="O70" s="87">
        <v>100000</v>
      </c>
      <c r="P70" s="87">
        <v>0</v>
      </c>
      <c r="Q70" s="123">
        <v>1500000</v>
      </c>
      <c r="R70" s="87">
        <v>0</v>
      </c>
      <c r="S70" s="87">
        <f t="shared" si="16"/>
        <v>6770000</v>
      </c>
      <c r="T70" s="88">
        <f t="shared" si="19"/>
        <v>-4705000</v>
      </c>
      <c r="U70" s="87">
        <f t="shared" si="17"/>
        <v>2445000</v>
      </c>
    </row>
    <row r="71" spans="1:21" s="86" customFormat="1" ht="17.25" thickBot="1" x14ac:dyDescent="0.35">
      <c r="A71" s="212"/>
      <c r="B71" s="86" t="s">
        <v>84</v>
      </c>
      <c r="C71" s="87">
        <f t="shared" si="18"/>
        <v>2445000</v>
      </c>
      <c r="D71" s="1">
        <v>1000000</v>
      </c>
      <c r="E71" s="123">
        <v>1000000</v>
      </c>
      <c r="F71" s="123">
        <v>420000</v>
      </c>
      <c r="G71" s="123">
        <v>750000</v>
      </c>
      <c r="H71" s="123">
        <v>500000</v>
      </c>
      <c r="I71" s="1">
        <v>500000</v>
      </c>
      <c r="J71" s="87">
        <v>100000</v>
      </c>
      <c r="K71" s="123">
        <v>630000</v>
      </c>
      <c r="L71" s="87">
        <v>100000</v>
      </c>
      <c r="M71" s="87">
        <v>170000</v>
      </c>
      <c r="N71" s="87">
        <v>0</v>
      </c>
      <c r="O71" s="87">
        <v>100000</v>
      </c>
      <c r="P71" s="87">
        <v>0</v>
      </c>
      <c r="Q71" s="25">
        <v>1500000</v>
      </c>
      <c r="R71" s="87">
        <v>400000</v>
      </c>
      <c r="S71" s="87">
        <f t="shared" si="16"/>
        <v>7170000</v>
      </c>
      <c r="T71" s="88">
        <f t="shared" si="19"/>
        <v>-4725000</v>
      </c>
      <c r="U71" s="87">
        <f t="shared" si="17"/>
        <v>2425000</v>
      </c>
    </row>
    <row r="72" spans="1:21" s="86" customFormat="1" x14ac:dyDescent="0.3">
      <c r="A72" s="212"/>
      <c r="B72" s="86" t="s">
        <v>85</v>
      </c>
      <c r="C72" s="87">
        <f t="shared" si="18"/>
        <v>2425000</v>
      </c>
      <c r="D72" s="1">
        <v>1000000</v>
      </c>
      <c r="E72" s="123">
        <v>1000000</v>
      </c>
      <c r="F72" s="123">
        <v>420000</v>
      </c>
      <c r="G72" s="123">
        <v>750000</v>
      </c>
      <c r="H72" s="123">
        <v>500000</v>
      </c>
      <c r="I72" s="1">
        <v>500000</v>
      </c>
      <c r="J72" s="87">
        <v>100000</v>
      </c>
      <c r="K72" s="123">
        <v>630000</v>
      </c>
      <c r="L72" s="87">
        <v>100000</v>
      </c>
      <c r="M72" s="87">
        <v>170000</v>
      </c>
      <c r="N72" s="87">
        <v>0</v>
      </c>
      <c r="O72" s="87">
        <v>100000</v>
      </c>
      <c r="P72" s="87">
        <v>0</v>
      </c>
      <c r="Q72" s="123">
        <v>1500000</v>
      </c>
      <c r="R72" s="87">
        <v>0</v>
      </c>
      <c r="S72" s="87">
        <f t="shared" si="16"/>
        <v>6770000</v>
      </c>
      <c r="T72" s="88">
        <f t="shared" si="19"/>
        <v>-4345000</v>
      </c>
      <c r="U72" s="87">
        <f t="shared" si="17"/>
        <v>2805000</v>
      </c>
    </row>
    <row r="73" spans="1:21" s="86" customFormat="1" x14ac:dyDescent="0.3">
      <c r="A73" s="212"/>
      <c r="B73" s="86" t="s">
        <v>86</v>
      </c>
      <c r="C73" s="87">
        <f t="shared" si="18"/>
        <v>2805000</v>
      </c>
      <c r="D73" s="1">
        <v>1000000</v>
      </c>
      <c r="E73" s="123">
        <v>1000000</v>
      </c>
      <c r="F73" s="123">
        <v>420000</v>
      </c>
      <c r="G73" s="123">
        <v>750000</v>
      </c>
      <c r="H73" s="123">
        <v>500000</v>
      </c>
      <c r="I73" s="1">
        <v>500000</v>
      </c>
      <c r="J73" s="87">
        <v>100000</v>
      </c>
      <c r="K73" s="123">
        <v>630000</v>
      </c>
      <c r="L73" s="87">
        <v>100000</v>
      </c>
      <c r="M73" s="87">
        <v>170000</v>
      </c>
      <c r="N73" s="87">
        <v>0</v>
      </c>
      <c r="O73" s="87">
        <v>100000</v>
      </c>
      <c r="P73" s="87">
        <v>0</v>
      </c>
      <c r="Q73" s="123">
        <v>1500000</v>
      </c>
      <c r="R73" s="87">
        <v>400000</v>
      </c>
      <c r="S73" s="87">
        <f t="shared" si="16"/>
        <v>7170000</v>
      </c>
      <c r="T73" s="88">
        <f t="shared" si="19"/>
        <v>-4365000</v>
      </c>
      <c r="U73" s="87">
        <f t="shared" si="17"/>
        <v>2785000</v>
      </c>
    </row>
    <row r="74" spans="1:21" s="92" customFormat="1" ht="17.25" thickBot="1" x14ac:dyDescent="0.35">
      <c r="A74" s="213"/>
      <c r="B74" s="89" t="s">
        <v>87</v>
      </c>
      <c r="C74" s="90">
        <f t="shared" si="18"/>
        <v>2785000</v>
      </c>
      <c r="D74" s="1">
        <v>1000000</v>
      </c>
      <c r="E74" s="123">
        <v>1000000</v>
      </c>
      <c r="F74" s="123">
        <v>420000</v>
      </c>
      <c r="G74" s="123">
        <v>750000</v>
      </c>
      <c r="H74" s="123">
        <v>500000</v>
      </c>
      <c r="I74" s="1">
        <v>500000</v>
      </c>
      <c r="J74" s="90">
        <v>100000</v>
      </c>
      <c r="K74" s="123">
        <v>630000</v>
      </c>
      <c r="L74" s="90">
        <v>100000</v>
      </c>
      <c r="M74" s="90">
        <v>170000</v>
      </c>
      <c r="N74" s="90">
        <v>0</v>
      </c>
      <c r="O74" s="90">
        <v>100000</v>
      </c>
      <c r="P74" s="90">
        <v>0</v>
      </c>
      <c r="Q74" s="25">
        <v>1500000</v>
      </c>
      <c r="R74" s="90">
        <v>0</v>
      </c>
      <c r="S74" s="90">
        <f t="shared" si="16"/>
        <v>6770000</v>
      </c>
      <c r="T74" s="91">
        <f t="shared" si="19"/>
        <v>-3985000</v>
      </c>
      <c r="U74" s="90">
        <f t="shared" si="17"/>
        <v>3165000</v>
      </c>
    </row>
    <row r="75" spans="1:21" s="86" customFormat="1" x14ac:dyDescent="0.3">
      <c r="A75" s="211">
        <v>2029</v>
      </c>
      <c r="B75" s="86" t="s">
        <v>76</v>
      </c>
      <c r="C75" s="87">
        <f xml:space="preserve"> U74</f>
        <v>3165000</v>
      </c>
      <c r="D75" s="1">
        <v>1000000</v>
      </c>
      <c r="E75" s="123">
        <v>1000000</v>
      </c>
      <c r="F75" s="123">
        <v>420000</v>
      </c>
      <c r="G75" s="123">
        <v>750000</v>
      </c>
      <c r="H75" s="123">
        <v>500000</v>
      </c>
      <c r="I75" s="1">
        <v>500000</v>
      </c>
      <c r="J75" s="87">
        <v>100000</v>
      </c>
      <c r="K75" s="123">
        <v>630000</v>
      </c>
      <c r="L75" s="87">
        <v>100000</v>
      </c>
      <c r="M75" s="87">
        <v>170000</v>
      </c>
      <c r="N75" s="87">
        <v>0</v>
      </c>
      <c r="O75" s="87">
        <v>100000</v>
      </c>
      <c r="P75" s="87">
        <v>0</v>
      </c>
      <c r="Q75" s="123">
        <v>1500000</v>
      </c>
      <c r="R75" s="87">
        <v>400000</v>
      </c>
      <c r="S75" s="87">
        <f t="shared" ref="S75:S86" si="20">SUM(D75:R75)</f>
        <v>7170000</v>
      </c>
      <c r="T75" s="93">
        <f t="shared" si="19"/>
        <v>-4005000</v>
      </c>
      <c r="U75" s="87">
        <f xml:space="preserve"> 7150000 + T75</f>
        <v>3145000</v>
      </c>
    </row>
    <row r="76" spans="1:21" s="86" customFormat="1" x14ac:dyDescent="0.3">
      <c r="A76" s="212"/>
      <c r="B76" s="86" t="s">
        <v>77</v>
      </c>
      <c r="C76" s="87">
        <f xml:space="preserve"> U75</f>
        <v>3145000</v>
      </c>
      <c r="D76" s="1">
        <v>1000000</v>
      </c>
      <c r="E76" s="123">
        <v>1000000</v>
      </c>
      <c r="F76" s="123">
        <v>420000</v>
      </c>
      <c r="G76" s="123">
        <v>750000</v>
      </c>
      <c r="H76" s="123">
        <v>500000</v>
      </c>
      <c r="I76" s="1">
        <v>500000</v>
      </c>
      <c r="J76" s="87">
        <v>100000</v>
      </c>
      <c r="K76" s="123">
        <v>630000</v>
      </c>
      <c r="L76" s="87">
        <v>100000</v>
      </c>
      <c r="M76" s="87">
        <v>170000</v>
      </c>
      <c r="N76" s="87">
        <v>0</v>
      </c>
      <c r="O76" s="87">
        <v>100000</v>
      </c>
      <c r="P76" s="87">
        <v>0</v>
      </c>
      <c r="Q76" s="123">
        <v>1500000</v>
      </c>
      <c r="R76" s="87">
        <v>0</v>
      </c>
      <c r="S76" s="87">
        <f t="shared" si="20"/>
        <v>6770000</v>
      </c>
      <c r="T76" s="88">
        <f t="shared" si="19"/>
        <v>-3625000</v>
      </c>
      <c r="U76" s="87">
        <f t="shared" ref="U76:U86" si="21" xml:space="preserve"> 7150000 + T76</f>
        <v>3525000</v>
      </c>
    </row>
    <row r="77" spans="1:21" s="86" customFormat="1" ht="17.25" thickBot="1" x14ac:dyDescent="0.35">
      <c r="A77" s="212"/>
      <c r="B77" s="86" t="s">
        <v>78</v>
      </c>
      <c r="C77" s="87">
        <f t="shared" ref="C77:C86" si="22" xml:space="preserve"> U76</f>
        <v>3525000</v>
      </c>
      <c r="D77" s="1">
        <v>1000000</v>
      </c>
      <c r="E77" s="123">
        <v>1000000</v>
      </c>
      <c r="F77" s="123">
        <v>420000</v>
      </c>
      <c r="G77" s="123">
        <v>750000</v>
      </c>
      <c r="H77" s="123">
        <v>500000</v>
      </c>
      <c r="I77" s="1">
        <v>500000</v>
      </c>
      <c r="J77" s="87">
        <v>100000</v>
      </c>
      <c r="K77" s="123">
        <v>630000</v>
      </c>
      <c r="L77" s="87">
        <v>100000</v>
      </c>
      <c r="M77" s="87">
        <v>170000</v>
      </c>
      <c r="N77" s="87">
        <v>0</v>
      </c>
      <c r="O77" s="87">
        <v>100000</v>
      </c>
      <c r="P77" s="87">
        <v>0</v>
      </c>
      <c r="Q77" s="25">
        <v>1500000</v>
      </c>
      <c r="R77" s="87">
        <v>0</v>
      </c>
      <c r="S77" s="87">
        <f t="shared" si="20"/>
        <v>6770000</v>
      </c>
      <c r="T77" s="88">
        <f t="shared" si="19"/>
        <v>-3245000</v>
      </c>
      <c r="U77" s="87">
        <f t="shared" si="21"/>
        <v>3905000</v>
      </c>
    </row>
    <row r="78" spans="1:21" s="86" customFormat="1" x14ac:dyDescent="0.3">
      <c r="A78" s="212"/>
      <c r="B78" s="86" t="s">
        <v>79</v>
      </c>
      <c r="C78" s="87">
        <f t="shared" si="22"/>
        <v>3905000</v>
      </c>
      <c r="D78" s="1">
        <v>1000000</v>
      </c>
      <c r="E78" s="123">
        <v>1000000</v>
      </c>
      <c r="F78" s="123">
        <v>420000</v>
      </c>
      <c r="G78" s="123">
        <v>750000</v>
      </c>
      <c r="H78" s="123">
        <v>500000</v>
      </c>
      <c r="I78" s="1">
        <v>500000</v>
      </c>
      <c r="J78" s="87">
        <v>100000</v>
      </c>
      <c r="K78" s="123">
        <v>630000</v>
      </c>
      <c r="L78" s="87">
        <v>100000</v>
      </c>
      <c r="M78" s="87">
        <v>170000</v>
      </c>
      <c r="N78" s="87">
        <v>0</v>
      </c>
      <c r="O78" s="87">
        <v>100000</v>
      </c>
      <c r="P78" s="87">
        <v>0</v>
      </c>
      <c r="Q78" s="123">
        <v>1500000</v>
      </c>
      <c r="R78" s="87">
        <v>0</v>
      </c>
      <c r="S78" s="87">
        <f t="shared" si="20"/>
        <v>6770000</v>
      </c>
      <c r="T78" s="88">
        <f t="shared" si="19"/>
        <v>-2865000</v>
      </c>
      <c r="U78" s="87">
        <f t="shared" si="21"/>
        <v>4285000</v>
      </c>
    </row>
    <row r="79" spans="1:21" s="86" customFormat="1" x14ac:dyDescent="0.3">
      <c r="A79" s="212"/>
      <c r="B79" s="86" t="s">
        <v>80</v>
      </c>
      <c r="C79" s="87">
        <f t="shared" si="22"/>
        <v>4285000</v>
      </c>
      <c r="D79" s="1">
        <v>1000000</v>
      </c>
      <c r="E79" s="123">
        <v>1000000</v>
      </c>
      <c r="F79" s="123">
        <v>420000</v>
      </c>
      <c r="G79" s="123">
        <v>750000</v>
      </c>
      <c r="H79" s="123">
        <v>500000</v>
      </c>
      <c r="I79" s="1">
        <v>500000</v>
      </c>
      <c r="J79" s="87">
        <v>100000</v>
      </c>
      <c r="K79" s="123">
        <v>630000</v>
      </c>
      <c r="L79" s="87">
        <v>100000</v>
      </c>
      <c r="M79" s="87">
        <v>170000</v>
      </c>
      <c r="N79" s="87">
        <v>0</v>
      </c>
      <c r="O79" s="87">
        <v>100000</v>
      </c>
      <c r="P79" s="87">
        <v>0</v>
      </c>
      <c r="Q79" s="123">
        <v>1500000</v>
      </c>
      <c r="R79" s="87">
        <v>400000</v>
      </c>
      <c r="S79" s="87">
        <f t="shared" si="20"/>
        <v>7170000</v>
      </c>
      <c r="T79" s="88">
        <f t="shared" si="19"/>
        <v>-2885000</v>
      </c>
      <c r="U79" s="87">
        <f t="shared" si="21"/>
        <v>4265000</v>
      </c>
    </row>
    <row r="80" spans="1:21" s="86" customFormat="1" ht="17.25" thickBot="1" x14ac:dyDescent="0.35">
      <c r="A80" s="212"/>
      <c r="B80" s="86" t="s">
        <v>81</v>
      </c>
      <c r="C80" s="87">
        <f t="shared" si="22"/>
        <v>4265000</v>
      </c>
      <c r="D80" s="1">
        <v>1000000</v>
      </c>
      <c r="E80" s="123">
        <v>1000000</v>
      </c>
      <c r="F80" s="123">
        <v>420000</v>
      </c>
      <c r="G80" s="123">
        <v>750000</v>
      </c>
      <c r="H80" s="123">
        <v>500000</v>
      </c>
      <c r="I80" s="1">
        <v>500000</v>
      </c>
      <c r="J80" s="87">
        <v>100000</v>
      </c>
      <c r="K80" s="123">
        <v>630000</v>
      </c>
      <c r="L80" s="87">
        <v>100000</v>
      </c>
      <c r="M80" s="87">
        <v>170000</v>
      </c>
      <c r="N80" s="87">
        <v>0</v>
      </c>
      <c r="O80" s="87">
        <v>100000</v>
      </c>
      <c r="P80" s="87">
        <v>0</v>
      </c>
      <c r="Q80" s="25">
        <v>1500000</v>
      </c>
      <c r="R80" s="87">
        <v>0</v>
      </c>
      <c r="S80" s="87">
        <f t="shared" si="20"/>
        <v>6770000</v>
      </c>
      <c r="T80" s="88">
        <f t="shared" si="19"/>
        <v>-2505000</v>
      </c>
      <c r="U80" s="87">
        <f t="shared" si="21"/>
        <v>4645000</v>
      </c>
    </row>
    <row r="81" spans="1:21" s="86" customFormat="1" x14ac:dyDescent="0.3">
      <c r="A81" s="212"/>
      <c r="B81" s="86" t="s">
        <v>82</v>
      </c>
      <c r="C81" s="87">
        <f t="shared" si="22"/>
        <v>4645000</v>
      </c>
      <c r="D81" s="1">
        <v>1000000</v>
      </c>
      <c r="E81" s="123">
        <v>1000000</v>
      </c>
      <c r="F81" s="123">
        <v>420000</v>
      </c>
      <c r="G81" s="123">
        <v>750000</v>
      </c>
      <c r="H81" s="123">
        <v>500000</v>
      </c>
      <c r="I81" s="1">
        <v>500000</v>
      </c>
      <c r="J81" s="87">
        <v>100000</v>
      </c>
      <c r="K81" s="123">
        <v>630000</v>
      </c>
      <c r="L81" s="87">
        <v>100000</v>
      </c>
      <c r="M81" s="87">
        <v>170000</v>
      </c>
      <c r="N81" s="87">
        <v>0</v>
      </c>
      <c r="O81" s="87">
        <v>100000</v>
      </c>
      <c r="P81" s="87">
        <v>0</v>
      </c>
      <c r="Q81" s="123">
        <v>1500000</v>
      </c>
      <c r="R81" s="87">
        <v>0</v>
      </c>
      <c r="S81" s="87">
        <f t="shared" si="20"/>
        <v>6770000</v>
      </c>
      <c r="T81" s="88">
        <f t="shared" si="19"/>
        <v>-2125000</v>
      </c>
      <c r="U81" s="87">
        <f t="shared" si="21"/>
        <v>5025000</v>
      </c>
    </row>
    <row r="82" spans="1:21" s="86" customFormat="1" x14ac:dyDescent="0.3">
      <c r="A82" s="212"/>
      <c r="B82" s="86" t="s">
        <v>83</v>
      </c>
      <c r="C82" s="87">
        <f t="shared" si="22"/>
        <v>5025000</v>
      </c>
      <c r="D82" s="1">
        <v>1000000</v>
      </c>
      <c r="E82" s="123">
        <v>1000000</v>
      </c>
      <c r="F82" s="123">
        <v>420000</v>
      </c>
      <c r="G82" s="123">
        <v>750000</v>
      </c>
      <c r="H82" s="123">
        <v>500000</v>
      </c>
      <c r="I82" s="1">
        <v>500000</v>
      </c>
      <c r="J82" s="87">
        <v>100000</v>
      </c>
      <c r="K82" s="123">
        <v>630000</v>
      </c>
      <c r="L82" s="87">
        <v>100000</v>
      </c>
      <c r="M82" s="87">
        <v>170000</v>
      </c>
      <c r="N82" s="87">
        <v>0</v>
      </c>
      <c r="O82" s="87">
        <v>100000</v>
      </c>
      <c r="P82" s="87">
        <v>0</v>
      </c>
      <c r="Q82" s="123">
        <v>1500000</v>
      </c>
      <c r="R82" s="87">
        <v>0</v>
      </c>
      <c r="S82" s="87">
        <f t="shared" si="20"/>
        <v>6770000</v>
      </c>
      <c r="T82" s="88">
        <f t="shared" si="19"/>
        <v>-1745000</v>
      </c>
      <c r="U82" s="87">
        <f t="shared" si="21"/>
        <v>5405000</v>
      </c>
    </row>
    <row r="83" spans="1:21" s="86" customFormat="1" ht="17.25" thickBot="1" x14ac:dyDescent="0.35">
      <c r="A83" s="212"/>
      <c r="B83" s="86" t="s">
        <v>84</v>
      </c>
      <c r="C83" s="87">
        <f t="shared" si="22"/>
        <v>5405000</v>
      </c>
      <c r="D83" s="1">
        <v>1000000</v>
      </c>
      <c r="E83" s="123">
        <v>1000000</v>
      </c>
      <c r="F83" s="123">
        <v>420000</v>
      </c>
      <c r="G83" s="123">
        <v>750000</v>
      </c>
      <c r="H83" s="123">
        <v>500000</v>
      </c>
      <c r="I83" s="1">
        <v>500000</v>
      </c>
      <c r="J83" s="87">
        <v>100000</v>
      </c>
      <c r="K83" s="123">
        <v>630000</v>
      </c>
      <c r="L83" s="87">
        <v>100000</v>
      </c>
      <c r="M83" s="87">
        <v>170000</v>
      </c>
      <c r="N83" s="87">
        <v>0</v>
      </c>
      <c r="O83" s="87">
        <v>100000</v>
      </c>
      <c r="P83" s="87">
        <v>0</v>
      </c>
      <c r="Q83" s="25">
        <v>1500000</v>
      </c>
      <c r="R83" s="87">
        <v>400000</v>
      </c>
      <c r="S83" s="87">
        <f t="shared" si="20"/>
        <v>7170000</v>
      </c>
      <c r="T83" s="88">
        <f t="shared" si="19"/>
        <v>-1765000</v>
      </c>
      <c r="U83" s="87">
        <f t="shared" si="21"/>
        <v>5385000</v>
      </c>
    </row>
    <row r="84" spans="1:21" s="86" customFormat="1" x14ac:dyDescent="0.3">
      <c r="A84" s="212"/>
      <c r="B84" s="86" t="s">
        <v>85</v>
      </c>
      <c r="C84" s="87">
        <f t="shared" si="22"/>
        <v>5385000</v>
      </c>
      <c r="D84" s="1">
        <v>1000000</v>
      </c>
      <c r="E84" s="123">
        <v>1000000</v>
      </c>
      <c r="F84" s="123">
        <v>420000</v>
      </c>
      <c r="G84" s="123">
        <v>750000</v>
      </c>
      <c r="H84" s="123">
        <v>500000</v>
      </c>
      <c r="I84" s="1">
        <v>500000</v>
      </c>
      <c r="J84" s="87">
        <v>100000</v>
      </c>
      <c r="K84" s="123">
        <v>630000</v>
      </c>
      <c r="L84" s="87">
        <v>100000</v>
      </c>
      <c r="M84" s="87">
        <v>170000</v>
      </c>
      <c r="N84" s="87">
        <v>0</v>
      </c>
      <c r="O84" s="87">
        <v>100000</v>
      </c>
      <c r="P84" s="87">
        <v>0</v>
      </c>
      <c r="Q84" s="123">
        <v>1500000</v>
      </c>
      <c r="R84" s="87">
        <v>0</v>
      </c>
      <c r="S84" s="87">
        <f t="shared" si="20"/>
        <v>6770000</v>
      </c>
      <c r="T84" s="88">
        <f t="shared" si="19"/>
        <v>-1385000</v>
      </c>
      <c r="U84" s="87">
        <f t="shared" si="21"/>
        <v>5765000</v>
      </c>
    </row>
    <row r="85" spans="1:21" s="86" customFormat="1" x14ac:dyDescent="0.3">
      <c r="A85" s="212"/>
      <c r="B85" s="86" t="s">
        <v>86</v>
      </c>
      <c r="C85" s="87">
        <f t="shared" si="22"/>
        <v>5765000</v>
      </c>
      <c r="D85" s="1">
        <v>1000000</v>
      </c>
      <c r="E85" s="123">
        <v>1000000</v>
      </c>
      <c r="F85" s="123">
        <v>420000</v>
      </c>
      <c r="G85" s="123">
        <v>750000</v>
      </c>
      <c r="H85" s="123">
        <v>500000</v>
      </c>
      <c r="I85" s="1">
        <v>500000</v>
      </c>
      <c r="J85" s="87">
        <v>100000</v>
      </c>
      <c r="K85" s="123">
        <v>630000</v>
      </c>
      <c r="L85" s="87">
        <v>100000</v>
      </c>
      <c r="M85" s="87">
        <v>170000</v>
      </c>
      <c r="N85" s="87">
        <v>0</v>
      </c>
      <c r="O85" s="87">
        <v>100000</v>
      </c>
      <c r="P85" s="87">
        <v>0</v>
      </c>
      <c r="Q85" s="123">
        <v>1500000</v>
      </c>
      <c r="R85" s="87">
        <v>400000</v>
      </c>
      <c r="S85" s="87">
        <f t="shared" si="20"/>
        <v>7170000</v>
      </c>
      <c r="T85" s="88">
        <f t="shared" si="19"/>
        <v>-1405000</v>
      </c>
      <c r="U85" s="87">
        <f t="shared" si="21"/>
        <v>5745000</v>
      </c>
    </row>
    <row r="86" spans="1:21" s="92" customFormat="1" ht="17.25" thickBot="1" x14ac:dyDescent="0.35">
      <c r="A86" s="213"/>
      <c r="B86" s="89" t="s">
        <v>87</v>
      </c>
      <c r="C86" s="90">
        <f t="shared" si="22"/>
        <v>5745000</v>
      </c>
      <c r="D86" s="1">
        <v>1000000</v>
      </c>
      <c r="E86" s="123">
        <v>1000000</v>
      </c>
      <c r="F86" s="123">
        <v>420000</v>
      </c>
      <c r="G86" s="123">
        <v>750000</v>
      </c>
      <c r="H86" s="123">
        <v>500000</v>
      </c>
      <c r="I86" s="1">
        <v>500000</v>
      </c>
      <c r="J86" s="90">
        <v>100000</v>
      </c>
      <c r="K86" s="123">
        <v>630000</v>
      </c>
      <c r="L86" s="90">
        <v>100000</v>
      </c>
      <c r="M86" s="90">
        <v>170000</v>
      </c>
      <c r="N86" s="90">
        <v>0</v>
      </c>
      <c r="O86" s="90">
        <v>100000</v>
      </c>
      <c r="P86" s="90">
        <v>0</v>
      </c>
      <c r="Q86" s="25">
        <v>1500000</v>
      </c>
      <c r="R86" s="90">
        <v>0</v>
      </c>
      <c r="S86" s="90">
        <f t="shared" si="20"/>
        <v>6770000</v>
      </c>
      <c r="T86" s="91">
        <f t="shared" si="19"/>
        <v>-1025000</v>
      </c>
      <c r="U86" s="90">
        <f t="shared" si="21"/>
        <v>6125000</v>
      </c>
    </row>
    <row r="87" spans="1:21" s="86" customFormat="1" x14ac:dyDescent="0.3">
      <c r="A87" s="211">
        <v>2030</v>
      </c>
      <c r="B87" s="86" t="s">
        <v>76</v>
      </c>
      <c r="C87" s="87">
        <f xml:space="preserve"> U86</f>
        <v>6125000</v>
      </c>
      <c r="D87" s="1">
        <v>1000000</v>
      </c>
      <c r="E87" s="123">
        <v>1000000</v>
      </c>
      <c r="F87" s="123">
        <v>420000</v>
      </c>
      <c r="G87" s="123">
        <v>750000</v>
      </c>
      <c r="H87" s="123">
        <v>500000</v>
      </c>
      <c r="I87" s="1">
        <v>500000</v>
      </c>
      <c r="J87" s="87">
        <v>100000</v>
      </c>
      <c r="K87" s="123">
        <v>630000</v>
      </c>
      <c r="L87" s="87">
        <v>100000</v>
      </c>
      <c r="M87" s="87">
        <v>170000</v>
      </c>
      <c r="N87" s="87">
        <v>0</v>
      </c>
      <c r="O87" s="87">
        <v>100000</v>
      </c>
      <c r="P87" s="87">
        <v>0</v>
      </c>
      <c r="Q87" s="123">
        <v>1500000</v>
      </c>
      <c r="R87" s="87">
        <v>400000</v>
      </c>
      <c r="S87" s="87">
        <f t="shared" ref="S87:S98" si="23">SUM(D87:R87)</f>
        <v>7170000</v>
      </c>
      <c r="T87" s="93">
        <f t="shared" si="19"/>
        <v>-1045000</v>
      </c>
      <c r="U87" s="87">
        <f xml:space="preserve"> 7150000 + T87</f>
        <v>6105000</v>
      </c>
    </row>
    <row r="88" spans="1:21" s="86" customFormat="1" x14ac:dyDescent="0.3">
      <c r="A88" s="212"/>
      <c r="B88" s="86" t="s">
        <v>77</v>
      </c>
      <c r="C88" s="87">
        <f xml:space="preserve"> U87</f>
        <v>6105000</v>
      </c>
      <c r="D88" s="1">
        <v>1000000</v>
      </c>
      <c r="E88" s="123">
        <v>1000000</v>
      </c>
      <c r="F88" s="123">
        <v>420000</v>
      </c>
      <c r="G88" s="123">
        <v>750000</v>
      </c>
      <c r="H88" s="123">
        <v>500000</v>
      </c>
      <c r="I88" s="1">
        <v>500000</v>
      </c>
      <c r="J88" s="87">
        <v>100000</v>
      </c>
      <c r="K88" s="123">
        <v>630000</v>
      </c>
      <c r="L88" s="87">
        <v>100000</v>
      </c>
      <c r="M88" s="87">
        <v>170000</v>
      </c>
      <c r="N88" s="87">
        <v>0</v>
      </c>
      <c r="O88" s="87">
        <v>100000</v>
      </c>
      <c r="P88" s="87">
        <v>0</v>
      </c>
      <c r="Q88" s="123">
        <v>1500000</v>
      </c>
      <c r="R88" s="87">
        <v>0</v>
      </c>
      <c r="S88" s="87">
        <f t="shared" si="23"/>
        <v>6770000</v>
      </c>
      <c r="T88" s="88">
        <f t="shared" si="19"/>
        <v>-665000</v>
      </c>
      <c r="U88" s="87">
        <f t="shared" ref="U88:U98" si="24" xml:space="preserve"> 7150000 + T88</f>
        <v>6485000</v>
      </c>
    </row>
    <row r="89" spans="1:21" s="86" customFormat="1" ht="17.25" thickBot="1" x14ac:dyDescent="0.35">
      <c r="A89" s="212"/>
      <c r="B89" s="86" t="s">
        <v>78</v>
      </c>
      <c r="C89" s="87">
        <f t="shared" ref="C89:C98" si="25" xml:space="preserve"> U88</f>
        <v>6485000</v>
      </c>
      <c r="D89" s="1">
        <v>1000000</v>
      </c>
      <c r="E89" s="123">
        <v>1000000</v>
      </c>
      <c r="F89" s="123">
        <v>420000</v>
      </c>
      <c r="G89" s="123">
        <v>750000</v>
      </c>
      <c r="H89" s="123">
        <v>500000</v>
      </c>
      <c r="I89" s="1">
        <v>500000</v>
      </c>
      <c r="J89" s="87">
        <v>100000</v>
      </c>
      <c r="K89" s="123">
        <v>630000</v>
      </c>
      <c r="L89" s="87">
        <v>100000</v>
      </c>
      <c r="M89" s="87">
        <v>170000</v>
      </c>
      <c r="N89" s="87">
        <v>0</v>
      </c>
      <c r="O89" s="87">
        <v>100000</v>
      </c>
      <c r="P89" s="87">
        <v>0</v>
      </c>
      <c r="Q89" s="25">
        <v>1500000</v>
      </c>
      <c r="R89" s="87">
        <v>0</v>
      </c>
      <c r="S89" s="87">
        <f t="shared" si="23"/>
        <v>6770000</v>
      </c>
      <c r="T89" s="88">
        <f t="shared" si="19"/>
        <v>-285000</v>
      </c>
      <c r="U89" s="87">
        <f t="shared" si="24"/>
        <v>6865000</v>
      </c>
    </row>
    <row r="90" spans="1:21" s="86" customFormat="1" x14ac:dyDescent="0.3">
      <c r="A90" s="212"/>
      <c r="B90" s="86" t="s">
        <v>79</v>
      </c>
      <c r="C90" s="87">
        <f t="shared" si="25"/>
        <v>6865000</v>
      </c>
      <c r="D90" s="1">
        <v>1000000</v>
      </c>
      <c r="E90" s="123">
        <v>1000000</v>
      </c>
      <c r="F90" s="123">
        <v>420000</v>
      </c>
      <c r="G90" s="123">
        <v>750000</v>
      </c>
      <c r="H90" s="123">
        <v>500000</v>
      </c>
      <c r="I90" s="1">
        <v>500000</v>
      </c>
      <c r="J90" s="87">
        <v>100000</v>
      </c>
      <c r="K90" s="123">
        <v>630000</v>
      </c>
      <c r="L90" s="87">
        <v>100000</v>
      </c>
      <c r="M90" s="87">
        <v>170000</v>
      </c>
      <c r="N90" s="87">
        <v>0</v>
      </c>
      <c r="O90" s="87">
        <v>100000</v>
      </c>
      <c r="P90" s="87">
        <v>0</v>
      </c>
      <c r="Q90" s="123">
        <v>1500000</v>
      </c>
      <c r="R90" s="87">
        <v>0</v>
      </c>
      <c r="S90" s="87">
        <f t="shared" si="23"/>
        <v>6770000</v>
      </c>
      <c r="T90" s="88">
        <f t="shared" si="19"/>
        <v>95000</v>
      </c>
      <c r="U90" s="87">
        <f t="shared" si="24"/>
        <v>7245000</v>
      </c>
    </row>
    <row r="91" spans="1:21" s="86" customFormat="1" x14ac:dyDescent="0.3">
      <c r="A91" s="212"/>
      <c r="B91" s="86" t="s">
        <v>80</v>
      </c>
      <c r="C91" s="87">
        <f t="shared" si="25"/>
        <v>7245000</v>
      </c>
      <c r="D91" s="1">
        <v>1000000</v>
      </c>
      <c r="E91" s="123">
        <v>1000000</v>
      </c>
      <c r="F91" s="123">
        <v>420000</v>
      </c>
      <c r="G91" s="123">
        <v>750000</v>
      </c>
      <c r="H91" s="123">
        <v>500000</v>
      </c>
      <c r="I91" s="1">
        <v>500000</v>
      </c>
      <c r="J91" s="87">
        <v>100000</v>
      </c>
      <c r="K91" s="123">
        <v>630000</v>
      </c>
      <c r="L91" s="87">
        <v>100000</v>
      </c>
      <c r="M91" s="87">
        <v>170000</v>
      </c>
      <c r="N91" s="87">
        <v>0</v>
      </c>
      <c r="O91" s="87">
        <v>100000</v>
      </c>
      <c r="P91" s="87">
        <v>0</v>
      </c>
      <c r="Q91" s="123">
        <v>1500000</v>
      </c>
      <c r="R91" s="87">
        <v>400000</v>
      </c>
      <c r="S91" s="87">
        <f t="shared" si="23"/>
        <v>7170000</v>
      </c>
      <c r="T91" s="88">
        <f t="shared" si="19"/>
        <v>75000</v>
      </c>
      <c r="U91" s="87">
        <f t="shared" si="24"/>
        <v>7225000</v>
      </c>
    </row>
    <row r="92" spans="1:21" s="86" customFormat="1" ht="17.25" thickBot="1" x14ac:dyDescent="0.35">
      <c r="A92" s="212"/>
      <c r="B92" s="86" t="s">
        <v>81</v>
      </c>
      <c r="C92" s="87">
        <f t="shared" si="25"/>
        <v>7225000</v>
      </c>
      <c r="D92" s="1">
        <v>1000000</v>
      </c>
      <c r="E92" s="123">
        <v>1000000</v>
      </c>
      <c r="F92" s="123">
        <v>420000</v>
      </c>
      <c r="G92" s="123">
        <v>750000</v>
      </c>
      <c r="H92" s="123">
        <v>500000</v>
      </c>
      <c r="I92" s="1">
        <v>500000</v>
      </c>
      <c r="J92" s="87">
        <v>100000</v>
      </c>
      <c r="K92" s="123">
        <v>630000</v>
      </c>
      <c r="L92" s="87">
        <v>100000</v>
      </c>
      <c r="M92" s="87">
        <v>170000</v>
      </c>
      <c r="N92" s="87">
        <v>0</v>
      </c>
      <c r="O92" s="87">
        <v>100000</v>
      </c>
      <c r="P92" s="87">
        <v>0</v>
      </c>
      <c r="Q92" s="25">
        <v>1500000</v>
      </c>
      <c r="R92" s="87">
        <v>0</v>
      </c>
      <c r="S92" s="87">
        <f t="shared" si="23"/>
        <v>6770000</v>
      </c>
      <c r="T92" s="88">
        <f t="shared" si="19"/>
        <v>455000</v>
      </c>
      <c r="U92" s="87">
        <f t="shared" si="24"/>
        <v>7605000</v>
      </c>
    </row>
    <row r="93" spans="1:21" s="86" customFormat="1" x14ac:dyDescent="0.3">
      <c r="A93" s="212"/>
      <c r="B93" s="86" t="s">
        <v>82</v>
      </c>
      <c r="C93" s="87">
        <f t="shared" si="25"/>
        <v>7605000</v>
      </c>
      <c r="D93" s="1">
        <v>1000000</v>
      </c>
      <c r="E93" s="123">
        <v>1000000</v>
      </c>
      <c r="F93" s="123">
        <v>420000</v>
      </c>
      <c r="G93" s="123">
        <v>750000</v>
      </c>
      <c r="H93" s="123">
        <v>500000</v>
      </c>
      <c r="I93" s="1">
        <v>500000</v>
      </c>
      <c r="J93" s="87">
        <v>100000</v>
      </c>
      <c r="K93" s="123">
        <v>630000</v>
      </c>
      <c r="L93" s="87">
        <v>100000</v>
      </c>
      <c r="M93" s="87">
        <v>170000</v>
      </c>
      <c r="N93" s="87">
        <v>0</v>
      </c>
      <c r="O93" s="87">
        <v>100000</v>
      </c>
      <c r="P93" s="87">
        <v>0</v>
      </c>
      <c r="Q93" s="123">
        <v>1500000</v>
      </c>
      <c r="R93" s="87">
        <v>0</v>
      </c>
      <c r="S93" s="87">
        <f t="shared" si="23"/>
        <v>6770000</v>
      </c>
      <c r="T93" s="88">
        <f t="shared" si="19"/>
        <v>835000</v>
      </c>
      <c r="U93" s="87">
        <f t="shared" si="24"/>
        <v>7985000</v>
      </c>
    </row>
    <row r="94" spans="1:21" s="86" customFormat="1" x14ac:dyDescent="0.3">
      <c r="A94" s="212"/>
      <c r="B94" s="86" t="s">
        <v>83</v>
      </c>
      <c r="C94" s="87">
        <f t="shared" si="25"/>
        <v>7985000</v>
      </c>
      <c r="D94" s="1">
        <v>1000000</v>
      </c>
      <c r="E94" s="123">
        <v>1000000</v>
      </c>
      <c r="F94" s="123">
        <v>420000</v>
      </c>
      <c r="G94" s="123">
        <v>750000</v>
      </c>
      <c r="H94" s="123">
        <v>500000</v>
      </c>
      <c r="I94" s="1">
        <v>500000</v>
      </c>
      <c r="J94" s="87">
        <v>100000</v>
      </c>
      <c r="K94" s="123">
        <v>630000</v>
      </c>
      <c r="L94" s="87">
        <v>100000</v>
      </c>
      <c r="M94" s="87">
        <v>170000</v>
      </c>
      <c r="N94" s="87">
        <v>0</v>
      </c>
      <c r="O94" s="87">
        <v>100000</v>
      </c>
      <c r="P94" s="87">
        <v>0</v>
      </c>
      <c r="Q94" s="123">
        <v>1500000</v>
      </c>
      <c r="R94" s="87">
        <v>0</v>
      </c>
      <c r="S94" s="87">
        <f t="shared" si="23"/>
        <v>6770000</v>
      </c>
      <c r="T94" s="88">
        <f t="shared" si="19"/>
        <v>1215000</v>
      </c>
      <c r="U94" s="87">
        <f t="shared" si="24"/>
        <v>8365000</v>
      </c>
    </row>
    <row r="95" spans="1:21" s="86" customFormat="1" ht="17.25" thickBot="1" x14ac:dyDescent="0.35">
      <c r="A95" s="212"/>
      <c r="B95" s="86" t="s">
        <v>84</v>
      </c>
      <c r="C95" s="87">
        <f t="shared" si="25"/>
        <v>8365000</v>
      </c>
      <c r="D95" s="1">
        <v>1000000</v>
      </c>
      <c r="E95" s="123">
        <v>1000000</v>
      </c>
      <c r="F95" s="123">
        <v>420000</v>
      </c>
      <c r="G95" s="123">
        <v>750000</v>
      </c>
      <c r="H95" s="123">
        <v>500000</v>
      </c>
      <c r="I95" s="1">
        <v>500000</v>
      </c>
      <c r="J95" s="87">
        <v>100000</v>
      </c>
      <c r="K95" s="123">
        <v>630000</v>
      </c>
      <c r="L95" s="87">
        <v>100000</v>
      </c>
      <c r="M95" s="87">
        <v>170000</v>
      </c>
      <c r="N95" s="87">
        <v>0</v>
      </c>
      <c r="O95" s="87">
        <v>100000</v>
      </c>
      <c r="P95" s="87">
        <v>0</v>
      </c>
      <c r="Q95" s="25">
        <v>1500000</v>
      </c>
      <c r="R95" s="87">
        <v>400000</v>
      </c>
      <c r="S95" s="87">
        <f t="shared" si="23"/>
        <v>7170000</v>
      </c>
      <c r="T95" s="88">
        <f t="shared" si="19"/>
        <v>1195000</v>
      </c>
      <c r="U95" s="87">
        <f t="shared" si="24"/>
        <v>8345000</v>
      </c>
    </row>
    <row r="96" spans="1:21" s="86" customFormat="1" x14ac:dyDescent="0.3">
      <c r="A96" s="212"/>
      <c r="B96" s="86" t="s">
        <v>85</v>
      </c>
      <c r="C96" s="87">
        <f t="shared" si="25"/>
        <v>8345000</v>
      </c>
      <c r="D96" s="1">
        <v>1000000</v>
      </c>
      <c r="E96" s="123">
        <v>1000000</v>
      </c>
      <c r="F96" s="123">
        <v>420000</v>
      </c>
      <c r="G96" s="123">
        <v>750000</v>
      </c>
      <c r="H96" s="123">
        <v>500000</v>
      </c>
      <c r="I96" s="1">
        <v>500000</v>
      </c>
      <c r="J96" s="87">
        <v>100000</v>
      </c>
      <c r="K96" s="123">
        <v>630000</v>
      </c>
      <c r="L96" s="87">
        <v>100000</v>
      </c>
      <c r="M96" s="87">
        <v>170000</v>
      </c>
      <c r="N96" s="87">
        <v>0</v>
      </c>
      <c r="O96" s="87">
        <v>100000</v>
      </c>
      <c r="P96" s="87">
        <v>0</v>
      </c>
      <c r="Q96" s="123">
        <v>1500000</v>
      </c>
      <c r="R96" s="87">
        <v>0</v>
      </c>
      <c r="S96" s="87">
        <f t="shared" si="23"/>
        <v>6770000</v>
      </c>
      <c r="T96" s="88">
        <f t="shared" si="19"/>
        <v>1575000</v>
      </c>
      <c r="U96" s="87">
        <f t="shared" si="24"/>
        <v>8725000</v>
      </c>
    </row>
    <row r="97" spans="1:21" s="86" customFormat="1" x14ac:dyDescent="0.3">
      <c r="A97" s="212"/>
      <c r="B97" s="86" t="s">
        <v>86</v>
      </c>
      <c r="C97" s="87">
        <f t="shared" si="25"/>
        <v>8725000</v>
      </c>
      <c r="D97" s="1">
        <v>1000000</v>
      </c>
      <c r="E97" s="123">
        <v>1000000</v>
      </c>
      <c r="F97" s="123">
        <v>420000</v>
      </c>
      <c r="G97" s="123">
        <v>750000</v>
      </c>
      <c r="H97" s="123">
        <v>500000</v>
      </c>
      <c r="I97" s="1">
        <v>500000</v>
      </c>
      <c r="J97" s="87">
        <v>100000</v>
      </c>
      <c r="K97" s="123">
        <v>630000</v>
      </c>
      <c r="L97" s="87">
        <v>100000</v>
      </c>
      <c r="M97" s="87">
        <v>170000</v>
      </c>
      <c r="N97" s="87">
        <v>0</v>
      </c>
      <c r="O97" s="87">
        <v>100000</v>
      </c>
      <c r="P97" s="87">
        <v>0</v>
      </c>
      <c r="Q97" s="123">
        <v>1500000</v>
      </c>
      <c r="R97" s="87">
        <v>400000</v>
      </c>
      <c r="S97" s="87">
        <f t="shared" si="23"/>
        <v>7170000</v>
      </c>
      <c r="T97" s="88">
        <f t="shared" si="19"/>
        <v>1555000</v>
      </c>
      <c r="U97" s="87">
        <f t="shared" si="24"/>
        <v>8705000</v>
      </c>
    </row>
    <row r="98" spans="1:21" s="92" customFormat="1" ht="17.25" thickBot="1" x14ac:dyDescent="0.35">
      <c r="A98" s="213"/>
      <c r="B98" s="89" t="s">
        <v>87</v>
      </c>
      <c r="C98" s="90">
        <f t="shared" si="25"/>
        <v>8705000</v>
      </c>
      <c r="D98" s="1">
        <v>1000000</v>
      </c>
      <c r="E98" s="123">
        <v>1000000</v>
      </c>
      <c r="F98" s="123">
        <v>420000</v>
      </c>
      <c r="G98" s="123">
        <v>750000</v>
      </c>
      <c r="H98" s="123">
        <v>500000</v>
      </c>
      <c r="I98" s="1">
        <v>500000</v>
      </c>
      <c r="J98" s="90">
        <v>100000</v>
      </c>
      <c r="K98" s="123">
        <v>630000</v>
      </c>
      <c r="L98" s="90">
        <v>100000</v>
      </c>
      <c r="M98" s="90">
        <v>170000</v>
      </c>
      <c r="N98" s="90">
        <v>0</v>
      </c>
      <c r="O98" s="90">
        <v>100000</v>
      </c>
      <c r="P98" s="90">
        <v>0</v>
      </c>
      <c r="Q98" s="25">
        <v>1500000</v>
      </c>
      <c r="R98" s="90">
        <v>0</v>
      </c>
      <c r="S98" s="90">
        <f t="shared" si="23"/>
        <v>6770000</v>
      </c>
      <c r="T98" s="91">
        <f t="shared" si="19"/>
        <v>1935000</v>
      </c>
      <c r="U98" s="90">
        <f t="shared" si="24"/>
        <v>9085000</v>
      </c>
    </row>
    <row r="99" spans="1:21" s="86" customFormat="1" x14ac:dyDescent="0.3">
      <c r="A99" s="211">
        <v>2031</v>
      </c>
      <c r="B99" s="86" t="s">
        <v>76</v>
      </c>
      <c r="C99" s="87">
        <f xml:space="preserve"> U98</f>
        <v>9085000</v>
      </c>
      <c r="D99" s="1">
        <v>1000000</v>
      </c>
      <c r="E99" s="123">
        <v>1000000</v>
      </c>
      <c r="F99" s="123">
        <v>420000</v>
      </c>
      <c r="G99" s="123">
        <v>750000</v>
      </c>
      <c r="H99" s="123">
        <v>500000</v>
      </c>
      <c r="I99" s="1">
        <v>500000</v>
      </c>
      <c r="J99" s="87">
        <v>100000</v>
      </c>
      <c r="K99" s="123">
        <v>630000</v>
      </c>
      <c r="L99" s="87">
        <v>100000</v>
      </c>
      <c r="M99" s="87">
        <v>170000</v>
      </c>
      <c r="N99" s="87">
        <v>0</v>
      </c>
      <c r="O99" s="87">
        <v>100000</v>
      </c>
      <c r="P99" s="87">
        <v>0</v>
      </c>
      <c r="Q99" s="123">
        <v>1500000</v>
      </c>
      <c r="R99" s="87">
        <v>400000</v>
      </c>
      <c r="S99" s="87">
        <f t="shared" ref="S99:S110" si="26">SUM(D99:R99)</f>
        <v>7170000</v>
      </c>
      <c r="T99" s="93">
        <f t="shared" ref="T99:T122" si="27" xml:space="preserve"> C99 - S99</f>
        <v>1915000</v>
      </c>
      <c r="U99" s="87">
        <f xml:space="preserve"> 7150000 + T99</f>
        <v>9065000</v>
      </c>
    </row>
    <row r="100" spans="1:21" s="86" customFormat="1" x14ac:dyDescent="0.3">
      <c r="A100" s="212"/>
      <c r="B100" s="86" t="s">
        <v>77</v>
      </c>
      <c r="C100" s="87">
        <f xml:space="preserve"> U99</f>
        <v>9065000</v>
      </c>
      <c r="D100" s="1">
        <v>1000000</v>
      </c>
      <c r="E100" s="123">
        <v>1000000</v>
      </c>
      <c r="F100" s="123">
        <v>420000</v>
      </c>
      <c r="G100" s="123">
        <v>750000</v>
      </c>
      <c r="H100" s="123">
        <v>500000</v>
      </c>
      <c r="I100" s="1">
        <v>500000</v>
      </c>
      <c r="J100" s="87">
        <v>100000</v>
      </c>
      <c r="K100" s="123">
        <v>630000</v>
      </c>
      <c r="L100" s="87">
        <v>100000</v>
      </c>
      <c r="M100" s="87">
        <v>170000</v>
      </c>
      <c r="N100" s="87">
        <v>0</v>
      </c>
      <c r="O100" s="87">
        <v>100000</v>
      </c>
      <c r="P100" s="87">
        <v>0</v>
      </c>
      <c r="Q100" s="123">
        <v>1500000</v>
      </c>
      <c r="R100" s="87">
        <v>0</v>
      </c>
      <c r="S100" s="87">
        <f t="shared" si="26"/>
        <v>6770000</v>
      </c>
      <c r="T100" s="88">
        <f t="shared" si="27"/>
        <v>2295000</v>
      </c>
      <c r="U100" s="87">
        <f t="shared" ref="U100:U110" si="28" xml:space="preserve"> 7150000 + T100</f>
        <v>9445000</v>
      </c>
    </row>
    <row r="101" spans="1:21" s="86" customFormat="1" ht="17.25" thickBot="1" x14ac:dyDescent="0.35">
      <c r="A101" s="212"/>
      <c r="B101" s="86" t="s">
        <v>78</v>
      </c>
      <c r="C101" s="87">
        <f t="shared" ref="C101:C110" si="29" xml:space="preserve"> U100</f>
        <v>9445000</v>
      </c>
      <c r="D101" s="1">
        <v>1000000</v>
      </c>
      <c r="E101" s="123">
        <v>1000000</v>
      </c>
      <c r="F101" s="123">
        <v>420000</v>
      </c>
      <c r="G101" s="123">
        <v>750000</v>
      </c>
      <c r="H101" s="123">
        <v>500000</v>
      </c>
      <c r="I101" s="1">
        <v>500000</v>
      </c>
      <c r="J101" s="87">
        <v>100000</v>
      </c>
      <c r="K101" s="123">
        <v>630000</v>
      </c>
      <c r="L101" s="87">
        <v>100000</v>
      </c>
      <c r="M101" s="87">
        <v>170000</v>
      </c>
      <c r="N101" s="87">
        <v>0</v>
      </c>
      <c r="O101" s="87">
        <v>100000</v>
      </c>
      <c r="P101" s="87">
        <v>0</v>
      </c>
      <c r="Q101" s="25">
        <v>1500000</v>
      </c>
      <c r="R101" s="87">
        <v>0</v>
      </c>
      <c r="S101" s="87">
        <f t="shared" si="26"/>
        <v>6770000</v>
      </c>
      <c r="T101" s="88">
        <f t="shared" si="27"/>
        <v>2675000</v>
      </c>
      <c r="U101" s="87">
        <f t="shared" si="28"/>
        <v>9825000</v>
      </c>
    </row>
    <row r="102" spans="1:21" s="86" customFormat="1" x14ac:dyDescent="0.3">
      <c r="A102" s="212"/>
      <c r="B102" s="86" t="s">
        <v>79</v>
      </c>
      <c r="C102" s="87">
        <f t="shared" si="29"/>
        <v>9825000</v>
      </c>
      <c r="D102" s="1">
        <v>1000000</v>
      </c>
      <c r="E102" s="123">
        <v>1000000</v>
      </c>
      <c r="F102" s="123">
        <v>420000</v>
      </c>
      <c r="G102" s="123">
        <v>750000</v>
      </c>
      <c r="H102" s="123">
        <v>500000</v>
      </c>
      <c r="I102" s="1">
        <v>500000</v>
      </c>
      <c r="J102" s="87">
        <v>100000</v>
      </c>
      <c r="K102" s="123">
        <v>630000</v>
      </c>
      <c r="L102" s="87">
        <v>100000</v>
      </c>
      <c r="M102" s="87">
        <v>170000</v>
      </c>
      <c r="N102" s="87">
        <v>0</v>
      </c>
      <c r="O102" s="87">
        <v>100000</v>
      </c>
      <c r="P102" s="87">
        <v>0</v>
      </c>
      <c r="Q102" s="123">
        <v>1500000</v>
      </c>
      <c r="R102" s="87">
        <v>0</v>
      </c>
      <c r="S102" s="87">
        <f t="shared" si="26"/>
        <v>6770000</v>
      </c>
      <c r="T102" s="88">
        <f t="shared" si="27"/>
        <v>3055000</v>
      </c>
      <c r="U102" s="87">
        <f t="shared" si="28"/>
        <v>10205000</v>
      </c>
    </row>
    <row r="103" spans="1:21" s="86" customFormat="1" x14ac:dyDescent="0.3">
      <c r="A103" s="212"/>
      <c r="B103" s="86" t="s">
        <v>80</v>
      </c>
      <c r="C103" s="87">
        <f t="shared" si="29"/>
        <v>10205000</v>
      </c>
      <c r="D103" s="1">
        <v>1000000</v>
      </c>
      <c r="E103" s="123">
        <v>1000000</v>
      </c>
      <c r="F103" s="123">
        <v>420000</v>
      </c>
      <c r="G103" s="123">
        <v>750000</v>
      </c>
      <c r="H103" s="123">
        <v>500000</v>
      </c>
      <c r="I103" s="1">
        <v>500000</v>
      </c>
      <c r="J103" s="87">
        <v>100000</v>
      </c>
      <c r="K103" s="123">
        <v>630000</v>
      </c>
      <c r="L103" s="87">
        <v>100000</v>
      </c>
      <c r="M103" s="87">
        <v>170000</v>
      </c>
      <c r="N103" s="87">
        <v>0</v>
      </c>
      <c r="O103" s="87">
        <v>100000</v>
      </c>
      <c r="P103" s="87">
        <v>0</v>
      </c>
      <c r="Q103" s="123">
        <v>1500000</v>
      </c>
      <c r="R103" s="87">
        <v>400000</v>
      </c>
      <c r="S103" s="87">
        <f t="shared" si="26"/>
        <v>7170000</v>
      </c>
      <c r="T103" s="88">
        <f t="shared" si="27"/>
        <v>3035000</v>
      </c>
      <c r="U103" s="87">
        <f t="shared" si="28"/>
        <v>10185000</v>
      </c>
    </row>
    <row r="104" spans="1:21" s="86" customFormat="1" ht="17.25" thickBot="1" x14ac:dyDescent="0.35">
      <c r="A104" s="212"/>
      <c r="B104" s="86" t="s">
        <v>81</v>
      </c>
      <c r="C104" s="87">
        <f t="shared" si="29"/>
        <v>10185000</v>
      </c>
      <c r="D104" s="1">
        <v>1000000</v>
      </c>
      <c r="E104" s="123">
        <v>1000000</v>
      </c>
      <c r="F104" s="123">
        <v>420000</v>
      </c>
      <c r="G104" s="123">
        <v>750000</v>
      </c>
      <c r="H104" s="123">
        <v>500000</v>
      </c>
      <c r="I104" s="1">
        <v>500000</v>
      </c>
      <c r="J104" s="87">
        <v>100000</v>
      </c>
      <c r="K104" s="123">
        <v>630000</v>
      </c>
      <c r="L104" s="87">
        <v>100000</v>
      </c>
      <c r="M104" s="87">
        <v>170000</v>
      </c>
      <c r="N104" s="87">
        <v>0</v>
      </c>
      <c r="O104" s="87">
        <v>100000</v>
      </c>
      <c r="P104" s="87">
        <v>0</v>
      </c>
      <c r="Q104" s="25">
        <v>1500000</v>
      </c>
      <c r="R104" s="87">
        <v>0</v>
      </c>
      <c r="S104" s="87">
        <f t="shared" si="26"/>
        <v>6770000</v>
      </c>
      <c r="T104" s="88">
        <f t="shared" si="27"/>
        <v>3415000</v>
      </c>
      <c r="U104" s="87">
        <f t="shared" si="28"/>
        <v>10565000</v>
      </c>
    </row>
    <row r="105" spans="1:21" s="86" customFormat="1" x14ac:dyDescent="0.3">
      <c r="A105" s="212"/>
      <c r="B105" s="86" t="s">
        <v>82</v>
      </c>
      <c r="C105" s="87">
        <f t="shared" si="29"/>
        <v>10565000</v>
      </c>
      <c r="D105" s="1">
        <v>1000000</v>
      </c>
      <c r="E105" s="123">
        <v>1000000</v>
      </c>
      <c r="F105" s="123">
        <v>420000</v>
      </c>
      <c r="G105" s="123">
        <v>750000</v>
      </c>
      <c r="H105" s="123">
        <v>500000</v>
      </c>
      <c r="I105" s="1">
        <v>500000</v>
      </c>
      <c r="J105" s="87">
        <v>100000</v>
      </c>
      <c r="K105" s="123">
        <v>630000</v>
      </c>
      <c r="L105" s="87">
        <v>100000</v>
      </c>
      <c r="M105" s="87">
        <v>170000</v>
      </c>
      <c r="N105" s="87">
        <v>0</v>
      </c>
      <c r="O105" s="87">
        <v>100000</v>
      </c>
      <c r="P105" s="87">
        <v>0</v>
      </c>
      <c r="Q105" s="123">
        <v>1500000</v>
      </c>
      <c r="R105" s="87">
        <v>0</v>
      </c>
      <c r="S105" s="87">
        <f t="shared" si="26"/>
        <v>6770000</v>
      </c>
      <c r="T105" s="88">
        <f t="shared" si="27"/>
        <v>3795000</v>
      </c>
      <c r="U105" s="87">
        <f t="shared" si="28"/>
        <v>10945000</v>
      </c>
    </row>
    <row r="106" spans="1:21" s="86" customFormat="1" x14ac:dyDescent="0.3">
      <c r="A106" s="212"/>
      <c r="B106" s="86" t="s">
        <v>83</v>
      </c>
      <c r="C106" s="87">
        <f t="shared" si="29"/>
        <v>10945000</v>
      </c>
      <c r="D106" s="1">
        <v>1000000</v>
      </c>
      <c r="E106" s="123">
        <v>1000000</v>
      </c>
      <c r="F106" s="123">
        <v>420000</v>
      </c>
      <c r="G106" s="123">
        <v>750000</v>
      </c>
      <c r="H106" s="123">
        <v>500000</v>
      </c>
      <c r="I106" s="1">
        <v>500000</v>
      </c>
      <c r="J106" s="87">
        <v>100000</v>
      </c>
      <c r="K106" s="123">
        <v>630000</v>
      </c>
      <c r="L106" s="87">
        <v>100000</v>
      </c>
      <c r="M106" s="87">
        <v>170000</v>
      </c>
      <c r="N106" s="87">
        <v>0</v>
      </c>
      <c r="O106" s="87">
        <v>100000</v>
      </c>
      <c r="P106" s="87">
        <v>0</v>
      </c>
      <c r="Q106" s="123">
        <v>1500000</v>
      </c>
      <c r="R106" s="87">
        <v>0</v>
      </c>
      <c r="S106" s="87">
        <f t="shared" si="26"/>
        <v>6770000</v>
      </c>
      <c r="T106" s="88">
        <f t="shared" si="27"/>
        <v>4175000</v>
      </c>
      <c r="U106" s="87">
        <f t="shared" si="28"/>
        <v>11325000</v>
      </c>
    </row>
    <row r="107" spans="1:21" s="86" customFormat="1" ht="17.25" thickBot="1" x14ac:dyDescent="0.35">
      <c r="A107" s="212"/>
      <c r="B107" s="86" t="s">
        <v>84</v>
      </c>
      <c r="C107" s="87">
        <f t="shared" si="29"/>
        <v>11325000</v>
      </c>
      <c r="D107" s="1">
        <v>1000000</v>
      </c>
      <c r="E107" s="123">
        <v>1000000</v>
      </c>
      <c r="F107" s="123">
        <v>420000</v>
      </c>
      <c r="G107" s="123">
        <v>750000</v>
      </c>
      <c r="H107" s="123">
        <v>500000</v>
      </c>
      <c r="I107" s="1">
        <v>500000</v>
      </c>
      <c r="J107" s="87">
        <v>100000</v>
      </c>
      <c r="K107" s="123">
        <v>630000</v>
      </c>
      <c r="L107" s="87">
        <v>100000</v>
      </c>
      <c r="M107" s="87">
        <v>170000</v>
      </c>
      <c r="N107" s="87">
        <v>0</v>
      </c>
      <c r="O107" s="87">
        <v>100000</v>
      </c>
      <c r="P107" s="87">
        <v>0</v>
      </c>
      <c r="Q107" s="25">
        <v>1500000</v>
      </c>
      <c r="R107" s="87">
        <v>400000</v>
      </c>
      <c r="S107" s="87">
        <f t="shared" si="26"/>
        <v>7170000</v>
      </c>
      <c r="T107" s="88">
        <f t="shared" si="27"/>
        <v>4155000</v>
      </c>
      <c r="U107" s="87">
        <f t="shared" si="28"/>
        <v>11305000</v>
      </c>
    </row>
    <row r="108" spans="1:21" s="86" customFormat="1" x14ac:dyDescent="0.3">
      <c r="A108" s="212"/>
      <c r="B108" s="86" t="s">
        <v>85</v>
      </c>
      <c r="C108" s="87">
        <f t="shared" si="29"/>
        <v>11305000</v>
      </c>
      <c r="D108" s="1">
        <v>1000000</v>
      </c>
      <c r="E108" s="123">
        <v>1000000</v>
      </c>
      <c r="F108" s="123">
        <v>420000</v>
      </c>
      <c r="G108" s="123">
        <v>750000</v>
      </c>
      <c r="H108" s="123">
        <v>500000</v>
      </c>
      <c r="I108" s="1">
        <v>500000</v>
      </c>
      <c r="J108" s="87">
        <v>100000</v>
      </c>
      <c r="K108" s="123">
        <v>630000</v>
      </c>
      <c r="L108" s="87">
        <v>100000</v>
      </c>
      <c r="M108" s="87">
        <v>170000</v>
      </c>
      <c r="N108" s="87">
        <v>0</v>
      </c>
      <c r="O108" s="87">
        <v>100000</v>
      </c>
      <c r="P108" s="87">
        <v>0</v>
      </c>
      <c r="Q108" s="123">
        <v>1500000</v>
      </c>
      <c r="R108" s="87">
        <v>0</v>
      </c>
      <c r="S108" s="87">
        <f t="shared" si="26"/>
        <v>6770000</v>
      </c>
      <c r="T108" s="88">
        <f t="shared" si="27"/>
        <v>4535000</v>
      </c>
      <c r="U108" s="87">
        <f t="shared" si="28"/>
        <v>11685000</v>
      </c>
    </row>
    <row r="109" spans="1:21" s="86" customFormat="1" x14ac:dyDescent="0.3">
      <c r="A109" s="212"/>
      <c r="B109" s="86" t="s">
        <v>86</v>
      </c>
      <c r="C109" s="87">
        <f t="shared" si="29"/>
        <v>11685000</v>
      </c>
      <c r="D109" s="1">
        <v>1000000</v>
      </c>
      <c r="E109" s="123">
        <v>1000000</v>
      </c>
      <c r="F109" s="123">
        <v>420000</v>
      </c>
      <c r="G109" s="123">
        <v>750000</v>
      </c>
      <c r="H109" s="123">
        <v>500000</v>
      </c>
      <c r="I109" s="1">
        <v>500000</v>
      </c>
      <c r="J109" s="87">
        <v>100000</v>
      </c>
      <c r="K109" s="123">
        <v>630000</v>
      </c>
      <c r="L109" s="87">
        <v>100000</v>
      </c>
      <c r="M109" s="87">
        <v>170000</v>
      </c>
      <c r="N109" s="87">
        <v>0</v>
      </c>
      <c r="O109" s="87">
        <v>100000</v>
      </c>
      <c r="P109" s="87">
        <v>0</v>
      </c>
      <c r="Q109" s="123">
        <v>1500000</v>
      </c>
      <c r="R109" s="87">
        <v>400000</v>
      </c>
      <c r="S109" s="87">
        <f t="shared" si="26"/>
        <v>7170000</v>
      </c>
      <c r="T109" s="88">
        <f t="shared" si="27"/>
        <v>4515000</v>
      </c>
      <c r="U109" s="87">
        <f t="shared" si="28"/>
        <v>11665000</v>
      </c>
    </row>
    <row r="110" spans="1:21" s="92" customFormat="1" ht="17.25" thickBot="1" x14ac:dyDescent="0.35">
      <c r="A110" s="213"/>
      <c r="B110" s="89" t="s">
        <v>87</v>
      </c>
      <c r="C110" s="90">
        <f t="shared" si="29"/>
        <v>11665000</v>
      </c>
      <c r="D110" s="1">
        <v>1000000</v>
      </c>
      <c r="E110" s="123">
        <v>1000000</v>
      </c>
      <c r="F110" s="123">
        <v>420000</v>
      </c>
      <c r="G110" s="123">
        <v>750000</v>
      </c>
      <c r="H110" s="123">
        <v>500000</v>
      </c>
      <c r="I110" s="1">
        <v>500000</v>
      </c>
      <c r="J110" s="90">
        <v>100000</v>
      </c>
      <c r="K110" s="123">
        <v>630000</v>
      </c>
      <c r="L110" s="90">
        <v>100000</v>
      </c>
      <c r="M110" s="90">
        <v>170000</v>
      </c>
      <c r="N110" s="90">
        <v>0</v>
      </c>
      <c r="O110" s="90">
        <v>100000</v>
      </c>
      <c r="P110" s="90">
        <v>0</v>
      </c>
      <c r="Q110" s="25">
        <v>1500000</v>
      </c>
      <c r="R110" s="90">
        <v>0</v>
      </c>
      <c r="S110" s="90">
        <f t="shared" si="26"/>
        <v>6770000</v>
      </c>
      <c r="T110" s="91">
        <f t="shared" si="27"/>
        <v>4895000</v>
      </c>
      <c r="U110" s="90">
        <f t="shared" si="28"/>
        <v>12045000</v>
      </c>
    </row>
    <row r="111" spans="1:21" s="86" customFormat="1" x14ac:dyDescent="0.3">
      <c r="A111" s="211">
        <v>2032</v>
      </c>
      <c r="B111" s="86" t="s">
        <v>76</v>
      </c>
      <c r="C111" s="87">
        <f xml:space="preserve"> U110</f>
        <v>12045000</v>
      </c>
      <c r="D111" s="1">
        <v>1000000</v>
      </c>
      <c r="E111" s="123">
        <v>1000000</v>
      </c>
      <c r="F111" s="123">
        <v>420000</v>
      </c>
      <c r="G111" s="123">
        <v>750000</v>
      </c>
      <c r="H111" s="123">
        <v>500000</v>
      </c>
      <c r="I111" s="1">
        <v>500000</v>
      </c>
      <c r="J111" s="87">
        <v>100000</v>
      </c>
      <c r="K111" s="123">
        <v>630000</v>
      </c>
      <c r="L111" s="87">
        <v>100000</v>
      </c>
      <c r="M111" s="87">
        <v>170000</v>
      </c>
      <c r="N111" s="87">
        <v>0</v>
      </c>
      <c r="O111" s="87">
        <v>100000</v>
      </c>
      <c r="P111" s="87">
        <v>0</v>
      </c>
      <c r="Q111" s="123">
        <v>1500000</v>
      </c>
      <c r="R111" s="87">
        <v>400000</v>
      </c>
      <c r="S111" s="87">
        <f t="shared" ref="S111:S122" si="30">SUM(D111:R111)</f>
        <v>7170000</v>
      </c>
      <c r="T111" s="93">
        <f t="shared" si="27"/>
        <v>4875000</v>
      </c>
      <c r="U111" s="87">
        <f xml:space="preserve"> 7150000 + T111</f>
        <v>12025000</v>
      </c>
    </row>
    <row r="112" spans="1:21" s="86" customFormat="1" x14ac:dyDescent="0.3">
      <c r="A112" s="212"/>
      <c r="B112" s="86" t="s">
        <v>77</v>
      </c>
      <c r="C112" s="87">
        <f xml:space="preserve"> U111</f>
        <v>12025000</v>
      </c>
      <c r="D112" s="1">
        <v>1000000</v>
      </c>
      <c r="E112" s="123">
        <v>1000000</v>
      </c>
      <c r="F112" s="123">
        <v>420000</v>
      </c>
      <c r="G112" s="123">
        <v>750000</v>
      </c>
      <c r="H112" s="123">
        <v>500000</v>
      </c>
      <c r="I112" s="1">
        <v>500000</v>
      </c>
      <c r="J112" s="87">
        <v>100000</v>
      </c>
      <c r="K112" s="123">
        <v>630000</v>
      </c>
      <c r="L112" s="87">
        <v>100000</v>
      </c>
      <c r="M112" s="87">
        <v>170000</v>
      </c>
      <c r="N112" s="87">
        <v>0</v>
      </c>
      <c r="O112" s="87">
        <v>100000</v>
      </c>
      <c r="P112" s="87">
        <v>0</v>
      </c>
      <c r="Q112" s="123">
        <v>1500000</v>
      </c>
      <c r="R112" s="87">
        <v>0</v>
      </c>
      <c r="S112" s="87">
        <f t="shared" si="30"/>
        <v>6770000</v>
      </c>
      <c r="T112" s="88">
        <f t="shared" si="27"/>
        <v>5255000</v>
      </c>
      <c r="U112" s="87">
        <f t="shared" ref="U112:U122" si="31" xml:space="preserve"> 7150000 + T112</f>
        <v>12405000</v>
      </c>
    </row>
    <row r="113" spans="1:21" s="86" customFormat="1" ht="17.25" thickBot="1" x14ac:dyDescent="0.35">
      <c r="A113" s="212"/>
      <c r="B113" s="86" t="s">
        <v>78</v>
      </c>
      <c r="C113" s="87">
        <f t="shared" ref="C113:C122" si="32" xml:space="preserve"> U112</f>
        <v>12405000</v>
      </c>
      <c r="D113" s="1">
        <v>1000000</v>
      </c>
      <c r="E113" s="123">
        <v>1000000</v>
      </c>
      <c r="F113" s="123">
        <v>420000</v>
      </c>
      <c r="G113" s="123">
        <v>750000</v>
      </c>
      <c r="H113" s="123">
        <v>500000</v>
      </c>
      <c r="I113" s="1">
        <v>500000</v>
      </c>
      <c r="J113" s="87">
        <v>100000</v>
      </c>
      <c r="K113" s="123">
        <v>630000</v>
      </c>
      <c r="L113" s="87">
        <v>100000</v>
      </c>
      <c r="M113" s="87">
        <v>170000</v>
      </c>
      <c r="N113" s="87">
        <v>0</v>
      </c>
      <c r="O113" s="87">
        <v>100000</v>
      </c>
      <c r="P113" s="87">
        <v>0</v>
      </c>
      <c r="Q113" s="25">
        <v>1500000</v>
      </c>
      <c r="R113" s="87">
        <v>0</v>
      </c>
      <c r="S113" s="87">
        <f t="shared" si="30"/>
        <v>6770000</v>
      </c>
      <c r="T113" s="88">
        <f t="shared" si="27"/>
        <v>5635000</v>
      </c>
      <c r="U113" s="87">
        <f t="shared" si="31"/>
        <v>12785000</v>
      </c>
    </row>
    <row r="114" spans="1:21" s="86" customFormat="1" x14ac:dyDescent="0.3">
      <c r="A114" s="212"/>
      <c r="B114" s="86" t="s">
        <v>79</v>
      </c>
      <c r="C114" s="87">
        <f t="shared" si="32"/>
        <v>12785000</v>
      </c>
      <c r="D114" s="1">
        <v>1000000</v>
      </c>
      <c r="E114" s="123">
        <v>1000000</v>
      </c>
      <c r="F114" s="123">
        <v>420000</v>
      </c>
      <c r="G114" s="123">
        <v>750000</v>
      </c>
      <c r="H114" s="123">
        <v>500000</v>
      </c>
      <c r="I114" s="1">
        <v>500000</v>
      </c>
      <c r="J114" s="87">
        <v>100000</v>
      </c>
      <c r="K114" s="123">
        <v>630000</v>
      </c>
      <c r="L114" s="87">
        <v>100000</v>
      </c>
      <c r="M114" s="87">
        <v>170000</v>
      </c>
      <c r="N114" s="87">
        <v>0</v>
      </c>
      <c r="O114" s="87">
        <v>100000</v>
      </c>
      <c r="P114" s="87">
        <v>0</v>
      </c>
      <c r="Q114" s="123">
        <v>1500000</v>
      </c>
      <c r="R114" s="87">
        <v>0</v>
      </c>
      <c r="S114" s="87">
        <f t="shared" si="30"/>
        <v>6770000</v>
      </c>
      <c r="T114" s="88">
        <f t="shared" si="27"/>
        <v>6015000</v>
      </c>
      <c r="U114" s="87">
        <f t="shared" si="31"/>
        <v>13165000</v>
      </c>
    </row>
    <row r="115" spans="1:21" s="86" customFormat="1" x14ac:dyDescent="0.3">
      <c r="A115" s="212"/>
      <c r="B115" s="86" t="s">
        <v>80</v>
      </c>
      <c r="C115" s="87">
        <f t="shared" si="32"/>
        <v>13165000</v>
      </c>
      <c r="D115" s="1">
        <v>1000000</v>
      </c>
      <c r="E115" s="123">
        <v>1000000</v>
      </c>
      <c r="F115" s="123">
        <v>420000</v>
      </c>
      <c r="G115" s="123">
        <v>750000</v>
      </c>
      <c r="H115" s="123">
        <v>500000</v>
      </c>
      <c r="I115" s="1">
        <v>500000</v>
      </c>
      <c r="J115" s="87">
        <v>100000</v>
      </c>
      <c r="K115" s="123">
        <v>630000</v>
      </c>
      <c r="L115" s="87">
        <v>100000</v>
      </c>
      <c r="M115" s="87">
        <v>170000</v>
      </c>
      <c r="N115" s="87">
        <v>0</v>
      </c>
      <c r="O115" s="87">
        <v>100000</v>
      </c>
      <c r="P115" s="87">
        <v>0</v>
      </c>
      <c r="Q115" s="123">
        <v>1500000</v>
      </c>
      <c r="R115" s="87">
        <v>400000</v>
      </c>
      <c r="S115" s="87">
        <f t="shared" si="30"/>
        <v>7170000</v>
      </c>
      <c r="T115" s="88">
        <f t="shared" si="27"/>
        <v>5995000</v>
      </c>
      <c r="U115" s="87">
        <f t="shared" si="31"/>
        <v>13145000</v>
      </c>
    </row>
    <row r="116" spans="1:21" s="86" customFormat="1" ht="17.25" thickBot="1" x14ac:dyDescent="0.35">
      <c r="A116" s="212"/>
      <c r="B116" s="86" t="s">
        <v>81</v>
      </c>
      <c r="C116" s="87">
        <f t="shared" si="32"/>
        <v>13145000</v>
      </c>
      <c r="D116" s="1">
        <v>1000000</v>
      </c>
      <c r="E116" s="123">
        <v>1000000</v>
      </c>
      <c r="F116" s="123">
        <v>420000</v>
      </c>
      <c r="G116" s="123">
        <v>750000</v>
      </c>
      <c r="H116" s="123">
        <v>500000</v>
      </c>
      <c r="I116" s="1">
        <v>500000</v>
      </c>
      <c r="J116" s="87">
        <v>100000</v>
      </c>
      <c r="K116" s="123">
        <v>630000</v>
      </c>
      <c r="L116" s="87">
        <v>100000</v>
      </c>
      <c r="M116" s="87">
        <v>170000</v>
      </c>
      <c r="N116" s="87">
        <v>0</v>
      </c>
      <c r="O116" s="87">
        <v>100000</v>
      </c>
      <c r="P116" s="87">
        <v>0</v>
      </c>
      <c r="Q116" s="25">
        <v>1500000</v>
      </c>
      <c r="R116" s="87">
        <v>0</v>
      </c>
      <c r="S116" s="87">
        <f t="shared" si="30"/>
        <v>6770000</v>
      </c>
      <c r="T116" s="88">
        <f t="shared" si="27"/>
        <v>6375000</v>
      </c>
      <c r="U116" s="87">
        <f t="shared" si="31"/>
        <v>13525000</v>
      </c>
    </row>
    <row r="117" spans="1:21" s="86" customFormat="1" x14ac:dyDescent="0.3">
      <c r="A117" s="212"/>
      <c r="B117" s="86" t="s">
        <v>82</v>
      </c>
      <c r="C117" s="87">
        <f t="shared" si="32"/>
        <v>13525000</v>
      </c>
      <c r="D117" s="1">
        <v>1000000</v>
      </c>
      <c r="E117" s="123">
        <v>1000000</v>
      </c>
      <c r="F117" s="123">
        <v>420000</v>
      </c>
      <c r="G117" s="123">
        <v>750000</v>
      </c>
      <c r="H117" s="123">
        <v>500000</v>
      </c>
      <c r="I117" s="1">
        <v>500000</v>
      </c>
      <c r="J117" s="87">
        <v>100000</v>
      </c>
      <c r="K117" s="123">
        <v>630000</v>
      </c>
      <c r="L117" s="87">
        <v>100000</v>
      </c>
      <c r="M117" s="87">
        <v>170000</v>
      </c>
      <c r="N117" s="87">
        <v>0</v>
      </c>
      <c r="O117" s="87">
        <v>100000</v>
      </c>
      <c r="P117" s="87">
        <v>0</v>
      </c>
      <c r="Q117" s="123">
        <v>1500000</v>
      </c>
      <c r="R117" s="87">
        <v>0</v>
      </c>
      <c r="S117" s="87">
        <f t="shared" si="30"/>
        <v>6770000</v>
      </c>
      <c r="T117" s="88">
        <f t="shared" si="27"/>
        <v>6755000</v>
      </c>
      <c r="U117" s="87">
        <f t="shared" si="31"/>
        <v>13905000</v>
      </c>
    </row>
    <row r="118" spans="1:21" s="86" customFormat="1" x14ac:dyDescent="0.3">
      <c r="A118" s="212"/>
      <c r="B118" s="86" t="s">
        <v>83</v>
      </c>
      <c r="C118" s="87">
        <f t="shared" si="32"/>
        <v>13905000</v>
      </c>
      <c r="D118" s="1">
        <v>1000000</v>
      </c>
      <c r="E118" s="123">
        <v>1000000</v>
      </c>
      <c r="F118" s="123">
        <v>420000</v>
      </c>
      <c r="G118" s="123">
        <v>750000</v>
      </c>
      <c r="H118" s="123">
        <v>500000</v>
      </c>
      <c r="I118" s="1">
        <v>500000</v>
      </c>
      <c r="J118" s="87">
        <v>100000</v>
      </c>
      <c r="K118" s="123">
        <v>630000</v>
      </c>
      <c r="L118" s="87">
        <v>100000</v>
      </c>
      <c r="M118" s="87">
        <v>170000</v>
      </c>
      <c r="N118" s="87">
        <v>0</v>
      </c>
      <c r="O118" s="87">
        <v>100000</v>
      </c>
      <c r="P118" s="87">
        <v>0</v>
      </c>
      <c r="Q118" s="123">
        <v>1500000</v>
      </c>
      <c r="R118" s="87">
        <v>0</v>
      </c>
      <c r="S118" s="87">
        <f t="shared" si="30"/>
        <v>6770000</v>
      </c>
      <c r="T118" s="88">
        <f t="shared" si="27"/>
        <v>7135000</v>
      </c>
      <c r="U118" s="87">
        <f t="shared" si="31"/>
        <v>14285000</v>
      </c>
    </row>
    <row r="119" spans="1:21" s="86" customFormat="1" ht="17.25" thickBot="1" x14ac:dyDescent="0.35">
      <c r="A119" s="212"/>
      <c r="B119" s="86" t="s">
        <v>84</v>
      </c>
      <c r="C119" s="87">
        <f t="shared" si="32"/>
        <v>14285000</v>
      </c>
      <c r="D119" s="1">
        <v>1000000</v>
      </c>
      <c r="E119" s="123">
        <v>1000000</v>
      </c>
      <c r="F119" s="123">
        <v>420000</v>
      </c>
      <c r="G119" s="123">
        <v>750000</v>
      </c>
      <c r="H119" s="123">
        <v>500000</v>
      </c>
      <c r="I119" s="1">
        <v>500000</v>
      </c>
      <c r="J119" s="87">
        <v>100000</v>
      </c>
      <c r="K119" s="123">
        <v>630000</v>
      </c>
      <c r="L119" s="87">
        <v>100000</v>
      </c>
      <c r="M119" s="87">
        <v>170000</v>
      </c>
      <c r="N119" s="87">
        <v>0</v>
      </c>
      <c r="O119" s="87">
        <v>100000</v>
      </c>
      <c r="P119" s="87">
        <v>0</v>
      </c>
      <c r="Q119" s="25">
        <v>1500000</v>
      </c>
      <c r="R119" s="87">
        <v>400000</v>
      </c>
      <c r="S119" s="87">
        <f t="shared" si="30"/>
        <v>7170000</v>
      </c>
      <c r="T119" s="88">
        <f t="shared" si="27"/>
        <v>7115000</v>
      </c>
      <c r="U119" s="87">
        <f t="shared" si="31"/>
        <v>14265000</v>
      </c>
    </row>
    <row r="120" spans="1:21" s="86" customFormat="1" x14ac:dyDescent="0.3">
      <c r="A120" s="212"/>
      <c r="B120" s="86" t="s">
        <v>85</v>
      </c>
      <c r="C120" s="87">
        <f t="shared" si="32"/>
        <v>14265000</v>
      </c>
      <c r="D120" s="1">
        <v>1000000</v>
      </c>
      <c r="E120" s="123">
        <v>1000000</v>
      </c>
      <c r="F120" s="123">
        <v>420000</v>
      </c>
      <c r="G120" s="123">
        <v>750000</v>
      </c>
      <c r="H120" s="123">
        <v>500000</v>
      </c>
      <c r="I120" s="1">
        <v>500000</v>
      </c>
      <c r="J120" s="87">
        <v>100000</v>
      </c>
      <c r="K120" s="123">
        <v>630000</v>
      </c>
      <c r="L120" s="87">
        <v>100000</v>
      </c>
      <c r="M120" s="87">
        <v>170000</v>
      </c>
      <c r="N120" s="87">
        <v>0</v>
      </c>
      <c r="O120" s="87">
        <v>100000</v>
      </c>
      <c r="P120" s="87">
        <v>0</v>
      </c>
      <c r="Q120" s="123">
        <v>1500000</v>
      </c>
      <c r="R120" s="87">
        <v>0</v>
      </c>
      <c r="S120" s="87">
        <f t="shared" si="30"/>
        <v>6770000</v>
      </c>
      <c r="T120" s="88">
        <f t="shared" si="27"/>
        <v>7495000</v>
      </c>
      <c r="U120" s="87">
        <f t="shared" si="31"/>
        <v>14645000</v>
      </c>
    </row>
    <row r="121" spans="1:21" s="86" customFormat="1" x14ac:dyDescent="0.3">
      <c r="A121" s="212"/>
      <c r="B121" s="86" t="s">
        <v>86</v>
      </c>
      <c r="C121" s="87">
        <f t="shared" si="32"/>
        <v>14645000</v>
      </c>
      <c r="D121" s="1">
        <v>1000000</v>
      </c>
      <c r="E121" s="123">
        <v>1000000</v>
      </c>
      <c r="F121" s="123">
        <v>420000</v>
      </c>
      <c r="G121" s="123">
        <v>750000</v>
      </c>
      <c r="H121" s="123">
        <v>500000</v>
      </c>
      <c r="I121" s="1">
        <v>500000</v>
      </c>
      <c r="J121" s="87">
        <v>100000</v>
      </c>
      <c r="K121" s="123">
        <v>630000</v>
      </c>
      <c r="L121" s="87">
        <v>100000</v>
      </c>
      <c r="M121" s="87">
        <v>170000</v>
      </c>
      <c r="N121" s="87">
        <v>0</v>
      </c>
      <c r="O121" s="87">
        <v>100000</v>
      </c>
      <c r="P121" s="87">
        <v>0</v>
      </c>
      <c r="Q121" s="123">
        <v>1500000</v>
      </c>
      <c r="R121" s="87">
        <v>400000</v>
      </c>
      <c r="S121" s="87">
        <f t="shared" si="30"/>
        <v>7170000</v>
      </c>
      <c r="T121" s="88">
        <f t="shared" si="27"/>
        <v>7475000</v>
      </c>
      <c r="U121" s="87">
        <f t="shared" si="31"/>
        <v>14625000</v>
      </c>
    </row>
    <row r="122" spans="1:21" s="92" customFormat="1" ht="17.25" thickBot="1" x14ac:dyDescent="0.35">
      <c r="A122" s="213"/>
      <c r="B122" s="89" t="s">
        <v>87</v>
      </c>
      <c r="C122" s="90">
        <f t="shared" si="32"/>
        <v>14625000</v>
      </c>
      <c r="D122" s="1">
        <v>1000000</v>
      </c>
      <c r="E122" s="123">
        <v>1000000</v>
      </c>
      <c r="F122" s="123">
        <v>420000</v>
      </c>
      <c r="G122" s="123">
        <v>750000</v>
      </c>
      <c r="H122" s="123">
        <v>500000</v>
      </c>
      <c r="I122" s="1">
        <v>500000</v>
      </c>
      <c r="J122" s="90">
        <v>100000</v>
      </c>
      <c r="K122" s="123">
        <v>630000</v>
      </c>
      <c r="L122" s="90">
        <v>100000</v>
      </c>
      <c r="M122" s="90">
        <v>170000</v>
      </c>
      <c r="N122" s="90">
        <v>0</v>
      </c>
      <c r="O122" s="90">
        <v>100000</v>
      </c>
      <c r="P122" s="90">
        <v>0</v>
      </c>
      <c r="Q122" s="25">
        <v>1500000</v>
      </c>
      <c r="R122" s="90">
        <v>0</v>
      </c>
      <c r="S122" s="90">
        <f t="shared" si="30"/>
        <v>6770000</v>
      </c>
      <c r="T122" s="91">
        <f t="shared" si="27"/>
        <v>7855000</v>
      </c>
      <c r="U122" s="90">
        <f t="shared" si="31"/>
        <v>15005000</v>
      </c>
    </row>
    <row r="123" spans="1:21" x14ac:dyDescent="0.3">
      <c r="F123" s="1">
        <f>SUM(F7:F122)</f>
        <v>48720000</v>
      </c>
      <c r="G123" s="1">
        <f>SUM(G7:G122)</f>
        <v>86350000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199" t="s">
        <v>40</v>
      </c>
      <c r="E3" s="199"/>
      <c r="F3" s="199"/>
      <c r="G3" s="199"/>
      <c r="H3" s="199"/>
      <c r="I3" s="199"/>
      <c r="J3" s="199"/>
      <c r="K3" s="199"/>
      <c r="L3" s="199"/>
      <c r="M3" s="199"/>
      <c r="N3" s="199"/>
    </row>
    <row r="4" spans="3:14" x14ac:dyDescent="0.3"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7" t="s">
        <v>54</v>
      </c>
      <c r="D9" s="57">
        <v>3.46</v>
      </c>
      <c r="E9" s="57">
        <v>3.49</v>
      </c>
      <c r="F9" s="57">
        <v>3.52</v>
      </c>
      <c r="G9" s="57">
        <v>3.51</v>
      </c>
      <c r="H9" s="57">
        <v>3.44</v>
      </c>
      <c r="I9" s="57">
        <v>3.36</v>
      </c>
      <c r="J9" s="57">
        <v>3.27</v>
      </c>
      <c r="K9" s="57">
        <v>3.23</v>
      </c>
    </row>
    <row r="10" spans="3:14" ht="17.25" thickBot="1" x14ac:dyDescent="0.35">
      <c r="C10" s="57" t="s">
        <v>55</v>
      </c>
      <c r="D10" s="57">
        <v>3.94</v>
      </c>
      <c r="E10" s="57">
        <v>4.0599999999999996</v>
      </c>
      <c r="F10" s="57">
        <v>4.08</v>
      </c>
      <c r="G10" s="57">
        <v>4.09</v>
      </c>
      <c r="H10" s="57">
        <v>4.0999999999999996</v>
      </c>
      <c r="I10" s="57">
        <v>4.1100000000000003</v>
      </c>
      <c r="J10" s="57">
        <v>4.12</v>
      </c>
      <c r="K10" s="57">
        <v>4.28</v>
      </c>
    </row>
    <row r="11" spans="3:14" ht="17.25" thickBot="1" x14ac:dyDescent="0.35">
      <c r="C11" s="57" t="s">
        <v>56</v>
      </c>
      <c r="D11" s="57">
        <v>4.03</v>
      </c>
      <c r="E11" s="57">
        <v>4.17</v>
      </c>
      <c r="F11" s="57">
        <v>4.17</v>
      </c>
      <c r="G11" s="57">
        <v>4.18</v>
      </c>
      <c r="H11" s="57">
        <v>4.1900000000000004</v>
      </c>
      <c r="I11" s="57">
        <v>4.21</v>
      </c>
      <c r="J11" s="57">
        <v>4.24</v>
      </c>
      <c r="K11" s="57">
        <v>4.4000000000000004</v>
      </c>
    </row>
    <row r="12" spans="3:14" ht="17.25" thickBot="1" x14ac:dyDescent="0.35">
      <c r="C12" s="57" t="s">
        <v>57</v>
      </c>
      <c r="D12" s="57">
        <v>4.08</v>
      </c>
      <c r="E12" s="57">
        <v>4.21</v>
      </c>
      <c r="F12" s="57">
        <v>4.22</v>
      </c>
      <c r="G12" s="57">
        <v>4.22</v>
      </c>
      <c r="H12" s="57">
        <v>4.2300000000000004</v>
      </c>
      <c r="I12" s="57">
        <v>4.24</v>
      </c>
      <c r="J12" s="57">
        <v>4.28</v>
      </c>
      <c r="K12" s="57">
        <v>4.46</v>
      </c>
    </row>
    <row r="13" spans="3:14" ht="17.25" thickBot="1" x14ac:dyDescent="0.35">
      <c r="C13" s="57" t="s">
        <v>58</v>
      </c>
      <c r="D13" s="57">
        <v>4.0999999999999996</v>
      </c>
      <c r="E13" s="57">
        <v>4.2300000000000004</v>
      </c>
      <c r="F13" s="57">
        <v>4.24</v>
      </c>
      <c r="G13" s="57">
        <v>4.25</v>
      </c>
      <c r="H13" s="57">
        <v>4.2699999999999996</v>
      </c>
      <c r="I13" s="57">
        <v>4.29</v>
      </c>
      <c r="J13" s="57">
        <v>4.33</v>
      </c>
      <c r="K13" s="57">
        <v>4.55</v>
      </c>
    </row>
    <row r="14" spans="3:14" ht="17.25" thickBot="1" x14ac:dyDescent="0.35">
      <c r="C14" s="57" t="s">
        <v>59</v>
      </c>
      <c r="D14" s="57">
        <v>4.59</v>
      </c>
      <c r="E14" s="57">
        <v>4.8</v>
      </c>
      <c r="F14" s="57">
        <v>4.8</v>
      </c>
      <c r="G14" s="57">
        <v>4.8099999999999996</v>
      </c>
      <c r="H14" s="57">
        <v>4.83</v>
      </c>
      <c r="I14" s="57">
        <v>4.84</v>
      </c>
      <c r="J14" s="57">
        <v>4.8899999999999997</v>
      </c>
      <c r="K14" s="57">
        <v>5.19</v>
      </c>
    </row>
    <row r="15" spans="3:14" ht="17.25" thickBot="1" x14ac:dyDescent="0.35">
      <c r="C15" s="57" t="s">
        <v>60</v>
      </c>
      <c r="D15" s="57">
        <v>4.7300000000000004</v>
      </c>
      <c r="E15" s="57">
        <v>4.96</v>
      </c>
      <c r="F15" s="57">
        <v>4.96</v>
      </c>
      <c r="G15" s="57">
        <v>4.97</v>
      </c>
      <c r="H15" s="57">
        <v>5</v>
      </c>
      <c r="I15" s="57">
        <v>5.01</v>
      </c>
      <c r="J15" s="57">
        <v>5.16</v>
      </c>
      <c r="K15" s="57">
        <v>5.65</v>
      </c>
    </row>
    <row r="16" spans="3:14" ht="17.25" thickBot="1" x14ac:dyDescent="0.35">
      <c r="C16" s="57" t="s">
        <v>61</v>
      </c>
      <c r="D16" s="57">
        <v>4.9400000000000004</v>
      </c>
      <c r="E16" s="57">
        <v>5.18</v>
      </c>
      <c r="F16" s="57">
        <v>5.21</v>
      </c>
      <c r="G16" s="57">
        <v>5.23</v>
      </c>
      <c r="H16" s="57">
        <v>5.3</v>
      </c>
      <c r="I16" s="57">
        <v>5.35</v>
      </c>
      <c r="J16" s="57">
        <v>5.61</v>
      </c>
      <c r="K16" s="57">
        <v>6.25</v>
      </c>
    </row>
    <row r="17" spans="2:12" ht="17.25" thickBot="1" x14ac:dyDescent="0.35">
      <c r="C17" s="57" t="s">
        <v>62</v>
      </c>
      <c r="D17" s="57">
        <v>5.6</v>
      </c>
      <c r="E17" s="57">
        <v>6.16</v>
      </c>
      <c r="F17" s="57">
        <v>6.5</v>
      </c>
      <c r="G17" s="57">
        <v>6.71</v>
      </c>
      <c r="H17" s="57">
        <v>7.07</v>
      </c>
      <c r="I17" s="57">
        <v>7.59</v>
      </c>
      <c r="J17" s="57">
        <v>8.1300000000000008</v>
      </c>
      <c r="K17" s="57">
        <v>8.34</v>
      </c>
    </row>
    <row r="18" spans="2:12" ht="17.25" thickBot="1" x14ac:dyDescent="0.35">
      <c r="C18" s="57" t="s">
        <v>63</v>
      </c>
      <c r="D18" s="57">
        <v>5.98</v>
      </c>
      <c r="E18" s="57">
        <v>6.66</v>
      </c>
      <c r="F18" s="57">
        <v>7.08</v>
      </c>
      <c r="G18" s="57">
        <v>7.38</v>
      </c>
      <c r="H18" s="57">
        <v>7.88</v>
      </c>
      <c r="I18" s="57">
        <v>8.5299999999999994</v>
      </c>
      <c r="J18" s="57">
        <v>9.18</v>
      </c>
      <c r="K18" s="57">
        <v>9.39</v>
      </c>
    </row>
    <row r="19" spans="2:12" ht="17.25" thickBot="1" x14ac:dyDescent="0.35">
      <c r="C19" s="57" t="s">
        <v>64</v>
      </c>
      <c r="D19" s="57">
        <v>6.66</v>
      </c>
      <c r="E19" s="57">
        <v>7.45</v>
      </c>
      <c r="F19" s="57">
        <v>8.02</v>
      </c>
      <c r="G19" s="57">
        <v>8.36</v>
      </c>
      <c r="H19" s="57">
        <v>8.99</v>
      </c>
      <c r="I19" s="57">
        <v>9.68</v>
      </c>
      <c r="J19" s="57">
        <v>10.55</v>
      </c>
      <c r="K19" s="57">
        <v>10.81</v>
      </c>
      <c r="L19" s="14">
        <f xml:space="preserve"> K19 / 100</f>
        <v>0.1081</v>
      </c>
    </row>
    <row r="21" spans="2:12" x14ac:dyDescent="0.3">
      <c r="C21" s="59" t="s">
        <v>92</v>
      </c>
      <c r="D21" s="59" t="s">
        <v>94</v>
      </c>
      <c r="E21" s="59" t="s">
        <v>95</v>
      </c>
      <c r="F21" s="59" t="s">
        <v>97</v>
      </c>
      <c r="G21" s="59" t="s">
        <v>96</v>
      </c>
      <c r="H21" s="59" t="s">
        <v>93</v>
      </c>
      <c r="I21" s="59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36">
        <f xml:space="preserve"> D22 + E22 + F22 + G22</f>
        <v>18921448</v>
      </c>
      <c r="E23" s="237"/>
      <c r="F23" s="237"/>
      <c r="G23" s="237"/>
      <c r="H23" s="3">
        <v>0</v>
      </c>
      <c r="I23" s="3">
        <f xml:space="preserve"> SUM(C23:H23)</f>
        <v>22261448</v>
      </c>
    </row>
    <row r="24" spans="2:12" x14ac:dyDescent="0.3">
      <c r="C24" s="60">
        <f xml:space="preserve"> C23/ I23 * 100</f>
        <v>15.003516393003727</v>
      </c>
      <c r="D24" s="238">
        <f xml:space="preserve"> D23 / I23 * 100</f>
        <v>84.996483606996279</v>
      </c>
      <c r="E24" s="239"/>
      <c r="F24" s="239"/>
      <c r="G24" s="240"/>
      <c r="H24" s="60">
        <f xml:space="preserve"> H23 / I23 * 100</f>
        <v>0</v>
      </c>
      <c r="I24" s="60">
        <f xml:space="preserve"> SUM(C24:H24)</f>
        <v>100</v>
      </c>
    </row>
    <row r="25" spans="2:12" x14ac:dyDescent="0.3">
      <c r="C25" s="58"/>
      <c r="D25" s="61">
        <f xml:space="preserve"> D22 / D23 * 100</f>
        <v>27.587740642259512</v>
      </c>
      <c r="E25" s="61">
        <f xml:space="preserve"> E22 / D23 * 100</f>
        <v>4.1073495009472847</v>
      </c>
      <c r="F25" s="61">
        <f xml:space="preserve"> F22 / D23 * 100</f>
        <v>19.808922657504858</v>
      </c>
      <c r="G25" s="61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29" t="s">
        <v>105</v>
      </c>
      <c r="C27" s="231" t="s">
        <v>121</v>
      </c>
      <c r="D27" s="241" t="s">
        <v>103</v>
      </c>
      <c r="E27" s="242"/>
      <c r="F27" s="243"/>
      <c r="G27" s="229" t="s">
        <v>108</v>
      </c>
      <c r="H27" s="233" t="s">
        <v>124</v>
      </c>
      <c r="I27" s="244" t="s">
        <v>101</v>
      </c>
      <c r="J27" s="229" t="s">
        <v>111</v>
      </c>
      <c r="K27" s="229" t="s">
        <v>122</v>
      </c>
    </row>
    <row r="28" spans="2:12" ht="17.25" thickBot="1" x14ac:dyDescent="0.35">
      <c r="B28" s="230"/>
      <c r="C28" s="232"/>
      <c r="D28" s="229" t="s">
        <v>102</v>
      </c>
      <c r="E28" s="233" t="s">
        <v>107</v>
      </c>
      <c r="F28" s="234" t="s">
        <v>110</v>
      </c>
      <c r="G28" s="230"/>
      <c r="H28" s="230"/>
      <c r="I28" s="245"/>
      <c r="J28" s="230"/>
      <c r="K28" s="230"/>
    </row>
    <row r="29" spans="2:12" ht="37.5" customHeight="1" thickBot="1" x14ac:dyDescent="0.35">
      <c r="B29" s="230"/>
      <c r="C29" s="232"/>
      <c r="D29" s="230"/>
      <c r="E29" s="230"/>
      <c r="F29" s="235"/>
      <c r="G29" s="230"/>
      <c r="H29" s="230"/>
      <c r="I29" s="74" t="s">
        <v>104</v>
      </c>
      <c r="J29" s="246"/>
      <c r="K29" s="246"/>
    </row>
    <row r="30" spans="2:12" x14ac:dyDescent="0.3">
      <c r="B30" s="215" t="s">
        <v>106</v>
      </c>
      <c r="C30" s="225">
        <v>521300000000</v>
      </c>
      <c r="D30" s="77">
        <v>521300000000</v>
      </c>
      <c r="E30" s="76">
        <v>0.46</v>
      </c>
      <c r="F30" s="78">
        <v>10.81</v>
      </c>
      <c r="G30" s="220">
        <f xml:space="preserve"> C30 + D31</f>
        <v>22182978723.404297</v>
      </c>
      <c r="H30" s="225">
        <v>65480000</v>
      </c>
      <c r="I30" s="227">
        <f xml:space="preserve"> G30 / H30</f>
        <v>338.77487360116521</v>
      </c>
      <c r="J30" s="218" t="s">
        <v>109</v>
      </c>
      <c r="K30" s="220">
        <f xml:space="preserve"> D30 / H30</f>
        <v>7961.2095296273674</v>
      </c>
    </row>
    <row r="31" spans="2:12" ht="17.25" thickBot="1" x14ac:dyDescent="0.35">
      <c r="B31" s="217"/>
      <c r="C31" s="226"/>
      <c r="D31" s="222">
        <f xml:space="preserve"> (D30 * (E30 - F30)) / F30</f>
        <v>-499117021276.5957</v>
      </c>
      <c r="E31" s="223"/>
      <c r="F31" s="224"/>
      <c r="G31" s="217"/>
      <c r="H31" s="226"/>
      <c r="I31" s="228"/>
      <c r="J31" s="219"/>
      <c r="K31" s="221"/>
    </row>
    <row r="32" spans="2:12" x14ac:dyDescent="0.3">
      <c r="B32" s="215" t="s">
        <v>120</v>
      </c>
      <c r="C32" s="225">
        <v>4679754000</v>
      </c>
      <c r="D32" s="77">
        <v>4679754000</v>
      </c>
      <c r="E32" s="76">
        <v>0</v>
      </c>
      <c r="F32" s="78">
        <v>10.81</v>
      </c>
      <c r="G32" s="220">
        <f xml:space="preserve"> C32 + D33</f>
        <v>0</v>
      </c>
      <c r="H32" s="225">
        <v>583000000</v>
      </c>
      <c r="I32" s="227">
        <f xml:space="preserve"> G32 / H32</f>
        <v>0</v>
      </c>
      <c r="J32" s="218" t="s">
        <v>109</v>
      </c>
      <c r="K32" s="220">
        <f xml:space="preserve"> D32 / H32</f>
        <v>8.0270222984562611</v>
      </c>
    </row>
    <row r="33" spans="1:11" ht="17.25" thickBot="1" x14ac:dyDescent="0.35">
      <c r="B33" s="217"/>
      <c r="C33" s="226"/>
      <c r="D33" s="222">
        <f xml:space="preserve"> (D32 * (E32 - F32)) / F32</f>
        <v>-4679754000</v>
      </c>
      <c r="E33" s="223"/>
      <c r="F33" s="224"/>
      <c r="G33" s="217"/>
      <c r="H33" s="226"/>
      <c r="I33" s="228"/>
      <c r="J33" s="219"/>
      <c r="K33" s="221"/>
    </row>
    <row r="34" spans="1:11" x14ac:dyDescent="0.3">
      <c r="B34" s="215" t="s">
        <v>126</v>
      </c>
      <c r="C34" s="225">
        <v>10054000000</v>
      </c>
      <c r="D34" s="77">
        <v>10054000000</v>
      </c>
      <c r="E34" s="76">
        <v>2.72</v>
      </c>
      <c r="F34" s="78">
        <v>10.81</v>
      </c>
      <c r="G34" s="220">
        <f xml:space="preserve"> C34 + D35</f>
        <v>2529776133.2099915</v>
      </c>
      <c r="H34" s="225">
        <v>1792000000</v>
      </c>
      <c r="I34" s="227">
        <f xml:space="preserve"> G34 / H34</f>
        <v>1.4117054314787898</v>
      </c>
      <c r="J34" s="218" t="s">
        <v>109</v>
      </c>
      <c r="K34" s="220">
        <f xml:space="preserve"> D34 / H34</f>
        <v>5.6104910714285712</v>
      </c>
    </row>
    <row r="35" spans="1:11" ht="17.25" thickBot="1" x14ac:dyDescent="0.35">
      <c r="B35" s="217"/>
      <c r="C35" s="226"/>
      <c r="D35" s="222">
        <f xml:space="preserve"> (D34 * (E34 - F34)) / F34</f>
        <v>-7524223866.7900085</v>
      </c>
      <c r="E35" s="223"/>
      <c r="F35" s="224"/>
      <c r="G35" s="217"/>
      <c r="H35" s="226"/>
      <c r="I35" s="228"/>
      <c r="J35" s="219"/>
      <c r="K35" s="221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5" customFormat="1" x14ac:dyDescent="0.3"/>
    <row r="41" spans="1:11" ht="17.25" thickBot="1" x14ac:dyDescent="0.35"/>
    <row r="42" spans="1:11" ht="50.25" thickBot="1" x14ac:dyDescent="0.35">
      <c r="B42" s="80" t="s">
        <v>123</v>
      </c>
      <c r="C42" s="81" t="s">
        <v>114</v>
      </c>
      <c r="D42" s="81" t="s">
        <v>112</v>
      </c>
      <c r="E42" s="82" t="s">
        <v>113</v>
      </c>
      <c r="F42" s="100"/>
    </row>
    <row r="43" spans="1:11" x14ac:dyDescent="0.3">
      <c r="A43" s="99">
        <v>2021</v>
      </c>
      <c r="B43" s="79" t="s">
        <v>115</v>
      </c>
      <c r="C43" s="75">
        <v>5950076000</v>
      </c>
      <c r="D43" s="75">
        <v>1344380000</v>
      </c>
      <c r="E43" s="75">
        <f xml:space="preserve"> C43 - D43</f>
        <v>4605696000</v>
      </c>
      <c r="F43" s="101"/>
    </row>
    <row r="44" spans="1:11" x14ac:dyDescent="0.3">
      <c r="A44" s="99">
        <v>2022</v>
      </c>
      <c r="B44" s="79" t="s">
        <v>115</v>
      </c>
      <c r="C44" s="75">
        <v>5764276000</v>
      </c>
      <c r="D44" s="75">
        <v>1704062000</v>
      </c>
      <c r="E44" s="75">
        <f xml:space="preserve"> C44 - D44</f>
        <v>4060214000</v>
      </c>
      <c r="F44" s="101"/>
    </row>
    <row r="45" spans="1:11" x14ac:dyDescent="0.3">
      <c r="A45" s="113" t="s">
        <v>165</v>
      </c>
      <c r="B45" s="79" t="s">
        <v>115</v>
      </c>
      <c r="C45" s="75">
        <v>5654093000</v>
      </c>
      <c r="D45" s="75">
        <v>1732443000</v>
      </c>
      <c r="E45" s="75">
        <f xml:space="preserve"> C45 - D45</f>
        <v>3921650000</v>
      </c>
      <c r="F45" s="101"/>
    </row>
    <row r="46" spans="1:11" ht="17.25" thickBot="1" x14ac:dyDescent="0.35"/>
    <row r="47" spans="1:11" ht="33.75" thickBot="1" x14ac:dyDescent="0.35">
      <c r="B47" s="80" t="s">
        <v>123</v>
      </c>
      <c r="C47" s="83" t="s">
        <v>116</v>
      </c>
      <c r="D47" s="81" t="s">
        <v>117</v>
      </c>
      <c r="E47" s="81" t="s">
        <v>118</v>
      </c>
      <c r="F47" s="84" t="s">
        <v>102</v>
      </c>
    </row>
    <row r="48" spans="1:11" x14ac:dyDescent="0.3">
      <c r="A48" s="112">
        <v>2021</v>
      </c>
      <c r="B48" s="79" t="s">
        <v>115</v>
      </c>
      <c r="C48" s="75">
        <v>5947000</v>
      </c>
      <c r="D48" s="75">
        <v>7070710000</v>
      </c>
      <c r="E48" s="75">
        <v>2396903000</v>
      </c>
      <c r="F48" s="75">
        <f xml:space="preserve"> D48 + C48 - E48</f>
        <v>4679754000</v>
      </c>
    </row>
    <row r="49" spans="1:7" x14ac:dyDescent="0.3">
      <c r="A49" s="112">
        <v>2022</v>
      </c>
      <c r="B49" s="79" t="s">
        <v>115</v>
      </c>
      <c r="C49" s="75">
        <v>6084000</v>
      </c>
      <c r="D49" s="75">
        <v>7297306000</v>
      </c>
      <c r="E49" s="75">
        <v>3120911000</v>
      </c>
      <c r="F49" s="75">
        <f xml:space="preserve"> D49 + C49 - E49</f>
        <v>4182479000</v>
      </c>
    </row>
    <row r="50" spans="1:7" x14ac:dyDescent="0.3">
      <c r="A50" s="113" t="s">
        <v>165</v>
      </c>
      <c r="B50" s="79" t="s">
        <v>115</v>
      </c>
      <c r="C50" s="75">
        <v>6120000</v>
      </c>
      <c r="D50" s="75">
        <v>7360887000</v>
      </c>
      <c r="E50" s="75">
        <v>3327472000</v>
      </c>
      <c r="F50" s="75">
        <f xml:space="preserve"> D50 + C50 - E50</f>
        <v>4039535000</v>
      </c>
    </row>
    <row r="51" spans="1:7" ht="17.25" thickBot="1" x14ac:dyDescent="0.35"/>
    <row r="52" spans="1:7" ht="66.75" thickBot="1" x14ac:dyDescent="0.35">
      <c r="B52" s="80" t="s">
        <v>123</v>
      </c>
      <c r="C52" s="96" t="s">
        <v>119</v>
      </c>
      <c r="D52" s="97" t="s">
        <v>127</v>
      </c>
      <c r="E52" s="102" t="s">
        <v>128</v>
      </c>
      <c r="F52" s="103" t="s">
        <v>130</v>
      </c>
      <c r="G52" s="103" t="s">
        <v>129</v>
      </c>
    </row>
    <row r="53" spans="1:7" x14ac:dyDescent="0.3">
      <c r="A53" s="99">
        <v>2021</v>
      </c>
      <c r="B53" s="79" t="s">
        <v>115</v>
      </c>
      <c r="C53" s="94">
        <f xml:space="preserve"> F48 / C43 * 100</f>
        <v>78.650323121923151</v>
      </c>
      <c r="D53" s="95">
        <f>(C48-F48)/C48 *100</f>
        <v>-78591.003867496212</v>
      </c>
      <c r="E53" s="104">
        <v>50</v>
      </c>
      <c r="F53" s="105">
        <v>594729610</v>
      </c>
      <c r="G53" s="106">
        <f xml:space="preserve"> E53 * F53</f>
        <v>29736480500</v>
      </c>
    </row>
    <row r="54" spans="1:7" x14ac:dyDescent="0.3">
      <c r="A54" s="99">
        <v>2022</v>
      </c>
      <c r="B54" s="79" t="s">
        <v>115</v>
      </c>
      <c r="C54" s="94">
        <f xml:space="preserve"> F49 / C44 * 100</f>
        <v>72.55861794265229</v>
      </c>
      <c r="D54" s="95">
        <f>(C49-F49)/C49 *100</f>
        <v>-68645.545693622611</v>
      </c>
      <c r="E54" s="2">
        <v>13.33</v>
      </c>
      <c r="F54" s="105">
        <v>608421785</v>
      </c>
      <c r="G54" s="106">
        <f xml:space="preserve"> E54 * F54</f>
        <v>8110262394.0500002</v>
      </c>
    </row>
    <row r="55" spans="1:7" x14ac:dyDescent="0.3">
      <c r="A55" s="113" t="s">
        <v>165</v>
      </c>
      <c r="B55" s="79" t="s">
        <v>115</v>
      </c>
      <c r="C55" s="94">
        <f xml:space="preserve"> F50 / C45 * 100</f>
        <v>71.444438568661667</v>
      </c>
      <c r="D55" s="95">
        <f>(C50-F50)/C50 *100</f>
        <v>-65905.473856209152</v>
      </c>
      <c r="E55" s="2">
        <v>8</v>
      </c>
      <c r="F55" s="105">
        <v>611951626</v>
      </c>
      <c r="G55" s="106">
        <f xml:space="preserve"> E55 * F55</f>
        <v>4895613008</v>
      </c>
    </row>
    <row r="56" spans="1:7" ht="17.25" thickBot="1" x14ac:dyDescent="0.35"/>
    <row r="57" spans="1:7" ht="17.25" thickBot="1" x14ac:dyDescent="0.35">
      <c r="B57" s="80" t="s">
        <v>123</v>
      </c>
      <c r="C57" s="107" t="s">
        <v>131</v>
      </c>
      <c r="D57" s="109" t="s">
        <v>132</v>
      </c>
      <c r="E57" s="46" t="s">
        <v>134</v>
      </c>
      <c r="F57" s="46" t="s">
        <v>133</v>
      </c>
      <c r="G57" s="108" t="s">
        <v>135</v>
      </c>
    </row>
    <row r="58" spans="1:7" x14ac:dyDescent="0.3">
      <c r="A58" s="99">
        <v>2021</v>
      </c>
      <c r="B58" s="79" t="s">
        <v>115</v>
      </c>
      <c r="C58" s="104">
        <v>4208</v>
      </c>
      <c r="D58" s="104">
        <v>24.3</v>
      </c>
      <c r="E58" s="104"/>
      <c r="F58" s="104"/>
      <c r="G58" s="104"/>
    </row>
    <row r="59" spans="1:7" x14ac:dyDescent="0.3">
      <c r="A59" s="99">
        <v>2022</v>
      </c>
      <c r="B59" s="79" t="s">
        <v>115</v>
      </c>
      <c r="C59" s="2">
        <v>3939</v>
      </c>
      <c r="D59" s="2">
        <v>13.33</v>
      </c>
      <c r="E59" s="58">
        <f xml:space="preserve"> C54 - C53</f>
        <v>-6.0917051792708605</v>
      </c>
      <c r="F59" s="2">
        <f xml:space="preserve"> (C59 - C58) / C58 * 100</f>
        <v>-6.3925855513307983</v>
      </c>
      <c r="G59" s="110">
        <f xml:space="preserve">  D58 * ((100 + E59) / 100) * ((100 + F59) / 100)</f>
        <v>21.360945796487893</v>
      </c>
    </row>
    <row r="60" spans="1:7" x14ac:dyDescent="0.3">
      <c r="A60" s="113" t="s">
        <v>165</v>
      </c>
      <c r="B60" s="79" t="s">
        <v>115</v>
      </c>
      <c r="C60" s="2">
        <v>4119</v>
      </c>
      <c r="D60" s="2">
        <v>8</v>
      </c>
      <c r="E60" s="58">
        <f xml:space="preserve"> C55 - C54</f>
        <v>-1.1141793739906234</v>
      </c>
      <c r="F60" s="2">
        <f xml:space="preserve"> (C60 - C59) / C59 * 100</f>
        <v>4.5696877380045704</v>
      </c>
      <c r="G60" s="110">
        <f xml:space="preserve">  D59 * ((100 + E60) / 100) * ((100 + F60) / 100)</f>
        <v>13.78383235964265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80" t="s">
        <v>123</v>
      </c>
      <c r="C2" s="81" t="s">
        <v>114</v>
      </c>
      <c r="D2" s="81" t="s">
        <v>112</v>
      </c>
      <c r="E2" s="82" t="s">
        <v>113</v>
      </c>
      <c r="F2" s="100"/>
    </row>
    <row r="3" spans="1:7" x14ac:dyDescent="0.3">
      <c r="A3" s="99">
        <v>2022</v>
      </c>
      <c r="B3" s="79" t="s">
        <v>140</v>
      </c>
      <c r="C3" s="75">
        <v>904912596</v>
      </c>
      <c r="D3" s="75">
        <v>380745977</v>
      </c>
      <c r="E3" s="75">
        <f xml:space="preserve"> C3 - D3</f>
        <v>524166619</v>
      </c>
      <c r="F3" s="101"/>
    </row>
    <row r="4" spans="1:7" ht="17.25" thickBot="1" x14ac:dyDescent="0.35"/>
    <row r="5" spans="1:7" ht="66.75" thickBot="1" x14ac:dyDescent="0.35">
      <c r="B5" s="80" t="s">
        <v>123</v>
      </c>
      <c r="C5" s="83" t="s">
        <v>116</v>
      </c>
      <c r="D5" s="81" t="s">
        <v>117</v>
      </c>
      <c r="E5" s="81" t="s">
        <v>118</v>
      </c>
      <c r="F5" s="84" t="s">
        <v>102</v>
      </c>
    </row>
    <row r="6" spans="1:7" x14ac:dyDescent="0.3">
      <c r="A6" s="99">
        <v>2022</v>
      </c>
      <c r="B6" s="79" t="s">
        <v>140</v>
      </c>
      <c r="C6" s="75"/>
      <c r="D6" s="75"/>
      <c r="E6" s="75"/>
      <c r="F6" s="75"/>
    </row>
    <row r="7" spans="1:7" ht="17.25" thickBot="1" x14ac:dyDescent="0.35"/>
    <row r="8" spans="1:7" ht="116.25" thickBot="1" x14ac:dyDescent="0.35">
      <c r="B8" s="80" t="s">
        <v>123</v>
      </c>
      <c r="C8" s="96" t="s">
        <v>119</v>
      </c>
      <c r="D8" s="97" t="s">
        <v>127</v>
      </c>
      <c r="E8" s="102" t="s">
        <v>128</v>
      </c>
      <c r="F8" s="103" t="s">
        <v>130</v>
      </c>
      <c r="G8" s="103" t="s">
        <v>129</v>
      </c>
    </row>
    <row r="9" spans="1:7" x14ac:dyDescent="0.3">
      <c r="A9" s="99">
        <v>2022</v>
      </c>
      <c r="B9" s="79" t="s">
        <v>140</v>
      </c>
      <c r="C9" s="94">
        <f xml:space="preserve"> F6 / C3 * 100</f>
        <v>0</v>
      </c>
      <c r="D9" s="95" t="e">
        <f>(C6-F6)/C6 *100</f>
        <v>#DIV/0!</v>
      </c>
      <c r="E9" s="2">
        <v>5.6</v>
      </c>
      <c r="F9" s="105">
        <v>175430235</v>
      </c>
      <c r="G9" s="106">
        <f xml:space="preserve"> E9 * F9</f>
        <v>982409315.99999988</v>
      </c>
    </row>
    <row r="11" spans="1:7" ht="17.25" thickBot="1" x14ac:dyDescent="0.35"/>
    <row r="12" spans="1:7" ht="17.25" thickBot="1" x14ac:dyDescent="0.35">
      <c r="B12" s="80" t="s">
        <v>123</v>
      </c>
      <c r="C12" s="107" t="s">
        <v>131</v>
      </c>
      <c r="D12" s="109" t="s">
        <v>132</v>
      </c>
      <c r="E12" s="46" t="s">
        <v>134</v>
      </c>
      <c r="F12" s="46" t="s">
        <v>133</v>
      </c>
      <c r="G12" s="108" t="s">
        <v>135</v>
      </c>
    </row>
    <row r="13" spans="1:7" x14ac:dyDescent="0.3">
      <c r="A13" s="99">
        <v>2022</v>
      </c>
      <c r="B13" s="79" t="s">
        <v>140</v>
      </c>
      <c r="C13" s="2">
        <v>3939</v>
      </c>
      <c r="D13" s="2">
        <v>5.6</v>
      </c>
      <c r="E13" s="58" t="e">
        <f xml:space="preserve"> C9 -#REF!</f>
        <v>#REF!</v>
      </c>
      <c r="F13" s="2" t="e">
        <f xml:space="preserve"> (C13 -#REF!) /#REF! * 100</f>
        <v>#REF!</v>
      </c>
      <c r="G13" s="110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abSelected="1" topLeftCell="A19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51"/>
      <c r="C1" s="251"/>
    </row>
    <row r="2" spans="2:18" x14ac:dyDescent="0.3">
      <c r="B2" s="250" t="s">
        <v>75</v>
      </c>
      <c r="C2" s="250"/>
      <c r="E2" s="247" t="s">
        <v>75</v>
      </c>
      <c r="F2" s="248"/>
      <c r="G2" s="248"/>
      <c r="H2" s="249"/>
      <c r="J2" s="247" t="s">
        <v>99</v>
      </c>
      <c r="K2" s="248"/>
      <c r="L2" s="248"/>
      <c r="M2" s="249"/>
      <c r="O2" s="247" t="s">
        <v>100</v>
      </c>
      <c r="P2" s="248"/>
      <c r="Q2" s="248"/>
      <c r="R2" s="249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73">
        <v>6895968</v>
      </c>
      <c r="G4" s="73">
        <v>20436</v>
      </c>
      <c r="H4" s="2">
        <f t="shared" ref="H4:H14" si="0">ROUND((G4/IF(F4=0,1,F4))*100,2)</f>
        <v>0.3</v>
      </c>
      <c r="J4" s="5">
        <v>1</v>
      </c>
      <c r="K4" s="73">
        <v>7800000</v>
      </c>
      <c r="L4" s="73">
        <v>-370000</v>
      </c>
      <c r="M4" s="2">
        <f t="shared" ref="M4:M14" si="1">ROUND((L4/IF(K4=0,1,K4))*100,2)</f>
        <v>-4.74</v>
      </c>
      <c r="O4" s="5">
        <v>1</v>
      </c>
      <c r="P4" s="73">
        <v>0</v>
      </c>
      <c r="Q4" s="73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73">
        <v>2840710</v>
      </c>
      <c r="G5" s="73">
        <v>-263661</v>
      </c>
      <c r="H5" s="2">
        <f t="shared" si="0"/>
        <v>-9.2799999999999994</v>
      </c>
      <c r="J5" s="5">
        <v>2</v>
      </c>
      <c r="K5" s="73">
        <v>5700000</v>
      </c>
      <c r="L5" s="73">
        <v>56335</v>
      </c>
      <c r="M5" s="2">
        <f t="shared" si="1"/>
        <v>0.99</v>
      </c>
      <c r="O5" s="5">
        <v>2</v>
      </c>
      <c r="P5" s="73">
        <v>0</v>
      </c>
      <c r="Q5" s="73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73">
        <v>6714000</v>
      </c>
      <c r="G6" s="73">
        <v>-70497</v>
      </c>
      <c r="H6" s="2">
        <f t="shared" si="0"/>
        <v>-1.05</v>
      </c>
      <c r="J6" s="5">
        <v>3</v>
      </c>
      <c r="K6" s="73">
        <v>1271879</v>
      </c>
      <c r="L6" s="73">
        <v>-55655</v>
      </c>
      <c r="M6" s="2">
        <f t="shared" si="1"/>
        <v>-4.38</v>
      </c>
      <c r="O6" s="5">
        <v>3</v>
      </c>
      <c r="P6" s="73">
        <v>0</v>
      </c>
      <c r="Q6" s="73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73">
        <v>3403333</v>
      </c>
      <c r="G7" s="3">
        <v>-11231</v>
      </c>
      <c r="H7" s="2">
        <f t="shared" si="0"/>
        <v>-0.33</v>
      </c>
      <c r="J7" s="5">
        <v>4</v>
      </c>
      <c r="K7" s="73">
        <v>2876888</v>
      </c>
      <c r="L7" s="3">
        <v>-12946</v>
      </c>
      <c r="M7" s="2">
        <f t="shared" si="1"/>
        <v>-0.45</v>
      </c>
      <c r="O7" s="5">
        <v>4</v>
      </c>
      <c r="P7" s="73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73">
        <v>6778491</v>
      </c>
      <c r="G8" s="3">
        <v>156448</v>
      </c>
      <c r="H8" s="2">
        <f t="shared" si="0"/>
        <v>2.31</v>
      </c>
      <c r="J8" s="5">
        <v>5</v>
      </c>
      <c r="K8" s="73">
        <v>0</v>
      </c>
      <c r="L8" s="3">
        <v>0</v>
      </c>
      <c r="M8" s="2">
        <f t="shared" si="1"/>
        <v>0</v>
      </c>
      <c r="O8" s="5">
        <v>5</v>
      </c>
      <c r="P8" s="73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73">
        <v>0</v>
      </c>
      <c r="G9" s="73">
        <v>0</v>
      </c>
      <c r="H9" s="2">
        <f t="shared" si="0"/>
        <v>0</v>
      </c>
      <c r="J9" s="5">
        <v>6</v>
      </c>
      <c r="K9" s="73">
        <v>0</v>
      </c>
      <c r="L9" s="73">
        <v>0</v>
      </c>
      <c r="M9" s="2">
        <f t="shared" si="1"/>
        <v>0</v>
      </c>
      <c r="O9" s="5">
        <v>6</v>
      </c>
      <c r="P9" s="73">
        <v>0</v>
      </c>
      <c r="Q9" s="73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73">
        <v>0</v>
      </c>
      <c r="G10" s="3">
        <v>0</v>
      </c>
      <c r="H10" s="2">
        <f t="shared" si="0"/>
        <v>0</v>
      </c>
      <c r="J10" s="5">
        <v>7</v>
      </c>
      <c r="K10" s="73">
        <v>0</v>
      </c>
      <c r="L10" s="3">
        <v>0</v>
      </c>
      <c r="M10" s="2">
        <f t="shared" si="1"/>
        <v>0</v>
      </c>
      <c r="O10" s="5">
        <v>7</v>
      </c>
      <c r="P10" s="73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73">
        <v>0</v>
      </c>
      <c r="G11" s="3">
        <v>0</v>
      </c>
      <c r="H11" s="2">
        <f t="shared" si="0"/>
        <v>0</v>
      </c>
      <c r="J11" s="5">
        <v>8</v>
      </c>
      <c r="K11" s="73">
        <v>0</v>
      </c>
      <c r="L11" s="3">
        <v>0</v>
      </c>
      <c r="M11" s="2">
        <f t="shared" si="1"/>
        <v>0</v>
      </c>
      <c r="O11" s="5">
        <v>8</v>
      </c>
      <c r="P11" s="73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73">
        <v>0</v>
      </c>
      <c r="G12" s="73">
        <v>0</v>
      </c>
      <c r="H12" s="2">
        <f t="shared" si="0"/>
        <v>0</v>
      </c>
      <c r="J12" s="8">
        <v>9</v>
      </c>
      <c r="K12" s="73">
        <v>0</v>
      </c>
      <c r="L12" s="73">
        <v>0</v>
      </c>
      <c r="M12" s="2">
        <f t="shared" si="1"/>
        <v>0</v>
      </c>
      <c r="O12" s="8">
        <v>9</v>
      </c>
      <c r="P12" s="73">
        <v>0</v>
      </c>
      <c r="Q12" s="73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73">
        <v>0</v>
      </c>
      <c r="G13" s="3">
        <v>0</v>
      </c>
      <c r="H13" s="2">
        <f t="shared" si="0"/>
        <v>0</v>
      </c>
      <c r="J13" s="5">
        <v>10</v>
      </c>
      <c r="K13" s="73">
        <v>0</v>
      </c>
      <c r="L13" s="3">
        <v>0</v>
      </c>
      <c r="M13" s="2">
        <f t="shared" si="1"/>
        <v>0</v>
      </c>
      <c r="O13" s="5">
        <v>10</v>
      </c>
      <c r="P13" s="73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72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72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72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96" t="s">
        <v>176</v>
      </c>
      <c r="C25" s="196">
        <v>16696980</v>
      </c>
      <c r="E25" s="247" t="s">
        <v>177</v>
      </c>
      <c r="F25" s="248"/>
      <c r="G25" s="248"/>
      <c r="H25" s="249"/>
    </row>
    <row r="26" spans="1:8" x14ac:dyDescent="0.3">
      <c r="B26" s="252">
        <v>45301</v>
      </c>
      <c r="C26" s="2">
        <f xml:space="preserve"> C25 / 2</f>
        <v>8348490</v>
      </c>
      <c r="E26" s="197" t="s">
        <v>17</v>
      </c>
      <c r="F26" s="197" t="s">
        <v>14</v>
      </c>
      <c r="G26" s="197" t="s">
        <v>18</v>
      </c>
      <c r="H26" s="197" t="s">
        <v>21</v>
      </c>
    </row>
    <row r="27" spans="1:8" x14ac:dyDescent="0.3">
      <c r="B27" s="252">
        <v>45422</v>
      </c>
      <c r="C27" s="2">
        <f xml:space="preserve"> C25 / 2</f>
        <v>8348490</v>
      </c>
      <c r="E27" s="196">
        <v>1</v>
      </c>
      <c r="F27" s="73">
        <v>0</v>
      </c>
      <c r="G27" s="73">
        <v>0</v>
      </c>
      <c r="H27" s="2">
        <f t="shared" ref="H27:H37" si="3">ROUND((G27/IF(F27=0,1,F27))*100,2)</f>
        <v>0</v>
      </c>
    </row>
    <row r="28" spans="1:8" x14ac:dyDescent="0.3">
      <c r="E28" s="196">
        <v>2</v>
      </c>
      <c r="F28" s="73">
        <v>0</v>
      </c>
      <c r="G28" s="73">
        <v>0</v>
      </c>
      <c r="H28" s="2">
        <f t="shared" si="3"/>
        <v>0</v>
      </c>
    </row>
    <row r="29" spans="1:8" x14ac:dyDescent="0.3">
      <c r="E29" s="196">
        <v>3</v>
      </c>
      <c r="F29" s="73">
        <v>0</v>
      </c>
      <c r="G29" s="73">
        <v>0</v>
      </c>
      <c r="H29" s="2">
        <f t="shared" si="3"/>
        <v>0</v>
      </c>
    </row>
    <row r="30" spans="1:8" x14ac:dyDescent="0.3">
      <c r="E30" s="196">
        <v>4</v>
      </c>
      <c r="F30" s="73">
        <v>0</v>
      </c>
      <c r="G30" s="3">
        <v>0</v>
      </c>
      <c r="H30" s="2">
        <f t="shared" si="3"/>
        <v>0</v>
      </c>
    </row>
    <row r="31" spans="1:8" x14ac:dyDescent="0.3">
      <c r="E31" s="196">
        <v>5</v>
      </c>
      <c r="F31" s="73">
        <v>0</v>
      </c>
      <c r="G31" s="3">
        <v>0</v>
      </c>
      <c r="H31" s="2">
        <f t="shared" si="3"/>
        <v>0</v>
      </c>
    </row>
    <row r="32" spans="1:8" x14ac:dyDescent="0.3">
      <c r="E32" s="196">
        <v>6</v>
      </c>
      <c r="F32" s="73">
        <v>0</v>
      </c>
      <c r="G32" s="73">
        <v>0</v>
      </c>
      <c r="H32" s="2">
        <f t="shared" si="3"/>
        <v>0</v>
      </c>
    </row>
    <row r="33" spans="5:8" x14ac:dyDescent="0.3">
      <c r="E33" s="196">
        <v>7</v>
      </c>
      <c r="F33" s="73">
        <v>0</v>
      </c>
      <c r="G33" s="3">
        <v>0</v>
      </c>
      <c r="H33" s="2">
        <f t="shared" si="3"/>
        <v>0</v>
      </c>
    </row>
    <row r="34" spans="5:8" x14ac:dyDescent="0.3">
      <c r="E34" s="196">
        <v>8</v>
      </c>
      <c r="F34" s="73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73">
        <v>0</v>
      </c>
      <c r="G35" s="73">
        <v>0</v>
      </c>
      <c r="H35" s="2">
        <f t="shared" si="3"/>
        <v>0</v>
      </c>
    </row>
    <row r="36" spans="5:8" x14ac:dyDescent="0.3">
      <c r="E36" s="196">
        <v>10</v>
      </c>
      <c r="F36" s="73">
        <v>0</v>
      </c>
      <c r="G36" s="3">
        <v>0</v>
      </c>
      <c r="H36" s="2">
        <f t="shared" si="3"/>
        <v>0</v>
      </c>
    </row>
    <row r="37" spans="5:8" x14ac:dyDescent="0.3">
      <c r="E37" s="72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37" t="s">
        <v>151</v>
      </c>
      <c r="B29" s="237"/>
      <c r="C29" s="237"/>
    </row>
    <row r="30" spans="1:11" x14ac:dyDescent="0.3">
      <c r="A30" s="2">
        <v>1</v>
      </c>
      <c r="B30" s="237" t="s">
        <v>152</v>
      </c>
      <c r="C30" s="2" t="s">
        <v>153</v>
      </c>
    </row>
    <row r="31" spans="1:11" x14ac:dyDescent="0.3">
      <c r="A31" s="2">
        <v>2</v>
      </c>
      <c r="B31" s="237"/>
      <c r="C31" s="2" t="s">
        <v>154</v>
      </c>
    </row>
    <row r="32" spans="1:11" x14ac:dyDescent="0.3">
      <c r="A32" s="2">
        <v>3</v>
      </c>
      <c r="B32" s="237"/>
      <c r="C32" s="2" t="s">
        <v>155</v>
      </c>
    </row>
    <row r="33" spans="1:3" x14ac:dyDescent="0.3">
      <c r="A33" s="2">
        <v>4</v>
      </c>
      <c r="B33" s="237"/>
      <c r="C33" s="2" t="s">
        <v>156</v>
      </c>
    </row>
    <row r="34" spans="1:3" x14ac:dyDescent="0.3">
      <c r="A34" s="2">
        <v>5</v>
      </c>
      <c r="B34" s="237" t="s">
        <v>160</v>
      </c>
      <c r="C34" s="2" t="s">
        <v>157</v>
      </c>
    </row>
    <row r="35" spans="1:3" x14ac:dyDescent="0.3">
      <c r="A35" s="2">
        <v>6</v>
      </c>
      <c r="B35" s="237"/>
      <c r="C35" s="2" t="s">
        <v>158</v>
      </c>
    </row>
    <row r="36" spans="1:3" x14ac:dyDescent="0.3">
      <c r="A36" s="2">
        <v>7</v>
      </c>
      <c r="B36" s="237"/>
      <c r="C36" s="2" t="s">
        <v>159</v>
      </c>
    </row>
    <row r="37" spans="1:3" x14ac:dyDescent="0.3">
      <c r="A37" s="2">
        <v>8</v>
      </c>
      <c r="B37" s="237" t="s">
        <v>161</v>
      </c>
      <c r="C37" s="2" t="s">
        <v>162</v>
      </c>
    </row>
    <row r="38" spans="1:3" x14ac:dyDescent="0.3">
      <c r="A38" s="2">
        <v>9</v>
      </c>
      <c r="B38" s="237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50" t="s">
        <v>70</v>
      </c>
      <c r="C2" s="250"/>
      <c r="E2" s="250" t="s">
        <v>71</v>
      </c>
      <c r="F2" s="250"/>
      <c r="H2" s="250" t="s">
        <v>72</v>
      </c>
      <c r="I2" s="250"/>
      <c r="K2" s="250" t="s">
        <v>73</v>
      </c>
      <c r="L2" s="250"/>
      <c r="N2" s="250" t="s">
        <v>74</v>
      </c>
      <c r="O2" s="250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2023-05-18T07:53:25Z</dcterms:modified>
</cp:coreProperties>
</file>