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1BFC86C-4E4E-4EE2-BFF9-170703C40CBA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5" l="1"/>
  <c r="C26" i="5"/>
  <c r="C25" i="5"/>
  <c r="C24" i="5"/>
  <c r="C23" i="5"/>
  <c r="C22" i="5"/>
  <c r="C21" i="5"/>
  <c r="C20" i="5"/>
  <c r="C18" i="5"/>
  <c r="C17" i="5"/>
  <c r="C16" i="5"/>
  <c r="C15" i="5"/>
  <c r="R13" i="5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1" i="5"/>
  <c r="R17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T15" i="5" l="1"/>
  <c r="P48" i="18"/>
  <c r="K32" i="18"/>
  <c r="Q32" i="18" s="1"/>
  <c r="S32" i="18" s="1"/>
  <c r="T16" i="5" l="1"/>
  <c r="P49" i="18"/>
  <c r="K33" i="18"/>
  <c r="Q33" i="18" s="1"/>
  <c r="S33" i="18" s="1"/>
  <c r="T17" i="5" l="1"/>
  <c r="P50" i="18"/>
  <c r="K34" i="18"/>
  <c r="Q34" i="18" s="1"/>
  <c r="S34" i="18" s="1"/>
  <c r="T18" i="5" l="1"/>
  <c r="P51" i="18"/>
  <c r="K35" i="18"/>
  <c r="Q35" i="18" s="1"/>
  <c r="S35" i="18" s="1"/>
  <c r="C19" i="5" l="1"/>
  <c r="T19" i="5" s="1"/>
  <c r="P52" i="18"/>
  <c r="K36" i="18"/>
  <c r="Q36" i="18" s="1"/>
  <c r="S36" i="18" s="1"/>
  <c r="T20" i="5" l="1"/>
  <c r="P53" i="18"/>
  <c r="K37" i="18"/>
  <c r="Q37" i="18" s="1"/>
  <c r="S37" i="18" s="1"/>
  <c r="T21" i="5" l="1"/>
  <c r="P54" i="18"/>
  <c r="K38" i="18"/>
  <c r="Q38" i="18" s="1"/>
  <c r="S38" i="18" s="1"/>
  <c r="T22" i="5" l="1"/>
  <c r="P55" i="18"/>
  <c r="K39" i="18"/>
  <c r="Q39" i="18" s="1"/>
  <c r="S39" i="18" s="1"/>
  <c r="T23" i="5" l="1"/>
  <c r="P56" i="18"/>
  <c r="K40" i="18"/>
  <c r="Q40" i="18" s="1"/>
  <c r="S40" i="18" s="1"/>
  <c r="T24" i="5" l="1"/>
  <c r="P57" i="18"/>
  <c r="K41" i="18"/>
  <c r="Q41" i="18" s="1"/>
  <c r="S41" i="18" s="1"/>
  <c r="T25" i="5" l="1"/>
  <c r="P58" i="18"/>
  <c r="K42" i="18"/>
  <c r="Q42" i="18" s="1"/>
  <c r="S42" i="18" s="1"/>
  <c r="T26" i="5" l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P148" i="18"/>
  <c r="K132" i="18"/>
  <c r="Q132" i="18" s="1"/>
  <c r="S132" i="18" s="1"/>
  <c r="T116" i="5" l="1"/>
  <c r="C117" i="5" s="1"/>
  <c r="P149" i="18"/>
  <c r="K133" i="18"/>
  <c r="Q133" i="18" s="1"/>
  <c r="S133" i="18" s="1"/>
  <c r="T117" i="5" l="1"/>
  <c r="C118" i="5" s="1"/>
  <c r="P150" i="18"/>
  <c r="K134" i="18"/>
  <c r="Q134" i="18" s="1"/>
  <c r="S134" i="18" s="1"/>
  <c r="T118" i="5" l="1"/>
  <c r="C119" i="5" s="1"/>
  <c r="P151" i="18"/>
  <c r="K135" i="18"/>
  <c r="Q135" i="18" s="1"/>
  <c r="S135" i="18" s="1"/>
  <c r="T119" i="5" l="1"/>
  <c r="C120" i="5" s="1"/>
  <c r="P152" i="18"/>
  <c r="K136" i="18"/>
  <c r="Q136" i="18" s="1"/>
  <c r="S136" i="18" s="1"/>
  <c r="T120" i="5" l="1"/>
  <c r="C121" i="5" s="1"/>
  <c r="P153" i="18"/>
  <c r="K137" i="18"/>
  <c r="Q137" i="18" s="1"/>
  <c r="S137" i="18" s="1"/>
  <c r="T121" i="5" l="1"/>
  <c r="C122" i="5" s="1"/>
  <c r="P154" i="18"/>
  <c r="K138" i="18"/>
  <c r="Q138" i="18" s="1"/>
  <c r="S138" i="18" s="1"/>
  <c r="T122" i="5" l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<sst xmlns="http://schemas.openxmlformats.org/spreadsheetml/2006/main" count="557" uniqueCount="295">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</sst>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9" xfId="0" applyFill="1" applyBorder="1">
      <alignment vertical="center"/>
    </xf>
    <xf numFmtId="176" fontId="2" fillId="45" borderId="62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9" xfId="0" applyFon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41" borderId="25" xfId="0" applyNumberFormat="1" applyFill="1" applyBorder="1">
      <alignment vertical="center"/>
    </xf>
    <xf numFmtId="176" fontId="0" fillId="5" borderId="25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176" fontId="0" fillId="42" borderId="25" xfId="0" applyNumberFormat="1" applyFill="1" applyBorder="1">
      <alignment vertical="center"/>
    </xf>
    <xf numFmtId="176" fontId="0" fillId="42" borderId="18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workbookViewId="0">
      <selection activeCell="D27" sqref="D27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191" customWidth="1"/>
    <col min="8" max="9" width="12.5" style="141" bestFit="1" customWidth="1"/>
    <col min="10" max="10" width="14.25" style="141" customWidth="1"/>
    <col min="11" max="11" width="14.875" style="197" bestFit="1" customWidth="1"/>
    <col min="12" max="12" width="11.25" style="145" bestFit="1" customWidth="1"/>
    <col min="13" max="13" width="14.25" style="161" bestFit="1" customWidth="1"/>
    <col min="14" max="14" width="16.625" style="160" bestFit="1" customWidth="1"/>
    <col min="15" max="15" width="9.125" style="119" bestFit="1" customWidth="1"/>
    <col min="16" max="16" width="14.25" style="161" bestFit="1" customWidth="1"/>
    <col min="17" max="17" width="16.625" style="208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52"/>
      <c r="B1" s="252"/>
      <c r="C1" s="253"/>
      <c r="D1" s="254" t="s">
        <v>87</v>
      </c>
      <c r="E1" s="255"/>
      <c r="F1" s="255"/>
      <c r="G1" s="255"/>
      <c r="H1" s="259" t="s">
        <v>181</v>
      </c>
      <c r="I1" s="259"/>
      <c r="J1" s="256" t="s">
        <v>171</v>
      </c>
      <c r="K1" s="257"/>
      <c r="L1" s="258"/>
      <c r="M1" s="248" t="s">
        <v>172</v>
      </c>
      <c r="N1" s="249"/>
      <c r="O1" s="249"/>
      <c r="P1" s="250"/>
      <c r="Q1" s="245" t="s">
        <v>184</v>
      </c>
      <c r="R1" s="242" t="s">
        <v>185</v>
      </c>
      <c r="S1" s="243" t="s">
        <v>186</v>
      </c>
    </row>
    <row r="2" spans="1:20" ht="33" x14ac:dyDescent="0.3">
      <c r="A2" s="252"/>
      <c r="B2" s="252"/>
      <c r="C2" s="253"/>
      <c r="D2" s="205" t="s">
        <v>168</v>
      </c>
      <c r="E2" s="199" t="s">
        <v>167</v>
      </c>
      <c r="F2" s="137" t="s">
        <v>173</v>
      </c>
      <c r="G2" s="186" t="s">
        <v>174</v>
      </c>
      <c r="H2" s="198" t="s">
        <v>182</v>
      </c>
      <c r="I2" s="198" t="s">
        <v>183</v>
      </c>
      <c r="J2" s="198" t="s">
        <v>180</v>
      </c>
      <c r="K2" s="192" t="s">
        <v>88</v>
      </c>
      <c r="L2" s="156" t="s">
        <v>14</v>
      </c>
      <c r="M2" s="162" t="s">
        <v>177</v>
      </c>
      <c r="N2" s="158" t="s">
        <v>89</v>
      </c>
      <c r="O2" s="138" t="s">
        <v>14</v>
      </c>
      <c r="P2" s="164" t="s">
        <v>178</v>
      </c>
      <c r="Q2" s="245"/>
      <c r="R2" s="242"/>
      <c r="S2" s="243"/>
    </row>
    <row r="3" spans="1:20" s="26" customFormat="1" x14ac:dyDescent="0.3">
      <c r="A3" s="33" t="s">
        <v>15</v>
      </c>
      <c r="B3" s="33"/>
      <c r="C3" s="34"/>
      <c r="D3" s="118">
        <v>0</v>
      </c>
      <c r="E3" s="200"/>
      <c r="F3" s="139"/>
      <c r="G3" s="187"/>
      <c r="H3" s="139"/>
      <c r="I3" s="139"/>
      <c r="J3" s="139"/>
      <c r="K3" s="193">
        <v>800000</v>
      </c>
      <c r="L3" s="157"/>
      <c r="M3" s="48">
        <v>0</v>
      </c>
      <c r="N3" s="159">
        <v>0</v>
      </c>
      <c r="O3" s="34"/>
      <c r="P3" s="48">
        <v>0</v>
      </c>
      <c r="Q3" s="208"/>
      <c r="R3" s="27"/>
      <c r="S3" s="27"/>
    </row>
    <row r="4" spans="1:20" s="31" customFormat="1" hidden="1" x14ac:dyDescent="0.3">
      <c r="A4" s="31">
        <v>1</v>
      </c>
      <c r="B4" s="251">
        <v>2022</v>
      </c>
      <c r="C4" s="154">
        <v>1</v>
      </c>
      <c r="D4" s="206">
        <v>2500000</v>
      </c>
      <c r="E4" s="201">
        <v>0</v>
      </c>
      <c r="F4" s="141"/>
      <c r="G4" s="188">
        <v>400000</v>
      </c>
      <c r="H4" s="141"/>
      <c r="I4" s="141"/>
      <c r="J4" s="141"/>
      <c r="K4" s="193">
        <f t="shared" ref="K4:K15" si="0" xml:space="preserve"> (K3 + G4) + ((K3 + G4) * O4 )</f>
        <v>1212000</v>
      </c>
      <c r="L4" s="157"/>
      <c r="M4" s="48"/>
      <c r="N4" s="159">
        <v>0</v>
      </c>
      <c r="O4" s="34">
        <v>0.01</v>
      </c>
      <c r="P4" s="33"/>
      <c r="Q4" s="208"/>
      <c r="T4" s="123"/>
    </row>
    <row r="5" spans="1:20" s="31" customFormat="1" hidden="1" x14ac:dyDescent="0.3">
      <c r="B5" s="251"/>
      <c r="C5" s="154">
        <v>2</v>
      </c>
      <c r="D5" s="206">
        <v>2500000</v>
      </c>
      <c r="E5" s="201">
        <v>0</v>
      </c>
      <c r="F5" s="141"/>
      <c r="G5" s="188">
        <v>400000</v>
      </c>
      <c r="H5" s="141"/>
      <c r="I5" s="141"/>
      <c r="J5" s="141"/>
      <c r="K5" s="193">
        <f t="shared" si="0"/>
        <v>1628120</v>
      </c>
      <c r="L5" s="157"/>
      <c r="M5" s="48"/>
      <c r="N5" s="159">
        <v>0</v>
      </c>
      <c r="O5" s="34">
        <v>0.01</v>
      </c>
      <c r="P5" s="33"/>
      <c r="Q5" s="208"/>
      <c r="T5" s="123"/>
    </row>
    <row r="6" spans="1:20" s="31" customFormat="1" hidden="1" x14ac:dyDescent="0.3">
      <c r="B6" s="251"/>
      <c r="C6" s="154">
        <v>3</v>
      </c>
      <c r="D6" s="206">
        <v>2500000</v>
      </c>
      <c r="E6" s="201">
        <v>0</v>
      </c>
      <c r="F6" s="141"/>
      <c r="G6" s="188">
        <v>400000</v>
      </c>
      <c r="H6" s="141"/>
      <c r="I6" s="141"/>
      <c r="J6" s="141"/>
      <c r="K6" s="193">
        <f t="shared" si="0"/>
        <v>2048401.2</v>
      </c>
      <c r="L6" s="157"/>
      <c r="M6" s="48"/>
      <c r="N6" s="159">
        <v>0</v>
      </c>
      <c r="O6" s="34">
        <v>0.01</v>
      </c>
      <c r="P6" s="33"/>
      <c r="Q6" s="208"/>
      <c r="T6" s="123"/>
    </row>
    <row r="7" spans="1:20" s="31" customFormat="1" hidden="1" x14ac:dyDescent="0.3">
      <c r="B7" s="251"/>
      <c r="C7" s="154">
        <v>4</v>
      </c>
      <c r="D7" s="206">
        <v>2500000</v>
      </c>
      <c r="E7" s="201">
        <v>0</v>
      </c>
      <c r="F7" s="141"/>
      <c r="G7" s="188">
        <v>400000</v>
      </c>
      <c r="H7" s="141"/>
      <c r="I7" s="141"/>
      <c r="J7" s="141"/>
      <c r="K7" s="193">
        <f t="shared" si="0"/>
        <v>2472885.2120000003</v>
      </c>
      <c r="L7" s="157"/>
      <c r="M7" s="48"/>
      <c r="N7" s="159">
        <v>0</v>
      </c>
      <c r="O7" s="34">
        <v>0.01</v>
      </c>
      <c r="P7" s="33"/>
      <c r="Q7" s="208"/>
      <c r="T7" s="123"/>
    </row>
    <row r="8" spans="1:20" s="31" customFormat="1" hidden="1" x14ac:dyDescent="0.3">
      <c r="B8" s="251"/>
      <c r="C8" s="154">
        <v>5</v>
      </c>
      <c r="D8" s="206">
        <v>2500000</v>
      </c>
      <c r="E8" s="201">
        <v>1000000</v>
      </c>
      <c r="F8" s="141"/>
      <c r="G8" s="188">
        <v>400000</v>
      </c>
      <c r="H8" s="141"/>
      <c r="I8" s="141"/>
      <c r="J8" s="141"/>
      <c r="K8" s="193">
        <f t="shared" si="0"/>
        <v>2901614.0641200002</v>
      </c>
      <c r="L8" s="157"/>
      <c r="M8" s="48"/>
      <c r="N8" s="159">
        <v>0</v>
      </c>
      <c r="O8" s="34">
        <v>0.01</v>
      </c>
      <c r="P8" s="33"/>
      <c r="Q8" s="208"/>
      <c r="T8" s="123"/>
    </row>
    <row r="9" spans="1:20" s="31" customFormat="1" hidden="1" x14ac:dyDescent="0.3">
      <c r="B9" s="251"/>
      <c r="C9" s="154">
        <v>6</v>
      </c>
      <c r="D9" s="206">
        <v>2500000</v>
      </c>
      <c r="E9" s="201">
        <v>0</v>
      </c>
      <c r="F9" s="141"/>
      <c r="G9" s="188">
        <v>400000</v>
      </c>
      <c r="H9" s="141"/>
      <c r="I9" s="141"/>
      <c r="J9" s="141"/>
      <c r="K9" s="193">
        <f t="shared" si="0"/>
        <v>3334630.2047612001</v>
      </c>
      <c r="L9" s="157"/>
      <c r="M9" s="48"/>
      <c r="N9" s="159">
        <v>0</v>
      </c>
      <c r="O9" s="34">
        <v>0.01</v>
      </c>
      <c r="P9" s="33"/>
      <c r="Q9" s="208"/>
      <c r="T9" s="123"/>
    </row>
    <row r="10" spans="1:20" s="31" customFormat="1" hidden="1" x14ac:dyDescent="0.3">
      <c r="B10" s="251"/>
      <c r="C10" s="154">
        <v>7</v>
      </c>
      <c r="D10" s="206">
        <v>2500000</v>
      </c>
      <c r="E10" s="201">
        <v>600000</v>
      </c>
      <c r="F10" s="141"/>
      <c r="G10" s="188">
        <v>400000</v>
      </c>
      <c r="H10" s="141"/>
      <c r="I10" s="141"/>
      <c r="J10" s="141"/>
      <c r="K10" s="193">
        <f t="shared" si="0"/>
        <v>3771976.5068088123</v>
      </c>
      <c r="L10" s="157"/>
      <c r="M10" s="48"/>
      <c r="N10" s="159">
        <v>0</v>
      </c>
      <c r="O10" s="34">
        <v>0.01</v>
      </c>
      <c r="P10" s="33"/>
      <c r="Q10" s="208"/>
      <c r="T10" s="123"/>
    </row>
    <row r="11" spans="1:20" s="31" customFormat="1" hidden="1" x14ac:dyDescent="0.3">
      <c r="B11" s="251"/>
      <c r="C11" s="154">
        <v>8</v>
      </c>
      <c r="D11" s="206">
        <v>2500000</v>
      </c>
      <c r="E11" s="201">
        <v>5056544</v>
      </c>
      <c r="F11" s="141"/>
      <c r="G11" s="188">
        <v>400000</v>
      </c>
      <c r="H11" s="141"/>
      <c r="I11" s="141"/>
      <c r="J11" s="141"/>
      <c r="K11" s="193">
        <f t="shared" si="0"/>
        <v>4213696.2718769005</v>
      </c>
      <c r="L11" s="157"/>
      <c r="M11" s="48"/>
      <c r="N11" s="159">
        <v>0</v>
      </c>
      <c r="O11" s="34">
        <v>0.01</v>
      </c>
      <c r="P11" s="33"/>
      <c r="Q11" s="208"/>
      <c r="T11" s="123"/>
    </row>
    <row r="12" spans="1:20" s="31" customFormat="1" hidden="1" x14ac:dyDescent="0.3">
      <c r="B12" s="251"/>
      <c r="C12" s="154">
        <v>9</v>
      </c>
      <c r="D12" s="206">
        <v>1800000</v>
      </c>
      <c r="E12" s="201">
        <v>1600000</v>
      </c>
      <c r="F12" s="141"/>
      <c r="G12" s="188">
        <v>400000</v>
      </c>
      <c r="H12" s="141"/>
      <c r="I12" s="141"/>
      <c r="J12" s="141"/>
      <c r="K12" s="193">
        <f t="shared" si="0"/>
        <v>4696742.8047706848</v>
      </c>
      <c r="L12" s="157"/>
      <c r="M12" s="48"/>
      <c r="N12" s="159">
        <v>0</v>
      </c>
      <c r="O12" s="34">
        <v>1.7999999999999999E-2</v>
      </c>
      <c r="P12" s="33"/>
      <c r="Q12" s="208"/>
      <c r="T12" s="123"/>
    </row>
    <row r="13" spans="1:20" s="31" customFormat="1" hidden="1" x14ac:dyDescent="0.3">
      <c r="B13" s="251"/>
      <c r="C13" s="154">
        <v>10</v>
      </c>
      <c r="D13" s="206">
        <v>4500000</v>
      </c>
      <c r="E13" s="201">
        <v>3700000</v>
      </c>
      <c r="F13" s="141"/>
      <c r="G13" s="188">
        <v>400000</v>
      </c>
      <c r="H13" s="141"/>
      <c r="I13" s="141"/>
      <c r="J13" s="141"/>
      <c r="K13" s="193">
        <f t="shared" si="0"/>
        <v>4638035.9523413228</v>
      </c>
      <c r="L13" s="157"/>
      <c r="M13" s="48"/>
      <c r="N13" s="159">
        <v>0</v>
      </c>
      <c r="O13" s="34">
        <v>-0.09</v>
      </c>
      <c r="P13" s="33"/>
      <c r="Q13" s="208"/>
      <c r="T13" s="123"/>
    </row>
    <row r="14" spans="1:20" s="32" customFormat="1" ht="15.75" hidden="1" customHeight="1" thickBot="1" x14ac:dyDescent="0.3">
      <c r="A14" s="31"/>
      <c r="B14" s="251"/>
      <c r="C14" s="154">
        <v>11</v>
      </c>
      <c r="D14" s="206">
        <v>3500000</v>
      </c>
      <c r="E14" s="201">
        <v>0</v>
      </c>
      <c r="F14" s="141"/>
      <c r="G14" s="188">
        <v>400000</v>
      </c>
      <c r="H14" s="141"/>
      <c r="I14" s="141"/>
      <c r="J14" s="141"/>
      <c r="K14" s="193">
        <f t="shared" si="0"/>
        <v>5128720.5994834667</v>
      </c>
      <c r="L14" s="157"/>
      <c r="M14" s="48"/>
      <c r="N14" s="159">
        <v>0</v>
      </c>
      <c r="O14" s="34">
        <v>1.7999999999999999E-2</v>
      </c>
      <c r="P14" s="33"/>
      <c r="Q14" s="208"/>
      <c r="R14" s="31"/>
      <c r="S14" s="31"/>
      <c r="T14" s="124"/>
    </row>
    <row r="15" spans="1:20" s="30" customFormat="1" ht="17.25" hidden="1" thickBot="1" x14ac:dyDescent="0.35">
      <c r="A15" s="49"/>
      <c r="B15" s="251"/>
      <c r="C15" s="155">
        <v>12</v>
      </c>
      <c r="D15" s="206">
        <v>2500000</v>
      </c>
      <c r="E15" s="202">
        <v>1000000</v>
      </c>
      <c r="F15" s="142"/>
      <c r="G15" s="189">
        <v>400000</v>
      </c>
      <c r="H15" s="142"/>
      <c r="I15" s="142"/>
      <c r="J15" s="142"/>
      <c r="K15" s="159">
        <f t="shared" si="0"/>
        <v>5241227.1283103265</v>
      </c>
      <c r="L15" s="157"/>
      <c r="M15" s="48"/>
      <c r="N15" s="159">
        <v>0</v>
      </c>
      <c r="O15" s="163">
        <v>-5.1999999999999998E-2</v>
      </c>
      <c r="P15" s="118"/>
      <c r="Q15" s="208"/>
      <c r="R15" s="49"/>
      <c r="S15" s="49"/>
      <c r="T15" s="47"/>
    </row>
    <row r="16" spans="1:20" s="44" customFormat="1" x14ac:dyDescent="0.3">
      <c r="A16" s="31">
        <v>2</v>
      </c>
      <c r="B16" s="246">
        <v>2023</v>
      </c>
      <c r="C16" s="154">
        <v>1</v>
      </c>
      <c r="D16" s="207">
        <v>2500000</v>
      </c>
      <c r="E16" s="201">
        <v>0</v>
      </c>
      <c r="F16" s="140"/>
      <c r="G16" s="190">
        <v>400000</v>
      </c>
      <c r="H16" s="140"/>
      <c r="I16" s="140"/>
      <c r="J16" s="140"/>
      <c r="K16" s="168">
        <f xml:space="preserve"> (K15 + 400000) + ((K15 + 400000) * O16 )</f>
        <v>5906364.8033409119</v>
      </c>
      <c r="L16" s="170"/>
      <c r="M16" s="167">
        <v>0</v>
      </c>
      <c r="N16" s="168">
        <v>0</v>
      </c>
      <c r="O16" s="169">
        <v>4.7E-2</v>
      </c>
      <c r="P16" s="171"/>
      <c r="Q16" s="171"/>
      <c r="R16" s="31"/>
      <c r="S16" s="31"/>
      <c r="T16" s="125"/>
    </row>
    <row r="17" spans="1:20" s="31" customFormat="1" x14ac:dyDescent="0.3">
      <c r="B17" s="246"/>
      <c r="C17" s="154">
        <v>2</v>
      </c>
      <c r="D17" s="207">
        <v>2500000</v>
      </c>
      <c r="E17" s="201">
        <v>0</v>
      </c>
      <c r="F17" s="140"/>
      <c r="G17" s="190">
        <v>400000</v>
      </c>
      <c r="H17" s="140"/>
      <c r="I17" s="140"/>
      <c r="J17" s="140"/>
      <c r="K17" s="168">
        <f xml:space="preserve"> (K16 + 400000) + ((K16 + 400000) * O17 )</f>
        <v>6325283.8977509346</v>
      </c>
      <c r="L17" s="170"/>
      <c r="M17" s="167">
        <v>0</v>
      </c>
      <c r="N17" s="168">
        <v>0</v>
      </c>
      <c r="O17" s="169">
        <v>3.0000000000000001E-3</v>
      </c>
      <c r="P17" s="171"/>
      <c r="Q17" s="171"/>
      <c r="T17" s="123"/>
    </row>
    <row r="18" spans="1:20" s="31" customFormat="1" x14ac:dyDescent="0.3">
      <c r="B18" s="246"/>
      <c r="C18" s="154">
        <v>3</v>
      </c>
      <c r="D18" s="207">
        <v>2500000</v>
      </c>
      <c r="E18" s="201">
        <v>0</v>
      </c>
      <c r="F18" s="140"/>
      <c r="G18" s="190">
        <v>400000</v>
      </c>
      <c r="H18" s="140"/>
      <c r="I18" s="140"/>
      <c r="J18" s="140"/>
      <c r="K18" s="168">
        <f xml:space="preserve"> (K17 + 400000) + ((K17 + 400000) * O18 )</f>
        <v>6557151.8003071612</v>
      </c>
      <c r="L18" s="170"/>
      <c r="M18" s="167">
        <v>0</v>
      </c>
      <c r="N18" s="168">
        <v>19000000</v>
      </c>
      <c r="O18" s="169">
        <v>-2.5000000000000001E-2</v>
      </c>
      <c r="P18" s="171"/>
      <c r="Q18" s="171"/>
      <c r="T18" s="123"/>
    </row>
    <row r="19" spans="1:20" s="31" customFormat="1" x14ac:dyDescent="0.3">
      <c r="B19" s="246"/>
      <c r="C19" s="154">
        <v>4</v>
      </c>
      <c r="D19" s="207">
        <v>500000</v>
      </c>
      <c r="E19" s="201">
        <v>0</v>
      </c>
      <c r="F19" s="140"/>
      <c r="G19" s="190">
        <v>400000</v>
      </c>
      <c r="H19" s="140"/>
      <c r="I19" s="140"/>
      <c r="J19" s="140"/>
      <c r="K19" s="168">
        <f xml:space="preserve"> (K18 + 400000) + ((K18 + 400000) * O19 )</f>
        <v>6365793.8972810525</v>
      </c>
      <c r="L19" s="170"/>
      <c r="M19" s="167">
        <v>0</v>
      </c>
      <c r="N19" s="168">
        <f xml:space="preserve"> (N18 + D19 - E19 - M19) + ((N18 + D19 - E19 - M19) * O19)</f>
        <v>17842500</v>
      </c>
      <c r="O19" s="169">
        <v>-8.5000000000000006E-2</v>
      </c>
      <c r="P19" s="171"/>
      <c r="Q19" s="171"/>
      <c r="T19" s="123"/>
    </row>
    <row r="20" spans="1:20" s="31" customFormat="1" x14ac:dyDescent="0.3">
      <c r="B20" s="246"/>
      <c r="C20" s="154">
        <v>5</v>
      </c>
      <c r="D20" s="207">
        <v>100000</v>
      </c>
      <c r="E20" s="201">
        <v>0</v>
      </c>
      <c r="F20" s="140">
        <v>100000</v>
      </c>
      <c r="G20" s="190">
        <v>400000</v>
      </c>
      <c r="H20" s="140"/>
      <c r="I20" s="140"/>
      <c r="J20" s="140"/>
      <c r="K20" s="168">
        <f xml:space="preserve"> (K19 + G20 + F20) + ((K19 + G20 + F20) * L20 )</f>
        <v>7957455.1269487403</v>
      </c>
      <c r="L20" s="166">
        <v>0.159</v>
      </c>
      <c r="M20" s="167">
        <v>0</v>
      </c>
      <c r="N20" s="168">
        <f xml:space="preserve"> (N19 + D20 - E20 - M20) + ((N19 + D20 - E20 - M20) * O20)</f>
        <v>16148250</v>
      </c>
      <c r="O20" s="169">
        <v>-0.1</v>
      </c>
      <c r="P20" s="167">
        <f xml:space="preserve"> M20 + N20</f>
        <v>16148250</v>
      </c>
      <c r="Q20" s="165">
        <f xml:space="preserve"> K20 + P20</f>
        <v>24105705.12694874</v>
      </c>
      <c r="T20" s="123"/>
    </row>
    <row r="21" spans="1:20" s="31" customFormat="1" x14ac:dyDescent="0.3">
      <c r="B21" s="246"/>
      <c r="C21" s="154">
        <v>6</v>
      </c>
      <c r="D21" s="207">
        <v>15000000</v>
      </c>
      <c r="E21" s="201">
        <v>0</v>
      </c>
      <c r="F21" s="140">
        <v>750000</v>
      </c>
      <c r="G21" s="190">
        <v>500000</v>
      </c>
      <c r="H21" s="140"/>
      <c r="I21" s="140"/>
      <c r="J21" s="140"/>
      <c r="K21" s="168">
        <f xml:space="preserve"> (K20 + G21 + F21) + ((K20 + G21 + F21) * L21 )</f>
        <v>9373189.319233818</v>
      </c>
      <c r="L21" s="166">
        <v>1.7999999999999999E-2</v>
      </c>
      <c r="M21" s="167">
        <v>50000</v>
      </c>
      <c r="N21" s="168">
        <f xml:space="preserve"> (N20 + D21 - E21 - M21) + ((N20 + D21 - E21 - M21) * O21)</f>
        <v>36073970</v>
      </c>
      <c r="O21" s="169">
        <v>0.16</v>
      </c>
      <c r="P21" s="167">
        <f xml:space="preserve"> M21 + N21</f>
        <v>36123970</v>
      </c>
      <c r="Q21" s="165">
        <f xml:space="preserve"> K21 + P21</f>
        <v>45497159.31923382</v>
      </c>
      <c r="T21" s="123"/>
    </row>
    <row r="22" spans="1:20" s="31" customFormat="1" x14ac:dyDescent="0.3">
      <c r="B22" s="246"/>
      <c r="C22" s="154">
        <v>7</v>
      </c>
      <c r="D22" s="207">
        <v>700000</v>
      </c>
      <c r="E22" s="201">
        <v>0</v>
      </c>
      <c r="F22" s="140">
        <v>300000</v>
      </c>
      <c r="G22" s="190">
        <v>500000</v>
      </c>
      <c r="H22" s="140"/>
      <c r="I22" s="140"/>
      <c r="J22" s="140"/>
      <c r="K22" s="168">
        <f t="shared" ref="K22:K85" si="1" xml:space="preserve"> (K21 + G22 + F22) + ((K21 + G22 + F22) * L22 )</f>
        <v>10356306.726980027</v>
      </c>
      <c r="L22" s="166">
        <v>1.7999999999999999E-2</v>
      </c>
      <c r="M22" s="167">
        <v>100000</v>
      </c>
      <c r="N22" s="168">
        <f xml:space="preserve"> (N21 + D22 - E22 - M22) + ((N21 + D22 - E22 - M22) * O22)</f>
        <v>39607887.600000001</v>
      </c>
      <c r="O22" s="169">
        <v>0.08</v>
      </c>
      <c r="P22" s="167">
        <f t="shared" ref="P22:P85" si="2" xml:space="preserve"> M22 + N22</f>
        <v>39707887.600000001</v>
      </c>
      <c r="Q22" s="165">
        <f t="shared" ref="Q22:Q85" si="3" xml:space="preserve"> K22 + P22</f>
        <v>50064194.326980025</v>
      </c>
      <c r="T22" s="123"/>
    </row>
    <row r="23" spans="1:20" s="31" customFormat="1" x14ac:dyDescent="0.3">
      <c r="B23" s="246"/>
      <c r="C23" s="154">
        <v>8</v>
      </c>
      <c r="D23" s="207">
        <v>1100000</v>
      </c>
      <c r="E23" s="201">
        <v>17450000</v>
      </c>
      <c r="F23" s="140">
        <v>300000</v>
      </c>
      <c r="G23" s="190">
        <v>100000</v>
      </c>
      <c r="H23" s="140"/>
      <c r="I23" s="140"/>
      <c r="J23" s="140"/>
      <c r="K23" s="168">
        <f t="shared" si="1"/>
        <v>10853113.487522848</v>
      </c>
      <c r="L23" s="166">
        <v>8.9999999999999993E-3</v>
      </c>
      <c r="M23" s="167">
        <v>50000</v>
      </c>
      <c r="N23" s="168">
        <f xml:space="preserve"> (N22 + D23 - E23 - M23) + ((N22 + D23 - E23 - M23) * O23)</f>
        <v>19494625.584000003</v>
      </c>
      <c r="O23" s="169">
        <v>-0.16</v>
      </c>
      <c r="P23" s="167">
        <f t="shared" si="2"/>
        <v>19544625.584000003</v>
      </c>
      <c r="Q23" s="165">
        <f t="shared" si="3"/>
        <v>30397739.071522851</v>
      </c>
      <c r="T23" s="123"/>
    </row>
    <row r="24" spans="1:20" s="31" customFormat="1" x14ac:dyDescent="0.3">
      <c r="B24" s="246"/>
      <c r="C24" s="154">
        <v>9</v>
      </c>
      <c r="D24" s="207">
        <v>1100000</v>
      </c>
      <c r="E24" s="201">
        <v>0</v>
      </c>
      <c r="F24" s="140">
        <v>300000</v>
      </c>
      <c r="G24" s="190">
        <v>100000</v>
      </c>
      <c r="H24" s="140"/>
      <c r="I24" s="140"/>
      <c r="J24" s="140"/>
      <c r="K24" s="168">
        <f t="shared" si="1"/>
        <v>11050557.444747437</v>
      </c>
      <c r="L24" s="166">
        <v>-1.7999999999999999E-2</v>
      </c>
      <c r="M24" s="167">
        <v>50000</v>
      </c>
      <c r="N24" s="168">
        <f t="shared" ref="N24:N87" si="4" xml:space="preserve"> (N23 + D24 - E24 - M24) + ((N23 + D24 - E24 - M24) * O24)</f>
        <v>15203022.932160001</v>
      </c>
      <c r="O24" s="169">
        <v>-0.26</v>
      </c>
      <c r="P24" s="167">
        <f t="shared" si="2"/>
        <v>15253022.932160001</v>
      </c>
      <c r="Q24" s="165">
        <f t="shared" si="3"/>
        <v>26303580.376907438</v>
      </c>
      <c r="T24" s="123"/>
    </row>
    <row r="25" spans="1:20" s="31" customFormat="1" x14ac:dyDescent="0.3">
      <c r="B25" s="246"/>
      <c r="C25" s="154">
        <v>10</v>
      </c>
      <c r="D25" s="207">
        <v>7100000</v>
      </c>
      <c r="E25" s="201">
        <v>0</v>
      </c>
      <c r="F25" s="140">
        <v>300000</v>
      </c>
      <c r="G25" s="190">
        <v>100000</v>
      </c>
      <c r="H25" s="140">
        <v>16000000</v>
      </c>
      <c r="I25" s="140">
        <v>70000000</v>
      </c>
      <c r="J25" s="140">
        <v>54000000</v>
      </c>
      <c r="K25" s="168">
        <f t="shared" si="1"/>
        <v>11656667.478752891</v>
      </c>
      <c r="L25" s="166">
        <v>1.7999999999999999E-2</v>
      </c>
      <c r="M25" s="167">
        <v>50000</v>
      </c>
      <c r="N25" s="168">
        <f t="shared" si="4"/>
        <v>14241934.6765824</v>
      </c>
      <c r="O25" s="169">
        <v>-0.36</v>
      </c>
      <c r="P25" s="167">
        <f t="shared" si="2"/>
        <v>14291934.6765824</v>
      </c>
      <c r="Q25" s="165">
        <f t="shared" si="3"/>
        <v>25948602.155335292</v>
      </c>
      <c r="R25" s="140">
        <f xml:space="preserve"> H25 + I25</f>
        <v>86000000</v>
      </c>
      <c r="S25" s="140">
        <f xml:space="preserve"> J25 + Q25</f>
        <v>79948602.155335292</v>
      </c>
      <c r="T25" s="123"/>
    </row>
    <row r="26" spans="1:20" s="32" customFormat="1" ht="17.25" thickBot="1" x14ac:dyDescent="0.35">
      <c r="A26" s="31"/>
      <c r="B26" s="246"/>
      <c r="C26" s="154">
        <v>11</v>
      </c>
      <c r="D26" s="207">
        <v>4000000</v>
      </c>
      <c r="E26" s="201">
        <v>0</v>
      </c>
      <c r="F26" s="140">
        <v>300000</v>
      </c>
      <c r="G26" s="190">
        <v>100000</v>
      </c>
      <c r="H26" s="140">
        <v>10600000</v>
      </c>
      <c r="I26" s="140">
        <v>70000000</v>
      </c>
      <c r="J26" s="140">
        <v>54000000</v>
      </c>
      <c r="K26" s="168">
        <f t="shared" si="1"/>
        <v>11839647.464135339</v>
      </c>
      <c r="L26" s="166">
        <v>-1.7999999999999999E-2</v>
      </c>
      <c r="M26" s="167">
        <v>50000</v>
      </c>
      <c r="N26" s="168">
        <f t="shared" si="4"/>
        <v>11824757.53977856</v>
      </c>
      <c r="O26" s="169">
        <v>-0.35</v>
      </c>
      <c r="P26" s="167">
        <f t="shared" si="2"/>
        <v>11874757.53977856</v>
      </c>
      <c r="Q26" s="165">
        <f t="shared" si="3"/>
        <v>23714405.003913902</v>
      </c>
      <c r="R26" s="140">
        <f xml:space="preserve"> H26 + I26</f>
        <v>80600000</v>
      </c>
      <c r="S26" s="140">
        <f xml:space="preserve"> J26 + Q26</f>
        <v>77714405.003913909</v>
      </c>
      <c r="T26" s="124"/>
    </row>
    <row r="27" spans="1:20" s="232" customFormat="1" ht="17.25" thickBot="1" x14ac:dyDescent="0.35">
      <c r="A27" s="220"/>
      <c r="B27" s="246"/>
      <c r="C27" s="221">
        <v>12</v>
      </c>
      <c r="D27" s="222">
        <v>1100000</v>
      </c>
      <c r="E27" s="223">
        <v>0</v>
      </c>
      <c r="F27" s="224">
        <v>300000</v>
      </c>
      <c r="G27" s="225">
        <v>100000</v>
      </c>
      <c r="H27" s="141">
        <v>10600000</v>
      </c>
      <c r="I27" s="224">
        <v>70000000</v>
      </c>
      <c r="J27" s="224">
        <v>54000000</v>
      </c>
      <c r="K27" s="226">
        <f t="shared" si="1"/>
        <v>12459961.118489776</v>
      </c>
      <c r="L27" s="227">
        <v>1.7999999999999999E-2</v>
      </c>
      <c r="M27" s="228">
        <v>50000</v>
      </c>
      <c r="N27" s="226">
        <f t="shared" si="4"/>
        <v>13106503.175494574</v>
      </c>
      <c r="O27" s="229">
        <v>1.7999999999999999E-2</v>
      </c>
      <c r="P27" s="228">
        <f t="shared" si="2"/>
        <v>13156503.175494574</v>
      </c>
      <c r="Q27" s="230">
        <f t="shared" si="3"/>
        <v>25616464.29398435</v>
      </c>
      <c r="R27" s="224">
        <f t="shared" ref="R27:R90" si="5" xml:space="preserve"> H27 + I27</f>
        <v>80600000</v>
      </c>
      <c r="S27" s="224">
        <f t="shared" ref="S27:S90" si="6" xml:space="preserve"> J27 + Q27</f>
        <v>79616464.293984354</v>
      </c>
      <c r="T27" s="231"/>
    </row>
    <row r="28" spans="1:20" s="35" customFormat="1" x14ac:dyDescent="0.3">
      <c r="A28" s="35">
        <v>3</v>
      </c>
      <c r="B28" s="247">
        <v>2024</v>
      </c>
      <c r="C28" s="36">
        <v>1</v>
      </c>
      <c r="D28" s="222">
        <v>1100000</v>
      </c>
      <c r="E28" s="203">
        <v>0</v>
      </c>
      <c r="F28" s="141">
        <v>300000</v>
      </c>
      <c r="G28" s="188">
        <v>100000</v>
      </c>
      <c r="H28" s="141">
        <v>10600000</v>
      </c>
      <c r="I28" s="141">
        <v>70000000</v>
      </c>
      <c r="J28" s="141">
        <v>54000000</v>
      </c>
      <c r="K28" s="194">
        <f t="shared" si="1"/>
        <v>13091440.418622592</v>
      </c>
      <c r="L28" s="144">
        <v>1.7999999999999999E-2</v>
      </c>
      <c r="M28" s="48">
        <v>50000</v>
      </c>
      <c r="N28" s="159">
        <f t="shared" si="4"/>
        <v>14213129.188196553</v>
      </c>
      <c r="O28" s="120">
        <v>4.0000000000000001E-3</v>
      </c>
      <c r="P28" s="48">
        <f t="shared" si="2"/>
        <v>14263129.188196553</v>
      </c>
      <c r="Q28" s="209">
        <f t="shared" si="3"/>
        <v>27354569.606819145</v>
      </c>
      <c r="R28" s="143">
        <f t="shared" si="5"/>
        <v>80600000</v>
      </c>
      <c r="S28" s="143">
        <f t="shared" si="6"/>
        <v>81354569.606819153</v>
      </c>
      <c r="T28" s="128"/>
    </row>
    <row r="29" spans="1:20" s="41" customFormat="1" x14ac:dyDescent="0.3">
      <c r="B29" s="246"/>
      <c r="C29" s="42">
        <v>2</v>
      </c>
      <c r="D29" s="222">
        <v>1100000</v>
      </c>
      <c r="E29" s="203">
        <v>0</v>
      </c>
      <c r="F29" s="141">
        <v>300000</v>
      </c>
      <c r="G29" s="188">
        <v>100000</v>
      </c>
      <c r="H29" s="141">
        <v>10600000</v>
      </c>
      <c r="I29" s="141">
        <v>70000000</v>
      </c>
      <c r="J29" s="141">
        <v>54000000</v>
      </c>
      <c r="K29" s="195">
        <f t="shared" si="1"/>
        <v>13734286.346157799</v>
      </c>
      <c r="L29" s="144">
        <v>1.7999999999999999E-2</v>
      </c>
      <c r="M29" s="48">
        <v>50000</v>
      </c>
      <c r="N29" s="159">
        <f t="shared" si="4"/>
        <v>15537865.51358409</v>
      </c>
      <c r="O29" s="34">
        <v>1.7999999999999999E-2</v>
      </c>
      <c r="P29" s="48">
        <f t="shared" si="2"/>
        <v>15587865.51358409</v>
      </c>
      <c r="Q29" s="209">
        <f t="shared" si="3"/>
        <v>29322151.859741889</v>
      </c>
      <c r="R29" s="143">
        <f t="shared" si="5"/>
        <v>80600000</v>
      </c>
      <c r="S29" s="143">
        <f t="shared" si="6"/>
        <v>83322151.859741896</v>
      </c>
      <c r="T29" s="129"/>
    </row>
    <row r="30" spans="1:20" s="27" customFormat="1" x14ac:dyDescent="0.3">
      <c r="B30" s="246"/>
      <c r="C30" s="37">
        <v>3</v>
      </c>
      <c r="D30" s="222">
        <v>1100000</v>
      </c>
      <c r="E30" s="203">
        <v>0</v>
      </c>
      <c r="F30" s="141">
        <v>300000</v>
      </c>
      <c r="G30" s="188">
        <v>100000</v>
      </c>
      <c r="H30" s="141">
        <v>10600000</v>
      </c>
      <c r="I30" s="141">
        <v>70000000</v>
      </c>
      <c r="J30" s="141">
        <v>54000000</v>
      </c>
      <c r="K30" s="195">
        <f t="shared" si="1"/>
        <v>14388703.500388639</v>
      </c>
      <c r="L30" s="144">
        <v>1.7999999999999999E-2</v>
      </c>
      <c r="M30" s="48">
        <v>50000</v>
      </c>
      <c r="N30" s="159">
        <f t="shared" si="4"/>
        <v>16886447.092828605</v>
      </c>
      <c r="O30" s="34">
        <v>1.7999999999999999E-2</v>
      </c>
      <c r="P30" s="48">
        <f t="shared" si="2"/>
        <v>16936447.092828605</v>
      </c>
      <c r="Q30" s="209">
        <f t="shared" si="3"/>
        <v>31325150.593217246</v>
      </c>
      <c r="R30" s="143">
        <f t="shared" si="5"/>
        <v>80600000</v>
      </c>
      <c r="S30" s="143">
        <f t="shared" si="6"/>
        <v>85325150.593217254</v>
      </c>
      <c r="T30" s="126"/>
    </row>
    <row r="31" spans="1:20" s="27" customFormat="1" x14ac:dyDescent="0.3">
      <c r="B31" s="246"/>
      <c r="C31" s="37">
        <v>4</v>
      </c>
      <c r="D31" s="222">
        <v>1100000</v>
      </c>
      <c r="E31" s="203">
        <v>0</v>
      </c>
      <c r="F31" s="141">
        <v>300000</v>
      </c>
      <c r="G31" s="188">
        <v>100000</v>
      </c>
      <c r="H31" s="141">
        <v>10600000</v>
      </c>
      <c r="I31" s="141">
        <v>70000000</v>
      </c>
      <c r="J31" s="141">
        <v>54000000</v>
      </c>
      <c r="K31" s="195">
        <f t="shared" si="1"/>
        <v>15054900.163395634</v>
      </c>
      <c r="L31" s="144">
        <v>1.7999999999999999E-2</v>
      </c>
      <c r="M31" s="48">
        <v>50000</v>
      </c>
      <c r="N31" s="159">
        <f t="shared" si="4"/>
        <v>18259303.140499521</v>
      </c>
      <c r="O31" s="34">
        <v>1.7999999999999999E-2</v>
      </c>
      <c r="P31" s="48">
        <f t="shared" si="2"/>
        <v>18309303.140499521</v>
      </c>
      <c r="Q31" s="209">
        <f t="shared" si="3"/>
        <v>33364203.303895153</v>
      </c>
      <c r="R31" s="143">
        <f t="shared" si="5"/>
        <v>80600000</v>
      </c>
      <c r="S31" s="143">
        <f t="shared" si="6"/>
        <v>87364203.303895146</v>
      </c>
      <c r="T31" s="126"/>
    </row>
    <row r="32" spans="1:20" s="27" customFormat="1" x14ac:dyDescent="0.3">
      <c r="B32" s="246"/>
      <c r="C32" s="37">
        <v>5</v>
      </c>
      <c r="D32" s="222">
        <v>1100000</v>
      </c>
      <c r="E32" s="203">
        <v>0</v>
      </c>
      <c r="F32" s="141">
        <v>300000</v>
      </c>
      <c r="G32" s="188">
        <v>100000</v>
      </c>
      <c r="H32" s="141">
        <v>10600000</v>
      </c>
      <c r="I32" s="141">
        <v>70000000</v>
      </c>
      <c r="J32" s="141">
        <v>54000000</v>
      </c>
      <c r="K32" s="195">
        <f t="shared" si="1"/>
        <v>15733088.366336755</v>
      </c>
      <c r="L32" s="144">
        <v>1.7999999999999999E-2</v>
      </c>
      <c r="M32" s="48">
        <v>50000</v>
      </c>
      <c r="N32" s="159">
        <f t="shared" si="4"/>
        <v>19656870.597028513</v>
      </c>
      <c r="O32" s="34">
        <v>1.7999999999999999E-2</v>
      </c>
      <c r="P32" s="48">
        <f t="shared" si="2"/>
        <v>19706870.597028513</v>
      </c>
      <c r="Q32" s="209">
        <f t="shared" si="3"/>
        <v>35439958.963365272</v>
      </c>
      <c r="R32" s="143">
        <f t="shared" si="5"/>
        <v>80600000</v>
      </c>
      <c r="S32" s="143">
        <f t="shared" si="6"/>
        <v>89439958.963365272</v>
      </c>
      <c r="T32" s="126"/>
    </row>
    <row r="33" spans="1:20" s="27" customFormat="1" x14ac:dyDescent="0.3">
      <c r="B33" s="246"/>
      <c r="C33" s="37">
        <v>6</v>
      </c>
      <c r="D33" s="222">
        <v>1100000</v>
      </c>
      <c r="E33" s="203">
        <v>0</v>
      </c>
      <c r="F33" s="141">
        <v>300000</v>
      </c>
      <c r="G33" s="188">
        <v>100000</v>
      </c>
      <c r="H33" s="141">
        <v>10600000</v>
      </c>
      <c r="I33" s="141">
        <v>70000000</v>
      </c>
      <c r="J33" s="141">
        <v>54000000</v>
      </c>
      <c r="K33" s="195">
        <f t="shared" si="1"/>
        <v>16423483.956930816</v>
      </c>
      <c r="L33" s="144">
        <v>1.7999999999999999E-2</v>
      </c>
      <c r="M33" s="48">
        <v>50000</v>
      </c>
      <c r="N33" s="159">
        <f t="shared" si="4"/>
        <v>21079594.267775025</v>
      </c>
      <c r="O33" s="34">
        <v>1.7999999999999999E-2</v>
      </c>
      <c r="P33" s="48">
        <f t="shared" si="2"/>
        <v>21129594.267775025</v>
      </c>
      <c r="Q33" s="209">
        <f t="shared" si="3"/>
        <v>37553078.224705845</v>
      </c>
      <c r="R33" s="143">
        <f t="shared" si="5"/>
        <v>80600000</v>
      </c>
      <c r="S33" s="143">
        <f t="shared" si="6"/>
        <v>91553078.224705845</v>
      </c>
      <c r="T33" s="126"/>
    </row>
    <row r="34" spans="1:20" s="27" customFormat="1" x14ac:dyDescent="0.3">
      <c r="B34" s="246"/>
      <c r="C34" s="37">
        <v>7</v>
      </c>
      <c r="D34" s="222">
        <v>1100000</v>
      </c>
      <c r="E34" s="203">
        <v>0</v>
      </c>
      <c r="F34" s="141">
        <v>300000</v>
      </c>
      <c r="G34" s="188">
        <v>100000</v>
      </c>
      <c r="H34" s="141">
        <v>10600000</v>
      </c>
      <c r="I34" s="141">
        <v>70000000</v>
      </c>
      <c r="J34" s="141">
        <v>54000000</v>
      </c>
      <c r="K34" s="195">
        <f t="shared" si="1"/>
        <v>17126306.66815557</v>
      </c>
      <c r="L34" s="144">
        <v>1.7999999999999999E-2</v>
      </c>
      <c r="M34" s="48">
        <v>50000</v>
      </c>
      <c r="N34" s="159">
        <f t="shared" si="4"/>
        <v>22527926.964594975</v>
      </c>
      <c r="O34" s="34">
        <v>1.7999999999999999E-2</v>
      </c>
      <c r="P34" s="48">
        <f t="shared" si="2"/>
        <v>22577926.964594975</v>
      </c>
      <c r="Q34" s="209">
        <f t="shared" si="3"/>
        <v>39704233.632750541</v>
      </c>
      <c r="R34" s="143">
        <f t="shared" si="5"/>
        <v>80600000</v>
      </c>
      <c r="S34" s="143">
        <f t="shared" si="6"/>
        <v>93704233.632750541</v>
      </c>
      <c r="T34" s="126"/>
    </row>
    <row r="35" spans="1:20" s="27" customFormat="1" x14ac:dyDescent="0.3">
      <c r="B35" s="246"/>
      <c r="C35" s="37">
        <v>8</v>
      </c>
      <c r="D35" s="222">
        <v>1100000</v>
      </c>
      <c r="E35" s="203">
        <v>0</v>
      </c>
      <c r="F35" s="141">
        <v>300000</v>
      </c>
      <c r="G35" s="188">
        <v>100000</v>
      </c>
      <c r="H35" s="141">
        <v>10600000</v>
      </c>
      <c r="I35" s="141">
        <v>70000000</v>
      </c>
      <c r="J35" s="141">
        <v>54000000</v>
      </c>
      <c r="K35" s="195">
        <f t="shared" si="1"/>
        <v>17841780.188182369</v>
      </c>
      <c r="L35" s="144">
        <v>1.7999999999999999E-2</v>
      </c>
      <c r="M35" s="48">
        <v>50000</v>
      </c>
      <c r="N35" s="159">
        <f t="shared" si="4"/>
        <v>24002329.649957683</v>
      </c>
      <c r="O35" s="34">
        <v>1.7999999999999999E-2</v>
      </c>
      <c r="P35" s="48">
        <f t="shared" si="2"/>
        <v>24052329.649957683</v>
      </c>
      <c r="Q35" s="209">
        <f t="shared" si="3"/>
        <v>41894109.838140056</v>
      </c>
      <c r="R35" s="143">
        <f t="shared" si="5"/>
        <v>80600000</v>
      </c>
      <c r="S35" s="143">
        <f t="shared" si="6"/>
        <v>95894109.838140056</v>
      </c>
      <c r="T35" s="126"/>
    </row>
    <row r="36" spans="1:20" s="27" customFormat="1" x14ac:dyDescent="0.3">
      <c r="B36" s="246"/>
      <c r="C36" s="37">
        <v>9</v>
      </c>
      <c r="D36" s="222">
        <v>1100000</v>
      </c>
      <c r="E36" s="203">
        <v>0</v>
      </c>
      <c r="F36" s="141">
        <v>300000</v>
      </c>
      <c r="G36" s="188">
        <v>100000</v>
      </c>
      <c r="H36" s="141">
        <v>10600000</v>
      </c>
      <c r="I36" s="141">
        <v>70000000</v>
      </c>
      <c r="J36" s="141">
        <v>54000000</v>
      </c>
      <c r="K36" s="195">
        <f t="shared" si="1"/>
        <v>18570132.231569652</v>
      </c>
      <c r="L36" s="144">
        <v>1.7999999999999999E-2</v>
      </c>
      <c r="M36" s="48">
        <v>50000</v>
      </c>
      <c r="N36" s="159">
        <f t="shared" si="4"/>
        <v>25503271.583656922</v>
      </c>
      <c r="O36" s="34">
        <v>1.7999999999999999E-2</v>
      </c>
      <c r="P36" s="48">
        <f t="shared" si="2"/>
        <v>25553271.583656922</v>
      </c>
      <c r="Q36" s="209">
        <f t="shared" si="3"/>
        <v>44123403.81522657</v>
      </c>
      <c r="R36" s="143">
        <f t="shared" si="5"/>
        <v>80600000</v>
      </c>
      <c r="S36" s="143">
        <f t="shared" si="6"/>
        <v>98123403.81522657</v>
      </c>
      <c r="T36" s="126"/>
    </row>
    <row r="37" spans="1:20" s="27" customFormat="1" x14ac:dyDescent="0.3">
      <c r="B37" s="246"/>
      <c r="C37" s="37">
        <v>10</v>
      </c>
      <c r="D37" s="222">
        <v>1100000</v>
      </c>
      <c r="E37" s="203">
        <v>0</v>
      </c>
      <c r="F37" s="141">
        <v>300000</v>
      </c>
      <c r="G37" s="188">
        <v>100000</v>
      </c>
      <c r="H37" s="141">
        <v>10600000</v>
      </c>
      <c r="I37" s="141">
        <v>70000000</v>
      </c>
      <c r="J37" s="141">
        <v>54000000</v>
      </c>
      <c r="K37" s="195">
        <f t="shared" si="1"/>
        <v>19311594.611737907</v>
      </c>
      <c r="L37" s="144">
        <v>1.7999999999999999E-2</v>
      </c>
      <c r="M37" s="48">
        <v>50000</v>
      </c>
      <c r="N37" s="159">
        <f t="shared" si="4"/>
        <v>27031230.472162746</v>
      </c>
      <c r="O37" s="34">
        <v>1.7999999999999999E-2</v>
      </c>
      <c r="P37" s="48">
        <f t="shared" si="2"/>
        <v>27081230.472162746</v>
      </c>
      <c r="Q37" s="209">
        <f t="shared" si="3"/>
        <v>46392825.083900653</v>
      </c>
      <c r="R37" s="143">
        <f t="shared" si="5"/>
        <v>80600000</v>
      </c>
      <c r="S37" s="143">
        <f t="shared" si="6"/>
        <v>100392825.08390066</v>
      </c>
      <c r="T37" s="126"/>
    </row>
    <row r="38" spans="1:20" s="38" customFormat="1" ht="17.25" thickBot="1" x14ac:dyDescent="0.35">
      <c r="B38" s="246"/>
      <c r="C38" s="39">
        <v>11</v>
      </c>
      <c r="D38" s="222">
        <v>1100000</v>
      </c>
      <c r="E38" s="203">
        <v>0</v>
      </c>
      <c r="F38" s="141">
        <v>300000</v>
      </c>
      <c r="G38" s="188">
        <v>100000</v>
      </c>
      <c r="H38" s="141">
        <v>10600000</v>
      </c>
      <c r="I38" s="141">
        <v>70000000</v>
      </c>
      <c r="J38" s="141">
        <v>54000000</v>
      </c>
      <c r="K38" s="195">
        <f t="shared" si="1"/>
        <v>20066403.314749189</v>
      </c>
      <c r="L38" s="144">
        <v>1.7999999999999999E-2</v>
      </c>
      <c r="M38" s="48">
        <v>50000</v>
      </c>
      <c r="N38" s="159">
        <f t="shared" si="4"/>
        <v>28586692.620661676</v>
      </c>
      <c r="O38" s="121">
        <v>1.7999999999999999E-2</v>
      </c>
      <c r="P38" s="48">
        <f t="shared" si="2"/>
        <v>28636692.620661676</v>
      </c>
      <c r="Q38" s="209">
        <f t="shared" si="3"/>
        <v>48703095.935410865</v>
      </c>
      <c r="R38" s="143">
        <f t="shared" si="5"/>
        <v>80600000</v>
      </c>
      <c r="S38" s="143">
        <f t="shared" si="6"/>
        <v>102703095.93541086</v>
      </c>
      <c r="T38" s="127"/>
    </row>
    <row r="39" spans="1:20" s="232" customFormat="1" ht="17.25" thickBot="1" x14ac:dyDescent="0.35">
      <c r="A39" s="233"/>
      <c r="B39" s="246"/>
      <c r="C39" s="234">
        <v>12</v>
      </c>
      <c r="D39" s="222">
        <v>1100000</v>
      </c>
      <c r="E39" s="223">
        <v>0</v>
      </c>
      <c r="F39" s="224">
        <v>300000</v>
      </c>
      <c r="G39" s="225">
        <v>100000</v>
      </c>
      <c r="H39" s="141">
        <v>10600000</v>
      </c>
      <c r="I39" s="224">
        <v>70000000</v>
      </c>
      <c r="J39" s="224">
        <v>54000000</v>
      </c>
      <c r="K39" s="235">
        <f t="shared" si="1"/>
        <v>20834798.574414674</v>
      </c>
      <c r="L39" s="236">
        <v>1.7999999999999999E-2</v>
      </c>
      <c r="M39" s="228">
        <v>50000</v>
      </c>
      <c r="N39" s="226">
        <f t="shared" si="4"/>
        <v>30170153.087833587</v>
      </c>
      <c r="O39" s="237">
        <v>1.7999999999999999E-2</v>
      </c>
      <c r="P39" s="228">
        <f t="shared" si="2"/>
        <v>30220153.087833587</v>
      </c>
      <c r="Q39" s="230">
        <f t="shared" si="3"/>
        <v>51054951.662248261</v>
      </c>
      <c r="R39" s="224">
        <f t="shared" si="5"/>
        <v>80600000</v>
      </c>
      <c r="S39" s="224">
        <f t="shared" si="6"/>
        <v>105054951.66224825</v>
      </c>
      <c r="T39" s="231"/>
    </row>
    <row r="40" spans="1:20" s="35" customFormat="1" x14ac:dyDescent="0.3">
      <c r="A40" s="35">
        <v>4</v>
      </c>
      <c r="B40" s="246">
        <v>2025</v>
      </c>
      <c r="C40" s="36">
        <v>1</v>
      </c>
      <c r="D40" s="222">
        <v>1100000</v>
      </c>
      <c r="E40" s="203">
        <v>0</v>
      </c>
      <c r="F40" s="141">
        <v>300000</v>
      </c>
      <c r="G40" s="188">
        <v>100000</v>
      </c>
      <c r="H40" s="141">
        <v>10600000</v>
      </c>
      <c r="I40" s="141">
        <v>70000000</v>
      </c>
      <c r="J40" s="141">
        <v>54000000</v>
      </c>
      <c r="K40" s="195">
        <f t="shared" si="1"/>
        <v>21617024.948754139</v>
      </c>
      <c r="L40" s="144">
        <v>1.7999999999999999E-2</v>
      </c>
      <c r="M40" s="48">
        <v>50000</v>
      </c>
      <c r="N40" s="159">
        <f t="shared" si="4"/>
        <v>31345033.700184923</v>
      </c>
      <c r="O40" s="120">
        <v>4.0000000000000001E-3</v>
      </c>
      <c r="P40" s="48">
        <f t="shared" si="2"/>
        <v>31395033.700184923</v>
      </c>
      <c r="Q40" s="209">
        <f t="shared" si="3"/>
        <v>53012058.648939058</v>
      </c>
      <c r="R40" s="143">
        <f t="shared" si="5"/>
        <v>80600000</v>
      </c>
      <c r="S40" s="143">
        <f t="shared" si="6"/>
        <v>107012058.64893906</v>
      </c>
      <c r="T40" s="128"/>
    </row>
    <row r="41" spans="1:20" s="27" customFormat="1" x14ac:dyDescent="0.3">
      <c r="B41" s="246"/>
      <c r="C41" s="37">
        <v>2</v>
      </c>
      <c r="D41" s="222">
        <v>1100000</v>
      </c>
      <c r="E41" s="203">
        <v>0</v>
      </c>
      <c r="F41" s="141">
        <v>300000</v>
      </c>
      <c r="G41" s="188">
        <v>100000</v>
      </c>
      <c r="H41" s="141">
        <v>10600000</v>
      </c>
      <c r="I41" s="141">
        <v>70000000</v>
      </c>
      <c r="J41" s="141">
        <v>54000000</v>
      </c>
      <c r="K41" s="195">
        <f t="shared" si="1"/>
        <v>22413331.397831712</v>
      </c>
      <c r="L41" s="144">
        <v>1.7999999999999999E-2</v>
      </c>
      <c r="M41" s="48">
        <v>50000</v>
      </c>
      <c r="N41" s="159">
        <f t="shared" si="4"/>
        <v>32978144.306788251</v>
      </c>
      <c r="O41" s="34">
        <v>1.7999999999999999E-2</v>
      </c>
      <c r="P41" s="48">
        <f t="shared" si="2"/>
        <v>33028144.306788251</v>
      </c>
      <c r="Q41" s="209">
        <f t="shared" si="3"/>
        <v>55441475.704619959</v>
      </c>
      <c r="R41" s="143">
        <f t="shared" si="5"/>
        <v>80600000</v>
      </c>
      <c r="S41" s="143">
        <f t="shared" si="6"/>
        <v>109441475.70461996</v>
      </c>
      <c r="T41" s="126"/>
    </row>
    <row r="42" spans="1:20" s="27" customFormat="1" x14ac:dyDescent="0.3">
      <c r="B42" s="246"/>
      <c r="C42" s="37">
        <v>3</v>
      </c>
      <c r="D42" s="222">
        <v>1100000</v>
      </c>
      <c r="E42" s="203">
        <v>0</v>
      </c>
      <c r="F42" s="141">
        <v>300000</v>
      </c>
      <c r="G42" s="188">
        <v>100000</v>
      </c>
      <c r="H42" s="141">
        <v>10600000</v>
      </c>
      <c r="I42" s="141">
        <v>70000000</v>
      </c>
      <c r="J42" s="141">
        <v>54000000</v>
      </c>
      <c r="K42" s="195">
        <f t="shared" si="1"/>
        <v>23223971.362992682</v>
      </c>
      <c r="L42" s="144">
        <v>1.7999999999999999E-2</v>
      </c>
      <c r="M42" s="48">
        <v>50000</v>
      </c>
      <c r="N42" s="159">
        <f t="shared" si="4"/>
        <v>34640650.904310443</v>
      </c>
      <c r="O42" s="34">
        <v>1.7999999999999999E-2</v>
      </c>
      <c r="P42" s="48">
        <f t="shared" si="2"/>
        <v>34690650.904310443</v>
      </c>
      <c r="Q42" s="209">
        <f t="shared" si="3"/>
        <v>57914622.267303124</v>
      </c>
      <c r="R42" s="143">
        <f t="shared" si="5"/>
        <v>80600000</v>
      </c>
      <c r="S42" s="143">
        <f t="shared" si="6"/>
        <v>111914622.26730312</v>
      </c>
      <c r="T42" s="126"/>
    </row>
    <row r="43" spans="1:20" s="27" customFormat="1" x14ac:dyDescent="0.3">
      <c r="B43" s="246"/>
      <c r="C43" s="37">
        <v>4</v>
      </c>
      <c r="D43" s="222">
        <v>1100000</v>
      </c>
      <c r="E43" s="203">
        <v>0</v>
      </c>
      <c r="F43" s="141">
        <v>300000</v>
      </c>
      <c r="G43" s="188">
        <v>100000</v>
      </c>
      <c r="H43" s="141">
        <v>10600000</v>
      </c>
      <c r="I43" s="141">
        <v>70000000</v>
      </c>
      <c r="J43" s="141">
        <v>54000000</v>
      </c>
      <c r="K43" s="195">
        <f t="shared" si="1"/>
        <v>24049202.84752655</v>
      </c>
      <c r="L43" s="144">
        <v>1.7999999999999999E-2</v>
      </c>
      <c r="M43" s="48">
        <v>50000</v>
      </c>
      <c r="N43" s="159">
        <f t="shared" si="4"/>
        <v>36333082.620588027</v>
      </c>
      <c r="O43" s="34">
        <v>1.7999999999999999E-2</v>
      </c>
      <c r="P43" s="48">
        <f t="shared" si="2"/>
        <v>36383082.620588027</v>
      </c>
      <c r="Q43" s="209">
        <f t="shared" si="3"/>
        <v>60432285.468114577</v>
      </c>
      <c r="R43" s="143">
        <f t="shared" si="5"/>
        <v>80600000</v>
      </c>
      <c r="S43" s="143">
        <f t="shared" si="6"/>
        <v>114432285.46811458</v>
      </c>
      <c r="T43" s="126"/>
    </row>
    <row r="44" spans="1:20" s="27" customFormat="1" x14ac:dyDescent="0.3">
      <c r="B44" s="246"/>
      <c r="C44" s="37">
        <v>5</v>
      </c>
      <c r="D44" s="222">
        <v>1100000</v>
      </c>
      <c r="E44" s="203">
        <v>0</v>
      </c>
      <c r="F44" s="141">
        <v>300000</v>
      </c>
      <c r="G44" s="188">
        <v>100000</v>
      </c>
      <c r="H44" s="141">
        <v>10600000</v>
      </c>
      <c r="I44" s="141">
        <v>70000000</v>
      </c>
      <c r="J44" s="141">
        <v>54000000</v>
      </c>
      <c r="K44" s="195">
        <f t="shared" si="1"/>
        <v>24889288.498782028</v>
      </c>
      <c r="L44" s="144">
        <v>1.7999999999999999E-2</v>
      </c>
      <c r="M44" s="48">
        <v>50000</v>
      </c>
      <c r="N44" s="159">
        <f t="shared" si="4"/>
        <v>38055978.107758611</v>
      </c>
      <c r="O44" s="34">
        <v>1.7999999999999999E-2</v>
      </c>
      <c r="P44" s="48">
        <f t="shared" si="2"/>
        <v>38105978.107758611</v>
      </c>
      <c r="Q44" s="209">
        <f t="shared" si="3"/>
        <v>62995266.606540635</v>
      </c>
      <c r="R44" s="143">
        <f t="shared" si="5"/>
        <v>80600000</v>
      </c>
      <c r="S44" s="143">
        <f t="shared" si="6"/>
        <v>116995266.60654064</v>
      </c>
      <c r="T44" s="126"/>
    </row>
    <row r="45" spans="1:20" s="27" customFormat="1" x14ac:dyDescent="0.3">
      <c r="B45" s="246"/>
      <c r="C45" s="37">
        <v>6</v>
      </c>
      <c r="D45" s="222">
        <v>1100000</v>
      </c>
      <c r="E45" s="203">
        <v>0</v>
      </c>
      <c r="F45" s="141">
        <v>300000</v>
      </c>
      <c r="G45" s="188">
        <v>100000</v>
      </c>
      <c r="H45" s="141">
        <v>10600000</v>
      </c>
      <c r="I45" s="141">
        <v>70000000</v>
      </c>
      <c r="J45" s="141">
        <v>54000000</v>
      </c>
      <c r="K45" s="195">
        <f t="shared" si="1"/>
        <v>25744495.691760104</v>
      </c>
      <c r="L45" s="144">
        <v>1.7999999999999999E-2</v>
      </c>
      <c r="M45" s="48">
        <v>50000</v>
      </c>
      <c r="N45" s="159">
        <f t="shared" si="4"/>
        <v>39809885.713698268</v>
      </c>
      <c r="O45" s="34">
        <v>1.7999999999999999E-2</v>
      </c>
      <c r="P45" s="48">
        <f t="shared" si="2"/>
        <v>39859885.713698268</v>
      </c>
      <c r="Q45" s="209">
        <f t="shared" si="3"/>
        <v>65604381.405458376</v>
      </c>
      <c r="R45" s="143">
        <f t="shared" si="5"/>
        <v>80600000</v>
      </c>
      <c r="S45" s="143">
        <f t="shared" si="6"/>
        <v>119604381.40545838</v>
      </c>
      <c r="T45" s="126"/>
    </row>
    <row r="46" spans="1:20" s="27" customFormat="1" x14ac:dyDescent="0.3">
      <c r="B46" s="246"/>
      <c r="C46" s="37">
        <v>7</v>
      </c>
      <c r="D46" s="222">
        <v>1100000</v>
      </c>
      <c r="E46" s="203">
        <v>0</v>
      </c>
      <c r="F46" s="141">
        <v>300000</v>
      </c>
      <c r="G46" s="188">
        <v>100000</v>
      </c>
      <c r="H46" s="141">
        <v>10600000</v>
      </c>
      <c r="I46" s="141">
        <v>70000000</v>
      </c>
      <c r="J46" s="141">
        <v>54000000</v>
      </c>
      <c r="K46" s="195">
        <f t="shared" si="1"/>
        <v>26615096.614211787</v>
      </c>
      <c r="L46" s="144">
        <v>1.7999999999999999E-2</v>
      </c>
      <c r="M46" s="48">
        <v>50000</v>
      </c>
      <c r="N46" s="159">
        <f t="shared" si="4"/>
        <v>41595363.656544834</v>
      </c>
      <c r="O46" s="34">
        <v>1.7999999999999999E-2</v>
      </c>
      <c r="P46" s="48">
        <f t="shared" si="2"/>
        <v>41645363.656544834</v>
      </c>
      <c r="Q46" s="209">
        <f t="shared" si="3"/>
        <v>68260460.270756617</v>
      </c>
      <c r="R46" s="143">
        <f t="shared" si="5"/>
        <v>80600000</v>
      </c>
      <c r="S46" s="143">
        <f t="shared" si="6"/>
        <v>122260460.27075662</v>
      </c>
      <c r="T46" s="126"/>
    </row>
    <row r="47" spans="1:20" s="27" customFormat="1" x14ac:dyDescent="0.3">
      <c r="B47" s="246"/>
      <c r="C47" s="37">
        <v>8</v>
      </c>
      <c r="D47" s="222">
        <v>1100000</v>
      </c>
      <c r="E47" s="203">
        <v>0</v>
      </c>
      <c r="F47" s="141">
        <v>300000</v>
      </c>
      <c r="G47" s="188">
        <v>100000</v>
      </c>
      <c r="H47" s="141">
        <v>10600000</v>
      </c>
      <c r="I47" s="141">
        <v>70000000</v>
      </c>
      <c r="J47" s="141">
        <v>54000000</v>
      </c>
      <c r="K47" s="195">
        <f t="shared" si="1"/>
        <v>27501368.353267599</v>
      </c>
      <c r="L47" s="144">
        <v>1.7999999999999999E-2</v>
      </c>
      <c r="M47" s="48">
        <v>50000</v>
      </c>
      <c r="N47" s="159">
        <f t="shared" si="4"/>
        <v>43412980.202362642</v>
      </c>
      <c r="O47" s="34">
        <v>1.7999999999999999E-2</v>
      </c>
      <c r="P47" s="48">
        <f t="shared" si="2"/>
        <v>43462980.202362642</v>
      </c>
      <c r="Q47" s="209">
        <f t="shared" si="3"/>
        <v>70964348.555630237</v>
      </c>
      <c r="R47" s="143">
        <f t="shared" si="5"/>
        <v>80600000</v>
      </c>
      <c r="S47" s="143">
        <f t="shared" si="6"/>
        <v>124964348.55563024</v>
      </c>
      <c r="T47" s="126"/>
    </row>
    <row r="48" spans="1:20" s="116" customFormat="1" x14ac:dyDescent="0.3">
      <c r="B48" s="246"/>
      <c r="C48" s="146">
        <v>9</v>
      </c>
      <c r="D48" s="222">
        <v>1100000</v>
      </c>
      <c r="E48" s="203">
        <v>0</v>
      </c>
      <c r="F48" s="141">
        <v>300000</v>
      </c>
      <c r="G48" s="188">
        <v>100000</v>
      </c>
      <c r="H48" s="141">
        <v>10600000</v>
      </c>
      <c r="I48" s="141">
        <v>70000000</v>
      </c>
      <c r="J48" s="141">
        <v>54000000</v>
      </c>
      <c r="K48" s="195">
        <f t="shared" si="1"/>
        <v>28403592.983626414</v>
      </c>
      <c r="L48" s="115">
        <v>1.7999999999999999E-2</v>
      </c>
      <c r="M48" s="48">
        <v>50000</v>
      </c>
      <c r="N48" s="159">
        <f t="shared" si="4"/>
        <v>45263313.846005172</v>
      </c>
      <c r="O48" s="147">
        <v>1.7999999999999999E-2</v>
      </c>
      <c r="P48" s="48">
        <f t="shared" si="2"/>
        <v>45313313.846005172</v>
      </c>
      <c r="Q48" s="209">
        <f t="shared" si="3"/>
        <v>73716906.829631582</v>
      </c>
      <c r="R48" s="143">
        <f t="shared" si="5"/>
        <v>80600000</v>
      </c>
      <c r="S48" s="143">
        <f t="shared" si="6"/>
        <v>127716906.82963158</v>
      </c>
      <c r="T48" s="148"/>
    </row>
    <row r="49" spans="1:20" s="27" customFormat="1" x14ac:dyDescent="0.3">
      <c r="B49" s="246"/>
      <c r="C49" s="37">
        <v>10</v>
      </c>
      <c r="D49" s="222">
        <v>1100000</v>
      </c>
      <c r="E49" s="203">
        <v>0</v>
      </c>
      <c r="F49" s="141">
        <v>300000</v>
      </c>
      <c r="G49" s="188">
        <v>100000</v>
      </c>
      <c r="H49" s="141">
        <v>10600000</v>
      </c>
      <c r="I49" s="141">
        <v>70000000</v>
      </c>
      <c r="J49" s="141">
        <v>54000000</v>
      </c>
      <c r="K49" s="195">
        <f t="shared" si="1"/>
        <v>29322057.65733169</v>
      </c>
      <c r="L49" s="144">
        <v>1.7999999999999999E-2</v>
      </c>
      <c r="M49" s="48">
        <v>50000</v>
      </c>
      <c r="N49" s="159">
        <f t="shared" si="4"/>
        <v>47146953.495233268</v>
      </c>
      <c r="O49" s="34">
        <v>1.7999999999999999E-2</v>
      </c>
      <c r="P49" s="48">
        <f t="shared" si="2"/>
        <v>47196953.495233268</v>
      </c>
      <c r="Q49" s="209">
        <f t="shared" si="3"/>
        <v>76519011.152564958</v>
      </c>
      <c r="R49" s="143">
        <f t="shared" si="5"/>
        <v>80600000</v>
      </c>
      <c r="S49" s="143">
        <f t="shared" si="6"/>
        <v>130519011.15256496</v>
      </c>
      <c r="T49" s="126"/>
    </row>
    <row r="50" spans="1:20" s="38" customFormat="1" ht="17.25" thickBot="1" x14ac:dyDescent="0.35">
      <c r="B50" s="246"/>
      <c r="C50" s="39">
        <v>11</v>
      </c>
      <c r="D50" s="222">
        <v>1100000</v>
      </c>
      <c r="E50" s="203">
        <v>0</v>
      </c>
      <c r="F50" s="141">
        <v>300000</v>
      </c>
      <c r="G50" s="188">
        <v>100000</v>
      </c>
      <c r="H50" s="141">
        <v>10600000</v>
      </c>
      <c r="I50" s="141">
        <v>70000000</v>
      </c>
      <c r="J50" s="141">
        <v>54000000</v>
      </c>
      <c r="K50" s="195">
        <f t="shared" si="1"/>
        <v>30257054.69516366</v>
      </c>
      <c r="L50" s="144">
        <v>1.7999999999999999E-2</v>
      </c>
      <c r="M50" s="48">
        <v>50000</v>
      </c>
      <c r="N50" s="159">
        <f t="shared" si="4"/>
        <v>49064498.658147469</v>
      </c>
      <c r="O50" s="121">
        <v>1.7999999999999999E-2</v>
      </c>
      <c r="P50" s="48">
        <f t="shared" si="2"/>
        <v>49114498.658147469</v>
      </c>
      <c r="Q50" s="209">
        <f t="shared" si="3"/>
        <v>79371553.353311121</v>
      </c>
      <c r="R50" s="143">
        <f t="shared" si="5"/>
        <v>80600000</v>
      </c>
      <c r="S50" s="143">
        <f t="shared" si="6"/>
        <v>133371553.35331112</v>
      </c>
      <c r="T50" s="127"/>
    </row>
    <row r="51" spans="1:20" s="135" customFormat="1" ht="17.25" thickBot="1" x14ac:dyDescent="0.35">
      <c r="A51" s="130"/>
      <c r="B51" s="246"/>
      <c r="C51" s="131">
        <v>12</v>
      </c>
      <c r="D51" s="222">
        <v>1100000</v>
      </c>
      <c r="E51" s="204">
        <v>0</v>
      </c>
      <c r="F51" s="141">
        <v>300000</v>
      </c>
      <c r="G51" s="188">
        <v>100000</v>
      </c>
      <c r="H51" s="141">
        <v>10600000</v>
      </c>
      <c r="I51" s="141">
        <v>70000000</v>
      </c>
      <c r="J51" s="141">
        <v>54000000</v>
      </c>
      <c r="K51" s="196">
        <f t="shared" si="1"/>
        <v>31208881.679676607</v>
      </c>
      <c r="L51" s="132">
        <v>1.7999999999999999E-2</v>
      </c>
      <c r="M51" s="48">
        <v>50000</v>
      </c>
      <c r="N51" s="159">
        <f t="shared" si="4"/>
        <v>51016559.633994125</v>
      </c>
      <c r="O51" s="133">
        <v>1.7999999999999999E-2</v>
      </c>
      <c r="P51" s="48">
        <f t="shared" si="2"/>
        <v>51066559.633994125</v>
      </c>
      <c r="Q51" s="209">
        <f t="shared" si="3"/>
        <v>82275441.313670725</v>
      </c>
      <c r="R51" s="143">
        <f t="shared" si="5"/>
        <v>80600000</v>
      </c>
      <c r="S51" s="143">
        <f t="shared" si="6"/>
        <v>136275441.31367072</v>
      </c>
      <c r="T51" s="134"/>
    </row>
    <row r="52" spans="1:20" s="35" customFormat="1" x14ac:dyDescent="0.3">
      <c r="A52" s="35">
        <v>4</v>
      </c>
      <c r="B52" s="246">
        <v>2026</v>
      </c>
      <c r="C52" s="36">
        <v>1</v>
      </c>
      <c r="D52" s="222">
        <v>1100000</v>
      </c>
      <c r="E52" s="203">
        <v>0</v>
      </c>
      <c r="F52" s="141">
        <v>300000</v>
      </c>
      <c r="G52" s="188">
        <v>100000</v>
      </c>
      <c r="H52" s="141">
        <v>10600000</v>
      </c>
      <c r="I52" s="141">
        <v>70000000</v>
      </c>
      <c r="J52" s="141">
        <v>54000000</v>
      </c>
      <c r="K52" s="195">
        <f t="shared" si="1"/>
        <v>32177841.549910787</v>
      </c>
      <c r="L52" s="144">
        <v>1.7999999999999999E-2</v>
      </c>
      <c r="M52" s="48">
        <v>50000</v>
      </c>
      <c r="N52" s="159">
        <f t="shared" si="4"/>
        <v>52274825.872530103</v>
      </c>
      <c r="O52" s="120">
        <v>4.0000000000000001E-3</v>
      </c>
      <c r="P52" s="48">
        <f t="shared" si="2"/>
        <v>52324825.872530103</v>
      </c>
      <c r="Q52" s="209">
        <f t="shared" si="3"/>
        <v>84502667.422440886</v>
      </c>
      <c r="R52" s="143">
        <f t="shared" si="5"/>
        <v>80600000</v>
      </c>
      <c r="S52" s="143">
        <f t="shared" si="6"/>
        <v>138502667.42244089</v>
      </c>
      <c r="T52" s="128"/>
    </row>
    <row r="53" spans="1:20" s="41" customFormat="1" x14ac:dyDescent="0.3">
      <c r="B53" s="246"/>
      <c r="C53" s="42">
        <v>2</v>
      </c>
      <c r="D53" s="222">
        <v>1100000</v>
      </c>
      <c r="E53" s="203">
        <v>0</v>
      </c>
      <c r="F53" s="141">
        <v>300000</v>
      </c>
      <c r="G53" s="188">
        <v>100000</v>
      </c>
      <c r="H53" s="141">
        <v>10600000</v>
      </c>
      <c r="I53" s="141">
        <v>70000000</v>
      </c>
      <c r="J53" s="141">
        <v>54000000</v>
      </c>
      <c r="K53" s="195">
        <f t="shared" si="1"/>
        <v>33164242.697809182</v>
      </c>
      <c r="L53" s="144">
        <v>1.7999999999999999E-2</v>
      </c>
      <c r="M53" s="48">
        <v>50000</v>
      </c>
      <c r="N53" s="159">
        <f t="shared" si="4"/>
        <v>54284672.738235645</v>
      </c>
      <c r="O53" s="34">
        <v>1.7999999999999999E-2</v>
      </c>
      <c r="P53" s="48">
        <f t="shared" si="2"/>
        <v>54334672.738235645</v>
      </c>
      <c r="Q53" s="209">
        <f t="shared" si="3"/>
        <v>87498915.436044827</v>
      </c>
      <c r="R53" s="143">
        <f t="shared" si="5"/>
        <v>80600000</v>
      </c>
      <c r="S53" s="143">
        <f t="shared" si="6"/>
        <v>141498915.43604481</v>
      </c>
      <c r="T53" s="129"/>
    </row>
    <row r="54" spans="1:20" s="27" customFormat="1" x14ac:dyDescent="0.3">
      <c r="B54" s="246"/>
      <c r="C54" s="37">
        <v>3</v>
      </c>
      <c r="D54" s="222">
        <v>1100000</v>
      </c>
      <c r="E54" s="203">
        <v>0</v>
      </c>
      <c r="F54" s="141">
        <v>300000</v>
      </c>
      <c r="G54" s="188">
        <v>100000</v>
      </c>
      <c r="H54" s="141">
        <v>10600000</v>
      </c>
      <c r="I54" s="141">
        <v>70000000</v>
      </c>
      <c r="J54" s="141">
        <v>54000000</v>
      </c>
      <c r="K54" s="195">
        <f t="shared" si="1"/>
        <v>34168399.06636975</v>
      </c>
      <c r="L54" s="144">
        <v>1.7999999999999999E-2</v>
      </c>
      <c r="M54" s="48">
        <v>50000</v>
      </c>
      <c r="N54" s="159">
        <f t="shared" si="4"/>
        <v>56330696.847523883</v>
      </c>
      <c r="O54" s="34">
        <v>1.7999999999999999E-2</v>
      </c>
      <c r="P54" s="48">
        <f t="shared" si="2"/>
        <v>56380696.847523883</v>
      </c>
      <c r="Q54" s="209">
        <f t="shared" si="3"/>
        <v>90549095.91389364</v>
      </c>
      <c r="R54" s="143">
        <f t="shared" si="5"/>
        <v>80600000</v>
      </c>
      <c r="S54" s="143">
        <f t="shared" si="6"/>
        <v>144549095.91389364</v>
      </c>
      <c r="T54" s="126"/>
    </row>
    <row r="55" spans="1:20" s="27" customFormat="1" x14ac:dyDescent="0.3">
      <c r="B55" s="246"/>
      <c r="C55" s="37">
        <v>4</v>
      </c>
      <c r="D55" s="222">
        <v>1100000</v>
      </c>
      <c r="E55" s="203">
        <v>0</v>
      </c>
      <c r="F55" s="141">
        <v>300000</v>
      </c>
      <c r="G55" s="188">
        <v>100000</v>
      </c>
      <c r="H55" s="141">
        <v>10600000</v>
      </c>
      <c r="I55" s="141">
        <v>70000000</v>
      </c>
      <c r="J55" s="141">
        <v>54000000</v>
      </c>
      <c r="K55" s="195">
        <f t="shared" si="1"/>
        <v>35190630.249564402</v>
      </c>
      <c r="L55" s="144">
        <v>1.7999999999999999E-2</v>
      </c>
      <c r="M55" s="48">
        <v>50000</v>
      </c>
      <c r="N55" s="159">
        <f t="shared" si="4"/>
        <v>58413549.390779316</v>
      </c>
      <c r="O55" s="34">
        <v>1.7999999999999999E-2</v>
      </c>
      <c r="P55" s="48">
        <f t="shared" si="2"/>
        <v>58463549.390779316</v>
      </c>
      <c r="Q55" s="209">
        <f t="shared" si="3"/>
        <v>93654179.640343726</v>
      </c>
      <c r="R55" s="143">
        <f t="shared" si="5"/>
        <v>80600000</v>
      </c>
      <c r="S55" s="143">
        <f t="shared" si="6"/>
        <v>147654179.64034373</v>
      </c>
      <c r="T55" s="126"/>
    </row>
    <row r="56" spans="1:20" s="27" customFormat="1" x14ac:dyDescent="0.3">
      <c r="B56" s="246"/>
      <c r="C56" s="37">
        <v>5</v>
      </c>
      <c r="D56" s="222">
        <v>1100000</v>
      </c>
      <c r="E56" s="203">
        <v>0</v>
      </c>
      <c r="F56" s="141">
        <v>300000</v>
      </c>
      <c r="G56" s="188">
        <v>100000</v>
      </c>
      <c r="H56" s="141">
        <v>10600000</v>
      </c>
      <c r="I56" s="141">
        <v>70000000</v>
      </c>
      <c r="J56" s="141">
        <v>54000000</v>
      </c>
      <c r="K56" s="195">
        <f t="shared" si="1"/>
        <v>36231261.594056562</v>
      </c>
      <c r="L56" s="144">
        <v>1.7999999999999999E-2</v>
      </c>
      <c r="M56" s="48">
        <v>50000</v>
      </c>
      <c r="N56" s="159">
        <f t="shared" si="4"/>
        <v>60533893.279813342</v>
      </c>
      <c r="O56" s="34">
        <v>1.7999999999999999E-2</v>
      </c>
      <c r="P56" s="48">
        <f t="shared" si="2"/>
        <v>60583893.279813342</v>
      </c>
      <c r="Q56" s="209">
        <f t="shared" si="3"/>
        <v>96815154.873869896</v>
      </c>
      <c r="R56" s="143">
        <f t="shared" si="5"/>
        <v>80600000</v>
      </c>
      <c r="S56" s="143">
        <f t="shared" si="6"/>
        <v>150815154.8738699</v>
      </c>
      <c r="T56" s="126"/>
    </row>
    <row r="57" spans="1:20" s="27" customFormat="1" x14ac:dyDescent="0.3">
      <c r="B57" s="246"/>
      <c r="C57" s="37">
        <v>6</v>
      </c>
      <c r="D57" s="222">
        <v>1100000</v>
      </c>
      <c r="E57" s="203">
        <v>0</v>
      </c>
      <c r="F57" s="141">
        <v>300000</v>
      </c>
      <c r="G57" s="188">
        <v>100000</v>
      </c>
      <c r="H57" s="141">
        <v>10600000</v>
      </c>
      <c r="I57" s="141">
        <v>70000000</v>
      </c>
      <c r="J57" s="141">
        <v>54000000</v>
      </c>
      <c r="K57" s="195">
        <f t="shared" si="1"/>
        <v>37290624.302749582</v>
      </c>
      <c r="L57" s="144">
        <v>1.7999999999999999E-2</v>
      </c>
      <c r="M57" s="48">
        <v>50000</v>
      </c>
      <c r="N57" s="159">
        <f t="shared" si="4"/>
        <v>62692403.35884998</v>
      </c>
      <c r="O57" s="34">
        <v>1.7999999999999999E-2</v>
      </c>
      <c r="P57" s="48">
        <f t="shared" si="2"/>
        <v>62742403.35884998</v>
      </c>
      <c r="Q57" s="209">
        <f t="shared" si="3"/>
        <v>100033027.66159956</v>
      </c>
      <c r="R57" s="143">
        <f t="shared" si="5"/>
        <v>80600000</v>
      </c>
      <c r="S57" s="143">
        <f t="shared" si="6"/>
        <v>154033027.66159958</v>
      </c>
      <c r="T57" s="126"/>
    </row>
    <row r="58" spans="1:20" s="27" customFormat="1" x14ac:dyDescent="0.3">
      <c r="B58" s="246"/>
      <c r="C58" s="37">
        <v>7</v>
      </c>
      <c r="D58" s="222">
        <v>1100000</v>
      </c>
      <c r="E58" s="203">
        <v>0</v>
      </c>
      <c r="F58" s="141">
        <v>300000</v>
      </c>
      <c r="G58" s="188">
        <v>100000</v>
      </c>
      <c r="H58" s="141">
        <v>10600000</v>
      </c>
      <c r="I58" s="141">
        <v>70000000</v>
      </c>
      <c r="J58" s="141">
        <v>54000000</v>
      </c>
      <c r="K58" s="195">
        <f t="shared" si="1"/>
        <v>38369055.540199071</v>
      </c>
      <c r="L58" s="144">
        <v>1.7999999999999999E-2</v>
      </c>
      <c r="M58" s="48">
        <v>50000</v>
      </c>
      <c r="N58" s="159">
        <f t="shared" si="4"/>
        <v>64889766.619309276</v>
      </c>
      <c r="O58" s="34">
        <v>1.7999999999999999E-2</v>
      </c>
      <c r="P58" s="48">
        <f t="shared" si="2"/>
        <v>64939766.619309276</v>
      </c>
      <c r="Q58" s="209">
        <f t="shared" si="3"/>
        <v>103308822.15950835</v>
      </c>
      <c r="R58" s="143">
        <f t="shared" si="5"/>
        <v>80600000</v>
      </c>
      <c r="S58" s="143">
        <f t="shared" si="6"/>
        <v>157308822.15950835</v>
      </c>
      <c r="T58" s="126"/>
    </row>
    <row r="59" spans="1:20" s="27" customFormat="1" x14ac:dyDescent="0.3">
      <c r="B59" s="246"/>
      <c r="C59" s="37">
        <v>8</v>
      </c>
      <c r="D59" s="222">
        <v>1100000</v>
      </c>
      <c r="E59" s="203">
        <v>0</v>
      </c>
      <c r="F59" s="141">
        <v>300000</v>
      </c>
      <c r="G59" s="188">
        <v>100000</v>
      </c>
      <c r="H59" s="141">
        <v>10600000</v>
      </c>
      <c r="I59" s="141">
        <v>70000000</v>
      </c>
      <c r="J59" s="141">
        <v>54000000</v>
      </c>
      <c r="K59" s="195">
        <f t="shared" si="1"/>
        <v>39466898.539922655</v>
      </c>
      <c r="L59" s="144">
        <v>1.7999999999999999E-2</v>
      </c>
      <c r="M59" s="48">
        <v>50000</v>
      </c>
      <c r="N59" s="159">
        <f t="shared" si="4"/>
        <v>67126682.418456838</v>
      </c>
      <c r="O59" s="34">
        <v>1.7999999999999999E-2</v>
      </c>
      <c r="P59" s="48">
        <f t="shared" si="2"/>
        <v>67176682.418456838</v>
      </c>
      <c r="Q59" s="209">
        <f t="shared" si="3"/>
        <v>106643580.95837949</v>
      </c>
      <c r="R59" s="143">
        <f t="shared" si="5"/>
        <v>80600000</v>
      </c>
      <c r="S59" s="143">
        <f t="shared" si="6"/>
        <v>160643580.95837951</v>
      </c>
      <c r="T59" s="126"/>
    </row>
    <row r="60" spans="1:20" s="27" customFormat="1" x14ac:dyDescent="0.3">
      <c r="B60" s="246"/>
      <c r="C60" s="37">
        <v>9</v>
      </c>
      <c r="D60" s="222">
        <v>1100000</v>
      </c>
      <c r="E60" s="203">
        <v>0</v>
      </c>
      <c r="F60" s="141">
        <v>300000</v>
      </c>
      <c r="G60" s="188">
        <v>100000</v>
      </c>
      <c r="H60" s="141">
        <v>10600000</v>
      </c>
      <c r="I60" s="141">
        <v>70000000</v>
      </c>
      <c r="J60" s="141">
        <v>54000000</v>
      </c>
      <c r="K60" s="195">
        <f t="shared" si="1"/>
        <v>40584502.713641264</v>
      </c>
      <c r="L60" s="144">
        <v>1.7999999999999999E-2</v>
      </c>
      <c r="M60" s="48">
        <v>50000</v>
      </c>
      <c r="N60" s="159">
        <f t="shared" si="4"/>
        <v>69403862.701989055</v>
      </c>
      <c r="O60" s="34">
        <v>1.7999999999999999E-2</v>
      </c>
      <c r="P60" s="48">
        <f t="shared" si="2"/>
        <v>69453862.701989055</v>
      </c>
      <c r="Q60" s="209">
        <f t="shared" si="3"/>
        <v>110038365.41563031</v>
      </c>
      <c r="R60" s="143">
        <f t="shared" si="5"/>
        <v>80600000</v>
      </c>
      <c r="S60" s="143">
        <f t="shared" si="6"/>
        <v>164038365.41563031</v>
      </c>
      <c r="T60" s="126"/>
    </row>
    <row r="61" spans="1:20" s="27" customFormat="1" x14ac:dyDescent="0.3">
      <c r="B61" s="246"/>
      <c r="C61" s="37">
        <v>10</v>
      </c>
      <c r="D61" s="222">
        <v>1100000</v>
      </c>
      <c r="E61" s="203">
        <v>0</v>
      </c>
      <c r="F61" s="141">
        <v>300000</v>
      </c>
      <c r="G61" s="188">
        <v>100000</v>
      </c>
      <c r="H61" s="141">
        <v>10600000</v>
      </c>
      <c r="I61" s="141">
        <v>70000000</v>
      </c>
      <c r="J61" s="141">
        <v>54000000</v>
      </c>
      <c r="K61" s="195">
        <f t="shared" si="1"/>
        <v>41722223.762486808</v>
      </c>
      <c r="L61" s="144">
        <v>1.7999999999999999E-2</v>
      </c>
      <c r="M61" s="48">
        <v>50000</v>
      </c>
      <c r="N61" s="159">
        <f t="shared" si="4"/>
        <v>71722032.230624855</v>
      </c>
      <c r="O61" s="34">
        <v>1.7999999999999999E-2</v>
      </c>
      <c r="P61" s="48">
        <f t="shared" si="2"/>
        <v>71772032.230624855</v>
      </c>
      <c r="Q61" s="209">
        <f t="shared" si="3"/>
        <v>113494255.99311167</v>
      </c>
      <c r="R61" s="143">
        <f t="shared" si="5"/>
        <v>80600000</v>
      </c>
      <c r="S61" s="143">
        <f t="shared" si="6"/>
        <v>167494255.99311167</v>
      </c>
      <c r="T61" s="126"/>
    </row>
    <row r="62" spans="1:20" s="38" customFormat="1" ht="17.25" thickBot="1" x14ac:dyDescent="0.35">
      <c r="B62" s="246"/>
      <c r="C62" s="39">
        <v>11</v>
      </c>
      <c r="D62" s="222">
        <v>1100000</v>
      </c>
      <c r="E62" s="203">
        <v>0</v>
      </c>
      <c r="F62" s="141">
        <v>300000</v>
      </c>
      <c r="G62" s="188">
        <v>100000</v>
      </c>
      <c r="H62" s="141">
        <v>10600000</v>
      </c>
      <c r="I62" s="141">
        <v>70000000</v>
      </c>
      <c r="J62" s="141">
        <v>54000000</v>
      </c>
      <c r="K62" s="195">
        <f t="shared" si="1"/>
        <v>42880423.790211573</v>
      </c>
      <c r="L62" s="144">
        <v>1.7999999999999999E-2</v>
      </c>
      <c r="M62" s="48">
        <v>50000</v>
      </c>
      <c r="N62" s="159">
        <f t="shared" si="4"/>
        <v>74081928.8107761</v>
      </c>
      <c r="O62" s="121">
        <v>1.7999999999999999E-2</v>
      </c>
      <c r="P62" s="48">
        <f t="shared" si="2"/>
        <v>74131928.8107761</v>
      </c>
      <c r="Q62" s="209">
        <f t="shared" si="3"/>
        <v>117012352.60098767</v>
      </c>
      <c r="R62" s="143">
        <f t="shared" si="5"/>
        <v>80600000</v>
      </c>
      <c r="S62" s="143">
        <f t="shared" si="6"/>
        <v>171012352.60098767</v>
      </c>
      <c r="T62" s="127"/>
    </row>
    <row r="63" spans="1:20" s="135" customFormat="1" ht="17.25" thickBot="1" x14ac:dyDescent="0.35">
      <c r="A63" s="130"/>
      <c r="B63" s="246"/>
      <c r="C63" s="131">
        <v>12</v>
      </c>
      <c r="D63" s="222">
        <v>1100000</v>
      </c>
      <c r="E63" s="204">
        <v>0</v>
      </c>
      <c r="F63" s="141">
        <v>300000</v>
      </c>
      <c r="G63" s="188">
        <v>100000</v>
      </c>
      <c r="H63" s="141">
        <v>10600000</v>
      </c>
      <c r="I63" s="141">
        <v>70000000</v>
      </c>
      <c r="J63" s="141">
        <v>54000000</v>
      </c>
      <c r="K63" s="196">
        <f t="shared" si="1"/>
        <v>44059471.41843538</v>
      </c>
      <c r="L63" s="132">
        <v>1.7999999999999999E-2</v>
      </c>
      <c r="M63" s="48">
        <v>50000</v>
      </c>
      <c r="N63" s="159">
        <f t="shared" si="4"/>
        <v>76484303.52937007</v>
      </c>
      <c r="O63" s="133">
        <v>1.7999999999999999E-2</v>
      </c>
      <c r="P63" s="48">
        <f t="shared" si="2"/>
        <v>76534303.52937007</v>
      </c>
      <c r="Q63" s="209">
        <f t="shared" si="3"/>
        <v>120593774.94780545</v>
      </c>
      <c r="R63" s="143">
        <f t="shared" si="5"/>
        <v>80600000</v>
      </c>
      <c r="S63" s="143">
        <f t="shared" si="6"/>
        <v>174593774.94780546</v>
      </c>
      <c r="T63" s="134"/>
    </row>
    <row r="64" spans="1:20" s="35" customFormat="1" x14ac:dyDescent="0.3">
      <c r="A64" s="35">
        <v>6</v>
      </c>
      <c r="B64" s="246">
        <v>2027</v>
      </c>
      <c r="C64" s="36">
        <v>1</v>
      </c>
      <c r="D64" s="222">
        <v>1100000</v>
      </c>
      <c r="E64" s="203">
        <v>0</v>
      </c>
      <c r="F64" s="141">
        <v>300000</v>
      </c>
      <c r="G64" s="188">
        <v>100000</v>
      </c>
      <c r="H64" s="141">
        <v>10600000</v>
      </c>
      <c r="I64" s="141">
        <v>70000000</v>
      </c>
      <c r="J64" s="141">
        <v>54000000</v>
      </c>
      <c r="K64" s="195">
        <f t="shared" si="1"/>
        <v>45259741.903967217</v>
      </c>
      <c r="L64" s="144">
        <v>1.7999999999999999E-2</v>
      </c>
      <c r="M64" s="48">
        <v>50000</v>
      </c>
      <c r="N64" s="159">
        <f t="shared" si="4"/>
        <v>77844440.743487552</v>
      </c>
      <c r="O64" s="120">
        <v>4.0000000000000001E-3</v>
      </c>
      <c r="P64" s="48">
        <f t="shared" si="2"/>
        <v>77894440.743487552</v>
      </c>
      <c r="Q64" s="209">
        <f t="shared" si="3"/>
        <v>123154182.64745477</v>
      </c>
      <c r="R64" s="143">
        <f t="shared" si="5"/>
        <v>80600000</v>
      </c>
      <c r="S64" s="143">
        <f t="shared" si="6"/>
        <v>177154182.64745477</v>
      </c>
      <c r="T64" s="128"/>
    </row>
    <row r="65" spans="1:20" s="27" customFormat="1" x14ac:dyDescent="0.3">
      <c r="B65" s="246"/>
      <c r="C65" s="37">
        <v>2</v>
      </c>
      <c r="D65" s="222">
        <v>1100000</v>
      </c>
      <c r="E65" s="203">
        <v>0</v>
      </c>
      <c r="F65" s="141">
        <v>300000</v>
      </c>
      <c r="G65" s="188">
        <v>100000</v>
      </c>
      <c r="H65" s="141">
        <v>10600000</v>
      </c>
      <c r="I65" s="141">
        <v>70000000</v>
      </c>
      <c r="J65" s="141">
        <v>54000000</v>
      </c>
      <c r="K65" s="195">
        <f t="shared" si="1"/>
        <v>46481617.258238629</v>
      </c>
      <c r="L65" s="144">
        <v>1.7999999999999999E-2</v>
      </c>
      <c r="M65" s="48">
        <v>50000</v>
      </c>
      <c r="N65" s="159">
        <f t="shared" si="4"/>
        <v>80314540.676870331</v>
      </c>
      <c r="O65" s="34">
        <v>1.7999999999999999E-2</v>
      </c>
      <c r="P65" s="48">
        <f t="shared" si="2"/>
        <v>80364540.676870331</v>
      </c>
      <c r="Q65" s="209">
        <f t="shared" si="3"/>
        <v>126846157.93510896</v>
      </c>
      <c r="R65" s="143">
        <f t="shared" si="5"/>
        <v>80600000</v>
      </c>
      <c r="S65" s="143">
        <f t="shared" si="6"/>
        <v>180846157.93510896</v>
      </c>
      <c r="T65" s="126"/>
    </row>
    <row r="66" spans="1:20" s="27" customFormat="1" x14ac:dyDescent="0.3">
      <c r="B66" s="246"/>
      <c r="C66" s="37">
        <v>3</v>
      </c>
      <c r="D66" s="222">
        <v>1100000</v>
      </c>
      <c r="E66" s="203">
        <v>0</v>
      </c>
      <c r="F66" s="141">
        <v>300000</v>
      </c>
      <c r="G66" s="188">
        <v>100000</v>
      </c>
      <c r="H66" s="141">
        <v>10600000</v>
      </c>
      <c r="I66" s="141">
        <v>70000000</v>
      </c>
      <c r="J66" s="141">
        <v>54000000</v>
      </c>
      <c r="K66" s="195">
        <f t="shared" si="1"/>
        <v>47725486.368886925</v>
      </c>
      <c r="L66" s="144">
        <v>1.7999999999999999E-2</v>
      </c>
      <c r="M66" s="48">
        <v>50000</v>
      </c>
      <c r="N66" s="159">
        <f t="shared" si="4"/>
        <v>82829102.409053996</v>
      </c>
      <c r="O66" s="34">
        <v>1.7999999999999999E-2</v>
      </c>
      <c r="P66" s="48">
        <f t="shared" si="2"/>
        <v>82879102.409053996</v>
      </c>
      <c r="Q66" s="209">
        <f t="shared" si="3"/>
        <v>130604588.77794093</v>
      </c>
      <c r="R66" s="143">
        <f t="shared" si="5"/>
        <v>80600000</v>
      </c>
      <c r="S66" s="143">
        <f t="shared" si="6"/>
        <v>184604588.77794093</v>
      </c>
      <c r="T66" s="126"/>
    </row>
    <row r="67" spans="1:20" s="27" customFormat="1" x14ac:dyDescent="0.3">
      <c r="B67" s="246"/>
      <c r="C67" s="37">
        <v>4</v>
      </c>
      <c r="D67" s="222">
        <v>1100000</v>
      </c>
      <c r="E67" s="203">
        <v>0</v>
      </c>
      <c r="F67" s="141">
        <v>300000</v>
      </c>
      <c r="G67" s="188">
        <v>100000</v>
      </c>
      <c r="H67" s="141">
        <v>10600000</v>
      </c>
      <c r="I67" s="141">
        <v>70000000</v>
      </c>
      <c r="J67" s="141">
        <v>54000000</v>
      </c>
      <c r="K67" s="195">
        <f t="shared" si="1"/>
        <v>48991745.123526886</v>
      </c>
      <c r="L67" s="144">
        <v>1.7999999999999999E-2</v>
      </c>
      <c r="M67" s="48">
        <v>50000</v>
      </c>
      <c r="N67" s="159">
        <f t="shared" si="4"/>
        <v>85388926.252416968</v>
      </c>
      <c r="O67" s="34">
        <v>1.7999999999999999E-2</v>
      </c>
      <c r="P67" s="48">
        <f t="shared" si="2"/>
        <v>85438926.252416968</v>
      </c>
      <c r="Q67" s="209">
        <f t="shared" si="3"/>
        <v>134430671.37594384</v>
      </c>
      <c r="R67" s="143">
        <f t="shared" si="5"/>
        <v>80600000</v>
      </c>
      <c r="S67" s="143">
        <f t="shared" si="6"/>
        <v>188430671.37594384</v>
      </c>
      <c r="T67" s="126"/>
    </row>
    <row r="68" spans="1:20" s="27" customFormat="1" x14ac:dyDescent="0.3">
      <c r="B68" s="246"/>
      <c r="C68" s="37">
        <v>5</v>
      </c>
      <c r="D68" s="222">
        <v>1100000</v>
      </c>
      <c r="E68" s="203">
        <v>0</v>
      </c>
      <c r="F68" s="141">
        <v>300000</v>
      </c>
      <c r="G68" s="188">
        <v>100000</v>
      </c>
      <c r="H68" s="141">
        <v>10600000</v>
      </c>
      <c r="I68" s="141">
        <v>70000000</v>
      </c>
      <c r="J68" s="141">
        <v>54000000</v>
      </c>
      <c r="K68" s="195">
        <f t="shared" si="1"/>
        <v>50280796.535750367</v>
      </c>
      <c r="L68" s="144">
        <v>1.7999999999999999E-2</v>
      </c>
      <c r="M68" s="48">
        <v>50000</v>
      </c>
      <c r="N68" s="159">
        <f t="shared" si="4"/>
        <v>87994826.924960479</v>
      </c>
      <c r="O68" s="34">
        <v>1.7999999999999999E-2</v>
      </c>
      <c r="P68" s="48">
        <f t="shared" si="2"/>
        <v>88044826.924960479</v>
      </c>
      <c r="Q68" s="209">
        <f t="shared" si="3"/>
        <v>138325623.46071085</v>
      </c>
      <c r="R68" s="143">
        <f t="shared" si="5"/>
        <v>80600000</v>
      </c>
      <c r="S68" s="143">
        <f t="shared" si="6"/>
        <v>192325623.46071085</v>
      </c>
      <c r="T68" s="126"/>
    </row>
    <row r="69" spans="1:20" s="27" customFormat="1" x14ac:dyDescent="0.3">
      <c r="B69" s="246"/>
      <c r="C69" s="37">
        <v>6</v>
      </c>
      <c r="D69" s="222">
        <v>1100000</v>
      </c>
      <c r="E69" s="203">
        <v>0</v>
      </c>
      <c r="F69" s="141">
        <v>300000</v>
      </c>
      <c r="G69" s="188">
        <v>100000</v>
      </c>
      <c r="H69" s="141">
        <v>10600000</v>
      </c>
      <c r="I69" s="141">
        <v>70000000</v>
      </c>
      <c r="J69" s="141">
        <v>54000000</v>
      </c>
      <c r="K69" s="195">
        <f t="shared" si="1"/>
        <v>51593050.873393871</v>
      </c>
      <c r="L69" s="144">
        <v>1.7999999999999999E-2</v>
      </c>
      <c r="M69" s="48">
        <v>50000</v>
      </c>
      <c r="N69" s="159">
        <f t="shared" si="4"/>
        <v>90647633.809609771</v>
      </c>
      <c r="O69" s="34">
        <v>1.7999999999999999E-2</v>
      </c>
      <c r="P69" s="48">
        <f t="shared" si="2"/>
        <v>90697633.809609771</v>
      </c>
      <c r="Q69" s="209">
        <f t="shared" si="3"/>
        <v>142290684.68300363</v>
      </c>
      <c r="R69" s="143">
        <f t="shared" si="5"/>
        <v>80600000</v>
      </c>
      <c r="S69" s="143">
        <f t="shared" si="6"/>
        <v>196290684.68300363</v>
      </c>
      <c r="T69" s="126"/>
    </row>
    <row r="70" spans="1:20" s="27" customFormat="1" x14ac:dyDescent="0.3">
      <c r="B70" s="246"/>
      <c r="C70" s="37">
        <v>7</v>
      </c>
      <c r="D70" s="222">
        <v>1100000</v>
      </c>
      <c r="E70" s="203">
        <v>0</v>
      </c>
      <c r="F70" s="141">
        <v>300000</v>
      </c>
      <c r="G70" s="188">
        <v>100000</v>
      </c>
      <c r="H70" s="141">
        <v>10600000</v>
      </c>
      <c r="I70" s="141">
        <v>70000000</v>
      </c>
      <c r="J70" s="141">
        <v>54000000</v>
      </c>
      <c r="K70" s="195">
        <f t="shared" si="1"/>
        <v>52928925.78911496</v>
      </c>
      <c r="L70" s="144">
        <v>1.7999999999999999E-2</v>
      </c>
      <c r="M70" s="48">
        <v>50000</v>
      </c>
      <c r="N70" s="159">
        <f t="shared" si="4"/>
        <v>93348191.218182743</v>
      </c>
      <c r="O70" s="34">
        <v>1.7999999999999999E-2</v>
      </c>
      <c r="P70" s="48">
        <f t="shared" si="2"/>
        <v>93398191.218182743</v>
      </c>
      <c r="Q70" s="209">
        <f t="shared" si="3"/>
        <v>146327117.00729769</v>
      </c>
      <c r="R70" s="143">
        <f t="shared" si="5"/>
        <v>80600000</v>
      </c>
      <c r="S70" s="143">
        <f t="shared" si="6"/>
        <v>200327117.00729769</v>
      </c>
      <c r="T70" s="126"/>
    </row>
    <row r="71" spans="1:20" s="27" customFormat="1" x14ac:dyDescent="0.3">
      <c r="B71" s="246"/>
      <c r="C71" s="37">
        <v>8</v>
      </c>
      <c r="D71" s="222">
        <v>1100000</v>
      </c>
      <c r="E71" s="203">
        <v>0</v>
      </c>
      <c r="F71" s="141">
        <v>300000</v>
      </c>
      <c r="G71" s="188">
        <v>100000</v>
      </c>
      <c r="H71" s="141">
        <v>10600000</v>
      </c>
      <c r="I71" s="141">
        <v>70000000</v>
      </c>
      <c r="J71" s="141">
        <v>54000000</v>
      </c>
      <c r="K71" s="195">
        <f t="shared" si="1"/>
        <v>54288846.453319028</v>
      </c>
      <c r="L71" s="144">
        <v>1.7999999999999999E-2</v>
      </c>
      <c r="M71" s="48">
        <v>50000</v>
      </c>
      <c r="N71" s="159">
        <f t="shared" si="4"/>
        <v>96097358.660110027</v>
      </c>
      <c r="O71" s="34">
        <v>1.7999999999999999E-2</v>
      </c>
      <c r="P71" s="48">
        <f t="shared" si="2"/>
        <v>96147358.660110027</v>
      </c>
      <c r="Q71" s="209">
        <f t="shared" si="3"/>
        <v>150436205.11342907</v>
      </c>
      <c r="R71" s="143">
        <f t="shared" si="5"/>
        <v>80600000</v>
      </c>
      <c r="S71" s="143">
        <f t="shared" si="6"/>
        <v>204436205.11342907</v>
      </c>
      <c r="T71" s="126"/>
    </row>
    <row r="72" spans="1:20" s="27" customFormat="1" x14ac:dyDescent="0.3">
      <c r="B72" s="246"/>
      <c r="C72" s="37">
        <v>9</v>
      </c>
      <c r="D72" s="222">
        <v>1100000</v>
      </c>
      <c r="E72" s="203">
        <v>0</v>
      </c>
      <c r="F72" s="141">
        <v>300000</v>
      </c>
      <c r="G72" s="188">
        <v>100000</v>
      </c>
      <c r="H72" s="141">
        <v>10600000</v>
      </c>
      <c r="I72" s="141">
        <v>70000000</v>
      </c>
      <c r="J72" s="141">
        <v>54000000</v>
      </c>
      <c r="K72" s="195">
        <f t="shared" si="1"/>
        <v>55673245.68947877</v>
      </c>
      <c r="L72" s="144">
        <v>1.7999999999999999E-2</v>
      </c>
      <c r="M72" s="48">
        <v>50000</v>
      </c>
      <c r="N72" s="159">
        <f t="shared" si="4"/>
        <v>98896011.11599201</v>
      </c>
      <c r="O72" s="34">
        <v>1.7999999999999999E-2</v>
      </c>
      <c r="P72" s="48">
        <f t="shared" si="2"/>
        <v>98946011.11599201</v>
      </c>
      <c r="Q72" s="209">
        <f t="shared" si="3"/>
        <v>154619256.80547076</v>
      </c>
      <c r="R72" s="143">
        <f t="shared" si="5"/>
        <v>80600000</v>
      </c>
      <c r="S72" s="143">
        <f t="shared" si="6"/>
        <v>208619256.80547076</v>
      </c>
      <c r="T72" s="126"/>
    </row>
    <row r="73" spans="1:20" s="27" customFormat="1" x14ac:dyDescent="0.3">
      <c r="B73" s="246"/>
      <c r="C73" s="37">
        <v>10</v>
      </c>
      <c r="D73" s="222">
        <v>1100000</v>
      </c>
      <c r="E73" s="203">
        <v>0</v>
      </c>
      <c r="F73" s="141">
        <v>300000</v>
      </c>
      <c r="G73" s="188">
        <v>100000</v>
      </c>
      <c r="H73" s="141">
        <v>10600000</v>
      </c>
      <c r="I73" s="141">
        <v>70000000</v>
      </c>
      <c r="J73" s="141">
        <v>54000000</v>
      </c>
      <c r="K73" s="195">
        <f t="shared" si="1"/>
        <v>57082564.111889385</v>
      </c>
      <c r="L73" s="144">
        <v>1.7999999999999999E-2</v>
      </c>
      <c r="M73" s="48">
        <v>50000</v>
      </c>
      <c r="N73" s="159">
        <f t="shared" si="4"/>
        <v>101745039.31607987</v>
      </c>
      <c r="O73" s="34">
        <v>1.7999999999999999E-2</v>
      </c>
      <c r="P73" s="48">
        <f t="shared" si="2"/>
        <v>101795039.31607987</v>
      </c>
      <c r="Q73" s="209">
        <f t="shared" si="3"/>
        <v>158877603.42796925</v>
      </c>
      <c r="R73" s="143">
        <f t="shared" si="5"/>
        <v>80600000</v>
      </c>
      <c r="S73" s="143">
        <f t="shared" si="6"/>
        <v>212877603.42796925</v>
      </c>
      <c r="T73" s="126"/>
    </row>
    <row r="74" spans="1:20" s="38" customFormat="1" ht="17.25" thickBot="1" x14ac:dyDescent="0.35">
      <c r="B74" s="246"/>
      <c r="C74" s="39">
        <v>11</v>
      </c>
      <c r="D74" s="222">
        <v>1100000</v>
      </c>
      <c r="E74" s="203">
        <v>0</v>
      </c>
      <c r="F74" s="141">
        <v>300000</v>
      </c>
      <c r="G74" s="188">
        <v>100000</v>
      </c>
      <c r="H74" s="141">
        <v>10600000</v>
      </c>
      <c r="I74" s="141">
        <v>70000000</v>
      </c>
      <c r="J74" s="141">
        <v>54000000</v>
      </c>
      <c r="K74" s="195">
        <f t="shared" si="1"/>
        <v>58517250.265903391</v>
      </c>
      <c r="L74" s="144">
        <v>1.7999999999999999E-2</v>
      </c>
      <c r="M74" s="48">
        <v>50000</v>
      </c>
      <c r="N74" s="159">
        <f t="shared" si="4"/>
        <v>104645350.0237693</v>
      </c>
      <c r="O74" s="121">
        <v>1.7999999999999999E-2</v>
      </c>
      <c r="P74" s="48">
        <f t="shared" si="2"/>
        <v>104695350.0237693</v>
      </c>
      <c r="Q74" s="209">
        <f t="shared" si="3"/>
        <v>163212600.2896727</v>
      </c>
      <c r="R74" s="143">
        <f t="shared" si="5"/>
        <v>80600000</v>
      </c>
      <c r="S74" s="143">
        <f t="shared" si="6"/>
        <v>217212600.2896727</v>
      </c>
      <c r="T74" s="127"/>
    </row>
    <row r="75" spans="1:20" s="135" customFormat="1" ht="17.25" thickBot="1" x14ac:dyDescent="0.35">
      <c r="A75" s="130"/>
      <c r="B75" s="246"/>
      <c r="C75" s="131">
        <v>12</v>
      </c>
      <c r="D75" s="222">
        <v>1100000</v>
      </c>
      <c r="E75" s="204">
        <v>0</v>
      </c>
      <c r="F75" s="141">
        <v>300000</v>
      </c>
      <c r="G75" s="188">
        <v>100000</v>
      </c>
      <c r="H75" s="141">
        <v>10600000</v>
      </c>
      <c r="I75" s="141">
        <v>70000000</v>
      </c>
      <c r="J75" s="141">
        <v>54000000</v>
      </c>
      <c r="K75" s="196">
        <f t="shared" si="1"/>
        <v>59977760.770689651</v>
      </c>
      <c r="L75" s="132">
        <v>1.7999999999999999E-2</v>
      </c>
      <c r="M75" s="48">
        <v>50000</v>
      </c>
      <c r="N75" s="159">
        <f t="shared" si="4"/>
        <v>107597866.32419716</v>
      </c>
      <c r="O75" s="133">
        <v>1.7999999999999999E-2</v>
      </c>
      <c r="P75" s="48">
        <f t="shared" si="2"/>
        <v>107647866.32419716</v>
      </c>
      <c r="Q75" s="209">
        <f t="shared" si="3"/>
        <v>167625627.09488681</v>
      </c>
      <c r="R75" s="143">
        <f t="shared" si="5"/>
        <v>80600000</v>
      </c>
      <c r="S75" s="143">
        <f t="shared" si="6"/>
        <v>221625627.09488681</v>
      </c>
      <c r="T75" s="134"/>
    </row>
    <row r="76" spans="1:20" s="35" customFormat="1" x14ac:dyDescent="0.3">
      <c r="A76" s="35">
        <v>7</v>
      </c>
      <c r="B76" s="246">
        <v>2028</v>
      </c>
      <c r="C76" s="36">
        <v>1</v>
      </c>
      <c r="D76" s="222">
        <v>1100000</v>
      </c>
      <c r="E76" s="203">
        <v>0</v>
      </c>
      <c r="F76" s="141">
        <v>300000</v>
      </c>
      <c r="G76" s="188">
        <v>100000</v>
      </c>
      <c r="H76" s="141">
        <v>10600000</v>
      </c>
      <c r="I76" s="141">
        <v>70000000</v>
      </c>
      <c r="J76" s="141">
        <v>54000000</v>
      </c>
      <c r="K76" s="195">
        <f t="shared" si="1"/>
        <v>61464560.464562066</v>
      </c>
      <c r="L76" s="144">
        <v>1.7999999999999999E-2</v>
      </c>
      <c r="M76" s="48">
        <v>50000</v>
      </c>
      <c r="N76" s="159">
        <f t="shared" si="4"/>
        <v>109082457.78949395</v>
      </c>
      <c r="O76" s="120">
        <v>4.0000000000000001E-3</v>
      </c>
      <c r="P76" s="48">
        <f t="shared" si="2"/>
        <v>109132457.78949395</v>
      </c>
      <c r="Q76" s="209">
        <f t="shared" si="3"/>
        <v>170597018.25405601</v>
      </c>
      <c r="R76" s="143">
        <f t="shared" si="5"/>
        <v>80600000</v>
      </c>
      <c r="S76" s="143">
        <f t="shared" si="6"/>
        <v>224597018.25405601</v>
      </c>
      <c r="T76" s="128"/>
    </row>
    <row r="77" spans="1:20" s="27" customFormat="1" x14ac:dyDescent="0.3">
      <c r="B77" s="246"/>
      <c r="C77" s="37">
        <v>2</v>
      </c>
      <c r="D77" s="222">
        <v>1100000</v>
      </c>
      <c r="E77" s="203">
        <v>0</v>
      </c>
      <c r="F77" s="141">
        <v>300000</v>
      </c>
      <c r="G77" s="188">
        <v>100000</v>
      </c>
      <c r="H77" s="141">
        <v>10600000</v>
      </c>
      <c r="I77" s="141">
        <v>70000000</v>
      </c>
      <c r="J77" s="141">
        <v>54000000</v>
      </c>
      <c r="K77" s="195">
        <f t="shared" si="1"/>
        <v>62978122.552924186</v>
      </c>
      <c r="L77" s="144">
        <v>1.7999999999999999E-2</v>
      </c>
      <c r="M77" s="48">
        <v>50000</v>
      </c>
      <c r="N77" s="159">
        <f t="shared" si="4"/>
        <v>112114842.02970484</v>
      </c>
      <c r="O77" s="34">
        <v>1.7999999999999999E-2</v>
      </c>
      <c r="P77" s="48">
        <f t="shared" si="2"/>
        <v>112164842.02970484</v>
      </c>
      <c r="Q77" s="209">
        <f t="shared" si="3"/>
        <v>175142964.58262902</v>
      </c>
      <c r="R77" s="143">
        <f t="shared" si="5"/>
        <v>80600000</v>
      </c>
      <c r="S77" s="143">
        <f t="shared" si="6"/>
        <v>229142964.58262902</v>
      </c>
      <c r="T77" s="126"/>
    </row>
    <row r="78" spans="1:20" s="27" customFormat="1" x14ac:dyDescent="0.3">
      <c r="B78" s="246"/>
      <c r="C78" s="37">
        <v>3</v>
      </c>
      <c r="D78" s="222">
        <v>1100000</v>
      </c>
      <c r="E78" s="203">
        <v>0</v>
      </c>
      <c r="F78" s="141">
        <v>300000</v>
      </c>
      <c r="G78" s="188">
        <v>100000</v>
      </c>
      <c r="H78" s="141">
        <v>10600000</v>
      </c>
      <c r="I78" s="141">
        <v>70000000</v>
      </c>
      <c r="J78" s="141">
        <v>54000000</v>
      </c>
      <c r="K78" s="195">
        <f t="shared" si="1"/>
        <v>64518928.758876823</v>
      </c>
      <c r="L78" s="144">
        <v>1.7999999999999999E-2</v>
      </c>
      <c r="M78" s="48">
        <v>50000</v>
      </c>
      <c r="N78" s="159">
        <f t="shared" si="4"/>
        <v>115201809.18623953</v>
      </c>
      <c r="O78" s="34">
        <v>1.7999999999999999E-2</v>
      </c>
      <c r="P78" s="48">
        <f t="shared" si="2"/>
        <v>115251809.18623953</v>
      </c>
      <c r="Q78" s="209">
        <f t="shared" si="3"/>
        <v>179770737.94511634</v>
      </c>
      <c r="R78" s="143">
        <f t="shared" si="5"/>
        <v>80600000</v>
      </c>
      <c r="S78" s="143">
        <f t="shared" si="6"/>
        <v>233770737.94511634</v>
      </c>
      <c r="T78" s="126"/>
    </row>
    <row r="79" spans="1:20" s="27" customFormat="1" x14ac:dyDescent="0.3">
      <c r="B79" s="246"/>
      <c r="C79" s="37">
        <v>4</v>
      </c>
      <c r="D79" s="222">
        <v>1100000</v>
      </c>
      <c r="E79" s="203">
        <v>0</v>
      </c>
      <c r="F79" s="141">
        <v>300000</v>
      </c>
      <c r="G79" s="188">
        <v>100000</v>
      </c>
      <c r="H79" s="141">
        <v>10600000</v>
      </c>
      <c r="I79" s="141">
        <v>70000000</v>
      </c>
      <c r="J79" s="141">
        <v>54000000</v>
      </c>
      <c r="K79" s="195">
        <f t="shared" si="1"/>
        <v>66087469.476536602</v>
      </c>
      <c r="L79" s="144">
        <v>1.7999999999999999E-2</v>
      </c>
      <c r="M79" s="48">
        <v>50000</v>
      </c>
      <c r="N79" s="159">
        <f t="shared" si="4"/>
        <v>118344341.75159183</v>
      </c>
      <c r="O79" s="34">
        <v>1.7999999999999999E-2</v>
      </c>
      <c r="P79" s="48">
        <f t="shared" si="2"/>
        <v>118394341.75159183</v>
      </c>
      <c r="Q79" s="209">
        <f t="shared" si="3"/>
        <v>184481811.22812843</v>
      </c>
      <c r="R79" s="143">
        <f t="shared" si="5"/>
        <v>80600000</v>
      </c>
      <c r="S79" s="143">
        <f t="shared" si="6"/>
        <v>238481811.22812843</v>
      </c>
      <c r="T79" s="126"/>
    </row>
    <row r="80" spans="1:20" s="27" customFormat="1" x14ac:dyDescent="0.3">
      <c r="B80" s="246"/>
      <c r="C80" s="37">
        <v>5</v>
      </c>
      <c r="D80" s="222">
        <v>1100000</v>
      </c>
      <c r="E80" s="203">
        <v>0</v>
      </c>
      <c r="F80" s="141">
        <v>300000</v>
      </c>
      <c r="G80" s="188">
        <v>100000</v>
      </c>
      <c r="H80" s="141">
        <v>10600000</v>
      </c>
      <c r="I80" s="141">
        <v>70000000</v>
      </c>
      <c r="J80" s="141">
        <v>54000000</v>
      </c>
      <c r="K80" s="195">
        <f t="shared" si="1"/>
        <v>67684243.927114263</v>
      </c>
      <c r="L80" s="144">
        <v>1.7999999999999999E-2</v>
      </c>
      <c r="M80" s="48">
        <v>50000</v>
      </c>
      <c r="N80" s="159">
        <f t="shared" si="4"/>
        <v>121543439.90312049</v>
      </c>
      <c r="O80" s="34">
        <v>1.7999999999999999E-2</v>
      </c>
      <c r="P80" s="48">
        <f t="shared" si="2"/>
        <v>121593439.90312049</v>
      </c>
      <c r="Q80" s="209">
        <f t="shared" si="3"/>
        <v>189277683.83023477</v>
      </c>
      <c r="R80" s="143">
        <f t="shared" si="5"/>
        <v>80600000</v>
      </c>
      <c r="S80" s="143">
        <f t="shared" si="6"/>
        <v>243277683.83023477</v>
      </c>
      <c r="T80" s="126"/>
    </row>
    <row r="81" spans="1:20" s="27" customFormat="1" x14ac:dyDescent="0.3">
      <c r="B81" s="246"/>
      <c r="C81" s="37">
        <v>6</v>
      </c>
      <c r="D81" s="222">
        <v>1100000</v>
      </c>
      <c r="E81" s="203">
        <v>0</v>
      </c>
      <c r="F81" s="141">
        <v>300000</v>
      </c>
      <c r="G81" s="188">
        <v>100000</v>
      </c>
      <c r="H81" s="141">
        <v>10600000</v>
      </c>
      <c r="I81" s="141">
        <v>70000000</v>
      </c>
      <c r="J81" s="141">
        <v>54000000</v>
      </c>
      <c r="K81" s="195">
        <f t="shared" si="1"/>
        <v>69309760.317802325</v>
      </c>
      <c r="L81" s="144">
        <v>1.7999999999999999E-2</v>
      </c>
      <c r="M81" s="48">
        <v>50000</v>
      </c>
      <c r="N81" s="159">
        <f t="shared" si="4"/>
        <v>124800121.82137665</v>
      </c>
      <c r="O81" s="34">
        <v>1.7999999999999999E-2</v>
      </c>
      <c r="P81" s="48">
        <f t="shared" si="2"/>
        <v>124850121.82137665</v>
      </c>
      <c r="Q81" s="209">
        <f t="shared" si="3"/>
        <v>194159882.13917899</v>
      </c>
      <c r="R81" s="143">
        <f t="shared" si="5"/>
        <v>80600000</v>
      </c>
      <c r="S81" s="143">
        <f t="shared" si="6"/>
        <v>248159882.13917899</v>
      </c>
      <c r="T81" s="126"/>
    </row>
    <row r="82" spans="1:20" s="27" customFormat="1" x14ac:dyDescent="0.3">
      <c r="B82" s="246"/>
      <c r="C82" s="37">
        <v>7</v>
      </c>
      <c r="D82" s="222">
        <v>1100000</v>
      </c>
      <c r="E82" s="203">
        <v>0</v>
      </c>
      <c r="F82" s="141">
        <v>300000</v>
      </c>
      <c r="G82" s="188">
        <v>100000</v>
      </c>
      <c r="H82" s="141">
        <v>10600000</v>
      </c>
      <c r="I82" s="141">
        <v>70000000</v>
      </c>
      <c r="J82" s="141">
        <v>54000000</v>
      </c>
      <c r="K82" s="195">
        <f t="shared" si="1"/>
        <v>70964536.003522769</v>
      </c>
      <c r="L82" s="144">
        <v>1.7999999999999999E-2</v>
      </c>
      <c r="M82" s="48">
        <v>50000</v>
      </c>
      <c r="N82" s="159">
        <f t="shared" si="4"/>
        <v>128115424.01416144</v>
      </c>
      <c r="O82" s="34">
        <v>1.7999999999999999E-2</v>
      </c>
      <c r="P82" s="48">
        <f t="shared" si="2"/>
        <v>128165424.01416144</v>
      </c>
      <c r="Q82" s="209">
        <f t="shared" si="3"/>
        <v>199129960.01768422</v>
      </c>
      <c r="R82" s="143">
        <f t="shared" si="5"/>
        <v>80600000</v>
      </c>
      <c r="S82" s="143">
        <f t="shared" si="6"/>
        <v>253129960.01768422</v>
      </c>
      <c r="T82" s="126"/>
    </row>
    <row r="83" spans="1:20" s="27" customFormat="1" x14ac:dyDescent="0.3">
      <c r="B83" s="246"/>
      <c r="C83" s="37">
        <v>8</v>
      </c>
      <c r="D83" s="222">
        <v>1100000</v>
      </c>
      <c r="E83" s="203">
        <v>0</v>
      </c>
      <c r="F83" s="141">
        <v>300000</v>
      </c>
      <c r="G83" s="188">
        <v>100000</v>
      </c>
      <c r="H83" s="141">
        <v>10600000</v>
      </c>
      <c r="I83" s="141">
        <v>70000000</v>
      </c>
      <c r="J83" s="141">
        <v>54000000</v>
      </c>
      <c r="K83" s="195">
        <f t="shared" si="1"/>
        <v>72649097.651586175</v>
      </c>
      <c r="L83" s="144">
        <v>1.7999999999999999E-2</v>
      </c>
      <c r="M83" s="48">
        <v>50000</v>
      </c>
      <c r="N83" s="159">
        <f t="shared" si="4"/>
        <v>131490401.64641634</v>
      </c>
      <c r="O83" s="34">
        <v>1.7999999999999999E-2</v>
      </c>
      <c r="P83" s="48">
        <f t="shared" si="2"/>
        <v>131540401.64641634</v>
      </c>
      <c r="Q83" s="209">
        <f t="shared" si="3"/>
        <v>204189499.29800251</v>
      </c>
      <c r="R83" s="143">
        <f t="shared" si="5"/>
        <v>80600000</v>
      </c>
      <c r="S83" s="143">
        <f t="shared" si="6"/>
        <v>258189499.29800251</v>
      </c>
      <c r="T83" s="126"/>
    </row>
    <row r="84" spans="1:20" s="27" customFormat="1" x14ac:dyDescent="0.3">
      <c r="B84" s="246"/>
      <c r="C84" s="37">
        <v>9</v>
      </c>
      <c r="D84" s="222">
        <v>1100000</v>
      </c>
      <c r="E84" s="203">
        <v>0</v>
      </c>
      <c r="F84" s="141">
        <v>300000</v>
      </c>
      <c r="G84" s="188">
        <v>100000</v>
      </c>
      <c r="H84" s="141">
        <v>10600000</v>
      </c>
      <c r="I84" s="141">
        <v>70000000</v>
      </c>
      <c r="J84" s="141">
        <v>54000000</v>
      </c>
      <c r="K84" s="195">
        <f t="shared" si="1"/>
        <v>74363981.409314722</v>
      </c>
      <c r="L84" s="144">
        <v>1.7999999999999999E-2</v>
      </c>
      <c r="M84" s="48">
        <v>50000</v>
      </c>
      <c r="N84" s="159">
        <f t="shared" si="4"/>
        <v>134926128.87605184</v>
      </c>
      <c r="O84" s="34">
        <v>1.7999999999999999E-2</v>
      </c>
      <c r="P84" s="48">
        <f t="shared" si="2"/>
        <v>134976128.87605184</v>
      </c>
      <c r="Q84" s="209">
        <f t="shared" si="3"/>
        <v>209340110.28536656</v>
      </c>
      <c r="R84" s="143">
        <f t="shared" si="5"/>
        <v>80600000</v>
      </c>
      <c r="S84" s="143">
        <f t="shared" si="6"/>
        <v>263340110.28536656</v>
      </c>
      <c r="T84" s="126"/>
    </row>
    <row r="85" spans="1:20" s="27" customFormat="1" x14ac:dyDescent="0.3">
      <c r="B85" s="246"/>
      <c r="C85" s="37">
        <v>10</v>
      </c>
      <c r="D85" s="222">
        <v>1100000</v>
      </c>
      <c r="E85" s="203">
        <v>0</v>
      </c>
      <c r="F85" s="141">
        <v>300000</v>
      </c>
      <c r="G85" s="188">
        <v>100000</v>
      </c>
      <c r="H85" s="141">
        <v>10600000</v>
      </c>
      <c r="I85" s="141">
        <v>70000000</v>
      </c>
      <c r="J85" s="141">
        <v>54000000</v>
      </c>
      <c r="K85" s="195">
        <f t="shared" si="1"/>
        <v>76109733.074682385</v>
      </c>
      <c r="L85" s="144">
        <v>1.7999999999999999E-2</v>
      </c>
      <c r="M85" s="48">
        <v>50000</v>
      </c>
      <c r="N85" s="159">
        <f t="shared" si="4"/>
        <v>138423699.19582078</v>
      </c>
      <c r="O85" s="34">
        <v>1.7999999999999999E-2</v>
      </c>
      <c r="P85" s="48">
        <f t="shared" si="2"/>
        <v>138473699.19582078</v>
      </c>
      <c r="Q85" s="209">
        <f t="shared" si="3"/>
        <v>214583432.27050316</v>
      </c>
      <c r="R85" s="143">
        <f t="shared" si="5"/>
        <v>80600000</v>
      </c>
      <c r="S85" s="143">
        <f t="shared" si="6"/>
        <v>268583432.27050316</v>
      </c>
      <c r="T85" s="126"/>
    </row>
    <row r="86" spans="1:20" s="27" customFormat="1" ht="17.25" thickBot="1" x14ac:dyDescent="0.35">
      <c r="B86" s="246"/>
      <c r="C86" s="39">
        <v>11</v>
      </c>
      <c r="D86" s="222">
        <v>1100000</v>
      </c>
      <c r="E86" s="203">
        <v>0</v>
      </c>
      <c r="F86" s="141">
        <v>300000</v>
      </c>
      <c r="G86" s="188">
        <v>100000</v>
      </c>
      <c r="H86" s="141">
        <v>10600000</v>
      </c>
      <c r="I86" s="141">
        <v>70000000</v>
      </c>
      <c r="J86" s="141">
        <v>54000000</v>
      </c>
      <c r="K86" s="195">
        <f t="shared" ref="K86:K149" si="7" xml:space="preserve"> (K85 + G86 + F86) + ((K85 + G86 + F86) * L86 )</f>
        <v>77886908.270026669</v>
      </c>
      <c r="L86" s="144">
        <v>1.7999999999999999E-2</v>
      </c>
      <c r="M86" s="48">
        <v>50000</v>
      </c>
      <c r="N86" s="159">
        <f t="shared" si="4"/>
        <v>141984225.78134555</v>
      </c>
      <c r="O86" s="121">
        <v>1.7999999999999999E-2</v>
      </c>
      <c r="P86" s="48">
        <f t="shared" ref="P86:P149" si="8" xml:space="preserve"> M86 + N86</f>
        <v>142034225.78134555</v>
      </c>
      <c r="Q86" s="209">
        <f t="shared" ref="Q86:Q149" si="9" xml:space="preserve"> K86 + P86</f>
        <v>219921134.05137223</v>
      </c>
      <c r="R86" s="143">
        <f t="shared" si="5"/>
        <v>80600000</v>
      </c>
      <c r="S86" s="143">
        <f t="shared" si="6"/>
        <v>273921134.05137223</v>
      </c>
      <c r="T86" s="126"/>
    </row>
    <row r="87" spans="1:20" s="136" customFormat="1" ht="17.25" thickBot="1" x14ac:dyDescent="0.35">
      <c r="B87" s="246"/>
      <c r="C87" s="131">
        <v>12</v>
      </c>
      <c r="D87" s="222">
        <v>1100000</v>
      </c>
      <c r="E87" s="204">
        <v>0</v>
      </c>
      <c r="F87" s="141">
        <v>300000</v>
      </c>
      <c r="G87" s="188">
        <v>100000</v>
      </c>
      <c r="H87" s="141">
        <v>10600000</v>
      </c>
      <c r="I87" s="141">
        <v>70000000</v>
      </c>
      <c r="J87" s="141">
        <v>54000000</v>
      </c>
      <c r="K87" s="196">
        <f t="shared" si="7"/>
        <v>79696072.618887156</v>
      </c>
      <c r="L87" s="132">
        <v>1.7999999999999999E-2</v>
      </c>
      <c r="M87" s="48">
        <v>50000</v>
      </c>
      <c r="N87" s="159">
        <f t="shared" si="4"/>
        <v>145608841.84540975</v>
      </c>
      <c r="O87" s="133">
        <v>1.7999999999999999E-2</v>
      </c>
      <c r="P87" s="48">
        <f t="shared" si="8"/>
        <v>145658841.84540975</v>
      </c>
      <c r="Q87" s="209">
        <f t="shared" si="9"/>
        <v>225354914.46429691</v>
      </c>
      <c r="R87" s="143">
        <f t="shared" si="5"/>
        <v>80600000</v>
      </c>
      <c r="S87" s="143">
        <f t="shared" si="6"/>
        <v>279354914.46429694</v>
      </c>
      <c r="T87" s="149"/>
    </row>
    <row r="88" spans="1:20" s="27" customFormat="1" x14ac:dyDescent="0.3">
      <c r="A88" s="27">
        <v>8</v>
      </c>
      <c r="B88" s="246">
        <v>2029</v>
      </c>
      <c r="C88" s="36">
        <v>1</v>
      </c>
      <c r="D88" s="222">
        <v>1100000</v>
      </c>
      <c r="E88" s="203">
        <v>0</v>
      </c>
      <c r="F88" s="141">
        <v>300000</v>
      </c>
      <c r="G88" s="188">
        <v>100000</v>
      </c>
      <c r="H88" s="141">
        <v>10600000</v>
      </c>
      <c r="I88" s="141">
        <v>70000000</v>
      </c>
      <c r="J88" s="141">
        <v>54000000</v>
      </c>
      <c r="K88" s="195">
        <f t="shared" si="7"/>
        <v>81537801.926027119</v>
      </c>
      <c r="L88" s="144">
        <v>1.7999999999999999E-2</v>
      </c>
      <c r="M88" s="48">
        <v>50000</v>
      </c>
      <c r="N88" s="159">
        <f t="shared" ref="N88:N151" si="10" xml:space="preserve"> (N87 + D88 - E88 - M88) + ((N87 + D88 - E88 - M88) * O88)</f>
        <v>147245477.21279138</v>
      </c>
      <c r="O88" s="120">
        <v>4.0000000000000001E-3</v>
      </c>
      <c r="P88" s="48">
        <f t="shared" si="8"/>
        <v>147295477.21279138</v>
      </c>
      <c r="Q88" s="209">
        <f t="shared" si="9"/>
        <v>228833279.1388185</v>
      </c>
      <c r="R88" s="143">
        <f t="shared" si="5"/>
        <v>80600000</v>
      </c>
      <c r="S88" s="143">
        <f t="shared" si="6"/>
        <v>282833279.1388185</v>
      </c>
      <c r="T88" s="126"/>
    </row>
    <row r="89" spans="1:20" s="27" customFormat="1" x14ac:dyDescent="0.3">
      <c r="B89" s="246"/>
      <c r="C89" s="37">
        <v>2</v>
      </c>
      <c r="D89" s="222">
        <v>1100000</v>
      </c>
      <c r="E89" s="203">
        <v>0</v>
      </c>
      <c r="F89" s="141">
        <v>300000</v>
      </c>
      <c r="G89" s="188">
        <v>100000</v>
      </c>
      <c r="H89" s="141">
        <v>10600000</v>
      </c>
      <c r="I89" s="141">
        <v>70000000</v>
      </c>
      <c r="J89" s="141">
        <v>54000000</v>
      </c>
      <c r="K89" s="195">
        <f t="shared" si="7"/>
        <v>83412682.360695601</v>
      </c>
      <c r="L89" s="144">
        <v>1.7999999999999999E-2</v>
      </c>
      <c r="M89" s="48">
        <v>50000</v>
      </c>
      <c r="N89" s="159">
        <f t="shared" si="10"/>
        <v>150964795.80262163</v>
      </c>
      <c r="O89" s="34">
        <v>1.7999999999999999E-2</v>
      </c>
      <c r="P89" s="48">
        <f t="shared" si="8"/>
        <v>151014795.80262163</v>
      </c>
      <c r="Q89" s="209">
        <f t="shared" si="9"/>
        <v>234427478.16331723</v>
      </c>
      <c r="R89" s="143">
        <f t="shared" si="5"/>
        <v>80600000</v>
      </c>
      <c r="S89" s="143">
        <f t="shared" si="6"/>
        <v>288427478.1633172</v>
      </c>
      <c r="T89" s="126"/>
    </row>
    <row r="90" spans="1:20" s="27" customFormat="1" x14ac:dyDescent="0.3">
      <c r="B90" s="246"/>
      <c r="C90" s="37">
        <v>3</v>
      </c>
      <c r="D90" s="222">
        <v>1100000</v>
      </c>
      <c r="E90" s="203">
        <v>0</v>
      </c>
      <c r="F90" s="141">
        <v>300000</v>
      </c>
      <c r="G90" s="188">
        <v>100000</v>
      </c>
      <c r="H90" s="141">
        <v>10600000</v>
      </c>
      <c r="I90" s="141">
        <v>70000000</v>
      </c>
      <c r="J90" s="141">
        <v>54000000</v>
      </c>
      <c r="K90" s="195">
        <f t="shared" si="7"/>
        <v>85321310.643188119</v>
      </c>
      <c r="L90" s="144">
        <v>1.7999999999999999E-2</v>
      </c>
      <c r="M90" s="48">
        <v>50000</v>
      </c>
      <c r="N90" s="159">
        <f t="shared" si="10"/>
        <v>154751062.12706882</v>
      </c>
      <c r="O90" s="34">
        <v>1.7999999999999999E-2</v>
      </c>
      <c r="P90" s="48">
        <f t="shared" si="8"/>
        <v>154801062.12706882</v>
      </c>
      <c r="Q90" s="209">
        <f t="shared" si="9"/>
        <v>240122372.77025694</v>
      </c>
      <c r="R90" s="143">
        <f t="shared" si="5"/>
        <v>80600000</v>
      </c>
      <c r="S90" s="143">
        <f t="shared" si="6"/>
        <v>294122372.77025694</v>
      </c>
      <c r="T90" s="126"/>
    </row>
    <row r="91" spans="1:20" s="27" customFormat="1" x14ac:dyDescent="0.3">
      <c r="B91" s="246"/>
      <c r="C91" s="37">
        <v>4</v>
      </c>
      <c r="D91" s="222">
        <v>1100000</v>
      </c>
      <c r="E91" s="203">
        <v>0</v>
      </c>
      <c r="F91" s="141">
        <v>300000</v>
      </c>
      <c r="G91" s="188">
        <v>100000</v>
      </c>
      <c r="H91" s="141">
        <v>10600000</v>
      </c>
      <c r="I91" s="141">
        <v>70000000</v>
      </c>
      <c r="J91" s="141">
        <v>54000000</v>
      </c>
      <c r="K91" s="195">
        <f t="shared" si="7"/>
        <v>87264294.2347655</v>
      </c>
      <c r="L91" s="144">
        <v>1.7999999999999999E-2</v>
      </c>
      <c r="M91" s="48">
        <v>50000</v>
      </c>
      <c r="N91" s="159">
        <f t="shared" si="10"/>
        <v>158605481.24535605</v>
      </c>
      <c r="O91" s="34">
        <v>1.7999999999999999E-2</v>
      </c>
      <c r="P91" s="48">
        <f t="shared" si="8"/>
        <v>158655481.24535605</v>
      </c>
      <c r="Q91" s="209">
        <f t="shared" si="9"/>
        <v>245919775.48012155</v>
      </c>
      <c r="R91" s="143">
        <f t="shared" ref="R91:R154" si="11" xml:space="preserve"> H91 + I91</f>
        <v>80600000</v>
      </c>
      <c r="S91" s="143">
        <f t="shared" ref="S91:S154" si="12" xml:space="preserve"> J91 + Q91</f>
        <v>299919775.48012155</v>
      </c>
      <c r="T91" s="126"/>
    </row>
    <row r="92" spans="1:20" s="27" customFormat="1" x14ac:dyDescent="0.3">
      <c r="B92" s="246"/>
      <c r="C92" s="37">
        <v>5</v>
      </c>
      <c r="D92" s="222">
        <v>1100000</v>
      </c>
      <c r="E92" s="203">
        <v>0</v>
      </c>
      <c r="F92" s="141">
        <v>300000</v>
      </c>
      <c r="G92" s="188">
        <v>100000</v>
      </c>
      <c r="H92" s="141">
        <v>10600000</v>
      </c>
      <c r="I92" s="141">
        <v>70000000</v>
      </c>
      <c r="J92" s="141">
        <v>54000000</v>
      </c>
      <c r="K92" s="195">
        <f t="shared" si="7"/>
        <v>89242251.530991286</v>
      </c>
      <c r="L92" s="144">
        <v>1.7999999999999999E-2</v>
      </c>
      <c r="M92" s="48">
        <v>50000</v>
      </c>
      <c r="N92" s="159">
        <f t="shared" si="10"/>
        <v>162529279.90777245</v>
      </c>
      <c r="O92" s="34">
        <v>1.7999999999999999E-2</v>
      </c>
      <c r="P92" s="48">
        <f t="shared" si="8"/>
        <v>162579279.90777245</v>
      </c>
      <c r="Q92" s="209">
        <f t="shared" si="9"/>
        <v>251821531.43876374</v>
      </c>
      <c r="R92" s="143">
        <f t="shared" si="11"/>
        <v>80600000</v>
      </c>
      <c r="S92" s="143">
        <f t="shared" si="12"/>
        <v>305821531.43876374</v>
      </c>
      <c r="T92" s="126"/>
    </row>
    <row r="93" spans="1:20" s="27" customFormat="1" x14ac:dyDescent="0.3">
      <c r="B93" s="246"/>
      <c r="C93" s="37">
        <v>6</v>
      </c>
      <c r="D93" s="222">
        <v>1100000</v>
      </c>
      <c r="E93" s="203">
        <v>0</v>
      </c>
      <c r="F93" s="141">
        <v>300000</v>
      </c>
      <c r="G93" s="188">
        <v>100000</v>
      </c>
      <c r="H93" s="141">
        <v>10600000</v>
      </c>
      <c r="I93" s="141">
        <v>70000000</v>
      </c>
      <c r="J93" s="141">
        <v>54000000</v>
      </c>
      <c r="K93" s="195">
        <f t="shared" si="7"/>
        <v>91255812.058549136</v>
      </c>
      <c r="L93" s="144">
        <v>1.7999999999999999E-2</v>
      </c>
      <c r="M93" s="48">
        <v>50000</v>
      </c>
      <c r="N93" s="159">
        <f t="shared" si="10"/>
        <v>166523706.94611236</v>
      </c>
      <c r="O93" s="34">
        <v>1.7999999999999999E-2</v>
      </c>
      <c r="P93" s="48">
        <f t="shared" si="8"/>
        <v>166573706.94611236</v>
      </c>
      <c r="Q93" s="209">
        <f t="shared" si="9"/>
        <v>257829519.0046615</v>
      </c>
      <c r="R93" s="143">
        <f t="shared" si="11"/>
        <v>80600000</v>
      </c>
      <c r="S93" s="143">
        <f t="shared" si="12"/>
        <v>311829519.0046615</v>
      </c>
      <c r="T93" s="126"/>
    </row>
    <row r="94" spans="1:20" s="27" customFormat="1" x14ac:dyDescent="0.3">
      <c r="B94" s="246"/>
      <c r="C94" s="37">
        <v>7</v>
      </c>
      <c r="D94" s="222">
        <v>1100000</v>
      </c>
      <c r="E94" s="203">
        <v>0</v>
      </c>
      <c r="F94" s="141">
        <v>300000</v>
      </c>
      <c r="G94" s="188">
        <v>100000</v>
      </c>
      <c r="H94" s="141">
        <v>10600000</v>
      </c>
      <c r="I94" s="141">
        <v>70000000</v>
      </c>
      <c r="J94" s="141">
        <v>54000000</v>
      </c>
      <c r="K94" s="195">
        <f t="shared" si="7"/>
        <v>93305616.675603017</v>
      </c>
      <c r="L94" s="144">
        <v>1.7999999999999999E-2</v>
      </c>
      <c r="M94" s="48">
        <v>50000</v>
      </c>
      <c r="N94" s="159">
        <f t="shared" si="10"/>
        <v>170590033.6711424</v>
      </c>
      <c r="O94" s="34">
        <v>1.7999999999999999E-2</v>
      </c>
      <c r="P94" s="48">
        <f t="shared" si="8"/>
        <v>170640033.6711424</v>
      </c>
      <c r="Q94" s="209">
        <f t="shared" si="9"/>
        <v>263945650.34674543</v>
      </c>
      <c r="R94" s="143">
        <f t="shared" si="11"/>
        <v>80600000</v>
      </c>
      <c r="S94" s="143">
        <f t="shared" si="12"/>
        <v>317945650.34674543</v>
      </c>
      <c r="T94" s="126"/>
    </row>
    <row r="95" spans="1:20" s="27" customFormat="1" x14ac:dyDescent="0.3">
      <c r="B95" s="246"/>
      <c r="C95" s="37">
        <v>8</v>
      </c>
      <c r="D95" s="222">
        <v>1100000</v>
      </c>
      <c r="E95" s="203">
        <v>0</v>
      </c>
      <c r="F95" s="141">
        <v>300000</v>
      </c>
      <c r="G95" s="188">
        <v>100000</v>
      </c>
      <c r="H95" s="141">
        <v>10600000</v>
      </c>
      <c r="I95" s="141">
        <v>70000000</v>
      </c>
      <c r="J95" s="141">
        <v>54000000</v>
      </c>
      <c r="K95" s="195">
        <f t="shared" si="7"/>
        <v>95392317.775763869</v>
      </c>
      <c r="L95" s="144">
        <v>1.7999999999999999E-2</v>
      </c>
      <c r="M95" s="48">
        <v>50000</v>
      </c>
      <c r="N95" s="159">
        <f t="shared" si="10"/>
        <v>174729554.27722296</v>
      </c>
      <c r="O95" s="34">
        <v>1.7999999999999999E-2</v>
      </c>
      <c r="P95" s="48">
        <f t="shared" si="8"/>
        <v>174779554.27722296</v>
      </c>
      <c r="Q95" s="209">
        <f t="shared" si="9"/>
        <v>270171872.05298686</v>
      </c>
      <c r="R95" s="143">
        <f t="shared" si="11"/>
        <v>80600000</v>
      </c>
      <c r="S95" s="143">
        <f t="shared" si="12"/>
        <v>324171872.05298686</v>
      </c>
      <c r="T95" s="126"/>
    </row>
    <row r="96" spans="1:20" s="27" customFormat="1" x14ac:dyDescent="0.3">
      <c r="B96" s="246"/>
      <c r="C96" s="37">
        <v>9</v>
      </c>
      <c r="D96" s="222">
        <v>1100000</v>
      </c>
      <c r="E96" s="203">
        <v>0</v>
      </c>
      <c r="F96" s="141">
        <v>300000</v>
      </c>
      <c r="G96" s="188">
        <v>100000</v>
      </c>
      <c r="H96" s="141">
        <v>10600000</v>
      </c>
      <c r="I96" s="141">
        <v>70000000</v>
      </c>
      <c r="J96" s="141">
        <v>54000000</v>
      </c>
      <c r="K96" s="195">
        <f t="shared" si="7"/>
        <v>97516579.495727614</v>
      </c>
      <c r="L96" s="144">
        <v>1.7999999999999999E-2</v>
      </c>
      <c r="M96" s="48">
        <v>50000</v>
      </c>
      <c r="N96" s="159">
        <f t="shared" si="10"/>
        <v>178943586.25421298</v>
      </c>
      <c r="O96" s="34">
        <v>1.7999999999999999E-2</v>
      </c>
      <c r="P96" s="48">
        <f t="shared" si="8"/>
        <v>178993586.25421298</v>
      </c>
      <c r="Q96" s="209">
        <f t="shared" si="9"/>
        <v>276510165.74994057</v>
      </c>
      <c r="R96" s="143">
        <f t="shared" si="11"/>
        <v>80600000</v>
      </c>
      <c r="S96" s="143">
        <f t="shared" si="12"/>
        <v>330510165.74994057</v>
      </c>
      <c r="T96" s="126"/>
    </row>
    <row r="97" spans="1:20" s="27" customFormat="1" x14ac:dyDescent="0.3">
      <c r="B97" s="246"/>
      <c r="C97" s="37">
        <v>10</v>
      </c>
      <c r="D97" s="222">
        <v>1100000</v>
      </c>
      <c r="E97" s="203">
        <v>0</v>
      </c>
      <c r="F97" s="141">
        <v>300000</v>
      </c>
      <c r="G97" s="188">
        <v>100000</v>
      </c>
      <c r="H97" s="141">
        <v>10600000</v>
      </c>
      <c r="I97" s="141">
        <v>70000000</v>
      </c>
      <c r="J97" s="141">
        <v>54000000</v>
      </c>
      <c r="K97" s="195">
        <f t="shared" si="7"/>
        <v>99679077.926650703</v>
      </c>
      <c r="L97" s="144">
        <v>1.7999999999999999E-2</v>
      </c>
      <c r="M97" s="48">
        <v>50000</v>
      </c>
      <c r="N97" s="159">
        <f t="shared" si="10"/>
        <v>183233470.8067888</v>
      </c>
      <c r="O97" s="34">
        <v>1.7999999999999999E-2</v>
      </c>
      <c r="P97" s="48">
        <f t="shared" si="8"/>
        <v>183283470.8067888</v>
      </c>
      <c r="Q97" s="209">
        <f t="shared" si="9"/>
        <v>282962548.73343951</v>
      </c>
      <c r="R97" s="143">
        <f t="shared" si="11"/>
        <v>80600000</v>
      </c>
      <c r="S97" s="143">
        <f t="shared" si="12"/>
        <v>336962548.73343951</v>
      </c>
      <c r="T97" s="126"/>
    </row>
    <row r="98" spans="1:20" s="27" customFormat="1" ht="17.25" thickBot="1" x14ac:dyDescent="0.35">
      <c r="B98" s="246"/>
      <c r="C98" s="39">
        <v>11</v>
      </c>
      <c r="D98" s="222">
        <v>1100000</v>
      </c>
      <c r="E98" s="203">
        <v>0</v>
      </c>
      <c r="F98" s="141">
        <v>300000</v>
      </c>
      <c r="G98" s="188">
        <v>100000</v>
      </c>
      <c r="H98" s="141">
        <v>10600000</v>
      </c>
      <c r="I98" s="141">
        <v>70000000</v>
      </c>
      <c r="J98" s="141">
        <v>54000000</v>
      </c>
      <c r="K98" s="195">
        <f t="shared" si="7"/>
        <v>101880501.32933041</v>
      </c>
      <c r="L98" s="144">
        <v>1.7999999999999999E-2</v>
      </c>
      <c r="M98" s="48">
        <v>50000</v>
      </c>
      <c r="N98" s="159">
        <f t="shared" si="10"/>
        <v>187600573.28131101</v>
      </c>
      <c r="O98" s="121">
        <v>1.7999999999999999E-2</v>
      </c>
      <c r="P98" s="48">
        <f t="shared" si="8"/>
        <v>187650573.28131101</v>
      </c>
      <c r="Q98" s="209">
        <f t="shared" si="9"/>
        <v>289531074.61064142</v>
      </c>
      <c r="R98" s="143">
        <f t="shared" si="11"/>
        <v>80600000</v>
      </c>
      <c r="S98" s="143">
        <f t="shared" si="12"/>
        <v>343531074.61064142</v>
      </c>
      <c r="T98" s="126"/>
    </row>
    <row r="99" spans="1:20" s="136" customFormat="1" ht="17.25" thickBot="1" x14ac:dyDescent="0.35">
      <c r="B99" s="246"/>
      <c r="C99" s="131">
        <v>12</v>
      </c>
      <c r="D99" s="222">
        <v>1100000</v>
      </c>
      <c r="E99" s="204">
        <v>0</v>
      </c>
      <c r="F99" s="141">
        <v>300000</v>
      </c>
      <c r="G99" s="188">
        <v>100000</v>
      </c>
      <c r="H99" s="141">
        <v>10600000</v>
      </c>
      <c r="I99" s="141">
        <v>70000000</v>
      </c>
      <c r="J99" s="141">
        <v>54000000</v>
      </c>
      <c r="K99" s="196">
        <f t="shared" si="7"/>
        <v>104121550.35325836</v>
      </c>
      <c r="L99" s="132">
        <v>1.7999999999999999E-2</v>
      </c>
      <c r="M99" s="48">
        <v>50000</v>
      </c>
      <c r="N99" s="159">
        <f t="shared" si="10"/>
        <v>192046283.60037461</v>
      </c>
      <c r="O99" s="133">
        <v>1.7999999999999999E-2</v>
      </c>
      <c r="P99" s="48">
        <f t="shared" si="8"/>
        <v>192096283.60037461</v>
      </c>
      <c r="Q99" s="209">
        <f t="shared" si="9"/>
        <v>296217833.95363295</v>
      </c>
      <c r="R99" s="143">
        <f t="shared" si="11"/>
        <v>80600000</v>
      </c>
      <c r="S99" s="143">
        <f t="shared" si="12"/>
        <v>350217833.95363295</v>
      </c>
      <c r="T99" s="149"/>
    </row>
    <row r="100" spans="1:20" s="27" customFormat="1" x14ac:dyDescent="0.3">
      <c r="A100" s="27">
        <v>9</v>
      </c>
      <c r="B100" s="246">
        <v>2030</v>
      </c>
      <c r="C100" s="36">
        <v>1</v>
      </c>
      <c r="D100" s="222">
        <v>1100000</v>
      </c>
      <c r="E100" s="203">
        <v>0</v>
      </c>
      <c r="F100" s="141">
        <v>300000</v>
      </c>
      <c r="G100" s="188">
        <v>100000</v>
      </c>
      <c r="H100" s="141">
        <v>10600000</v>
      </c>
      <c r="I100" s="141">
        <v>70000000</v>
      </c>
      <c r="J100" s="141">
        <v>54000000</v>
      </c>
      <c r="K100" s="195">
        <f t="shared" si="7"/>
        <v>106402938.259617</v>
      </c>
      <c r="L100" s="144">
        <v>1.7999999999999999E-2</v>
      </c>
      <c r="M100" s="48">
        <v>50000</v>
      </c>
      <c r="N100" s="159">
        <f t="shared" si="10"/>
        <v>193868668.73477611</v>
      </c>
      <c r="O100" s="120">
        <v>4.0000000000000001E-3</v>
      </c>
      <c r="P100" s="48">
        <f t="shared" si="8"/>
        <v>193918668.73477611</v>
      </c>
      <c r="Q100" s="209">
        <f t="shared" si="9"/>
        <v>300321606.99439311</v>
      </c>
      <c r="R100" s="143">
        <f t="shared" si="11"/>
        <v>80600000</v>
      </c>
      <c r="S100" s="143">
        <f t="shared" si="12"/>
        <v>354321606.99439311</v>
      </c>
      <c r="T100" s="126"/>
    </row>
    <row r="101" spans="1:20" s="27" customFormat="1" x14ac:dyDescent="0.3">
      <c r="B101" s="246"/>
      <c r="C101" s="37">
        <v>2</v>
      </c>
      <c r="D101" s="222">
        <v>1100000</v>
      </c>
      <c r="E101" s="203">
        <v>0</v>
      </c>
      <c r="F101" s="141">
        <v>300000</v>
      </c>
      <c r="G101" s="188">
        <v>100000</v>
      </c>
      <c r="H101" s="141">
        <v>10600000</v>
      </c>
      <c r="I101" s="141">
        <v>70000000</v>
      </c>
      <c r="J101" s="141">
        <v>54000000</v>
      </c>
      <c r="K101" s="195">
        <f t="shared" si="7"/>
        <v>108725391.14829011</v>
      </c>
      <c r="L101" s="144">
        <v>1.7999999999999999E-2</v>
      </c>
      <c r="M101" s="48">
        <v>50000</v>
      </c>
      <c r="N101" s="159">
        <f t="shared" si="10"/>
        <v>198427204.77200207</v>
      </c>
      <c r="O101" s="34">
        <v>1.7999999999999999E-2</v>
      </c>
      <c r="P101" s="48">
        <f t="shared" si="8"/>
        <v>198477204.77200207</v>
      </c>
      <c r="Q101" s="209">
        <f t="shared" si="9"/>
        <v>307202595.9202922</v>
      </c>
      <c r="R101" s="143">
        <f t="shared" si="11"/>
        <v>80600000</v>
      </c>
      <c r="S101" s="143">
        <f t="shared" si="12"/>
        <v>361202595.9202922</v>
      </c>
      <c r="T101" s="126"/>
    </row>
    <row r="102" spans="1:20" s="27" customFormat="1" x14ac:dyDescent="0.3">
      <c r="B102" s="246"/>
      <c r="C102" s="37">
        <v>3</v>
      </c>
      <c r="D102" s="222">
        <v>1100000</v>
      </c>
      <c r="E102" s="203">
        <v>0</v>
      </c>
      <c r="F102" s="141">
        <v>300000</v>
      </c>
      <c r="G102" s="188">
        <v>100000</v>
      </c>
      <c r="H102" s="141">
        <v>10600000</v>
      </c>
      <c r="I102" s="141">
        <v>70000000</v>
      </c>
      <c r="J102" s="141">
        <v>54000000</v>
      </c>
      <c r="K102" s="195">
        <f t="shared" si="7"/>
        <v>111089648.18895933</v>
      </c>
      <c r="L102" s="144">
        <v>1.7999999999999999E-2</v>
      </c>
      <c r="M102" s="48">
        <v>50000</v>
      </c>
      <c r="N102" s="159">
        <f t="shared" si="10"/>
        <v>203067794.45789811</v>
      </c>
      <c r="O102" s="34">
        <v>1.7999999999999999E-2</v>
      </c>
      <c r="P102" s="48">
        <f t="shared" si="8"/>
        <v>203117794.45789811</v>
      </c>
      <c r="Q102" s="209">
        <f t="shared" si="9"/>
        <v>314207442.64685744</v>
      </c>
      <c r="R102" s="143">
        <f t="shared" si="11"/>
        <v>80600000</v>
      </c>
      <c r="S102" s="143">
        <f t="shared" si="12"/>
        <v>368207442.64685744</v>
      </c>
      <c r="T102" s="126"/>
    </row>
    <row r="103" spans="1:20" s="27" customFormat="1" x14ac:dyDescent="0.3">
      <c r="B103" s="246"/>
      <c r="C103" s="37">
        <v>4</v>
      </c>
      <c r="D103" s="222">
        <v>1100000</v>
      </c>
      <c r="E103" s="203">
        <v>0</v>
      </c>
      <c r="F103" s="141">
        <v>300000</v>
      </c>
      <c r="G103" s="188">
        <v>100000</v>
      </c>
      <c r="H103" s="141">
        <v>10600000</v>
      </c>
      <c r="I103" s="141">
        <v>70000000</v>
      </c>
      <c r="J103" s="141">
        <v>54000000</v>
      </c>
      <c r="K103" s="195">
        <f t="shared" si="7"/>
        <v>113496461.8563606</v>
      </c>
      <c r="L103" s="144">
        <v>1.7999999999999999E-2</v>
      </c>
      <c r="M103" s="48">
        <v>50000</v>
      </c>
      <c r="N103" s="159">
        <f t="shared" si="10"/>
        <v>207791914.75814027</v>
      </c>
      <c r="O103" s="34">
        <v>1.7999999999999999E-2</v>
      </c>
      <c r="P103" s="48">
        <f t="shared" si="8"/>
        <v>207841914.75814027</v>
      </c>
      <c r="Q103" s="209">
        <f t="shared" si="9"/>
        <v>321338376.61450088</v>
      </c>
      <c r="R103" s="143">
        <f t="shared" si="11"/>
        <v>80600000</v>
      </c>
      <c r="S103" s="143">
        <f t="shared" si="12"/>
        <v>375338376.61450088</v>
      </c>
      <c r="T103" s="126"/>
    </row>
    <row r="104" spans="1:20" s="27" customFormat="1" x14ac:dyDescent="0.3">
      <c r="B104" s="246"/>
      <c r="C104" s="37">
        <v>5</v>
      </c>
      <c r="D104" s="222">
        <v>1100000</v>
      </c>
      <c r="E104" s="203">
        <v>0</v>
      </c>
      <c r="F104" s="141">
        <v>300000</v>
      </c>
      <c r="G104" s="188">
        <v>100000</v>
      </c>
      <c r="H104" s="141">
        <v>10600000</v>
      </c>
      <c r="I104" s="141">
        <v>70000000</v>
      </c>
      <c r="J104" s="141">
        <v>54000000</v>
      </c>
      <c r="K104" s="195">
        <f t="shared" si="7"/>
        <v>115946598.16977508</v>
      </c>
      <c r="L104" s="144">
        <v>1.7999999999999999E-2</v>
      </c>
      <c r="M104" s="48">
        <v>50000</v>
      </c>
      <c r="N104" s="159">
        <f t="shared" si="10"/>
        <v>212601069.2237868</v>
      </c>
      <c r="O104" s="34">
        <v>1.7999999999999999E-2</v>
      </c>
      <c r="P104" s="48">
        <f t="shared" si="8"/>
        <v>212651069.2237868</v>
      </c>
      <c r="Q104" s="209">
        <f t="shared" si="9"/>
        <v>328597667.3935619</v>
      </c>
      <c r="R104" s="143">
        <f t="shared" si="11"/>
        <v>80600000</v>
      </c>
      <c r="S104" s="143">
        <f t="shared" si="12"/>
        <v>382597667.3935619</v>
      </c>
      <c r="T104" s="126"/>
    </row>
    <row r="105" spans="1:20" s="27" customFormat="1" x14ac:dyDescent="0.3">
      <c r="B105" s="246"/>
      <c r="C105" s="37">
        <v>6</v>
      </c>
      <c r="D105" s="222">
        <v>1100000</v>
      </c>
      <c r="E105" s="203">
        <v>0</v>
      </c>
      <c r="F105" s="141">
        <v>300000</v>
      </c>
      <c r="G105" s="188">
        <v>100000</v>
      </c>
      <c r="H105" s="141">
        <v>10600000</v>
      </c>
      <c r="I105" s="141">
        <v>70000000</v>
      </c>
      <c r="J105" s="141">
        <v>54000000</v>
      </c>
      <c r="K105" s="195">
        <f t="shared" si="7"/>
        <v>118440836.93683104</v>
      </c>
      <c r="L105" s="144">
        <v>1.7999999999999999E-2</v>
      </c>
      <c r="M105" s="48">
        <v>50000</v>
      </c>
      <c r="N105" s="159">
        <f t="shared" si="10"/>
        <v>217496788.46981496</v>
      </c>
      <c r="O105" s="34">
        <v>1.7999999999999999E-2</v>
      </c>
      <c r="P105" s="48">
        <f t="shared" si="8"/>
        <v>217546788.46981496</v>
      </c>
      <c r="Q105" s="209">
        <f t="shared" si="9"/>
        <v>335987625.40664601</v>
      </c>
      <c r="R105" s="143">
        <f t="shared" si="11"/>
        <v>80600000</v>
      </c>
      <c r="S105" s="143">
        <f t="shared" si="12"/>
        <v>389987625.40664601</v>
      </c>
      <c r="T105" s="126"/>
    </row>
    <row r="106" spans="1:20" s="27" customFormat="1" x14ac:dyDescent="0.3">
      <c r="B106" s="246"/>
      <c r="C106" s="37">
        <v>7</v>
      </c>
      <c r="D106" s="222">
        <v>1100000</v>
      </c>
      <c r="E106" s="203">
        <v>0</v>
      </c>
      <c r="F106" s="141">
        <v>300000</v>
      </c>
      <c r="G106" s="188">
        <v>100000</v>
      </c>
      <c r="H106" s="141">
        <v>10600000</v>
      </c>
      <c r="I106" s="141">
        <v>70000000</v>
      </c>
      <c r="J106" s="141">
        <v>54000000</v>
      </c>
      <c r="K106" s="195">
        <f t="shared" si="7"/>
        <v>120979972.00169399</v>
      </c>
      <c r="L106" s="144">
        <v>1.7999999999999999E-2</v>
      </c>
      <c r="M106" s="48">
        <v>50000</v>
      </c>
      <c r="N106" s="159">
        <f t="shared" si="10"/>
        <v>222480630.66227162</v>
      </c>
      <c r="O106" s="34">
        <v>1.7999999999999999E-2</v>
      </c>
      <c r="P106" s="48">
        <f t="shared" si="8"/>
        <v>222530630.66227162</v>
      </c>
      <c r="Q106" s="209">
        <f t="shared" si="9"/>
        <v>343510602.66396558</v>
      </c>
      <c r="R106" s="143">
        <f t="shared" si="11"/>
        <v>80600000</v>
      </c>
      <c r="S106" s="143">
        <f t="shared" si="12"/>
        <v>397510602.66396558</v>
      </c>
      <c r="T106" s="126"/>
    </row>
    <row r="107" spans="1:20" s="27" customFormat="1" x14ac:dyDescent="0.3">
      <c r="B107" s="246"/>
      <c r="C107" s="37">
        <v>8</v>
      </c>
      <c r="D107" s="222">
        <v>1100000</v>
      </c>
      <c r="E107" s="203">
        <v>0</v>
      </c>
      <c r="F107" s="141">
        <v>300000</v>
      </c>
      <c r="G107" s="188">
        <v>100000</v>
      </c>
      <c r="H107" s="141">
        <v>10600000</v>
      </c>
      <c r="I107" s="141">
        <v>70000000</v>
      </c>
      <c r="J107" s="141">
        <v>54000000</v>
      </c>
      <c r="K107" s="195">
        <f t="shared" si="7"/>
        <v>123564811.49772449</v>
      </c>
      <c r="L107" s="144">
        <v>1.7999999999999999E-2</v>
      </c>
      <c r="M107" s="48">
        <v>50000</v>
      </c>
      <c r="N107" s="159">
        <f t="shared" si="10"/>
        <v>227554182.01419252</v>
      </c>
      <c r="O107" s="34">
        <v>1.7999999999999999E-2</v>
      </c>
      <c r="P107" s="48">
        <f t="shared" si="8"/>
        <v>227604182.01419252</v>
      </c>
      <c r="Q107" s="209">
        <f t="shared" si="9"/>
        <v>351168993.511917</v>
      </c>
      <c r="R107" s="143">
        <f t="shared" si="11"/>
        <v>80600000</v>
      </c>
      <c r="S107" s="143">
        <f t="shared" si="12"/>
        <v>405168993.511917</v>
      </c>
      <c r="T107" s="126"/>
    </row>
    <row r="108" spans="1:20" s="27" customFormat="1" x14ac:dyDescent="0.3">
      <c r="B108" s="246"/>
      <c r="C108" s="37">
        <v>9</v>
      </c>
      <c r="D108" s="222">
        <v>1100000</v>
      </c>
      <c r="E108" s="203">
        <v>0</v>
      </c>
      <c r="F108" s="141">
        <v>300000</v>
      </c>
      <c r="G108" s="188">
        <v>100000</v>
      </c>
      <c r="H108" s="141">
        <v>10600000</v>
      </c>
      <c r="I108" s="141">
        <v>70000000</v>
      </c>
      <c r="J108" s="141">
        <v>54000000</v>
      </c>
      <c r="K108" s="195">
        <f t="shared" si="7"/>
        <v>126196178.10468353</v>
      </c>
      <c r="L108" s="144">
        <v>1.7999999999999999E-2</v>
      </c>
      <c r="M108" s="48">
        <v>50000</v>
      </c>
      <c r="N108" s="159">
        <f t="shared" si="10"/>
        <v>232719057.29044798</v>
      </c>
      <c r="O108" s="34">
        <v>1.7999999999999999E-2</v>
      </c>
      <c r="P108" s="48">
        <f t="shared" si="8"/>
        <v>232769057.29044798</v>
      </c>
      <c r="Q108" s="209">
        <f t="shared" si="9"/>
        <v>358965235.39513153</v>
      </c>
      <c r="R108" s="143">
        <f t="shared" si="11"/>
        <v>80600000</v>
      </c>
      <c r="S108" s="143">
        <f t="shared" si="12"/>
        <v>412965235.39513153</v>
      </c>
      <c r="T108" s="126"/>
    </row>
    <row r="109" spans="1:20" s="27" customFormat="1" x14ac:dyDescent="0.3">
      <c r="B109" s="246"/>
      <c r="C109" s="37">
        <v>10</v>
      </c>
      <c r="D109" s="222">
        <v>1100000</v>
      </c>
      <c r="E109" s="203">
        <v>0</v>
      </c>
      <c r="F109" s="141">
        <v>300000</v>
      </c>
      <c r="G109" s="188">
        <v>100000</v>
      </c>
      <c r="H109" s="141">
        <v>10600000</v>
      </c>
      <c r="I109" s="141">
        <v>70000000</v>
      </c>
      <c r="J109" s="141">
        <v>54000000</v>
      </c>
      <c r="K109" s="195">
        <f t="shared" si="7"/>
        <v>128874909.31056784</v>
      </c>
      <c r="L109" s="144">
        <v>1.7999999999999999E-2</v>
      </c>
      <c r="M109" s="48">
        <v>50000</v>
      </c>
      <c r="N109" s="159">
        <f t="shared" si="10"/>
        <v>237976900.32167605</v>
      </c>
      <c r="O109" s="34">
        <v>1.7999999999999999E-2</v>
      </c>
      <c r="P109" s="48">
        <f t="shared" si="8"/>
        <v>238026900.32167605</v>
      </c>
      <c r="Q109" s="209">
        <f t="shared" si="9"/>
        <v>366901809.63224387</v>
      </c>
      <c r="R109" s="143">
        <f t="shared" si="11"/>
        <v>80600000</v>
      </c>
      <c r="S109" s="143">
        <f t="shared" si="12"/>
        <v>420901809.63224387</v>
      </c>
      <c r="T109" s="126"/>
    </row>
    <row r="110" spans="1:20" s="27" customFormat="1" ht="17.25" thickBot="1" x14ac:dyDescent="0.35">
      <c r="B110" s="246"/>
      <c r="C110" s="39">
        <v>11</v>
      </c>
      <c r="D110" s="222">
        <v>1100000</v>
      </c>
      <c r="E110" s="203">
        <v>0</v>
      </c>
      <c r="F110" s="141">
        <v>300000</v>
      </c>
      <c r="G110" s="188">
        <v>100000</v>
      </c>
      <c r="H110" s="141">
        <v>10600000</v>
      </c>
      <c r="I110" s="141">
        <v>70000000</v>
      </c>
      <c r="J110" s="141">
        <v>54000000</v>
      </c>
      <c r="K110" s="195">
        <f t="shared" si="7"/>
        <v>131601857.67815806</v>
      </c>
      <c r="L110" s="144">
        <v>1.7999999999999999E-2</v>
      </c>
      <c r="M110" s="48">
        <v>50000</v>
      </c>
      <c r="N110" s="159">
        <f t="shared" si="10"/>
        <v>243329384.52746621</v>
      </c>
      <c r="O110" s="121">
        <v>1.7999999999999999E-2</v>
      </c>
      <c r="P110" s="48">
        <f t="shared" si="8"/>
        <v>243379384.52746621</v>
      </c>
      <c r="Q110" s="209">
        <f t="shared" si="9"/>
        <v>374981242.20562428</v>
      </c>
      <c r="R110" s="143">
        <f t="shared" si="11"/>
        <v>80600000</v>
      </c>
      <c r="S110" s="143">
        <f t="shared" si="12"/>
        <v>428981242.20562428</v>
      </c>
      <c r="T110" s="126"/>
    </row>
    <row r="111" spans="1:20" s="136" customFormat="1" ht="17.25" thickBot="1" x14ac:dyDescent="0.35">
      <c r="B111" s="246"/>
      <c r="C111" s="131">
        <v>12</v>
      </c>
      <c r="D111" s="222">
        <v>1100000</v>
      </c>
      <c r="E111" s="204">
        <v>0</v>
      </c>
      <c r="F111" s="141">
        <v>300000</v>
      </c>
      <c r="G111" s="188">
        <v>100000</v>
      </c>
      <c r="H111" s="141">
        <v>10600000</v>
      </c>
      <c r="I111" s="141">
        <v>70000000</v>
      </c>
      <c r="J111" s="141">
        <v>54000000</v>
      </c>
      <c r="K111" s="196">
        <f t="shared" si="7"/>
        <v>134377891.1163649</v>
      </c>
      <c r="L111" s="132">
        <v>1.7999999999999999E-2</v>
      </c>
      <c r="M111" s="48">
        <v>50000</v>
      </c>
      <c r="N111" s="159">
        <f t="shared" si="10"/>
        <v>248778213.4489606</v>
      </c>
      <c r="O111" s="133">
        <v>1.7999999999999999E-2</v>
      </c>
      <c r="P111" s="48">
        <f t="shared" si="8"/>
        <v>248828213.4489606</v>
      </c>
      <c r="Q111" s="209">
        <f t="shared" si="9"/>
        <v>383206104.5653255</v>
      </c>
      <c r="R111" s="143">
        <f t="shared" si="11"/>
        <v>80600000</v>
      </c>
      <c r="S111" s="143">
        <f t="shared" si="12"/>
        <v>437206104.5653255</v>
      </c>
      <c r="T111" s="149"/>
    </row>
    <row r="112" spans="1:20" s="27" customFormat="1" x14ac:dyDescent="0.3">
      <c r="A112" s="27">
        <v>10</v>
      </c>
      <c r="B112" s="246">
        <v>2031</v>
      </c>
      <c r="C112" s="36">
        <v>1</v>
      </c>
      <c r="D112" s="222">
        <v>1100000</v>
      </c>
      <c r="E112" s="203">
        <v>0</v>
      </c>
      <c r="F112" s="141">
        <v>300000</v>
      </c>
      <c r="G112" s="188">
        <v>100000</v>
      </c>
      <c r="H112" s="141">
        <v>10600000</v>
      </c>
      <c r="I112" s="141">
        <v>70000000</v>
      </c>
      <c r="J112" s="141">
        <v>54000000</v>
      </c>
      <c r="K112" s="195">
        <f t="shared" si="7"/>
        <v>137203893.15645945</v>
      </c>
      <c r="L112" s="144">
        <v>1.7999999999999999E-2</v>
      </c>
      <c r="M112" s="48">
        <v>50000</v>
      </c>
      <c r="N112" s="159">
        <f t="shared" si="10"/>
        <v>250827526.30275646</v>
      </c>
      <c r="O112" s="120">
        <v>4.0000000000000001E-3</v>
      </c>
      <c r="P112" s="48">
        <f t="shared" si="8"/>
        <v>250877526.30275646</v>
      </c>
      <c r="Q112" s="209">
        <f t="shared" si="9"/>
        <v>388081419.45921588</v>
      </c>
      <c r="R112" s="143">
        <f t="shared" si="11"/>
        <v>80600000</v>
      </c>
      <c r="S112" s="143">
        <f t="shared" si="12"/>
        <v>442081419.45921588</v>
      </c>
      <c r="T112" s="126"/>
    </row>
    <row r="113" spans="1:20" s="27" customFormat="1" x14ac:dyDescent="0.3">
      <c r="B113" s="246"/>
      <c r="C113" s="37">
        <v>2</v>
      </c>
      <c r="D113" s="222">
        <v>1100000</v>
      </c>
      <c r="E113" s="203">
        <v>0</v>
      </c>
      <c r="F113" s="141">
        <v>300000</v>
      </c>
      <c r="G113" s="188">
        <v>100000</v>
      </c>
      <c r="H113" s="141">
        <v>10600000</v>
      </c>
      <c r="I113" s="141">
        <v>70000000</v>
      </c>
      <c r="J113" s="141">
        <v>54000000</v>
      </c>
      <c r="K113" s="195">
        <f t="shared" si="7"/>
        <v>140080763.23327571</v>
      </c>
      <c r="L113" s="144">
        <v>1.7999999999999999E-2</v>
      </c>
      <c r="M113" s="48">
        <v>50000</v>
      </c>
      <c r="N113" s="159">
        <f t="shared" si="10"/>
        <v>256411321.77620608</v>
      </c>
      <c r="O113" s="34">
        <v>1.7999999999999999E-2</v>
      </c>
      <c r="P113" s="48">
        <f t="shared" si="8"/>
        <v>256461321.77620608</v>
      </c>
      <c r="Q113" s="209">
        <f t="shared" si="9"/>
        <v>396542085.00948179</v>
      </c>
      <c r="R113" s="143">
        <f t="shared" si="11"/>
        <v>80600000</v>
      </c>
      <c r="S113" s="143">
        <f t="shared" si="12"/>
        <v>450542085.00948179</v>
      </c>
      <c r="T113" s="126"/>
    </row>
    <row r="114" spans="1:20" s="27" customFormat="1" x14ac:dyDescent="0.3">
      <c r="B114" s="246"/>
      <c r="C114" s="37">
        <v>3</v>
      </c>
      <c r="D114" s="222">
        <v>1100000</v>
      </c>
      <c r="E114" s="203">
        <v>0</v>
      </c>
      <c r="F114" s="141">
        <v>300000</v>
      </c>
      <c r="G114" s="188">
        <v>100000</v>
      </c>
      <c r="H114" s="141">
        <v>10600000</v>
      </c>
      <c r="I114" s="141">
        <v>70000000</v>
      </c>
      <c r="J114" s="141">
        <v>54000000</v>
      </c>
      <c r="K114" s="195">
        <f t="shared" si="7"/>
        <v>143009416.97147468</v>
      </c>
      <c r="L114" s="144">
        <v>1.7999999999999999E-2</v>
      </c>
      <c r="M114" s="48">
        <v>50000</v>
      </c>
      <c r="N114" s="159">
        <f t="shared" si="10"/>
        <v>262095625.56817779</v>
      </c>
      <c r="O114" s="34">
        <v>1.7999999999999999E-2</v>
      </c>
      <c r="P114" s="48">
        <f t="shared" si="8"/>
        <v>262145625.56817779</v>
      </c>
      <c r="Q114" s="209">
        <f t="shared" si="9"/>
        <v>405155042.53965247</v>
      </c>
      <c r="R114" s="143">
        <f t="shared" si="11"/>
        <v>80600000</v>
      </c>
      <c r="S114" s="143">
        <f t="shared" si="12"/>
        <v>459155042.53965247</v>
      </c>
      <c r="T114" s="126"/>
    </row>
    <row r="115" spans="1:20" s="27" customFormat="1" x14ac:dyDescent="0.3">
      <c r="B115" s="246"/>
      <c r="C115" s="37">
        <v>4</v>
      </c>
      <c r="D115" s="222">
        <v>1100000</v>
      </c>
      <c r="E115" s="203">
        <v>0</v>
      </c>
      <c r="F115" s="141">
        <v>300000</v>
      </c>
      <c r="G115" s="188">
        <v>100000</v>
      </c>
      <c r="H115" s="141">
        <v>10600000</v>
      </c>
      <c r="I115" s="141">
        <v>70000000</v>
      </c>
      <c r="J115" s="141">
        <v>54000000</v>
      </c>
      <c r="K115" s="195">
        <f t="shared" si="7"/>
        <v>145990786.47696123</v>
      </c>
      <c r="L115" s="144">
        <v>1.7999999999999999E-2</v>
      </c>
      <c r="M115" s="48">
        <v>50000</v>
      </c>
      <c r="N115" s="159">
        <f t="shared" si="10"/>
        <v>267882246.82840499</v>
      </c>
      <c r="O115" s="34">
        <v>1.7999999999999999E-2</v>
      </c>
      <c r="P115" s="48">
        <f t="shared" si="8"/>
        <v>267932246.82840499</v>
      </c>
      <c r="Q115" s="209">
        <f t="shared" si="9"/>
        <v>413923033.30536622</v>
      </c>
      <c r="R115" s="143">
        <f t="shared" si="11"/>
        <v>80600000</v>
      </c>
      <c r="S115" s="143">
        <f t="shared" si="12"/>
        <v>467923033.30536622</v>
      </c>
      <c r="T115" s="126"/>
    </row>
    <row r="116" spans="1:20" s="27" customFormat="1" x14ac:dyDescent="0.3">
      <c r="B116" s="246"/>
      <c r="C116" s="37">
        <v>5</v>
      </c>
      <c r="D116" s="222">
        <v>1100000</v>
      </c>
      <c r="E116" s="203">
        <v>0</v>
      </c>
      <c r="F116" s="141">
        <v>300000</v>
      </c>
      <c r="G116" s="188">
        <v>100000</v>
      </c>
      <c r="H116" s="141">
        <v>10600000</v>
      </c>
      <c r="I116" s="141">
        <v>70000000</v>
      </c>
      <c r="J116" s="141">
        <v>54000000</v>
      </c>
      <c r="K116" s="195">
        <f t="shared" si="7"/>
        <v>149025820.63354653</v>
      </c>
      <c r="L116" s="144">
        <v>1.7999999999999999E-2</v>
      </c>
      <c r="M116" s="48">
        <v>50000</v>
      </c>
      <c r="N116" s="159">
        <f t="shared" si="10"/>
        <v>273773027.27131629</v>
      </c>
      <c r="O116" s="34">
        <v>1.7999999999999999E-2</v>
      </c>
      <c r="P116" s="48">
        <f t="shared" si="8"/>
        <v>273823027.27131629</v>
      </c>
      <c r="Q116" s="209">
        <f t="shared" si="9"/>
        <v>422848847.90486282</v>
      </c>
      <c r="R116" s="143">
        <f t="shared" si="11"/>
        <v>80600000</v>
      </c>
      <c r="S116" s="143">
        <f t="shared" si="12"/>
        <v>476848847.90486282</v>
      </c>
      <c r="T116" s="126"/>
    </row>
    <row r="117" spans="1:20" s="27" customFormat="1" x14ac:dyDescent="0.3">
      <c r="B117" s="246"/>
      <c r="C117" s="37">
        <v>6</v>
      </c>
      <c r="D117" s="222">
        <v>1100000</v>
      </c>
      <c r="E117" s="203">
        <v>0</v>
      </c>
      <c r="F117" s="141">
        <v>300000</v>
      </c>
      <c r="G117" s="188">
        <v>100000</v>
      </c>
      <c r="H117" s="141">
        <v>10600000</v>
      </c>
      <c r="I117" s="141">
        <v>70000000</v>
      </c>
      <c r="J117" s="141">
        <v>54000000</v>
      </c>
      <c r="K117" s="195">
        <f t="shared" si="7"/>
        <v>152115485.40495038</v>
      </c>
      <c r="L117" s="144">
        <v>1.7999999999999999E-2</v>
      </c>
      <c r="M117" s="48">
        <v>50000</v>
      </c>
      <c r="N117" s="159">
        <f t="shared" si="10"/>
        <v>279769841.7622</v>
      </c>
      <c r="O117" s="34">
        <v>1.7999999999999999E-2</v>
      </c>
      <c r="P117" s="48">
        <f t="shared" si="8"/>
        <v>279819841.7622</v>
      </c>
      <c r="Q117" s="209">
        <f t="shared" si="9"/>
        <v>431935327.16715038</v>
      </c>
      <c r="R117" s="143">
        <f t="shared" si="11"/>
        <v>80600000</v>
      </c>
      <c r="S117" s="143">
        <f t="shared" si="12"/>
        <v>485935327.16715038</v>
      </c>
      <c r="T117" s="126"/>
    </row>
    <row r="118" spans="1:20" s="27" customFormat="1" x14ac:dyDescent="0.3">
      <c r="B118" s="246"/>
      <c r="C118" s="37">
        <v>7</v>
      </c>
      <c r="D118" s="222">
        <v>1100000</v>
      </c>
      <c r="E118" s="203">
        <v>0</v>
      </c>
      <c r="F118" s="141">
        <v>300000</v>
      </c>
      <c r="G118" s="188">
        <v>100000</v>
      </c>
      <c r="H118" s="141">
        <v>10600000</v>
      </c>
      <c r="I118" s="141">
        <v>70000000</v>
      </c>
      <c r="J118" s="141">
        <v>54000000</v>
      </c>
      <c r="K118" s="195">
        <f t="shared" si="7"/>
        <v>155260764.14223948</v>
      </c>
      <c r="L118" s="144">
        <v>1.7999999999999999E-2</v>
      </c>
      <c r="M118" s="48">
        <v>50000</v>
      </c>
      <c r="N118" s="159">
        <f t="shared" si="10"/>
        <v>285874598.91391957</v>
      </c>
      <c r="O118" s="34">
        <v>1.7999999999999999E-2</v>
      </c>
      <c r="P118" s="48">
        <f t="shared" si="8"/>
        <v>285924598.91391957</v>
      </c>
      <c r="Q118" s="209">
        <f t="shared" si="9"/>
        <v>441185363.05615902</v>
      </c>
      <c r="R118" s="143">
        <f t="shared" si="11"/>
        <v>80600000</v>
      </c>
      <c r="S118" s="143">
        <f t="shared" si="12"/>
        <v>495185363.05615902</v>
      </c>
      <c r="T118" s="126"/>
    </row>
    <row r="119" spans="1:20" s="27" customFormat="1" x14ac:dyDescent="0.3">
      <c r="B119" s="246"/>
      <c r="C119" s="37">
        <v>8</v>
      </c>
      <c r="D119" s="222">
        <v>1100000</v>
      </c>
      <c r="E119" s="203">
        <v>0</v>
      </c>
      <c r="F119" s="141">
        <v>300000</v>
      </c>
      <c r="G119" s="188">
        <v>100000</v>
      </c>
      <c r="H119" s="141">
        <v>10600000</v>
      </c>
      <c r="I119" s="141">
        <v>70000000</v>
      </c>
      <c r="J119" s="141">
        <v>54000000</v>
      </c>
      <c r="K119" s="195">
        <f t="shared" si="7"/>
        <v>158462657.8967998</v>
      </c>
      <c r="L119" s="144">
        <v>1.7999999999999999E-2</v>
      </c>
      <c r="M119" s="48">
        <v>50000</v>
      </c>
      <c r="N119" s="159">
        <f t="shared" si="10"/>
        <v>292089241.69437009</v>
      </c>
      <c r="O119" s="34">
        <v>1.7999999999999999E-2</v>
      </c>
      <c r="P119" s="48">
        <f t="shared" si="8"/>
        <v>292139241.69437009</v>
      </c>
      <c r="Q119" s="209">
        <f t="shared" si="9"/>
        <v>450601899.59116989</v>
      </c>
      <c r="R119" s="143">
        <f t="shared" si="11"/>
        <v>80600000</v>
      </c>
      <c r="S119" s="143">
        <f t="shared" si="12"/>
        <v>504601899.59116989</v>
      </c>
      <c r="T119" s="126"/>
    </row>
    <row r="120" spans="1:20" s="27" customFormat="1" x14ac:dyDescent="0.3">
      <c r="B120" s="246"/>
      <c r="C120" s="37">
        <v>9</v>
      </c>
      <c r="D120" s="222">
        <v>1100000</v>
      </c>
      <c r="E120" s="203">
        <v>0</v>
      </c>
      <c r="F120" s="141">
        <v>300000</v>
      </c>
      <c r="G120" s="188">
        <v>100000</v>
      </c>
      <c r="H120" s="141">
        <v>10600000</v>
      </c>
      <c r="I120" s="141">
        <v>70000000</v>
      </c>
      <c r="J120" s="141">
        <v>54000000</v>
      </c>
      <c r="K120" s="195">
        <f t="shared" si="7"/>
        <v>161722185.73894221</v>
      </c>
      <c r="L120" s="144">
        <v>1.7999999999999999E-2</v>
      </c>
      <c r="M120" s="48">
        <v>50000</v>
      </c>
      <c r="N120" s="159">
        <f t="shared" si="10"/>
        <v>298415748.04486877</v>
      </c>
      <c r="O120" s="34">
        <v>1.7999999999999999E-2</v>
      </c>
      <c r="P120" s="48">
        <f t="shared" si="8"/>
        <v>298465748.04486877</v>
      </c>
      <c r="Q120" s="209">
        <f t="shared" si="9"/>
        <v>460187933.78381097</v>
      </c>
      <c r="R120" s="143">
        <f t="shared" si="11"/>
        <v>80600000</v>
      </c>
      <c r="S120" s="143">
        <f t="shared" si="12"/>
        <v>514187933.78381097</v>
      </c>
      <c r="T120" s="126"/>
    </row>
    <row r="121" spans="1:20" s="27" customFormat="1" x14ac:dyDescent="0.3">
      <c r="B121" s="246"/>
      <c r="C121" s="37">
        <v>10</v>
      </c>
      <c r="D121" s="222">
        <v>1100000</v>
      </c>
      <c r="E121" s="203">
        <v>0</v>
      </c>
      <c r="F121" s="141">
        <v>300000</v>
      </c>
      <c r="G121" s="188">
        <v>100000</v>
      </c>
      <c r="H121" s="141">
        <v>10600000</v>
      </c>
      <c r="I121" s="141">
        <v>70000000</v>
      </c>
      <c r="J121" s="141">
        <v>54000000</v>
      </c>
      <c r="K121" s="195">
        <f t="shared" si="7"/>
        <v>165040385.08224317</v>
      </c>
      <c r="L121" s="144">
        <v>1.7999999999999999E-2</v>
      </c>
      <c r="M121" s="48">
        <v>50000</v>
      </c>
      <c r="N121" s="159">
        <f t="shared" si="10"/>
        <v>304856131.5096764</v>
      </c>
      <c r="O121" s="34">
        <v>1.7999999999999999E-2</v>
      </c>
      <c r="P121" s="48">
        <f t="shared" si="8"/>
        <v>304906131.5096764</v>
      </c>
      <c r="Q121" s="209">
        <f t="shared" si="9"/>
        <v>469946516.59191954</v>
      </c>
      <c r="R121" s="143">
        <f t="shared" si="11"/>
        <v>80600000</v>
      </c>
      <c r="S121" s="143">
        <f t="shared" si="12"/>
        <v>523946516.59191954</v>
      </c>
      <c r="T121" s="126"/>
    </row>
    <row r="122" spans="1:20" s="27" customFormat="1" ht="17.25" thickBot="1" x14ac:dyDescent="0.35">
      <c r="B122" s="246"/>
      <c r="C122" s="39">
        <v>11</v>
      </c>
      <c r="D122" s="222">
        <v>1100000</v>
      </c>
      <c r="E122" s="203">
        <v>0</v>
      </c>
      <c r="F122" s="141">
        <v>300000</v>
      </c>
      <c r="G122" s="188">
        <v>100000</v>
      </c>
      <c r="H122" s="141">
        <v>10600000</v>
      </c>
      <c r="I122" s="141">
        <v>70000000</v>
      </c>
      <c r="J122" s="141">
        <v>54000000</v>
      </c>
      <c r="K122" s="195">
        <f t="shared" si="7"/>
        <v>168418312.01372355</v>
      </c>
      <c r="L122" s="144">
        <v>1.7999999999999999E-2</v>
      </c>
      <c r="M122" s="48">
        <v>50000</v>
      </c>
      <c r="N122" s="159">
        <f t="shared" si="10"/>
        <v>311412441.87685055</v>
      </c>
      <c r="O122" s="121">
        <v>1.7999999999999999E-2</v>
      </c>
      <c r="P122" s="48">
        <f t="shared" si="8"/>
        <v>311462441.87685055</v>
      </c>
      <c r="Q122" s="209">
        <f t="shared" si="9"/>
        <v>479880753.8905741</v>
      </c>
      <c r="R122" s="143">
        <f t="shared" si="11"/>
        <v>80600000</v>
      </c>
      <c r="S122" s="143">
        <f t="shared" si="12"/>
        <v>533880753.8905741</v>
      </c>
      <c r="T122" s="126"/>
    </row>
    <row r="123" spans="1:20" s="136" customFormat="1" ht="17.25" thickBot="1" x14ac:dyDescent="0.35">
      <c r="B123" s="246"/>
      <c r="C123" s="131">
        <v>12</v>
      </c>
      <c r="D123" s="222">
        <v>1100000</v>
      </c>
      <c r="E123" s="204">
        <v>0</v>
      </c>
      <c r="F123" s="141">
        <v>300000</v>
      </c>
      <c r="G123" s="188">
        <v>100000</v>
      </c>
      <c r="H123" s="141">
        <v>10600000</v>
      </c>
      <c r="I123" s="141">
        <v>70000000</v>
      </c>
      <c r="J123" s="141">
        <v>54000000</v>
      </c>
      <c r="K123" s="196">
        <f t="shared" si="7"/>
        <v>171857041.62997058</v>
      </c>
      <c r="L123" s="132">
        <v>1.7999999999999999E-2</v>
      </c>
      <c r="M123" s="48">
        <v>50000</v>
      </c>
      <c r="N123" s="159">
        <f t="shared" si="10"/>
        <v>318086765.83063388</v>
      </c>
      <c r="O123" s="133">
        <v>1.7999999999999999E-2</v>
      </c>
      <c r="P123" s="48">
        <f t="shared" si="8"/>
        <v>318136765.83063388</v>
      </c>
      <c r="Q123" s="209">
        <f t="shared" si="9"/>
        <v>489993807.46060443</v>
      </c>
      <c r="R123" s="143">
        <f t="shared" si="11"/>
        <v>80600000</v>
      </c>
      <c r="S123" s="143">
        <f t="shared" si="12"/>
        <v>543993807.46060443</v>
      </c>
      <c r="T123" s="149"/>
    </row>
    <row r="124" spans="1:20" s="27" customFormat="1" x14ac:dyDescent="0.3">
      <c r="A124" s="27">
        <v>11</v>
      </c>
      <c r="B124" s="246">
        <v>2032</v>
      </c>
      <c r="C124" s="36">
        <v>1</v>
      </c>
      <c r="D124" s="222">
        <v>1100000</v>
      </c>
      <c r="E124" s="203">
        <v>0</v>
      </c>
      <c r="F124" s="141">
        <v>300000</v>
      </c>
      <c r="G124" s="188">
        <v>100000</v>
      </c>
      <c r="H124" s="141">
        <v>10600000</v>
      </c>
      <c r="I124" s="141">
        <v>70000000</v>
      </c>
      <c r="J124" s="141">
        <v>54000000</v>
      </c>
      <c r="K124" s="195">
        <f t="shared" si="7"/>
        <v>175357668.37931004</v>
      </c>
      <c r="L124" s="144">
        <v>1.7999999999999999E-2</v>
      </c>
      <c r="M124" s="48">
        <v>50000</v>
      </c>
      <c r="N124" s="159">
        <f t="shared" si="10"/>
        <v>320413312.89395642</v>
      </c>
      <c r="O124" s="120">
        <v>4.0000000000000001E-3</v>
      </c>
      <c r="P124" s="48">
        <f t="shared" si="8"/>
        <v>320463312.89395642</v>
      </c>
      <c r="Q124" s="209">
        <f t="shared" si="9"/>
        <v>495820981.27326643</v>
      </c>
      <c r="R124" s="143">
        <f t="shared" si="11"/>
        <v>80600000</v>
      </c>
      <c r="S124" s="143">
        <f t="shared" si="12"/>
        <v>549820981.27326643</v>
      </c>
      <c r="T124" s="126"/>
    </row>
    <row r="125" spans="1:20" s="27" customFormat="1" x14ac:dyDescent="0.3">
      <c r="B125" s="246"/>
      <c r="C125" s="37">
        <v>2</v>
      </c>
      <c r="D125" s="222">
        <v>1100000</v>
      </c>
      <c r="E125" s="203">
        <v>0</v>
      </c>
      <c r="F125" s="141">
        <v>300000</v>
      </c>
      <c r="G125" s="188">
        <v>100000</v>
      </c>
      <c r="H125" s="141">
        <v>10600000</v>
      </c>
      <c r="I125" s="141">
        <v>70000000</v>
      </c>
      <c r="J125" s="141">
        <v>54000000</v>
      </c>
      <c r="K125" s="195">
        <f t="shared" si="7"/>
        <v>178921306.41013762</v>
      </c>
      <c r="L125" s="144">
        <v>1.7999999999999999E-2</v>
      </c>
      <c r="M125" s="48">
        <v>50000</v>
      </c>
      <c r="N125" s="159">
        <f t="shared" si="10"/>
        <v>327249652.52604765</v>
      </c>
      <c r="O125" s="34">
        <v>1.7999999999999999E-2</v>
      </c>
      <c r="P125" s="48">
        <f t="shared" si="8"/>
        <v>327299652.52604765</v>
      </c>
      <c r="Q125" s="209">
        <f t="shared" si="9"/>
        <v>506220958.93618524</v>
      </c>
      <c r="R125" s="143">
        <f t="shared" si="11"/>
        <v>80600000</v>
      </c>
      <c r="S125" s="143">
        <f t="shared" si="12"/>
        <v>560220958.93618524</v>
      </c>
      <c r="T125" s="126"/>
    </row>
    <row r="126" spans="1:20" s="27" customFormat="1" x14ac:dyDescent="0.3">
      <c r="B126" s="246"/>
      <c r="C126" s="37">
        <v>3</v>
      </c>
      <c r="D126" s="222">
        <v>1100000</v>
      </c>
      <c r="E126" s="203">
        <v>0</v>
      </c>
      <c r="F126" s="141">
        <v>300000</v>
      </c>
      <c r="G126" s="188">
        <v>100000</v>
      </c>
      <c r="H126" s="141">
        <v>10600000</v>
      </c>
      <c r="I126" s="141">
        <v>70000000</v>
      </c>
      <c r="J126" s="141">
        <v>54000000</v>
      </c>
      <c r="K126" s="195">
        <f t="shared" si="7"/>
        <v>182549089.92552009</v>
      </c>
      <c r="L126" s="144">
        <v>1.7999999999999999E-2</v>
      </c>
      <c r="M126" s="48">
        <v>50000</v>
      </c>
      <c r="N126" s="159">
        <f t="shared" si="10"/>
        <v>334209046.2715165</v>
      </c>
      <c r="O126" s="34">
        <v>1.7999999999999999E-2</v>
      </c>
      <c r="P126" s="48">
        <f t="shared" si="8"/>
        <v>334259046.2715165</v>
      </c>
      <c r="Q126" s="209">
        <f t="shared" si="9"/>
        <v>516808136.19703662</v>
      </c>
      <c r="R126" s="143">
        <f t="shared" si="11"/>
        <v>80600000</v>
      </c>
      <c r="S126" s="143">
        <f t="shared" si="12"/>
        <v>570808136.19703662</v>
      </c>
      <c r="T126" s="126"/>
    </row>
    <row r="127" spans="1:20" s="27" customFormat="1" x14ac:dyDescent="0.3">
      <c r="B127" s="246"/>
      <c r="C127" s="37">
        <v>4</v>
      </c>
      <c r="D127" s="222">
        <v>1100000</v>
      </c>
      <c r="E127" s="203">
        <v>0</v>
      </c>
      <c r="F127" s="141">
        <v>300000</v>
      </c>
      <c r="G127" s="188">
        <v>100000</v>
      </c>
      <c r="H127" s="141">
        <v>10600000</v>
      </c>
      <c r="I127" s="141">
        <v>70000000</v>
      </c>
      <c r="J127" s="141">
        <v>54000000</v>
      </c>
      <c r="K127" s="195">
        <f t="shared" si="7"/>
        <v>186242173.54417944</v>
      </c>
      <c r="L127" s="144">
        <v>1.7999999999999999E-2</v>
      </c>
      <c r="M127" s="48">
        <v>50000</v>
      </c>
      <c r="N127" s="159">
        <f t="shared" si="10"/>
        <v>341293709.10440379</v>
      </c>
      <c r="O127" s="34">
        <v>1.7999999999999999E-2</v>
      </c>
      <c r="P127" s="48">
        <f t="shared" si="8"/>
        <v>341343709.10440379</v>
      </c>
      <c r="Q127" s="209">
        <f t="shared" si="9"/>
        <v>527585882.64858323</v>
      </c>
      <c r="R127" s="143">
        <f t="shared" si="11"/>
        <v>80600000</v>
      </c>
      <c r="S127" s="143">
        <f t="shared" si="12"/>
        <v>581585882.64858317</v>
      </c>
      <c r="T127" s="126"/>
    </row>
    <row r="128" spans="1:20" s="27" customFormat="1" x14ac:dyDescent="0.3">
      <c r="B128" s="246"/>
      <c r="C128" s="37">
        <v>5</v>
      </c>
      <c r="D128" s="222">
        <v>1100000</v>
      </c>
      <c r="E128" s="203">
        <v>0</v>
      </c>
      <c r="F128" s="141">
        <v>300000</v>
      </c>
      <c r="G128" s="188">
        <v>100000</v>
      </c>
      <c r="H128" s="141">
        <v>10600000</v>
      </c>
      <c r="I128" s="141">
        <v>70000000</v>
      </c>
      <c r="J128" s="141">
        <v>54000000</v>
      </c>
      <c r="K128" s="195">
        <f t="shared" si="7"/>
        <v>190001732.66797468</v>
      </c>
      <c r="L128" s="144">
        <v>1.7999999999999999E-2</v>
      </c>
      <c r="M128" s="48">
        <v>50000</v>
      </c>
      <c r="N128" s="159">
        <f t="shared" si="10"/>
        <v>348505895.86828303</v>
      </c>
      <c r="O128" s="34">
        <v>1.7999999999999999E-2</v>
      </c>
      <c r="P128" s="48">
        <f t="shared" si="8"/>
        <v>348555895.86828303</v>
      </c>
      <c r="Q128" s="209">
        <f t="shared" si="9"/>
        <v>538557628.53625774</v>
      </c>
      <c r="R128" s="143">
        <f t="shared" si="11"/>
        <v>80600000</v>
      </c>
      <c r="S128" s="143">
        <f t="shared" si="12"/>
        <v>592557628.53625774</v>
      </c>
      <c r="T128" s="126"/>
    </row>
    <row r="129" spans="1:20" s="27" customFormat="1" x14ac:dyDescent="0.3">
      <c r="B129" s="246"/>
      <c r="C129" s="37">
        <v>6</v>
      </c>
      <c r="D129" s="222">
        <v>1100000</v>
      </c>
      <c r="E129" s="203">
        <v>0</v>
      </c>
      <c r="F129" s="141">
        <v>300000</v>
      </c>
      <c r="G129" s="188">
        <v>100000</v>
      </c>
      <c r="H129" s="141">
        <v>10600000</v>
      </c>
      <c r="I129" s="141">
        <v>70000000</v>
      </c>
      <c r="J129" s="141">
        <v>54000000</v>
      </c>
      <c r="K129" s="195">
        <f t="shared" si="7"/>
        <v>193828963.85599822</v>
      </c>
      <c r="L129" s="144">
        <v>1.7999999999999999E-2</v>
      </c>
      <c r="M129" s="48">
        <v>50000</v>
      </c>
      <c r="N129" s="159">
        <f t="shared" si="10"/>
        <v>355847901.9939121</v>
      </c>
      <c r="O129" s="34">
        <v>1.7999999999999999E-2</v>
      </c>
      <c r="P129" s="48">
        <f t="shared" si="8"/>
        <v>355897901.9939121</v>
      </c>
      <c r="Q129" s="209">
        <f t="shared" si="9"/>
        <v>549726865.84991026</v>
      </c>
      <c r="R129" s="143">
        <f t="shared" si="11"/>
        <v>80600000</v>
      </c>
      <c r="S129" s="143">
        <f t="shared" si="12"/>
        <v>603726865.84991026</v>
      </c>
      <c r="T129" s="126"/>
    </row>
    <row r="130" spans="1:20" s="27" customFormat="1" x14ac:dyDescent="0.3">
      <c r="B130" s="246"/>
      <c r="C130" s="37">
        <v>7</v>
      </c>
      <c r="D130" s="222">
        <v>1100000</v>
      </c>
      <c r="E130" s="203">
        <v>0</v>
      </c>
      <c r="F130" s="141">
        <v>300000</v>
      </c>
      <c r="G130" s="188">
        <v>100000</v>
      </c>
      <c r="H130" s="141">
        <v>10600000</v>
      </c>
      <c r="I130" s="141">
        <v>70000000</v>
      </c>
      <c r="J130" s="141">
        <v>54000000</v>
      </c>
      <c r="K130" s="195">
        <f t="shared" si="7"/>
        <v>197725085.20540619</v>
      </c>
      <c r="L130" s="144">
        <v>1.7999999999999999E-2</v>
      </c>
      <c r="M130" s="48">
        <v>50000</v>
      </c>
      <c r="N130" s="159">
        <f t="shared" si="10"/>
        <v>363322064.22980249</v>
      </c>
      <c r="O130" s="34">
        <v>1.7999999999999999E-2</v>
      </c>
      <c r="P130" s="48">
        <f t="shared" si="8"/>
        <v>363372064.22980249</v>
      </c>
      <c r="Q130" s="209">
        <f t="shared" si="9"/>
        <v>561097149.43520868</v>
      </c>
      <c r="R130" s="143">
        <f t="shared" si="11"/>
        <v>80600000</v>
      </c>
      <c r="S130" s="143">
        <f t="shared" si="12"/>
        <v>615097149.43520868</v>
      </c>
      <c r="T130" s="126"/>
    </row>
    <row r="131" spans="1:20" s="27" customFormat="1" x14ac:dyDescent="0.3">
      <c r="B131" s="246"/>
      <c r="C131" s="37">
        <v>8</v>
      </c>
      <c r="D131" s="222">
        <v>1100000</v>
      </c>
      <c r="E131" s="203">
        <v>0</v>
      </c>
      <c r="F131" s="141">
        <v>300000</v>
      </c>
      <c r="G131" s="188">
        <v>100000</v>
      </c>
      <c r="H131" s="141">
        <v>10600000</v>
      </c>
      <c r="I131" s="141">
        <v>70000000</v>
      </c>
      <c r="J131" s="141">
        <v>54000000</v>
      </c>
      <c r="K131" s="195">
        <f t="shared" si="7"/>
        <v>201691336.7391035</v>
      </c>
      <c r="L131" s="144">
        <v>1.7999999999999999E-2</v>
      </c>
      <c r="M131" s="48">
        <v>50000</v>
      </c>
      <c r="N131" s="159">
        <f t="shared" si="10"/>
        <v>370930761.38593894</v>
      </c>
      <c r="O131" s="34">
        <v>1.7999999999999999E-2</v>
      </c>
      <c r="P131" s="48">
        <f t="shared" si="8"/>
        <v>370980761.38593894</v>
      </c>
      <c r="Q131" s="209">
        <f t="shared" si="9"/>
        <v>572672098.12504244</v>
      </c>
      <c r="R131" s="143">
        <f t="shared" si="11"/>
        <v>80600000</v>
      </c>
      <c r="S131" s="143">
        <f t="shared" si="12"/>
        <v>626672098.12504244</v>
      </c>
      <c r="T131" s="126"/>
    </row>
    <row r="132" spans="1:20" s="27" customFormat="1" x14ac:dyDescent="0.3">
      <c r="B132" s="246"/>
      <c r="C132" s="37">
        <v>9</v>
      </c>
      <c r="D132" s="222">
        <v>1100000</v>
      </c>
      <c r="E132" s="203">
        <v>0</v>
      </c>
      <c r="F132" s="141">
        <v>300000</v>
      </c>
      <c r="G132" s="188">
        <v>100000</v>
      </c>
      <c r="H132" s="141">
        <v>10600000</v>
      </c>
      <c r="I132" s="141">
        <v>70000000</v>
      </c>
      <c r="J132" s="141">
        <v>54000000</v>
      </c>
      <c r="K132" s="195">
        <f t="shared" si="7"/>
        <v>205728980.80040735</v>
      </c>
      <c r="L132" s="144">
        <v>1.7999999999999999E-2</v>
      </c>
      <c r="M132" s="48">
        <v>50000</v>
      </c>
      <c r="N132" s="159">
        <f t="shared" si="10"/>
        <v>378676415.09088582</v>
      </c>
      <c r="O132" s="34">
        <v>1.7999999999999999E-2</v>
      </c>
      <c r="P132" s="48">
        <f t="shared" si="8"/>
        <v>378726415.09088582</v>
      </c>
      <c r="Q132" s="209">
        <f t="shared" si="9"/>
        <v>584455395.89129317</v>
      </c>
      <c r="R132" s="143">
        <f t="shared" si="11"/>
        <v>80600000</v>
      </c>
      <c r="S132" s="143">
        <f t="shared" si="12"/>
        <v>638455395.89129317</v>
      </c>
      <c r="T132" s="126"/>
    </row>
    <row r="133" spans="1:20" s="27" customFormat="1" x14ac:dyDescent="0.3">
      <c r="B133" s="246"/>
      <c r="C133" s="37">
        <v>10</v>
      </c>
      <c r="D133" s="222">
        <v>1100000</v>
      </c>
      <c r="E133" s="203">
        <v>0</v>
      </c>
      <c r="F133" s="141">
        <v>300000</v>
      </c>
      <c r="G133" s="188">
        <v>100000</v>
      </c>
      <c r="H133" s="141">
        <v>10600000</v>
      </c>
      <c r="I133" s="141">
        <v>70000000</v>
      </c>
      <c r="J133" s="141">
        <v>54000000</v>
      </c>
      <c r="K133" s="195">
        <f t="shared" si="7"/>
        <v>209839302.45481467</v>
      </c>
      <c r="L133" s="144">
        <v>1.7999999999999999E-2</v>
      </c>
      <c r="M133" s="48">
        <v>50000</v>
      </c>
      <c r="N133" s="159">
        <f t="shared" si="10"/>
        <v>386561490.56252176</v>
      </c>
      <c r="O133" s="34">
        <v>1.7999999999999999E-2</v>
      </c>
      <c r="P133" s="48">
        <f t="shared" si="8"/>
        <v>386611490.56252176</v>
      </c>
      <c r="Q133" s="209">
        <f t="shared" si="9"/>
        <v>596450793.01733637</v>
      </c>
      <c r="R133" s="143">
        <f t="shared" si="11"/>
        <v>80600000</v>
      </c>
      <c r="S133" s="143">
        <f t="shared" si="12"/>
        <v>650450793.01733637</v>
      </c>
      <c r="T133" s="126"/>
    </row>
    <row r="134" spans="1:20" s="27" customFormat="1" ht="18" customHeight="1" thickBot="1" x14ac:dyDescent="0.35">
      <c r="B134" s="246"/>
      <c r="C134" s="39">
        <v>11</v>
      </c>
      <c r="D134" s="222">
        <v>1100000</v>
      </c>
      <c r="E134" s="203">
        <v>0</v>
      </c>
      <c r="F134" s="141">
        <v>300000</v>
      </c>
      <c r="G134" s="188">
        <v>100000</v>
      </c>
      <c r="H134" s="141">
        <v>10600000</v>
      </c>
      <c r="I134" s="141">
        <v>70000000</v>
      </c>
      <c r="J134" s="141">
        <v>54000000</v>
      </c>
      <c r="K134" s="195">
        <f t="shared" si="7"/>
        <v>214023609.89900133</v>
      </c>
      <c r="L134" s="144">
        <v>1.7999999999999999E-2</v>
      </c>
      <c r="M134" s="48">
        <v>50000</v>
      </c>
      <c r="N134" s="159">
        <f t="shared" si="10"/>
        <v>394588497.39264715</v>
      </c>
      <c r="O134" s="121">
        <v>1.7999999999999999E-2</v>
      </c>
      <c r="P134" s="48">
        <f t="shared" si="8"/>
        <v>394638497.39264715</v>
      </c>
      <c r="Q134" s="209">
        <f t="shared" si="9"/>
        <v>608662107.29164851</v>
      </c>
      <c r="R134" s="143">
        <f t="shared" si="11"/>
        <v>80600000</v>
      </c>
      <c r="S134" s="143">
        <f t="shared" si="12"/>
        <v>662662107.29164851</v>
      </c>
      <c r="T134" s="126"/>
    </row>
    <row r="135" spans="1:20" s="136" customFormat="1" ht="17.25" thickBot="1" x14ac:dyDescent="0.35">
      <c r="B135" s="246"/>
      <c r="C135" s="131">
        <v>12</v>
      </c>
      <c r="D135" s="222">
        <v>1100000</v>
      </c>
      <c r="E135" s="204">
        <v>0</v>
      </c>
      <c r="F135" s="141">
        <v>300000</v>
      </c>
      <c r="G135" s="188">
        <v>100000</v>
      </c>
      <c r="H135" s="141">
        <v>10600000</v>
      </c>
      <c r="I135" s="141">
        <v>70000000</v>
      </c>
      <c r="J135" s="141">
        <v>54000000</v>
      </c>
      <c r="K135" s="196">
        <f t="shared" si="7"/>
        <v>218283234.87718335</v>
      </c>
      <c r="L135" s="132">
        <v>1.7999999999999999E-2</v>
      </c>
      <c r="M135" s="48">
        <v>50000</v>
      </c>
      <c r="N135" s="159">
        <f t="shared" si="10"/>
        <v>402759990.34571481</v>
      </c>
      <c r="O135" s="133">
        <v>1.7999999999999999E-2</v>
      </c>
      <c r="P135" s="48">
        <f t="shared" si="8"/>
        <v>402809990.34571481</v>
      </c>
      <c r="Q135" s="209">
        <f t="shared" si="9"/>
        <v>621093225.22289813</v>
      </c>
      <c r="R135" s="143">
        <f t="shared" si="11"/>
        <v>80600000</v>
      </c>
      <c r="S135" s="143">
        <f t="shared" si="12"/>
        <v>675093225.22289813</v>
      </c>
      <c r="T135" s="149"/>
    </row>
    <row r="136" spans="1:20" s="46" customFormat="1" x14ac:dyDescent="0.3">
      <c r="A136" s="41">
        <v>12</v>
      </c>
      <c r="B136" s="246">
        <v>2033</v>
      </c>
      <c r="C136" s="45">
        <v>1</v>
      </c>
      <c r="D136" s="222">
        <v>1100000</v>
      </c>
      <c r="E136" s="203">
        <v>0</v>
      </c>
      <c r="F136" s="141">
        <v>300000</v>
      </c>
      <c r="G136" s="188">
        <v>100000</v>
      </c>
      <c r="H136" s="141">
        <v>10600000</v>
      </c>
      <c r="I136" s="141">
        <v>70000000</v>
      </c>
      <c r="J136" s="141">
        <v>54000000</v>
      </c>
      <c r="K136" s="195">
        <f t="shared" si="7"/>
        <v>222619533.10497266</v>
      </c>
      <c r="L136" s="144">
        <v>1.7999999999999999E-2</v>
      </c>
      <c r="M136" s="48">
        <v>50000</v>
      </c>
      <c r="N136" s="159">
        <f t="shared" si="10"/>
        <v>405425230.30709767</v>
      </c>
      <c r="O136" s="120">
        <v>4.0000000000000001E-3</v>
      </c>
      <c r="P136" s="48">
        <f t="shared" si="8"/>
        <v>405475230.30709767</v>
      </c>
      <c r="Q136" s="209">
        <f t="shared" si="9"/>
        <v>628094763.41207027</v>
      </c>
      <c r="R136" s="143">
        <f t="shared" si="11"/>
        <v>80600000</v>
      </c>
      <c r="S136" s="143">
        <f t="shared" si="12"/>
        <v>682094763.41207027</v>
      </c>
    </row>
    <row r="137" spans="1:20" x14ac:dyDescent="0.3">
      <c r="A137" s="27"/>
      <c r="B137" s="246"/>
      <c r="C137" s="37">
        <v>2</v>
      </c>
      <c r="D137" s="222">
        <v>1100000</v>
      </c>
      <c r="E137" s="203">
        <v>0</v>
      </c>
      <c r="F137" s="141">
        <v>300000</v>
      </c>
      <c r="G137" s="188">
        <v>100000</v>
      </c>
      <c r="H137" s="141">
        <v>10600000</v>
      </c>
      <c r="I137" s="141">
        <v>70000000</v>
      </c>
      <c r="J137" s="141">
        <v>54000000</v>
      </c>
      <c r="K137" s="195">
        <f t="shared" si="7"/>
        <v>227033884.70086217</v>
      </c>
      <c r="L137" s="144">
        <v>1.7999999999999999E-2</v>
      </c>
      <c r="M137" s="48">
        <v>50000</v>
      </c>
      <c r="N137" s="159">
        <f t="shared" si="10"/>
        <v>413791784.45262545</v>
      </c>
      <c r="O137" s="34">
        <v>1.7999999999999999E-2</v>
      </c>
      <c r="P137" s="48">
        <f t="shared" si="8"/>
        <v>413841784.45262545</v>
      </c>
      <c r="Q137" s="209">
        <f t="shared" si="9"/>
        <v>640875669.15348768</v>
      </c>
      <c r="R137" s="143">
        <f t="shared" si="11"/>
        <v>80600000</v>
      </c>
      <c r="S137" s="143">
        <f t="shared" si="12"/>
        <v>694875669.15348768</v>
      </c>
    </row>
    <row r="138" spans="1:20" x14ac:dyDescent="0.3">
      <c r="A138" s="27"/>
      <c r="B138" s="246"/>
      <c r="C138" s="37">
        <v>3</v>
      </c>
      <c r="D138" s="222">
        <v>1100000</v>
      </c>
      <c r="E138" s="203">
        <v>0</v>
      </c>
      <c r="F138" s="141">
        <v>300000</v>
      </c>
      <c r="G138" s="188">
        <v>100000</v>
      </c>
      <c r="H138" s="141">
        <v>10600000</v>
      </c>
      <c r="I138" s="141">
        <v>70000000</v>
      </c>
      <c r="J138" s="141">
        <v>54000000</v>
      </c>
      <c r="K138" s="195">
        <f t="shared" si="7"/>
        <v>231527694.6254777</v>
      </c>
      <c r="L138" s="144">
        <v>1.7999999999999999E-2</v>
      </c>
      <c r="M138" s="48">
        <v>50000</v>
      </c>
      <c r="N138" s="159">
        <f t="shared" si="10"/>
        <v>422308936.57277274</v>
      </c>
      <c r="O138" s="34">
        <v>1.7999999999999999E-2</v>
      </c>
      <c r="P138" s="48">
        <f t="shared" si="8"/>
        <v>422358936.57277274</v>
      </c>
      <c r="Q138" s="209">
        <f t="shared" si="9"/>
        <v>653886631.19825041</v>
      </c>
      <c r="R138" s="143">
        <f t="shared" si="11"/>
        <v>80600000</v>
      </c>
      <c r="S138" s="143">
        <f t="shared" si="12"/>
        <v>707886631.19825041</v>
      </c>
    </row>
    <row r="139" spans="1:20" x14ac:dyDescent="0.3">
      <c r="A139" s="27"/>
      <c r="B139" s="246"/>
      <c r="C139" s="37">
        <v>4</v>
      </c>
      <c r="D139" s="222">
        <v>1100000</v>
      </c>
      <c r="E139" s="203">
        <v>0</v>
      </c>
      <c r="F139" s="141">
        <v>300000</v>
      </c>
      <c r="G139" s="188">
        <v>100000</v>
      </c>
      <c r="H139" s="141">
        <v>10600000</v>
      </c>
      <c r="I139" s="141">
        <v>70000000</v>
      </c>
      <c r="J139" s="141">
        <v>54000000</v>
      </c>
      <c r="K139" s="195">
        <f t="shared" si="7"/>
        <v>236102393.12873629</v>
      </c>
      <c r="L139" s="144">
        <v>1.7999999999999999E-2</v>
      </c>
      <c r="M139" s="48">
        <v>50000</v>
      </c>
      <c r="N139" s="159">
        <f t="shared" si="10"/>
        <v>430979397.43108267</v>
      </c>
      <c r="O139" s="34">
        <v>1.7999999999999999E-2</v>
      </c>
      <c r="P139" s="48">
        <f t="shared" si="8"/>
        <v>431029397.43108267</v>
      </c>
      <c r="Q139" s="209">
        <f t="shared" si="9"/>
        <v>667131790.55981898</v>
      </c>
      <c r="R139" s="143">
        <f t="shared" si="11"/>
        <v>80600000</v>
      </c>
      <c r="S139" s="143">
        <f t="shared" si="12"/>
        <v>721131790.55981898</v>
      </c>
    </row>
    <row r="140" spans="1:20" x14ac:dyDescent="0.3">
      <c r="A140" s="27"/>
      <c r="B140" s="246"/>
      <c r="C140" s="37">
        <v>5</v>
      </c>
      <c r="D140" s="222">
        <v>1100000</v>
      </c>
      <c r="E140" s="203">
        <v>0</v>
      </c>
      <c r="F140" s="141">
        <v>300000</v>
      </c>
      <c r="G140" s="188">
        <v>100000</v>
      </c>
      <c r="H140" s="141">
        <v>10600000</v>
      </c>
      <c r="I140" s="141">
        <v>70000000</v>
      </c>
      <c r="J140" s="141">
        <v>54000000</v>
      </c>
      <c r="K140" s="195">
        <f t="shared" si="7"/>
        <v>240759436.20505354</v>
      </c>
      <c r="L140" s="144">
        <v>1.7999999999999999E-2</v>
      </c>
      <c r="M140" s="48">
        <v>50000</v>
      </c>
      <c r="N140" s="159">
        <f t="shared" si="10"/>
        <v>439805926.58484215</v>
      </c>
      <c r="O140" s="34">
        <v>1.7999999999999999E-2</v>
      </c>
      <c r="P140" s="48">
        <f t="shared" si="8"/>
        <v>439855926.58484215</v>
      </c>
      <c r="Q140" s="209">
        <f t="shared" si="9"/>
        <v>680615362.78989565</v>
      </c>
      <c r="R140" s="143">
        <f t="shared" si="11"/>
        <v>80600000</v>
      </c>
      <c r="S140" s="143">
        <f t="shared" si="12"/>
        <v>734615362.78989565</v>
      </c>
    </row>
    <row r="141" spans="1:20" x14ac:dyDescent="0.3">
      <c r="A141" s="27"/>
      <c r="B141" s="246"/>
      <c r="C141" s="37">
        <v>6</v>
      </c>
      <c r="D141" s="222">
        <v>1100000</v>
      </c>
      <c r="E141" s="203">
        <v>0</v>
      </c>
      <c r="F141" s="141">
        <v>300000</v>
      </c>
      <c r="G141" s="188">
        <v>100000</v>
      </c>
      <c r="H141" s="141">
        <v>10600000</v>
      </c>
      <c r="I141" s="141">
        <v>70000000</v>
      </c>
      <c r="J141" s="141">
        <v>54000000</v>
      </c>
      <c r="K141" s="195">
        <f t="shared" si="7"/>
        <v>245500306.05674452</v>
      </c>
      <c r="L141" s="144">
        <v>1.7999999999999999E-2</v>
      </c>
      <c r="M141" s="48">
        <v>50000</v>
      </c>
      <c r="N141" s="159">
        <f t="shared" si="10"/>
        <v>448791333.26336932</v>
      </c>
      <c r="O141" s="34">
        <v>1.7999999999999999E-2</v>
      </c>
      <c r="P141" s="48">
        <f t="shared" si="8"/>
        <v>448841333.26336932</v>
      </c>
      <c r="Q141" s="209">
        <f t="shared" si="9"/>
        <v>694341639.3201139</v>
      </c>
      <c r="R141" s="143">
        <f t="shared" si="11"/>
        <v>80600000</v>
      </c>
      <c r="S141" s="143">
        <f t="shared" si="12"/>
        <v>748341639.3201139</v>
      </c>
    </row>
    <row r="142" spans="1:20" x14ac:dyDescent="0.3">
      <c r="A142" s="27"/>
      <c r="B142" s="246"/>
      <c r="C142" s="37">
        <v>7</v>
      </c>
      <c r="D142" s="222">
        <v>1100000</v>
      </c>
      <c r="E142" s="203">
        <v>0</v>
      </c>
      <c r="F142" s="141">
        <v>300000</v>
      </c>
      <c r="G142" s="188">
        <v>100000</v>
      </c>
      <c r="H142" s="141">
        <v>10600000</v>
      </c>
      <c r="I142" s="141">
        <v>70000000</v>
      </c>
      <c r="J142" s="141">
        <v>54000000</v>
      </c>
      <c r="K142" s="195">
        <f t="shared" si="7"/>
        <v>250326511.56576592</v>
      </c>
      <c r="L142" s="144">
        <v>1.7999999999999999E-2</v>
      </c>
      <c r="M142" s="48">
        <v>50000</v>
      </c>
      <c r="N142" s="159">
        <f t="shared" si="10"/>
        <v>457938477.26210999</v>
      </c>
      <c r="O142" s="34">
        <v>1.7999999999999999E-2</v>
      </c>
      <c r="P142" s="48">
        <f t="shared" si="8"/>
        <v>457988477.26210999</v>
      </c>
      <c r="Q142" s="209">
        <f t="shared" si="9"/>
        <v>708314988.82787585</v>
      </c>
      <c r="R142" s="143">
        <f t="shared" si="11"/>
        <v>80600000</v>
      </c>
      <c r="S142" s="143">
        <f t="shared" si="12"/>
        <v>762314988.82787585</v>
      </c>
    </row>
    <row r="143" spans="1:20" x14ac:dyDescent="0.3">
      <c r="A143" s="27"/>
      <c r="B143" s="246"/>
      <c r="C143" s="37">
        <v>8</v>
      </c>
      <c r="D143" s="222">
        <v>1100000</v>
      </c>
      <c r="E143" s="203">
        <v>0</v>
      </c>
      <c r="F143" s="141">
        <v>300000</v>
      </c>
      <c r="G143" s="188">
        <v>100000</v>
      </c>
      <c r="H143" s="141">
        <v>10600000</v>
      </c>
      <c r="I143" s="141">
        <v>70000000</v>
      </c>
      <c r="J143" s="141">
        <v>54000000</v>
      </c>
      <c r="K143" s="195">
        <f t="shared" si="7"/>
        <v>255239588.77394971</v>
      </c>
      <c r="L143" s="144">
        <v>1.7999999999999999E-2</v>
      </c>
      <c r="M143" s="48">
        <v>50000</v>
      </c>
      <c r="N143" s="159">
        <f t="shared" si="10"/>
        <v>467250269.85282797</v>
      </c>
      <c r="O143" s="34">
        <v>1.7999999999999999E-2</v>
      </c>
      <c r="P143" s="48">
        <f t="shared" si="8"/>
        <v>467300269.85282797</v>
      </c>
      <c r="Q143" s="209">
        <f t="shared" si="9"/>
        <v>722539858.62677765</v>
      </c>
      <c r="R143" s="143">
        <f t="shared" si="11"/>
        <v>80600000</v>
      </c>
      <c r="S143" s="143">
        <f t="shared" si="12"/>
        <v>776539858.62677765</v>
      </c>
    </row>
    <row r="144" spans="1:20" x14ac:dyDescent="0.3">
      <c r="A144" s="27"/>
      <c r="B144" s="246"/>
      <c r="C144" s="37">
        <v>9</v>
      </c>
      <c r="D144" s="222">
        <v>1100000</v>
      </c>
      <c r="E144" s="203">
        <v>0</v>
      </c>
      <c r="F144" s="141">
        <v>300000</v>
      </c>
      <c r="G144" s="188">
        <v>100000</v>
      </c>
      <c r="H144" s="141">
        <v>10600000</v>
      </c>
      <c r="I144" s="141">
        <v>70000000</v>
      </c>
      <c r="J144" s="141">
        <v>54000000</v>
      </c>
      <c r="K144" s="195">
        <f t="shared" si="7"/>
        <v>260241101.3718808</v>
      </c>
      <c r="L144" s="144">
        <v>1.7999999999999999E-2</v>
      </c>
      <c r="M144" s="48">
        <v>50000</v>
      </c>
      <c r="N144" s="159">
        <f t="shared" si="10"/>
        <v>476729674.71017885</v>
      </c>
      <c r="O144" s="34">
        <v>1.7999999999999999E-2</v>
      </c>
      <c r="P144" s="48">
        <f t="shared" si="8"/>
        <v>476779674.71017885</v>
      </c>
      <c r="Q144" s="209">
        <f t="shared" si="9"/>
        <v>737020776.08205962</v>
      </c>
      <c r="R144" s="143">
        <f t="shared" si="11"/>
        <v>80600000</v>
      </c>
      <c r="S144" s="143">
        <f t="shared" si="12"/>
        <v>791020776.08205962</v>
      </c>
    </row>
    <row r="145" spans="1:19" x14ac:dyDescent="0.3">
      <c r="A145" s="27"/>
      <c r="B145" s="246"/>
      <c r="C145" s="37">
        <v>10</v>
      </c>
      <c r="D145" s="222">
        <v>1100000</v>
      </c>
      <c r="E145" s="203">
        <v>0</v>
      </c>
      <c r="F145" s="141">
        <v>300000</v>
      </c>
      <c r="G145" s="188">
        <v>100000</v>
      </c>
      <c r="H145" s="141">
        <v>10600000</v>
      </c>
      <c r="I145" s="141">
        <v>70000000</v>
      </c>
      <c r="J145" s="141">
        <v>54000000</v>
      </c>
      <c r="K145" s="195">
        <f t="shared" si="7"/>
        <v>265332641.19657466</v>
      </c>
      <c r="L145" s="144">
        <v>1.7999999999999999E-2</v>
      </c>
      <c r="M145" s="48">
        <v>50000</v>
      </c>
      <c r="N145" s="159">
        <f t="shared" si="10"/>
        <v>486379708.85496205</v>
      </c>
      <c r="O145" s="34">
        <v>1.7999999999999999E-2</v>
      </c>
      <c r="P145" s="48">
        <f t="shared" si="8"/>
        <v>486429708.85496205</v>
      </c>
      <c r="Q145" s="209">
        <f t="shared" si="9"/>
        <v>751762350.05153668</v>
      </c>
      <c r="R145" s="143">
        <f t="shared" si="11"/>
        <v>80600000</v>
      </c>
      <c r="S145" s="143">
        <f t="shared" si="12"/>
        <v>805762350.05153668</v>
      </c>
    </row>
    <row r="146" spans="1:19" ht="17.25" thickBot="1" x14ac:dyDescent="0.35">
      <c r="A146" s="27"/>
      <c r="B146" s="246"/>
      <c r="C146" s="39">
        <v>11</v>
      </c>
      <c r="D146" s="222">
        <v>1100000</v>
      </c>
      <c r="E146" s="203">
        <v>0</v>
      </c>
      <c r="F146" s="141">
        <v>300000</v>
      </c>
      <c r="G146" s="188">
        <v>100000</v>
      </c>
      <c r="H146" s="141">
        <v>10600000</v>
      </c>
      <c r="I146" s="141">
        <v>70000000</v>
      </c>
      <c r="J146" s="141">
        <v>54000000</v>
      </c>
      <c r="K146" s="195">
        <f t="shared" si="7"/>
        <v>270515828.73811299</v>
      </c>
      <c r="L146" s="144">
        <v>1.7999999999999999E-2</v>
      </c>
      <c r="M146" s="48">
        <v>50000</v>
      </c>
      <c r="N146" s="159">
        <f t="shared" si="10"/>
        <v>496203443.61435139</v>
      </c>
      <c r="O146" s="121">
        <v>1.7999999999999999E-2</v>
      </c>
      <c r="P146" s="48">
        <f t="shared" si="8"/>
        <v>496253443.61435139</v>
      </c>
      <c r="Q146" s="209">
        <f t="shared" si="9"/>
        <v>766769272.35246444</v>
      </c>
      <c r="R146" s="143">
        <f t="shared" si="11"/>
        <v>80600000</v>
      </c>
      <c r="S146" s="143">
        <f t="shared" si="12"/>
        <v>820769272.35246444</v>
      </c>
    </row>
    <row r="147" spans="1:19" s="150" customFormat="1" ht="17.25" thickBot="1" x14ac:dyDescent="0.35">
      <c r="A147" s="136"/>
      <c r="B147" s="246"/>
      <c r="C147" s="131">
        <v>12</v>
      </c>
      <c r="D147" s="222">
        <v>1100000</v>
      </c>
      <c r="E147" s="204">
        <v>0</v>
      </c>
      <c r="F147" s="141">
        <v>300000</v>
      </c>
      <c r="G147" s="188">
        <v>100000</v>
      </c>
      <c r="H147" s="141">
        <v>10600000</v>
      </c>
      <c r="I147" s="141">
        <v>70000000</v>
      </c>
      <c r="J147" s="141">
        <v>54000000</v>
      </c>
      <c r="K147" s="196">
        <f t="shared" si="7"/>
        <v>275792313.65539902</v>
      </c>
      <c r="L147" s="132">
        <v>1.7999999999999999E-2</v>
      </c>
      <c r="M147" s="48">
        <v>50000</v>
      </c>
      <c r="N147" s="159">
        <f t="shared" si="10"/>
        <v>506204005.5994097</v>
      </c>
      <c r="O147" s="133">
        <v>1.7999999999999999E-2</v>
      </c>
      <c r="P147" s="48">
        <f t="shared" si="8"/>
        <v>506254005.5994097</v>
      </c>
      <c r="Q147" s="209">
        <f t="shared" si="9"/>
        <v>782046319.25480866</v>
      </c>
      <c r="R147" s="143">
        <f t="shared" si="11"/>
        <v>80600000</v>
      </c>
      <c r="S147" s="143">
        <f t="shared" si="12"/>
        <v>836046319.25480866</v>
      </c>
    </row>
    <row r="148" spans="1:19" x14ac:dyDescent="0.3">
      <c r="A148" s="27">
        <v>13</v>
      </c>
      <c r="B148" s="246">
        <v>2034</v>
      </c>
      <c r="C148" s="36">
        <v>1</v>
      </c>
      <c r="D148" s="222">
        <v>1100000</v>
      </c>
      <c r="E148" s="203">
        <v>0</v>
      </c>
      <c r="F148" s="141">
        <v>0</v>
      </c>
      <c r="G148" s="188">
        <v>0</v>
      </c>
      <c r="H148" s="141">
        <v>10600000</v>
      </c>
      <c r="I148" s="141">
        <v>70000000</v>
      </c>
      <c r="J148" s="141">
        <v>54000000</v>
      </c>
      <c r="K148" s="195">
        <f t="shared" si="7"/>
        <v>280756575.30119622</v>
      </c>
      <c r="L148" s="144">
        <v>1.7999999999999999E-2</v>
      </c>
      <c r="M148" s="48">
        <v>50000</v>
      </c>
      <c r="N148" s="159">
        <f t="shared" si="10"/>
        <v>509283021.62180734</v>
      </c>
      <c r="O148" s="120">
        <v>4.0000000000000001E-3</v>
      </c>
      <c r="P148" s="48">
        <f t="shared" si="8"/>
        <v>509333021.62180734</v>
      </c>
      <c r="Q148" s="209">
        <f t="shared" si="9"/>
        <v>790089596.92300355</v>
      </c>
      <c r="R148" s="143">
        <f t="shared" si="11"/>
        <v>80600000</v>
      </c>
      <c r="S148" s="143">
        <f t="shared" si="12"/>
        <v>844089596.92300355</v>
      </c>
    </row>
    <row r="149" spans="1:19" x14ac:dyDescent="0.3">
      <c r="A149" s="27"/>
      <c r="B149" s="246"/>
      <c r="C149" s="37">
        <v>2</v>
      </c>
      <c r="D149" s="222">
        <v>1100000</v>
      </c>
      <c r="E149" s="203">
        <v>0</v>
      </c>
      <c r="F149" s="141">
        <v>0</v>
      </c>
      <c r="G149" s="188">
        <v>0</v>
      </c>
      <c r="H149" s="141">
        <v>10600000</v>
      </c>
      <c r="I149" s="141">
        <v>70000000</v>
      </c>
      <c r="J149" s="141">
        <v>54000000</v>
      </c>
      <c r="K149" s="195">
        <f t="shared" si="7"/>
        <v>285810193.65661776</v>
      </c>
      <c r="L149" s="144">
        <v>1.7999999999999999E-2</v>
      </c>
      <c r="M149" s="48">
        <v>50000</v>
      </c>
      <c r="N149" s="159">
        <f t="shared" si="10"/>
        <v>519519016.01099986</v>
      </c>
      <c r="O149" s="34">
        <v>1.7999999999999999E-2</v>
      </c>
      <c r="P149" s="48">
        <f t="shared" si="8"/>
        <v>519569016.01099986</v>
      </c>
      <c r="Q149" s="209">
        <f t="shared" si="9"/>
        <v>805379209.66761756</v>
      </c>
      <c r="R149" s="143">
        <f t="shared" si="11"/>
        <v>80600000</v>
      </c>
      <c r="S149" s="143">
        <f t="shared" si="12"/>
        <v>859379209.66761756</v>
      </c>
    </row>
    <row r="150" spans="1:19" x14ac:dyDescent="0.3">
      <c r="A150" s="27"/>
      <c r="B150" s="246"/>
      <c r="C150" s="37">
        <v>3</v>
      </c>
      <c r="D150" s="222">
        <v>1100000</v>
      </c>
      <c r="E150" s="203">
        <v>0</v>
      </c>
      <c r="F150" s="141">
        <v>0</v>
      </c>
      <c r="G150" s="188">
        <v>0</v>
      </c>
      <c r="H150" s="141">
        <v>10600000</v>
      </c>
      <c r="I150" s="141">
        <v>70000000</v>
      </c>
      <c r="J150" s="141">
        <v>54000000</v>
      </c>
      <c r="K150" s="195">
        <f t="shared" ref="K150:K213" si="13" xml:space="preserve"> (K149 + G150 + F150) + ((K149 + G150 + F150) * L150 )</f>
        <v>290954777.14243686</v>
      </c>
      <c r="L150" s="144">
        <v>1.7999999999999999E-2</v>
      </c>
      <c r="M150" s="48">
        <v>50000</v>
      </c>
      <c r="N150" s="159">
        <f t="shared" si="10"/>
        <v>529939258.29919785</v>
      </c>
      <c r="O150" s="34">
        <v>1.7999999999999999E-2</v>
      </c>
      <c r="P150" s="48">
        <f t="shared" ref="P150:P213" si="14" xml:space="preserve"> M150 + N150</f>
        <v>529989258.29919785</v>
      </c>
      <c r="Q150" s="209">
        <f t="shared" ref="Q150:Q213" si="15" xml:space="preserve"> K150 + P150</f>
        <v>820944035.44163465</v>
      </c>
      <c r="R150" s="143">
        <f t="shared" si="11"/>
        <v>80600000</v>
      </c>
      <c r="S150" s="143">
        <f t="shared" si="12"/>
        <v>874944035.44163465</v>
      </c>
    </row>
    <row r="151" spans="1:19" x14ac:dyDescent="0.3">
      <c r="A151" s="27"/>
      <c r="B151" s="246"/>
      <c r="C151" s="37">
        <v>4</v>
      </c>
      <c r="D151" s="222">
        <v>1100000</v>
      </c>
      <c r="E151" s="203">
        <v>0</v>
      </c>
      <c r="F151" s="141">
        <v>0</v>
      </c>
      <c r="G151" s="188">
        <v>0</v>
      </c>
      <c r="H151" s="141">
        <v>10600000</v>
      </c>
      <c r="I151" s="141">
        <v>70000000</v>
      </c>
      <c r="J151" s="141">
        <v>54000000</v>
      </c>
      <c r="K151" s="195">
        <f t="shared" si="13"/>
        <v>296191963.1310007</v>
      </c>
      <c r="L151" s="144">
        <v>1.7999999999999999E-2</v>
      </c>
      <c r="M151" s="48">
        <v>50000</v>
      </c>
      <c r="N151" s="159">
        <f t="shared" si="10"/>
        <v>540547064.94858336</v>
      </c>
      <c r="O151" s="34">
        <v>1.7999999999999999E-2</v>
      </c>
      <c r="P151" s="48">
        <f t="shared" si="14"/>
        <v>540597064.94858336</v>
      </c>
      <c r="Q151" s="209">
        <f t="shared" si="15"/>
        <v>836789028.07958412</v>
      </c>
      <c r="R151" s="143">
        <f t="shared" si="11"/>
        <v>80600000</v>
      </c>
      <c r="S151" s="143">
        <f t="shared" si="12"/>
        <v>890789028.07958412</v>
      </c>
    </row>
    <row r="152" spans="1:19" x14ac:dyDescent="0.3">
      <c r="A152" s="27"/>
      <c r="B152" s="246"/>
      <c r="C152" s="37">
        <v>5</v>
      </c>
      <c r="D152" s="222">
        <v>1100000</v>
      </c>
      <c r="E152" s="203">
        <v>0</v>
      </c>
      <c r="F152" s="141">
        <v>0</v>
      </c>
      <c r="G152" s="188">
        <v>0</v>
      </c>
      <c r="H152" s="141">
        <v>10600000</v>
      </c>
      <c r="I152" s="141">
        <v>70000000</v>
      </c>
      <c r="J152" s="141">
        <v>54000000</v>
      </c>
      <c r="K152" s="195">
        <f t="shared" si="13"/>
        <v>301523418.46735871</v>
      </c>
      <c r="L152" s="144">
        <v>1.7999999999999999E-2</v>
      </c>
      <c r="M152" s="48">
        <v>50000</v>
      </c>
      <c r="N152" s="159">
        <f t="shared" ref="N152:N215" si="16" xml:space="preserve"> (N151 + D152 - E152 - M152) + ((N151 + D152 - E152 - M152) * O152)</f>
        <v>551345812.1176579</v>
      </c>
      <c r="O152" s="34">
        <v>1.7999999999999999E-2</v>
      </c>
      <c r="P152" s="48">
        <f t="shared" si="14"/>
        <v>551395812.1176579</v>
      </c>
      <c r="Q152" s="209">
        <f t="shared" si="15"/>
        <v>852919230.58501661</v>
      </c>
      <c r="R152" s="143">
        <f t="shared" si="11"/>
        <v>80600000</v>
      </c>
      <c r="S152" s="143">
        <f t="shared" si="12"/>
        <v>906919230.58501661</v>
      </c>
    </row>
    <row r="153" spans="1:19" x14ac:dyDescent="0.3">
      <c r="A153" s="27"/>
      <c r="B153" s="246"/>
      <c r="C153" s="37">
        <v>6</v>
      </c>
      <c r="D153" s="222">
        <v>1100000</v>
      </c>
      <c r="E153" s="203">
        <v>0</v>
      </c>
      <c r="F153" s="141">
        <v>0</v>
      </c>
      <c r="G153" s="188">
        <v>0</v>
      </c>
      <c r="H153" s="141">
        <v>10600000</v>
      </c>
      <c r="I153" s="141">
        <v>70000000</v>
      </c>
      <c r="J153" s="141">
        <v>54000000</v>
      </c>
      <c r="K153" s="195">
        <f t="shared" si="13"/>
        <v>306950839.99977118</v>
      </c>
      <c r="L153" s="144">
        <v>1.7999999999999999E-2</v>
      </c>
      <c r="M153" s="48">
        <v>50000</v>
      </c>
      <c r="N153" s="159">
        <f t="shared" si="16"/>
        <v>562338936.73577571</v>
      </c>
      <c r="O153" s="34">
        <v>1.7999999999999999E-2</v>
      </c>
      <c r="P153" s="48">
        <f t="shared" si="14"/>
        <v>562388936.73577571</v>
      </c>
      <c r="Q153" s="209">
        <f t="shared" si="15"/>
        <v>869339776.73554683</v>
      </c>
      <c r="R153" s="143">
        <f t="shared" si="11"/>
        <v>80600000</v>
      </c>
      <c r="S153" s="143">
        <f t="shared" si="12"/>
        <v>923339776.73554683</v>
      </c>
    </row>
    <row r="154" spans="1:19" x14ac:dyDescent="0.3">
      <c r="A154" s="27"/>
      <c r="B154" s="246"/>
      <c r="C154" s="37">
        <v>7</v>
      </c>
      <c r="D154" s="222">
        <v>1100000</v>
      </c>
      <c r="E154" s="203">
        <v>0</v>
      </c>
      <c r="F154" s="141">
        <v>0</v>
      </c>
      <c r="G154" s="188">
        <v>0</v>
      </c>
      <c r="H154" s="141">
        <v>10600000</v>
      </c>
      <c r="I154" s="141">
        <v>70000000</v>
      </c>
      <c r="J154" s="141">
        <v>54000000</v>
      </c>
      <c r="K154" s="195">
        <f t="shared" si="13"/>
        <v>312475955.11976707</v>
      </c>
      <c r="L154" s="144">
        <v>1.7999999999999999E-2</v>
      </c>
      <c r="M154" s="48">
        <v>50000</v>
      </c>
      <c r="N154" s="159">
        <f t="shared" si="16"/>
        <v>573529937.59701967</v>
      </c>
      <c r="O154" s="34">
        <v>1.7999999999999999E-2</v>
      </c>
      <c r="P154" s="48">
        <f t="shared" si="14"/>
        <v>573579937.59701967</v>
      </c>
      <c r="Q154" s="209">
        <f t="shared" si="15"/>
        <v>886055892.71678674</v>
      </c>
      <c r="R154" s="143">
        <f t="shared" si="11"/>
        <v>80600000</v>
      </c>
      <c r="S154" s="143">
        <f t="shared" si="12"/>
        <v>940055892.71678674</v>
      </c>
    </row>
    <row r="155" spans="1:19" x14ac:dyDescent="0.3">
      <c r="A155" s="27"/>
      <c r="B155" s="246"/>
      <c r="C155" s="37">
        <v>8</v>
      </c>
      <c r="D155" s="222">
        <v>1100000</v>
      </c>
      <c r="E155" s="203">
        <v>0</v>
      </c>
      <c r="F155" s="141">
        <v>0</v>
      </c>
      <c r="G155" s="188">
        <v>0</v>
      </c>
      <c r="H155" s="141">
        <v>10600000</v>
      </c>
      <c r="I155" s="141">
        <v>70000000</v>
      </c>
      <c r="J155" s="141">
        <v>54000000</v>
      </c>
      <c r="K155" s="195">
        <f t="shared" si="13"/>
        <v>318100522.31192285</v>
      </c>
      <c r="L155" s="144">
        <v>1.7999999999999999E-2</v>
      </c>
      <c r="M155" s="48">
        <v>50000</v>
      </c>
      <c r="N155" s="159">
        <f t="shared" si="16"/>
        <v>584922376.47376597</v>
      </c>
      <c r="O155" s="34">
        <v>1.7999999999999999E-2</v>
      </c>
      <c r="P155" s="48">
        <f t="shared" si="14"/>
        <v>584972376.47376597</v>
      </c>
      <c r="Q155" s="209">
        <f t="shared" si="15"/>
        <v>903072898.78568888</v>
      </c>
      <c r="R155" s="143">
        <f t="shared" ref="R155:R218" si="17" xml:space="preserve"> H155 + I155</f>
        <v>80600000</v>
      </c>
      <c r="S155" s="143">
        <f t="shared" ref="S155:S218" si="18" xml:space="preserve"> J155 + Q155</f>
        <v>957072898.78568888</v>
      </c>
    </row>
    <row r="156" spans="1:19" x14ac:dyDescent="0.3">
      <c r="A156" s="27"/>
      <c r="B156" s="246"/>
      <c r="C156" s="37">
        <v>9</v>
      </c>
      <c r="D156" s="222">
        <v>1100000</v>
      </c>
      <c r="E156" s="203">
        <v>0</v>
      </c>
      <c r="F156" s="141">
        <v>0</v>
      </c>
      <c r="G156" s="188">
        <v>0</v>
      </c>
      <c r="H156" s="141">
        <v>10600000</v>
      </c>
      <c r="I156" s="141">
        <v>70000000</v>
      </c>
      <c r="J156" s="141">
        <v>54000000</v>
      </c>
      <c r="K156" s="195">
        <f t="shared" si="13"/>
        <v>323826331.71353745</v>
      </c>
      <c r="L156" s="144">
        <v>1.7999999999999999E-2</v>
      </c>
      <c r="M156" s="48">
        <v>50000</v>
      </c>
      <c r="N156" s="159">
        <f t="shared" si="16"/>
        <v>596519879.25029373</v>
      </c>
      <c r="O156" s="34">
        <v>1.7999999999999999E-2</v>
      </c>
      <c r="P156" s="48">
        <f t="shared" si="14"/>
        <v>596569879.25029373</v>
      </c>
      <c r="Q156" s="209">
        <f t="shared" si="15"/>
        <v>920396210.96383119</v>
      </c>
      <c r="R156" s="143">
        <f t="shared" si="17"/>
        <v>80600000</v>
      </c>
      <c r="S156" s="143">
        <f t="shared" si="18"/>
        <v>974396210.96383119</v>
      </c>
    </row>
    <row r="157" spans="1:19" x14ac:dyDescent="0.3">
      <c r="A157" s="27"/>
      <c r="B157" s="246"/>
      <c r="C157" s="37">
        <v>10</v>
      </c>
      <c r="D157" s="222">
        <v>1100000</v>
      </c>
      <c r="E157" s="203">
        <v>0</v>
      </c>
      <c r="F157" s="141">
        <v>0</v>
      </c>
      <c r="G157" s="188">
        <v>0</v>
      </c>
      <c r="H157" s="141">
        <v>10600000</v>
      </c>
      <c r="I157" s="141">
        <v>70000000</v>
      </c>
      <c r="J157" s="141">
        <v>54000000</v>
      </c>
      <c r="K157" s="195">
        <f t="shared" si="13"/>
        <v>329655205.68438113</v>
      </c>
      <c r="L157" s="144">
        <v>1.7999999999999999E-2</v>
      </c>
      <c r="M157" s="48">
        <v>50000</v>
      </c>
      <c r="N157" s="159">
        <f t="shared" si="16"/>
        <v>608326137.07679904</v>
      </c>
      <c r="O157" s="34">
        <v>1.7999999999999999E-2</v>
      </c>
      <c r="P157" s="48">
        <f t="shared" si="14"/>
        <v>608376137.07679904</v>
      </c>
      <c r="Q157" s="209">
        <f t="shared" si="15"/>
        <v>938031342.76118016</v>
      </c>
      <c r="R157" s="143">
        <f t="shared" si="17"/>
        <v>80600000</v>
      </c>
      <c r="S157" s="143">
        <f t="shared" si="18"/>
        <v>992031342.76118016</v>
      </c>
    </row>
    <row r="158" spans="1:19" ht="17.25" thickBot="1" x14ac:dyDescent="0.35">
      <c r="A158" s="27"/>
      <c r="B158" s="246"/>
      <c r="C158" s="39">
        <v>11</v>
      </c>
      <c r="D158" s="222">
        <v>1100000</v>
      </c>
      <c r="E158" s="203">
        <v>0</v>
      </c>
      <c r="F158" s="141">
        <v>0</v>
      </c>
      <c r="G158" s="188">
        <v>0</v>
      </c>
      <c r="H158" s="141">
        <v>10600000</v>
      </c>
      <c r="I158" s="141">
        <v>70000000</v>
      </c>
      <c r="J158" s="141">
        <v>54000000</v>
      </c>
      <c r="K158" s="195">
        <f t="shared" si="13"/>
        <v>335588999.38669997</v>
      </c>
      <c r="L158" s="144">
        <v>1.7999999999999999E-2</v>
      </c>
      <c r="M158" s="48">
        <v>50000</v>
      </c>
      <c r="N158" s="159">
        <f t="shared" si="16"/>
        <v>620344907.54418147</v>
      </c>
      <c r="O158" s="121">
        <v>1.7999999999999999E-2</v>
      </c>
      <c r="P158" s="48">
        <f t="shared" si="14"/>
        <v>620394907.54418147</v>
      </c>
      <c r="Q158" s="209">
        <f t="shared" si="15"/>
        <v>955983906.9308815</v>
      </c>
      <c r="R158" s="143">
        <f t="shared" si="17"/>
        <v>80600000</v>
      </c>
      <c r="S158" s="143">
        <f t="shared" si="18"/>
        <v>1009983906.9308815</v>
      </c>
    </row>
    <row r="159" spans="1:19" ht="17.25" thickBot="1" x14ac:dyDescent="0.35">
      <c r="A159" s="27"/>
      <c r="B159" s="246"/>
      <c r="C159" s="29">
        <v>12</v>
      </c>
      <c r="D159" s="222">
        <v>1100000</v>
      </c>
      <c r="E159" s="203">
        <v>0</v>
      </c>
      <c r="F159" s="141">
        <v>0</v>
      </c>
      <c r="G159" s="188">
        <v>0</v>
      </c>
      <c r="H159" s="141">
        <v>10600000</v>
      </c>
      <c r="I159" s="141">
        <v>70000000</v>
      </c>
      <c r="J159" s="141">
        <v>54000000</v>
      </c>
      <c r="K159" s="195">
        <f t="shared" si="13"/>
        <v>341629601.3756606</v>
      </c>
      <c r="L159" s="144">
        <v>1.7999999999999999E-2</v>
      </c>
      <c r="M159" s="48">
        <v>50000</v>
      </c>
      <c r="N159" s="159">
        <f t="shared" si="16"/>
        <v>632580015.87997675</v>
      </c>
      <c r="O159" s="122">
        <v>1.7999999999999999E-2</v>
      </c>
      <c r="P159" s="48">
        <f t="shared" si="14"/>
        <v>632630015.87997675</v>
      </c>
      <c r="Q159" s="209">
        <f t="shared" si="15"/>
        <v>974259617.25563741</v>
      </c>
      <c r="R159" s="143">
        <f t="shared" si="17"/>
        <v>80600000</v>
      </c>
      <c r="S159" s="143">
        <f t="shared" si="18"/>
        <v>1028259617.2556374</v>
      </c>
    </row>
    <row r="160" spans="1:19" x14ac:dyDescent="0.3">
      <c r="A160" s="27">
        <v>14</v>
      </c>
      <c r="B160" s="246">
        <v>2035</v>
      </c>
      <c r="C160" s="36">
        <v>1</v>
      </c>
      <c r="D160" s="222">
        <v>1100000</v>
      </c>
      <c r="E160" s="203">
        <v>0</v>
      </c>
      <c r="F160" s="141">
        <v>0</v>
      </c>
      <c r="G160" s="188">
        <v>0</v>
      </c>
      <c r="H160" s="141">
        <v>10600000</v>
      </c>
      <c r="I160" s="141">
        <v>70000000</v>
      </c>
      <c r="J160" s="141">
        <v>54000000</v>
      </c>
      <c r="K160" s="195">
        <f t="shared" si="13"/>
        <v>347778934.20042247</v>
      </c>
      <c r="L160" s="144">
        <v>1.7999999999999999E-2</v>
      </c>
      <c r="M160" s="48">
        <v>50000</v>
      </c>
      <c r="N160" s="159">
        <f t="shared" si="16"/>
        <v>636164535.9434967</v>
      </c>
      <c r="O160" s="120">
        <v>4.0000000000000001E-3</v>
      </c>
      <c r="P160" s="48">
        <f t="shared" si="14"/>
        <v>636214535.9434967</v>
      </c>
      <c r="Q160" s="209">
        <f t="shared" si="15"/>
        <v>983993470.14391923</v>
      </c>
      <c r="R160" s="143">
        <f t="shared" si="17"/>
        <v>80600000</v>
      </c>
      <c r="S160" s="143">
        <f t="shared" si="18"/>
        <v>1037993470.1439192</v>
      </c>
    </row>
    <row r="161" spans="1:19" x14ac:dyDescent="0.3">
      <c r="A161" s="27"/>
      <c r="B161" s="246"/>
      <c r="C161" s="37">
        <v>2</v>
      </c>
      <c r="D161" s="222">
        <v>1100000</v>
      </c>
      <c r="E161" s="203">
        <v>0</v>
      </c>
      <c r="F161" s="141">
        <v>0</v>
      </c>
      <c r="G161" s="188">
        <v>0</v>
      </c>
      <c r="H161" s="141">
        <v>10600000</v>
      </c>
      <c r="I161" s="141">
        <v>70000000</v>
      </c>
      <c r="J161" s="141">
        <v>54000000</v>
      </c>
      <c r="K161" s="195">
        <f t="shared" si="13"/>
        <v>354038955.01603007</v>
      </c>
      <c r="L161" s="144">
        <v>1.7999999999999999E-2</v>
      </c>
      <c r="M161" s="48">
        <v>50000</v>
      </c>
      <c r="N161" s="159">
        <f t="shared" si="16"/>
        <v>648684397.59047961</v>
      </c>
      <c r="O161" s="34">
        <v>1.7999999999999999E-2</v>
      </c>
      <c r="P161" s="48">
        <f t="shared" si="14"/>
        <v>648734397.59047961</v>
      </c>
      <c r="Q161" s="209">
        <f t="shared" si="15"/>
        <v>1002773352.6065097</v>
      </c>
      <c r="R161" s="143">
        <f t="shared" si="17"/>
        <v>80600000</v>
      </c>
      <c r="S161" s="143">
        <f t="shared" si="18"/>
        <v>1056773352.6065097</v>
      </c>
    </row>
    <row r="162" spans="1:19" x14ac:dyDescent="0.3">
      <c r="A162" s="27"/>
      <c r="B162" s="246"/>
      <c r="C162" s="37">
        <v>3</v>
      </c>
      <c r="D162" s="222">
        <v>1100000</v>
      </c>
      <c r="E162" s="203">
        <v>0</v>
      </c>
      <c r="F162" s="141">
        <v>0</v>
      </c>
      <c r="G162" s="188">
        <v>0</v>
      </c>
      <c r="H162" s="141">
        <v>10600000</v>
      </c>
      <c r="I162" s="141">
        <v>70000000</v>
      </c>
      <c r="J162" s="141">
        <v>54000000</v>
      </c>
      <c r="K162" s="195">
        <f t="shared" si="13"/>
        <v>360411656.20631862</v>
      </c>
      <c r="L162" s="144">
        <v>1.7999999999999999E-2</v>
      </c>
      <c r="M162" s="48">
        <v>50000</v>
      </c>
      <c r="N162" s="159">
        <f t="shared" si="16"/>
        <v>661429616.74710822</v>
      </c>
      <c r="O162" s="34">
        <v>1.7999999999999999E-2</v>
      </c>
      <c r="P162" s="48">
        <f t="shared" si="14"/>
        <v>661479616.74710822</v>
      </c>
      <c r="Q162" s="209">
        <f t="shared" si="15"/>
        <v>1021891272.9534268</v>
      </c>
      <c r="R162" s="143">
        <f t="shared" si="17"/>
        <v>80600000</v>
      </c>
      <c r="S162" s="143">
        <f t="shared" si="18"/>
        <v>1075891272.9534268</v>
      </c>
    </row>
    <row r="163" spans="1:19" x14ac:dyDescent="0.3">
      <c r="A163" s="27"/>
      <c r="B163" s="246"/>
      <c r="C163" s="37">
        <v>4</v>
      </c>
      <c r="D163" s="222">
        <v>1100000</v>
      </c>
      <c r="E163" s="203">
        <v>0</v>
      </c>
      <c r="F163" s="141">
        <v>0</v>
      </c>
      <c r="G163" s="188">
        <v>0</v>
      </c>
      <c r="H163" s="141">
        <v>10600000</v>
      </c>
      <c r="I163" s="141">
        <v>70000000</v>
      </c>
      <c r="J163" s="141">
        <v>54000000</v>
      </c>
      <c r="K163" s="195">
        <f t="shared" si="13"/>
        <v>366899066.01803237</v>
      </c>
      <c r="L163" s="144">
        <v>1.7999999999999999E-2</v>
      </c>
      <c r="M163" s="48">
        <v>50000</v>
      </c>
      <c r="N163" s="159">
        <f t="shared" si="16"/>
        <v>674404249.84855616</v>
      </c>
      <c r="O163" s="34">
        <v>1.7999999999999999E-2</v>
      </c>
      <c r="P163" s="48">
        <f t="shared" si="14"/>
        <v>674454249.84855616</v>
      </c>
      <c r="Q163" s="209">
        <f t="shared" si="15"/>
        <v>1041353315.8665886</v>
      </c>
      <c r="R163" s="143">
        <f t="shared" si="17"/>
        <v>80600000</v>
      </c>
      <c r="S163" s="143">
        <f t="shared" si="18"/>
        <v>1095353315.8665886</v>
      </c>
    </row>
    <row r="164" spans="1:19" x14ac:dyDescent="0.3">
      <c r="A164" s="27"/>
      <c r="B164" s="246"/>
      <c r="C164" s="37">
        <v>5</v>
      </c>
      <c r="D164" s="222">
        <v>1100000</v>
      </c>
      <c r="E164" s="203">
        <v>0</v>
      </c>
      <c r="F164" s="141">
        <v>0</v>
      </c>
      <c r="G164" s="188">
        <v>0</v>
      </c>
      <c r="H164" s="141">
        <v>10600000</v>
      </c>
      <c r="I164" s="141">
        <v>70000000</v>
      </c>
      <c r="J164" s="141">
        <v>54000000</v>
      </c>
      <c r="K164" s="195">
        <f t="shared" si="13"/>
        <v>373503249.20635694</v>
      </c>
      <c r="L164" s="144">
        <v>1.7999999999999999E-2</v>
      </c>
      <c r="M164" s="48">
        <v>50000</v>
      </c>
      <c r="N164" s="159">
        <f t="shared" si="16"/>
        <v>687612426.3458302</v>
      </c>
      <c r="O164" s="34">
        <v>1.7999999999999999E-2</v>
      </c>
      <c r="P164" s="48">
        <f t="shared" si="14"/>
        <v>687662426.3458302</v>
      </c>
      <c r="Q164" s="209">
        <f t="shared" si="15"/>
        <v>1061165675.5521872</v>
      </c>
      <c r="R164" s="143">
        <f t="shared" si="17"/>
        <v>80600000</v>
      </c>
      <c r="S164" s="143">
        <f t="shared" si="18"/>
        <v>1115165675.5521872</v>
      </c>
    </row>
    <row r="165" spans="1:19" x14ac:dyDescent="0.3">
      <c r="A165" s="27"/>
      <c r="B165" s="246"/>
      <c r="C165" s="37">
        <v>6</v>
      </c>
      <c r="D165" s="222">
        <v>1100000</v>
      </c>
      <c r="E165" s="203">
        <v>0</v>
      </c>
      <c r="F165" s="141">
        <v>0</v>
      </c>
      <c r="G165" s="188">
        <v>0</v>
      </c>
      <c r="H165" s="141">
        <v>10600000</v>
      </c>
      <c r="I165" s="141">
        <v>70000000</v>
      </c>
      <c r="J165" s="141">
        <v>54000000</v>
      </c>
      <c r="K165" s="195">
        <f t="shared" si="13"/>
        <v>380226307.69207138</v>
      </c>
      <c r="L165" s="144">
        <v>1.7999999999999999E-2</v>
      </c>
      <c r="M165" s="48">
        <v>50000</v>
      </c>
      <c r="N165" s="159">
        <f t="shared" si="16"/>
        <v>701058350.02005517</v>
      </c>
      <c r="O165" s="34">
        <v>1.7999999999999999E-2</v>
      </c>
      <c r="P165" s="48">
        <f t="shared" si="14"/>
        <v>701108350.02005517</v>
      </c>
      <c r="Q165" s="209">
        <f t="shared" si="15"/>
        <v>1081334657.7121265</v>
      </c>
      <c r="R165" s="143">
        <f t="shared" si="17"/>
        <v>80600000</v>
      </c>
      <c r="S165" s="143">
        <f t="shared" si="18"/>
        <v>1135334657.7121265</v>
      </c>
    </row>
    <row r="166" spans="1:19" x14ac:dyDescent="0.3">
      <c r="A166" s="27"/>
      <c r="B166" s="246"/>
      <c r="C166" s="37">
        <v>7</v>
      </c>
      <c r="D166" s="222">
        <v>1100000</v>
      </c>
      <c r="E166" s="203">
        <v>0</v>
      </c>
      <c r="F166" s="141">
        <v>0</v>
      </c>
      <c r="G166" s="188">
        <v>0</v>
      </c>
      <c r="H166" s="141">
        <v>10600000</v>
      </c>
      <c r="I166" s="141">
        <v>70000000</v>
      </c>
      <c r="J166" s="141">
        <v>54000000</v>
      </c>
      <c r="K166" s="195">
        <f t="shared" si="13"/>
        <v>387070381.23052865</v>
      </c>
      <c r="L166" s="144">
        <v>1.7999999999999999E-2</v>
      </c>
      <c r="M166" s="48">
        <v>50000</v>
      </c>
      <c r="N166" s="159">
        <f t="shared" si="16"/>
        <v>714746300.32041621</v>
      </c>
      <c r="O166" s="34">
        <v>1.7999999999999999E-2</v>
      </c>
      <c r="P166" s="48">
        <f t="shared" si="14"/>
        <v>714796300.32041621</v>
      </c>
      <c r="Q166" s="209">
        <f t="shared" si="15"/>
        <v>1101866681.5509448</v>
      </c>
      <c r="R166" s="143">
        <f t="shared" si="17"/>
        <v>80600000</v>
      </c>
      <c r="S166" s="143">
        <f t="shared" si="18"/>
        <v>1155866681.5509448</v>
      </c>
    </row>
    <row r="167" spans="1:19" x14ac:dyDescent="0.3">
      <c r="A167" s="27"/>
      <c r="B167" s="246"/>
      <c r="C167" s="37">
        <v>8</v>
      </c>
      <c r="D167" s="222">
        <v>1100000</v>
      </c>
      <c r="E167" s="203">
        <v>0</v>
      </c>
      <c r="F167" s="141">
        <v>0</v>
      </c>
      <c r="G167" s="188">
        <v>0</v>
      </c>
      <c r="H167" s="141">
        <v>10600000</v>
      </c>
      <c r="I167" s="141">
        <v>70000000</v>
      </c>
      <c r="J167" s="141">
        <v>54000000</v>
      </c>
      <c r="K167" s="195">
        <f t="shared" si="13"/>
        <v>394037648.09267819</v>
      </c>
      <c r="L167" s="144">
        <v>1.7999999999999999E-2</v>
      </c>
      <c r="M167" s="48">
        <v>50000</v>
      </c>
      <c r="N167" s="159">
        <f t="shared" si="16"/>
        <v>728680633.72618365</v>
      </c>
      <c r="O167" s="34">
        <v>1.7999999999999999E-2</v>
      </c>
      <c r="P167" s="48">
        <f t="shared" si="14"/>
        <v>728730633.72618365</v>
      </c>
      <c r="Q167" s="209">
        <f t="shared" si="15"/>
        <v>1122768281.818862</v>
      </c>
      <c r="R167" s="143">
        <f t="shared" si="17"/>
        <v>80600000</v>
      </c>
      <c r="S167" s="143">
        <f t="shared" si="18"/>
        <v>1176768281.818862</v>
      </c>
    </row>
    <row r="168" spans="1:19" x14ac:dyDescent="0.3">
      <c r="A168" s="27"/>
      <c r="B168" s="246"/>
      <c r="C168" s="37">
        <v>9</v>
      </c>
      <c r="D168" s="222">
        <v>1100000</v>
      </c>
      <c r="E168" s="203">
        <v>0</v>
      </c>
      <c r="F168" s="141">
        <v>0</v>
      </c>
      <c r="G168" s="188">
        <v>0</v>
      </c>
      <c r="H168" s="141">
        <v>10600000</v>
      </c>
      <c r="I168" s="141">
        <v>70000000</v>
      </c>
      <c r="J168" s="141">
        <v>54000000</v>
      </c>
      <c r="K168" s="195">
        <f t="shared" si="13"/>
        <v>401130325.75834638</v>
      </c>
      <c r="L168" s="144">
        <v>1.7999999999999999E-2</v>
      </c>
      <c r="M168" s="48">
        <v>50000</v>
      </c>
      <c r="N168" s="159">
        <f t="shared" si="16"/>
        <v>742865785.133255</v>
      </c>
      <c r="O168" s="34">
        <v>1.7999999999999999E-2</v>
      </c>
      <c r="P168" s="48">
        <f t="shared" si="14"/>
        <v>742915785.133255</v>
      </c>
      <c r="Q168" s="209">
        <f t="shared" si="15"/>
        <v>1144046110.8916013</v>
      </c>
      <c r="R168" s="143">
        <f t="shared" si="17"/>
        <v>80600000</v>
      </c>
      <c r="S168" s="143">
        <f t="shared" si="18"/>
        <v>1198046110.8916013</v>
      </c>
    </row>
    <row r="169" spans="1:19" x14ac:dyDescent="0.3">
      <c r="A169" s="27"/>
      <c r="B169" s="246"/>
      <c r="C169" s="37">
        <v>10</v>
      </c>
      <c r="D169" s="222">
        <v>1100000</v>
      </c>
      <c r="E169" s="203">
        <v>0</v>
      </c>
      <c r="F169" s="141">
        <v>0</v>
      </c>
      <c r="G169" s="188">
        <v>0</v>
      </c>
      <c r="H169" s="141">
        <v>10600000</v>
      </c>
      <c r="I169" s="141">
        <v>70000000</v>
      </c>
      <c r="J169" s="141">
        <v>54000000</v>
      </c>
      <c r="K169" s="195">
        <f t="shared" si="13"/>
        <v>408350671.62199664</v>
      </c>
      <c r="L169" s="144">
        <v>1.7999999999999999E-2</v>
      </c>
      <c r="M169" s="48">
        <v>50000</v>
      </c>
      <c r="N169" s="159">
        <f t="shared" si="16"/>
        <v>757306269.26565361</v>
      </c>
      <c r="O169" s="34">
        <v>1.7999999999999999E-2</v>
      </c>
      <c r="P169" s="48">
        <f t="shared" si="14"/>
        <v>757356269.26565361</v>
      </c>
      <c r="Q169" s="209">
        <f t="shared" si="15"/>
        <v>1165706940.8876503</v>
      </c>
      <c r="R169" s="143">
        <f t="shared" si="17"/>
        <v>80600000</v>
      </c>
      <c r="S169" s="143">
        <f t="shared" si="18"/>
        <v>1219706940.8876503</v>
      </c>
    </row>
    <row r="170" spans="1:19" ht="17.25" thickBot="1" x14ac:dyDescent="0.35">
      <c r="A170" s="27"/>
      <c r="B170" s="246"/>
      <c r="C170" s="39">
        <v>11</v>
      </c>
      <c r="D170" s="222">
        <v>1100000</v>
      </c>
      <c r="E170" s="203">
        <v>0</v>
      </c>
      <c r="F170" s="141">
        <v>0</v>
      </c>
      <c r="G170" s="188">
        <v>0</v>
      </c>
      <c r="H170" s="141">
        <v>10600000</v>
      </c>
      <c r="I170" s="141">
        <v>70000000</v>
      </c>
      <c r="J170" s="141">
        <v>54000000</v>
      </c>
      <c r="K170" s="195">
        <f t="shared" si="13"/>
        <v>415700983.71119261</v>
      </c>
      <c r="L170" s="144">
        <v>1.7999999999999999E-2</v>
      </c>
      <c r="M170" s="48">
        <v>50000</v>
      </c>
      <c r="N170" s="159">
        <f t="shared" si="16"/>
        <v>772006682.11243534</v>
      </c>
      <c r="O170" s="121">
        <v>1.7999999999999999E-2</v>
      </c>
      <c r="P170" s="48">
        <f t="shared" si="14"/>
        <v>772056682.11243534</v>
      </c>
      <c r="Q170" s="209">
        <f t="shared" si="15"/>
        <v>1187757665.8236279</v>
      </c>
      <c r="R170" s="143">
        <f t="shared" si="17"/>
        <v>80600000</v>
      </c>
      <c r="S170" s="143">
        <f t="shared" si="18"/>
        <v>1241757665.8236279</v>
      </c>
    </row>
    <row r="171" spans="1:19" ht="17.25" thickBot="1" x14ac:dyDescent="0.35">
      <c r="A171" s="27"/>
      <c r="B171" s="246"/>
      <c r="C171" s="29">
        <v>12</v>
      </c>
      <c r="D171" s="222">
        <v>1100000</v>
      </c>
      <c r="E171" s="203">
        <v>0</v>
      </c>
      <c r="F171" s="141">
        <v>0</v>
      </c>
      <c r="G171" s="188">
        <v>0</v>
      </c>
      <c r="H171" s="141">
        <v>10600000</v>
      </c>
      <c r="I171" s="141">
        <v>70000000</v>
      </c>
      <c r="J171" s="141">
        <v>54000000</v>
      </c>
      <c r="K171" s="195">
        <f t="shared" si="13"/>
        <v>423183601.41799408</v>
      </c>
      <c r="L171" s="144">
        <v>1.7999999999999999E-2</v>
      </c>
      <c r="M171" s="48">
        <v>50000</v>
      </c>
      <c r="N171" s="159">
        <f t="shared" si="16"/>
        <v>786971702.39045918</v>
      </c>
      <c r="O171" s="122">
        <v>1.7999999999999999E-2</v>
      </c>
      <c r="P171" s="48">
        <f t="shared" si="14"/>
        <v>787021702.39045918</v>
      </c>
      <c r="Q171" s="209">
        <f t="shared" si="15"/>
        <v>1210205303.8084533</v>
      </c>
      <c r="R171" s="143">
        <f t="shared" si="17"/>
        <v>80600000</v>
      </c>
      <c r="S171" s="143">
        <f t="shared" si="18"/>
        <v>1264205303.8084533</v>
      </c>
    </row>
    <row r="172" spans="1:19" x14ac:dyDescent="0.3">
      <c r="A172" s="27">
        <v>15</v>
      </c>
      <c r="B172" s="246">
        <v>2036</v>
      </c>
      <c r="C172" s="36">
        <v>1</v>
      </c>
      <c r="D172" s="222">
        <v>1100000</v>
      </c>
      <c r="E172" s="203">
        <v>0</v>
      </c>
      <c r="F172" s="141">
        <v>0</v>
      </c>
      <c r="G172" s="188">
        <v>0</v>
      </c>
      <c r="H172" s="141">
        <v>10600000</v>
      </c>
      <c r="I172" s="141">
        <v>70000000</v>
      </c>
      <c r="J172" s="141">
        <v>54000000</v>
      </c>
      <c r="K172" s="195">
        <f t="shared" si="13"/>
        <v>430800906.24351799</v>
      </c>
      <c r="L172" s="144">
        <v>1.7999999999999999E-2</v>
      </c>
      <c r="M172" s="48">
        <v>50000</v>
      </c>
      <c r="N172" s="159">
        <f t="shared" si="16"/>
        <v>791173789.20002103</v>
      </c>
      <c r="O172" s="120">
        <v>4.0000000000000001E-3</v>
      </c>
      <c r="P172" s="48">
        <f t="shared" si="14"/>
        <v>791223789.20002103</v>
      </c>
      <c r="Q172" s="209">
        <f t="shared" si="15"/>
        <v>1222024695.4435391</v>
      </c>
      <c r="R172" s="143">
        <f t="shared" si="17"/>
        <v>80600000</v>
      </c>
      <c r="S172" s="143">
        <f t="shared" si="18"/>
        <v>1276024695.4435391</v>
      </c>
    </row>
    <row r="173" spans="1:19" x14ac:dyDescent="0.3">
      <c r="A173" s="27"/>
      <c r="B173" s="246"/>
      <c r="C173" s="37">
        <v>2</v>
      </c>
      <c r="D173" s="222">
        <v>1100000</v>
      </c>
      <c r="E173" s="203">
        <v>0</v>
      </c>
      <c r="F173" s="141">
        <v>0</v>
      </c>
      <c r="G173" s="188">
        <v>0</v>
      </c>
      <c r="H173" s="141">
        <v>10600000</v>
      </c>
      <c r="I173" s="141">
        <v>70000000</v>
      </c>
      <c r="J173" s="141">
        <v>54000000</v>
      </c>
      <c r="K173" s="195">
        <f t="shared" si="13"/>
        <v>438555322.55590129</v>
      </c>
      <c r="L173" s="144">
        <v>1.7999999999999999E-2</v>
      </c>
      <c r="M173" s="48">
        <v>50000</v>
      </c>
      <c r="N173" s="159">
        <f t="shared" si="16"/>
        <v>806483817.40562141</v>
      </c>
      <c r="O173" s="34">
        <v>1.7999999999999999E-2</v>
      </c>
      <c r="P173" s="48">
        <f t="shared" si="14"/>
        <v>806533817.40562141</v>
      </c>
      <c r="Q173" s="209">
        <f t="shared" si="15"/>
        <v>1245089139.9615226</v>
      </c>
      <c r="R173" s="143">
        <f t="shared" si="17"/>
        <v>80600000</v>
      </c>
      <c r="S173" s="143">
        <f t="shared" si="18"/>
        <v>1299089139.9615226</v>
      </c>
    </row>
    <row r="174" spans="1:19" x14ac:dyDescent="0.3">
      <c r="A174" s="27"/>
      <c r="B174" s="246"/>
      <c r="C174" s="37">
        <v>3</v>
      </c>
      <c r="D174" s="222">
        <v>1100000</v>
      </c>
      <c r="E174" s="203">
        <v>0</v>
      </c>
      <c r="F174" s="141">
        <v>0</v>
      </c>
      <c r="G174" s="188">
        <v>0</v>
      </c>
      <c r="H174" s="141">
        <v>10600000</v>
      </c>
      <c r="I174" s="141">
        <v>70000000</v>
      </c>
      <c r="J174" s="141">
        <v>54000000</v>
      </c>
      <c r="K174" s="195">
        <f t="shared" si="13"/>
        <v>446449318.36190748</v>
      </c>
      <c r="L174" s="144">
        <v>1.7999999999999999E-2</v>
      </c>
      <c r="M174" s="48">
        <v>50000</v>
      </c>
      <c r="N174" s="159">
        <f t="shared" si="16"/>
        <v>822069426.11892259</v>
      </c>
      <c r="O174" s="34">
        <v>1.7999999999999999E-2</v>
      </c>
      <c r="P174" s="48">
        <f t="shared" si="14"/>
        <v>822119426.11892259</v>
      </c>
      <c r="Q174" s="209">
        <f t="shared" si="15"/>
        <v>1268568744.4808302</v>
      </c>
      <c r="R174" s="143">
        <f t="shared" si="17"/>
        <v>80600000</v>
      </c>
      <c r="S174" s="143">
        <f t="shared" si="18"/>
        <v>1322568744.4808302</v>
      </c>
    </row>
    <row r="175" spans="1:19" x14ac:dyDescent="0.3">
      <c r="A175" s="27"/>
      <c r="B175" s="246"/>
      <c r="C175" s="37">
        <v>4</v>
      </c>
      <c r="D175" s="222">
        <v>1100000</v>
      </c>
      <c r="E175" s="203">
        <v>0</v>
      </c>
      <c r="F175" s="141">
        <v>0</v>
      </c>
      <c r="G175" s="188">
        <v>0</v>
      </c>
      <c r="H175" s="141">
        <v>10600000</v>
      </c>
      <c r="I175" s="141">
        <v>70000000</v>
      </c>
      <c r="J175" s="141">
        <v>54000000</v>
      </c>
      <c r="K175" s="195">
        <f t="shared" si="13"/>
        <v>454485406.09242183</v>
      </c>
      <c r="L175" s="144">
        <v>1.7999999999999999E-2</v>
      </c>
      <c r="M175" s="48">
        <v>50000</v>
      </c>
      <c r="N175" s="159">
        <f t="shared" si="16"/>
        <v>837935575.78906322</v>
      </c>
      <c r="O175" s="34">
        <v>1.7999999999999999E-2</v>
      </c>
      <c r="P175" s="48">
        <f t="shared" si="14"/>
        <v>837985575.78906322</v>
      </c>
      <c r="Q175" s="209">
        <f t="shared" si="15"/>
        <v>1292470981.881485</v>
      </c>
      <c r="R175" s="143">
        <f t="shared" si="17"/>
        <v>80600000</v>
      </c>
      <c r="S175" s="143">
        <f t="shared" si="18"/>
        <v>1346470981.881485</v>
      </c>
    </row>
    <row r="176" spans="1:19" x14ac:dyDescent="0.3">
      <c r="A176" s="27"/>
      <c r="B176" s="246"/>
      <c r="C176" s="37">
        <v>5</v>
      </c>
      <c r="D176" s="222">
        <v>1100000</v>
      </c>
      <c r="E176" s="203">
        <v>0</v>
      </c>
      <c r="F176" s="141">
        <v>0</v>
      </c>
      <c r="G176" s="188">
        <v>0</v>
      </c>
      <c r="H176" s="141">
        <v>10600000</v>
      </c>
      <c r="I176" s="141">
        <v>70000000</v>
      </c>
      <c r="J176" s="141">
        <v>54000000</v>
      </c>
      <c r="K176" s="195">
        <f t="shared" si="13"/>
        <v>462666143.40208542</v>
      </c>
      <c r="L176" s="144">
        <v>1.7999999999999999E-2</v>
      </c>
      <c r="M176" s="48">
        <v>50000</v>
      </c>
      <c r="N176" s="159">
        <f t="shared" si="16"/>
        <v>854087316.15326631</v>
      </c>
      <c r="O176" s="34">
        <v>1.7999999999999999E-2</v>
      </c>
      <c r="P176" s="48">
        <f t="shared" si="14"/>
        <v>854137316.15326631</v>
      </c>
      <c r="Q176" s="209">
        <f t="shared" si="15"/>
        <v>1316803459.5553517</v>
      </c>
      <c r="R176" s="143">
        <f t="shared" si="17"/>
        <v>80600000</v>
      </c>
      <c r="S176" s="143">
        <f t="shared" si="18"/>
        <v>1370803459.5553517</v>
      </c>
    </row>
    <row r="177" spans="1:19" x14ac:dyDescent="0.3">
      <c r="A177" s="27"/>
      <c r="B177" s="246"/>
      <c r="C177" s="37">
        <v>6</v>
      </c>
      <c r="D177" s="222">
        <v>1100000</v>
      </c>
      <c r="E177" s="203">
        <v>0</v>
      </c>
      <c r="F177" s="141">
        <v>0</v>
      </c>
      <c r="G177" s="188">
        <v>0</v>
      </c>
      <c r="H177" s="141">
        <v>10600000</v>
      </c>
      <c r="I177" s="141">
        <v>70000000</v>
      </c>
      <c r="J177" s="141">
        <v>54000000</v>
      </c>
      <c r="K177" s="195">
        <f t="shared" si="13"/>
        <v>470994133.98332298</v>
      </c>
      <c r="L177" s="144">
        <v>1.7999999999999999E-2</v>
      </c>
      <c r="M177" s="48">
        <v>50000</v>
      </c>
      <c r="N177" s="159">
        <f t="shared" si="16"/>
        <v>870529787.84402514</v>
      </c>
      <c r="O177" s="34">
        <v>1.7999999999999999E-2</v>
      </c>
      <c r="P177" s="48">
        <f t="shared" si="14"/>
        <v>870579787.84402514</v>
      </c>
      <c r="Q177" s="209">
        <f t="shared" si="15"/>
        <v>1341573921.8273482</v>
      </c>
      <c r="R177" s="143">
        <f t="shared" si="17"/>
        <v>80600000</v>
      </c>
      <c r="S177" s="143">
        <f t="shared" si="18"/>
        <v>1395573921.8273482</v>
      </c>
    </row>
    <row r="178" spans="1:19" x14ac:dyDescent="0.3">
      <c r="A178" s="27"/>
      <c r="B178" s="246"/>
      <c r="C178" s="37">
        <v>7</v>
      </c>
      <c r="D178" s="222">
        <v>1100000</v>
      </c>
      <c r="E178" s="203">
        <v>0</v>
      </c>
      <c r="F178" s="141">
        <v>0</v>
      </c>
      <c r="G178" s="188">
        <v>0</v>
      </c>
      <c r="H178" s="141">
        <v>10600000</v>
      </c>
      <c r="I178" s="141">
        <v>70000000</v>
      </c>
      <c r="J178" s="141">
        <v>54000000</v>
      </c>
      <c r="K178" s="195">
        <f t="shared" si="13"/>
        <v>479472028.39502281</v>
      </c>
      <c r="L178" s="144">
        <v>1.7999999999999999E-2</v>
      </c>
      <c r="M178" s="48">
        <v>50000</v>
      </c>
      <c r="N178" s="159">
        <f t="shared" si="16"/>
        <v>887268224.02521753</v>
      </c>
      <c r="O178" s="34">
        <v>1.7999999999999999E-2</v>
      </c>
      <c r="P178" s="48">
        <f t="shared" si="14"/>
        <v>887318224.02521753</v>
      </c>
      <c r="Q178" s="209">
        <f t="shared" si="15"/>
        <v>1366790252.4202404</v>
      </c>
      <c r="R178" s="143">
        <f t="shared" si="17"/>
        <v>80600000</v>
      </c>
      <c r="S178" s="143">
        <f t="shared" si="18"/>
        <v>1420790252.4202404</v>
      </c>
    </row>
    <row r="179" spans="1:19" x14ac:dyDescent="0.3">
      <c r="A179" s="27"/>
      <c r="B179" s="246"/>
      <c r="C179" s="37">
        <v>8</v>
      </c>
      <c r="D179" s="222">
        <v>1100000</v>
      </c>
      <c r="E179" s="203">
        <v>0</v>
      </c>
      <c r="F179" s="141">
        <v>0</v>
      </c>
      <c r="G179" s="188">
        <v>0</v>
      </c>
      <c r="H179" s="141">
        <v>10600000</v>
      </c>
      <c r="I179" s="141">
        <v>70000000</v>
      </c>
      <c r="J179" s="141">
        <v>54000000</v>
      </c>
      <c r="K179" s="195">
        <f t="shared" si="13"/>
        <v>488102524.90613323</v>
      </c>
      <c r="L179" s="144">
        <v>1.7999999999999999E-2</v>
      </c>
      <c r="M179" s="48">
        <v>50000</v>
      </c>
      <c r="N179" s="159">
        <f t="shared" si="16"/>
        <v>904307952.05767143</v>
      </c>
      <c r="O179" s="34">
        <v>1.7999999999999999E-2</v>
      </c>
      <c r="P179" s="48">
        <f t="shared" si="14"/>
        <v>904357952.05767143</v>
      </c>
      <c r="Q179" s="209">
        <f t="shared" si="15"/>
        <v>1392460476.9638047</v>
      </c>
      <c r="R179" s="143">
        <f t="shared" si="17"/>
        <v>80600000</v>
      </c>
      <c r="S179" s="143">
        <f t="shared" si="18"/>
        <v>1446460476.9638047</v>
      </c>
    </row>
    <row r="180" spans="1:19" x14ac:dyDescent="0.3">
      <c r="A180" s="27"/>
      <c r="B180" s="246"/>
      <c r="C180" s="37">
        <v>9</v>
      </c>
      <c r="D180" s="222">
        <v>1100000</v>
      </c>
      <c r="E180" s="203">
        <v>0</v>
      </c>
      <c r="F180" s="141">
        <v>0</v>
      </c>
      <c r="G180" s="188">
        <v>0</v>
      </c>
      <c r="H180" s="141">
        <v>10600000</v>
      </c>
      <c r="I180" s="141">
        <v>70000000</v>
      </c>
      <c r="J180" s="141">
        <v>54000000</v>
      </c>
      <c r="K180" s="195">
        <f t="shared" si="13"/>
        <v>496888370.35444361</v>
      </c>
      <c r="L180" s="144">
        <v>1.7999999999999999E-2</v>
      </c>
      <c r="M180" s="48">
        <v>50000</v>
      </c>
      <c r="N180" s="159">
        <f t="shared" si="16"/>
        <v>921654395.19470954</v>
      </c>
      <c r="O180" s="34">
        <v>1.7999999999999999E-2</v>
      </c>
      <c r="P180" s="48">
        <f t="shared" si="14"/>
        <v>921704395.19470954</v>
      </c>
      <c r="Q180" s="209">
        <f t="shared" si="15"/>
        <v>1418592765.5491531</v>
      </c>
      <c r="R180" s="143">
        <f t="shared" si="17"/>
        <v>80600000</v>
      </c>
      <c r="S180" s="143">
        <f t="shared" si="18"/>
        <v>1472592765.5491531</v>
      </c>
    </row>
    <row r="181" spans="1:19" x14ac:dyDescent="0.3">
      <c r="A181" s="27"/>
      <c r="B181" s="246"/>
      <c r="C181" s="37">
        <v>10</v>
      </c>
      <c r="D181" s="222">
        <v>1100000</v>
      </c>
      <c r="E181" s="203">
        <v>0</v>
      </c>
      <c r="F181" s="141">
        <v>0</v>
      </c>
      <c r="G181" s="188">
        <v>0</v>
      </c>
      <c r="H181" s="141">
        <v>10600000</v>
      </c>
      <c r="I181" s="141">
        <v>70000000</v>
      </c>
      <c r="J181" s="141">
        <v>54000000</v>
      </c>
      <c r="K181" s="195">
        <f t="shared" si="13"/>
        <v>505832361.0208236</v>
      </c>
      <c r="L181" s="144">
        <v>1.7999999999999999E-2</v>
      </c>
      <c r="M181" s="48">
        <v>50000</v>
      </c>
      <c r="N181" s="159">
        <f t="shared" si="16"/>
        <v>939313074.30821431</v>
      </c>
      <c r="O181" s="34">
        <v>1.7999999999999999E-2</v>
      </c>
      <c r="P181" s="48">
        <f t="shared" si="14"/>
        <v>939363074.30821431</v>
      </c>
      <c r="Q181" s="209">
        <f t="shared" si="15"/>
        <v>1445195435.3290379</v>
      </c>
      <c r="R181" s="143">
        <f t="shared" si="17"/>
        <v>80600000</v>
      </c>
      <c r="S181" s="143">
        <f t="shared" si="18"/>
        <v>1499195435.3290379</v>
      </c>
    </row>
    <row r="182" spans="1:19" ht="17.25" thickBot="1" x14ac:dyDescent="0.35">
      <c r="A182" s="27"/>
      <c r="B182" s="246"/>
      <c r="C182" s="39">
        <v>11</v>
      </c>
      <c r="D182" s="222">
        <v>1100000</v>
      </c>
      <c r="E182" s="203">
        <v>0</v>
      </c>
      <c r="F182" s="141">
        <v>0</v>
      </c>
      <c r="G182" s="188">
        <v>0</v>
      </c>
      <c r="H182" s="141">
        <v>10600000</v>
      </c>
      <c r="I182" s="141">
        <v>70000000</v>
      </c>
      <c r="J182" s="141">
        <v>54000000</v>
      </c>
      <c r="K182" s="195">
        <f t="shared" si="13"/>
        <v>514937343.51919842</v>
      </c>
      <c r="L182" s="144">
        <v>1.7999999999999999E-2</v>
      </c>
      <c r="M182" s="48">
        <v>50000</v>
      </c>
      <c r="N182" s="159">
        <f t="shared" si="16"/>
        <v>957289609.64576221</v>
      </c>
      <c r="O182" s="121">
        <v>1.7999999999999999E-2</v>
      </c>
      <c r="P182" s="48">
        <f t="shared" si="14"/>
        <v>957339609.64576221</v>
      </c>
      <c r="Q182" s="209">
        <f t="shared" si="15"/>
        <v>1472276953.1649606</v>
      </c>
      <c r="R182" s="143">
        <f t="shared" si="17"/>
        <v>80600000</v>
      </c>
      <c r="S182" s="143">
        <f t="shared" si="18"/>
        <v>1526276953.1649606</v>
      </c>
    </row>
    <row r="183" spans="1:19" ht="17.25" thickBot="1" x14ac:dyDescent="0.35">
      <c r="A183" s="27"/>
      <c r="B183" s="246"/>
      <c r="C183" s="29">
        <v>12</v>
      </c>
      <c r="D183" s="222">
        <v>1100000</v>
      </c>
      <c r="E183" s="203">
        <v>0</v>
      </c>
      <c r="F183" s="141">
        <v>0</v>
      </c>
      <c r="G183" s="188">
        <v>0</v>
      </c>
      <c r="H183" s="141">
        <v>10600000</v>
      </c>
      <c r="I183" s="141">
        <v>70000000</v>
      </c>
      <c r="J183" s="141">
        <v>54000000</v>
      </c>
      <c r="K183" s="195">
        <f t="shared" si="13"/>
        <v>524206215.70254397</v>
      </c>
      <c r="L183" s="144">
        <v>1.7999999999999999E-2</v>
      </c>
      <c r="M183" s="48">
        <v>50000</v>
      </c>
      <c r="N183" s="159">
        <f t="shared" si="16"/>
        <v>975589722.61938596</v>
      </c>
      <c r="O183" s="122">
        <v>1.7999999999999999E-2</v>
      </c>
      <c r="P183" s="48">
        <f t="shared" si="14"/>
        <v>975639722.61938596</v>
      </c>
      <c r="Q183" s="209">
        <f t="shared" si="15"/>
        <v>1499845938.3219299</v>
      </c>
      <c r="R183" s="143">
        <f t="shared" si="17"/>
        <v>80600000</v>
      </c>
      <c r="S183" s="143">
        <f t="shared" si="18"/>
        <v>1553845938.3219299</v>
      </c>
    </row>
    <row r="184" spans="1:19" x14ac:dyDescent="0.3">
      <c r="A184" s="27">
        <v>16</v>
      </c>
      <c r="B184" s="246">
        <v>2037</v>
      </c>
      <c r="C184" s="36">
        <v>1</v>
      </c>
      <c r="D184" s="222">
        <v>1100000</v>
      </c>
      <c r="E184" s="203">
        <v>0</v>
      </c>
      <c r="F184" s="141">
        <v>0</v>
      </c>
      <c r="G184" s="188">
        <v>0</v>
      </c>
      <c r="H184" s="141">
        <v>10600000</v>
      </c>
      <c r="I184" s="141">
        <v>70000000</v>
      </c>
      <c r="J184" s="141">
        <v>54000000</v>
      </c>
      <c r="K184" s="195">
        <f t="shared" si="13"/>
        <v>533641927.58518976</v>
      </c>
      <c r="L184" s="144">
        <v>1.7999999999999999E-2</v>
      </c>
      <c r="M184" s="48">
        <v>50000</v>
      </c>
      <c r="N184" s="159">
        <f t="shared" si="16"/>
        <v>980546281.5098635</v>
      </c>
      <c r="O184" s="120">
        <v>4.0000000000000001E-3</v>
      </c>
      <c r="P184" s="48">
        <f t="shared" si="14"/>
        <v>980596281.5098635</v>
      </c>
      <c r="Q184" s="209">
        <f t="shared" si="15"/>
        <v>1514238209.0950532</v>
      </c>
      <c r="R184" s="143">
        <f t="shared" si="17"/>
        <v>80600000</v>
      </c>
      <c r="S184" s="143">
        <f t="shared" si="18"/>
        <v>1568238209.0950532</v>
      </c>
    </row>
    <row r="185" spans="1:19" x14ac:dyDescent="0.3">
      <c r="A185" s="27"/>
      <c r="B185" s="246"/>
      <c r="C185" s="37">
        <v>2</v>
      </c>
      <c r="D185" s="222">
        <v>1100000</v>
      </c>
      <c r="E185" s="203">
        <v>0</v>
      </c>
      <c r="F185" s="141">
        <v>0</v>
      </c>
      <c r="G185" s="188">
        <v>0</v>
      </c>
      <c r="H185" s="141">
        <v>10600000</v>
      </c>
      <c r="I185" s="141">
        <v>70000000</v>
      </c>
      <c r="J185" s="141">
        <v>54000000</v>
      </c>
      <c r="K185" s="195">
        <f t="shared" si="13"/>
        <v>543247482.28172314</v>
      </c>
      <c r="L185" s="144">
        <v>1.7999999999999999E-2</v>
      </c>
      <c r="M185" s="48">
        <v>50000</v>
      </c>
      <c r="N185" s="159">
        <f t="shared" si="16"/>
        <v>999265014.57704103</v>
      </c>
      <c r="O185" s="34">
        <v>1.7999999999999999E-2</v>
      </c>
      <c r="P185" s="48">
        <f t="shared" si="14"/>
        <v>999315014.57704103</v>
      </c>
      <c r="Q185" s="209">
        <f t="shared" si="15"/>
        <v>1542562496.8587642</v>
      </c>
      <c r="R185" s="143">
        <f t="shared" si="17"/>
        <v>80600000</v>
      </c>
      <c r="S185" s="143">
        <f t="shared" si="18"/>
        <v>1596562496.8587642</v>
      </c>
    </row>
    <row r="186" spans="1:19" x14ac:dyDescent="0.3">
      <c r="A186" s="27"/>
      <c r="B186" s="246"/>
      <c r="C186" s="37">
        <v>3</v>
      </c>
      <c r="D186" s="222">
        <v>1100000</v>
      </c>
      <c r="E186" s="203">
        <v>0</v>
      </c>
      <c r="F186" s="141">
        <v>0</v>
      </c>
      <c r="G186" s="188">
        <v>0</v>
      </c>
      <c r="H186" s="141">
        <v>10600000</v>
      </c>
      <c r="I186" s="141">
        <v>70000000</v>
      </c>
      <c r="J186" s="141">
        <v>54000000</v>
      </c>
      <c r="K186" s="195">
        <f t="shared" si="13"/>
        <v>553025936.96279418</v>
      </c>
      <c r="L186" s="144">
        <v>1.7999999999999999E-2</v>
      </c>
      <c r="M186" s="48">
        <v>50000</v>
      </c>
      <c r="N186" s="159">
        <f t="shared" si="16"/>
        <v>1018320684.8394277</v>
      </c>
      <c r="O186" s="34">
        <v>1.7999999999999999E-2</v>
      </c>
      <c r="P186" s="48">
        <f t="shared" si="14"/>
        <v>1018370684.8394277</v>
      </c>
      <c r="Q186" s="209">
        <f t="shared" si="15"/>
        <v>1571396621.8022218</v>
      </c>
      <c r="R186" s="143">
        <f t="shared" si="17"/>
        <v>80600000</v>
      </c>
      <c r="S186" s="143">
        <f t="shared" si="18"/>
        <v>1625396621.8022218</v>
      </c>
    </row>
    <row r="187" spans="1:19" x14ac:dyDescent="0.3">
      <c r="A187" s="27"/>
      <c r="B187" s="246"/>
      <c r="C187" s="37">
        <v>4</v>
      </c>
      <c r="D187" s="222">
        <v>1100000</v>
      </c>
      <c r="E187" s="203">
        <v>0</v>
      </c>
      <c r="F187" s="141">
        <v>0</v>
      </c>
      <c r="G187" s="188">
        <v>0</v>
      </c>
      <c r="H187" s="141">
        <v>10600000</v>
      </c>
      <c r="I187" s="141">
        <v>70000000</v>
      </c>
      <c r="J187" s="141">
        <v>54000000</v>
      </c>
      <c r="K187" s="195">
        <f t="shared" si="13"/>
        <v>562980403.82812452</v>
      </c>
      <c r="L187" s="144">
        <v>1.7999999999999999E-2</v>
      </c>
      <c r="M187" s="48">
        <v>50000</v>
      </c>
      <c r="N187" s="159">
        <f t="shared" si="16"/>
        <v>1037719357.1665374</v>
      </c>
      <c r="O187" s="34">
        <v>1.7999999999999999E-2</v>
      </c>
      <c r="P187" s="48">
        <f t="shared" si="14"/>
        <v>1037769357.1665374</v>
      </c>
      <c r="Q187" s="209">
        <f t="shared" si="15"/>
        <v>1600749760.9946618</v>
      </c>
      <c r="R187" s="143">
        <f t="shared" si="17"/>
        <v>80600000</v>
      </c>
      <c r="S187" s="143">
        <f t="shared" si="18"/>
        <v>1654749760.9946618</v>
      </c>
    </row>
    <row r="188" spans="1:19" x14ac:dyDescent="0.3">
      <c r="A188" s="27"/>
      <c r="B188" s="246"/>
      <c r="C188" s="37">
        <v>5</v>
      </c>
      <c r="D188" s="222">
        <v>1100000</v>
      </c>
      <c r="E188" s="203">
        <v>0</v>
      </c>
      <c r="F188" s="141">
        <v>0</v>
      </c>
      <c r="G188" s="188">
        <v>0</v>
      </c>
      <c r="H188" s="141">
        <v>10600000</v>
      </c>
      <c r="I188" s="141">
        <v>70000000</v>
      </c>
      <c r="J188" s="141">
        <v>54000000</v>
      </c>
      <c r="K188" s="195">
        <f t="shared" si="13"/>
        <v>573114051.09703076</v>
      </c>
      <c r="L188" s="144">
        <v>1.7999999999999999E-2</v>
      </c>
      <c r="M188" s="48">
        <v>50000</v>
      </c>
      <c r="N188" s="159">
        <f t="shared" si="16"/>
        <v>1057467205.595535</v>
      </c>
      <c r="O188" s="34">
        <v>1.7999999999999999E-2</v>
      </c>
      <c r="P188" s="48">
        <f t="shared" si="14"/>
        <v>1057517205.595535</v>
      </c>
      <c r="Q188" s="209">
        <f t="shared" si="15"/>
        <v>1630631256.6925659</v>
      </c>
      <c r="R188" s="143">
        <f t="shared" si="17"/>
        <v>80600000</v>
      </c>
      <c r="S188" s="143">
        <f t="shared" si="18"/>
        <v>1684631256.6925659</v>
      </c>
    </row>
    <row r="189" spans="1:19" x14ac:dyDescent="0.3">
      <c r="A189" s="27"/>
      <c r="B189" s="246"/>
      <c r="C189" s="37">
        <v>6</v>
      </c>
      <c r="D189" s="222">
        <v>1100000</v>
      </c>
      <c r="E189" s="203">
        <v>0</v>
      </c>
      <c r="F189" s="141">
        <v>0</v>
      </c>
      <c r="G189" s="188">
        <v>0</v>
      </c>
      <c r="H189" s="141">
        <v>10600000</v>
      </c>
      <c r="I189" s="141">
        <v>70000000</v>
      </c>
      <c r="J189" s="141">
        <v>54000000</v>
      </c>
      <c r="K189" s="195">
        <f t="shared" si="13"/>
        <v>583430104.01677728</v>
      </c>
      <c r="L189" s="144">
        <v>1.7999999999999999E-2</v>
      </c>
      <c r="M189" s="48">
        <v>50000</v>
      </c>
      <c r="N189" s="159">
        <f t="shared" si="16"/>
        <v>1077570515.2962546</v>
      </c>
      <c r="O189" s="34">
        <v>1.7999999999999999E-2</v>
      </c>
      <c r="P189" s="48">
        <f t="shared" si="14"/>
        <v>1077620515.2962546</v>
      </c>
      <c r="Q189" s="209">
        <f t="shared" si="15"/>
        <v>1661050619.3130319</v>
      </c>
      <c r="R189" s="143">
        <f t="shared" si="17"/>
        <v>80600000</v>
      </c>
      <c r="S189" s="143">
        <f t="shared" si="18"/>
        <v>1715050619.3130319</v>
      </c>
    </row>
    <row r="190" spans="1:19" x14ac:dyDescent="0.3">
      <c r="A190" s="27"/>
      <c r="B190" s="246"/>
      <c r="C190" s="37">
        <v>7</v>
      </c>
      <c r="D190" s="222">
        <v>1100000</v>
      </c>
      <c r="E190" s="203">
        <v>0</v>
      </c>
      <c r="F190" s="141">
        <v>0</v>
      </c>
      <c r="G190" s="188">
        <v>0</v>
      </c>
      <c r="H190" s="141">
        <v>10600000</v>
      </c>
      <c r="I190" s="141">
        <v>70000000</v>
      </c>
      <c r="J190" s="141">
        <v>54000000</v>
      </c>
      <c r="K190" s="195">
        <f t="shared" si="13"/>
        <v>593931845.88907921</v>
      </c>
      <c r="L190" s="144">
        <v>1.7999999999999999E-2</v>
      </c>
      <c r="M190" s="48">
        <v>50000</v>
      </c>
      <c r="N190" s="159">
        <f t="shared" si="16"/>
        <v>1098035684.5715873</v>
      </c>
      <c r="O190" s="34">
        <v>1.7999999999999999E-2</v>
      </c>
      <c r="P190" s="48">
        <f t="shared" si="14"/>
        <v>1098085684.5715873</v>
      </c>
      <c r="Q190" s="209">
        <f t="shared" si="15"/>
        <v>1692017530.4606667</v>
      </c>
      <c r="R190" s="143">
        <f t="shared" si="17"/>
        <v>80600000</v>
      </c>
      <c r="S190" s="143">
        <f t="shared" si="18"/>
        <v>1746017530.4606667</v>
      </c>
    </row>
    <row r="191" spans="1:19" x14ac:dyDescent="0.3">
      <c r="A191" s="27"/>
      <c r="B191" s="246"/>
      <c r="C191" s="37">
        <v>8</v>
      </c>
      <c r="D191" s="222">
        <v>1100000</v>
      </c>
      <c r="E191" s="203">
        <v>0</v>
      </c>
      <c r="F191" s="141">
        <v>0</v>
      </c>
      <c r="G191" s="188">
        <v>0</v>
      </c>
      <c r="H191" s="141">
        <v>10600000</v>
      </c>
      <c r="I191" s="141">
        <v>70000000</v>
      </c>
      <c r="J191" s="141">
        <v>54000000</v>
      </c>
      <c r="K191" s="195">
        <f t="shared" si="13"/>
        <v>604622619.11508262</v>
      </c>
      <c r="L191" s="144">
        <v>1.7999999999999999E-2</v>
      </c>
      <c r="M191" s="48">
        <v>50000</v>
      </c>
      <c r="N191" s="159">
        <f t="shared" si="16"/>
        <v>1118869226.8938758</v>
      </c>
      <c r="O191" s="34">
        <v>1.7999999999999999E-2</v>
      </c>
      <c r="P191" s="48">
        <f t="shared" si="14"/>
        <v>1118919226.8938758</v>
      </c>
      <c r="Q191" s="209">
        <f t="shared" si="15"/>
        <v>1723541846.0089583</v>
      </c>
      <c r="R191" s="143">
        <f t="shared" si="17"/>
        <v>80600000</v>
      </c>
      <c r="S191" s="143">
        <f t="shared" si="18"/>
        <v>1777541846.0089583</v>
      </c>
    </row>
    <row r="192" spans="1:19" x14ac:dyDescent="0.3">
      <c r="A192" s="27"/>
      <c r="B192" s="246"/>
      <c r="C192" s="37">
        <v>9</v>
      </c>
      <c r="D192" s="222">
        <v>1100000</v>
      </c>
      <c r="E192" s="203">
        <v>0</v>
      </c>
      <c r="F192" s="141">
        <v>0</v>
      </c>
      <c r="G192" s="188">
        <v>0</v>
      </c>
      <c r="H192" s="141">
        <v>10600000</v>
      </c>
      <c r="I192" s="141">
        <v>70000000</v>
      </c>
      <c r="J192" s="141">
        <v>54000000</v>
      </c>
      <c r="K192" s="195">
        <f t="shared" si="13"/>
        <v>615505826.25915408</v>
      </c>
      <c r="L192" s="144">
        <v>1.7999999999999999E-2</v>
      </c>
      <c r="M192" s="48">
        <v>50000</v>
      </c>
      <c r="N192" s="159">
        <f t="shared" si="16"/>
        <v>1140077772.9779656</v>
      </c>
      <c r="O192" s="34">
        <v>1.7999999999999999E-2</v>
      </c>
      <c r="P192" s="48">
        <f t="shared" si="14"/>
        <v>1140127772.9779656</v>
      </c>
      <c r="Q192" s="209">
        <f t="shared" si="15"/>
        <v>1755633599.2371197</v>
      </c>
      <c r="R192" s="143">
        <f t="shared" si="17"/>
        <v>80600000</v>
      </c>
      <c r="S192" s="143">
        <f t="shared" si="18"/>
        <v>1809633599.2371197</v>
      </c>
    </row>
    <row r="193" spans="1:19" x14ac:dyDescent="0.3">
      <c r="A193" s="27"/>
      <c r="B193" s="246"/>
      <c r="C193" s="37">
        <v>10</v>
      </c>
      <c r="D193" s="222">
        <v>1100000</v>
      </c>
      <c r="E193" s="203">
        <v>0</v>
      </c>
      <c r="F193" s="141">
        <v>0</v>
      </c>
      <c r="G193" s="188">
        <v>0</v>
      </c>
      <c r="H193" s="141">
        <v>10600000</v>
      </c>
      <c r="I193" s="141">
        <v>70000000</v>
      </c>
      <c r="J193" s="141">
        <v>54000000</v>
      </c>
      <c r="K193" s="195">
        <f t="shared" si="13"/>
        <v>626584931.13181889</v>
      </c>
      <c r="L193" s="144">
        <v>1.7999999999999999E-2</v>
      </c>
      <c r="M193" s="48">
        <v>50000</v>
      </c>
      <c r="N193" s="159">
        <f t="shared" si="16"/>
        <v>1161668072.8915689</v>
      </c>
      <c r="O193" s="34">
        <v>1.7999999999999999E-2</v>
      </c>
      <c r="P193" s="48">
        <f t="shared" si="14"/>
        <v>1161718072.8915689</v>
      </c>
      <c r="Q193" s="209">
        <f t="shared" si="15"/>
        <v>1788303004.0233879</v>
      </c>
      <c r="R193" s="143">
        <f t="shared" si="17"/>
        <v>80600000</v>
      </c>
      <c r="S193" s="143">
        <f t="shared" si="18"/>
        <v>1842303004.0233879</v>
      </c>
    </row>
    <row r="194" spans="1:19" ht="17.25" thickBot="1" x14ac:dyDescent="0.35">
      <c r="A194" s="38"/>
      <c r="B194" s="246"/>
      <c r="C194" s="39">
        <v>11</v>
      </c>
      <c r="D194" s="222">
        <v>1100000</v>
      </c>
      <c r="E194" s="203">
        <v>0</v>
      </c>
      <c r="F194" s="141">
        <v>0</v>
      </c>
      <c r="G194" s="188">
        <v>0</v>
      </c>
      <c r="H194" s="141">
        <v>10600000</v>
      </c>
      <c r="I194" s="141">
        <v>70000000</v>
      </c>
      <c r="J194" s="141">
        <v>54000000</v>
      </c>
      <c r="K194" s="195">
        <f t="shared" si="13"/>
        <v>637863459.89219165</v>
      </c>
      <c r="L194" s="144">
        <v>1.7999999999999999E-2</v>
      </c>
      <c r="M194" s="48">
        <v>50000</v>
      </c>
      <c r="N194" s="159">
        <f t="shared" si="16"/>
        <v>1183646998.2036171</v>
      </c>
      <c r="O194" s="121">
        <v>1.7999999999999999E-2</v>
      </c>
      <c r="P194" s="48">
        <f t="shared" si="14"/>
        <v>1183696998.2036171</v>
      </c>
      <c r="Q194" s="209">
        <f t="shared" si="15"/>
        <v>1821560458.0958087</v>
      </c>
      <c r="R194" s="143">
        <f t="shared" si="17"/>
        <v>80600000</v>
      </c>
      <c r="S194" s="143">
        <f t="shared" si="18"/>
        <v>1875560458.0958087</v>
      </c>
    </row>
    <row r="195" spans="1:19" s="43" customFormat="1" ht="17.25" thickBot="1" x14ac:dyDescent="0.35">
      <c r="A195" s="40"/>
      <c r="B195" s="246"/>
      <c r="C195" s="29">
        <v>12</v>
      </c>
      <c r="D195" s="222">
        <v>1100000</v>
      </c>
      <c r="E195" s="203">
        <v>0</v>
      </c>
      <c r="F195" s="141">
        <v>0</v>
      </c>
      <c r="G195" s="188">
        <v>0</v>
      </c>
      <c r="H195" s="141">
        <v>10600000</v>
      </c>
      <c r="I195" s="141">
        <v>70000000</v>
      </c>
      <c r="J195" s="141">
        <v>54000000</v>
      </c>
      <c r="K195" s="195">
        <f t="shared" si="13"/>
        <v>649345002.17025113</v>
      </c>
      <c r="L195" s="144">
        <v>1.7999999999999999E-2</v>
      </c>
      <c r="M195" s="48">
        <v>50000</v>
      </c>
      <c r="N195" s="159">
        <f t="shared" si="16"/>
        <v>1206021544.1712823</v>
      </c>
      <c r="O195" s="122">
        <v>1.7999999999999999E-2</v>
      </c>
      <c r="P195" s="48">
        <f t="shared" si="14"/>
        <v>1206071544.1712823</v>
      </c>
      <c r="Q195" s="209">
        <f t="shared" si="15"/>
        <v>1855416546.3415334</v>
      </c>
      <c r="R195" s="143">
        <f t="shared" si="17"/>
        <v>80600000</v>
      </c>
      <c r="S195" s="143">
        <f t="shared" si="18"/>
        <v>1909416546.3415334</v>
      </c>
    </row>
    <row r="196" spans="1:19" s="57" customFormat="1" x14ac:dyDescent="0.3">
      <c r="A196" s="55" t="s">
        <v>90</v>
      </c>
      <c r="B196" s="244">
        <v>2038</v>
      </c>
      <c r="C196" s="56">
        <v>1</v>
      </c>
      <c r="D196" s="222">
        <v>1100000</v>
      </c>
      <c r="E196" s="203">
        <v>0</v>
      </c>
      <c r="F196" s="141">
        <v>0</v>
      </c>
      <c r="G196" s="188">
        <v>0</v>
      </c>
      <c r="H196" s="141">
        <v>10600000</v>
      </c>
      <c r="I196" s="141">
        <v>70000000</v>
      </c>
      <c r="J196" s="141">
        <v>54000000</v>
      </c>
      <c r="K196" s="195">
        <f t="shared" si="13"/>
        <v>661033212.20931566</v>
      </c>
      <c r="L196" s="144">
        <v>1.7999999999999999E-2</v>
      </c>
      <c r="M196" s="48">
        <v>50000</v>
      </c>
      <c r="N196" s="159">
        <f t="shared" si="16"/>
        <v>1211899830.3479674</v>
      </c>
      <c r="O196" s="120">
        <v>4.0000000000000001E-3</v>
      </c>
      <c r="P196" s="48">
        <f t="shared" si="14"/>
        <v>1211949830.3479674</v>
      </c>
      <c r="Q196" s="209">
        <f t="shared" si="15"/>
        <v>1872983042.5572829</v>
      </c>
      <c r="R196" s="143">
        <f t="shared" si="17"/>
        <v>80600000</v>
      </c>
      <c r="S196" s="143">
        <f t="shared" si="18"/>
        <v>1926983042.5572829</v>
      </c>
    </row>
    <row r="197" spans="1:19" s="57" customFormat="1" x14ac:dyDescent="0.3">
      <c r="A197" s="58"/>
      <c r="B197" s="244"/>
      <c r="C197" s="59">
        <v>2</v>
      </c>
      <c r="D197" s="222">
        <v>1100000</v>
      </c>
      <c r="E197" s="203">
        <v>0</v>
      </c>
      <c r="F197" s="141">
        <v>0</v>
      </c>
      <c r="G197" s="188">
        <v>0</v>
      </c>
      <c r="H197" s="141">
        <v>10600000</v>
      </c>
      <c r="I197" s="141">
        <v>70000000</v>
      </c>
      <c r="J197" s="141">
        <v>54000000</v>
      </c>
      <c r="K197" s="195">
        <f t="shared" si="13"/>
        <v>672931810.02908337</v>
      </c>
      <c r="L197" s="144">
        <v>1.7999999999999999E-2</v>
      </c>
      <c r="M197" s="48">
        <v>50000</v>
      </c>
      <c r="N197" s="159">
        <f t="shared" si="16"/>
        <v>1234782927.2942307</v>
      </c>
      <c r="O197" s="34">
        <v>1.7999999999999999E-2</v>
      </c>
      <c r="P197" s="48">
        <f t="shared" si="14"/>
        <v>1234832927.2942307</v>
      </c>
      <c r="Q197" s="209">
        <f t="shared" si="15"/>
        <v>1907764737.3233142</v>
      </c>
      <c r="R197" s="143">
        <f t="shared" si="17"/>
        <v>80600000</v>
      </c>
      <c r="S197" s="143">
        <f t="shared" si="18"/>
        <v>1961764737.3233142</v>
      </c>
    </row>
    <row r="198" spans="1:19" s="57" customFormat="1" x14ac:dyDescent="0.3">
      <c r="A198" s="58"/>
      <c r="B198" s="244"/>
      <c r="C198" s="59">
        <v>3</v>
      </c>
      <c r="D198" s="222">
        <v>1100000</v>
      </c>
      <c r="E198" s="203">
        <v>0</v>
      </c>
      <c r="F198" s="141">
        <v>0</v>
      </c>
      <c r="G198" s="188">
        <v>0</v>
      </c>
      <c r="H198" s="141">
        <v>10600000</v>
      </c>
      <c r="I198" s="141">
        <v>70000000</v>
      </c>
      <c r="J198" s="141">
        <v>54000000</v>
      </c>
      <c r="K198" s="195">
        <f t="shared" si="13"/>
        <v>685044582.60960686</v>
      </c>
      <c r="L198" s="144">
        <v>1.7999999999999999E-2</v>
      </c>
      <c r="M198" s="48">
        <v>50000</v>
      </c>
      <c r="N198" s="159">
        <f t="shared" si="16"/>
        <v>1258077919.9855268</v>
      </c>
      <c r="O198" s="34">
        <v>1.7999999999999999E-2</v>
      </c>
      <c r="P198" s="48">
        <f t="shared" si="14"/>
        <v>1258127919.9855268</v>
      </c>
      <c r="Q198" s="209">
        <f t="shared" si="15"/>
        <v>1943172502.5951338</v>
      </c>
      <c r="R198" s="143">
        <f t="shared" si="17"/>
        <v>80600000</v>
      </c>
      <c r="S198" s="143">
        <f t="shared" si="18"/>
        <v>1997172502.5951338</v>
      </c>
    </row>
    <row r="199" spans="1:19" s="57" customFormat="1" x14ac:dyDescent="0.3">
      <c r="A199" s="58"/>
      <c r="B199" s="244"/>
      <c r="C199" s="59">
        <v>4</v>
      </c>
      <c r="D199" s="222">
        <v>1100000</v>
      </c>
      <c r="E199" s="203">
        <v>0</v>
      </c>
      <c r="F199" s="141">
        <v>0</v>
      </c>
      <c r="G199" s="188">
        <v>0</v>
      </c>
      <c r="H199" s="141">
        <v>10600000</v>
      </c>
      <c r="I199" s="141">
        <v>70000000</v>
      </c>
      <c r="J199" s="141">
        <v>54000000</v>
      </c>
      <c r="K199" s="195">
        <f t="shared" si="13"/>
        <v>697375385.09657979</v>
      </c>
      <c r="L199" s="144">
        <v>1.7999999999999999E-2</v>
      </c>
      <c r="M199" s="48">
        <v>50000</v>
      </c>
      <c r="N199" s="159">
        <f t="shared" si="16"/>
        <v>1281792222.5452664</v>
      </c>
      <c r="O199" s="34">
        <v>1.7999999999999999E-2</v>
      </c>
      <c r="P199" s="48">
        <f t="shared" si="14"/>
        <v>1281842222.5452664</v>
      </c>
      <c r="Q199" s="209">
        <f t="shared" si="15"/>
        <v>1979217607.6418462</v>
      </c>
      <c r="R199" s="143">
        <f t="shared" si="17"/>
        <v>80600000</v>
      </c>
      <c r="S199" s="143">
        <f t="shared" si="18"/>
        <v>2033217607.6418462</v>
      </c>
    </row>
    <row r="200" spans="1:19" s="57" customFormat="1" x14ac:dyDescent="0.3">
      <c r="A200" s="58"/>
      <c r="B200" s="244"/>
      <c r="C200" s="59">
        <v>5</v>
      </c>
      <c r="D200" s="222">
        <v>1100000</v>
      </c>
      <c r="E200" s="203">
        <v>0</v>
      </c>
      <c r="F200" s="141">
        <v>0</v>
      </c>
      <c r="G200" s="188">
        <v>0</v>
      </c>
      <c r="H200" s="141">
        <v>10600000</v>
      </c>
      <c r="I200" s="141">
        <v>70000000</v>
      </c>
      <c r="J200" s="141">
        <v>54000000</v>
      </c>
      <c r="K200" s="195">
        <f t="shared" si="13"/>
        <v>709928142.02831817</v>
      </c>
      <c r="L200" s="144">
        <v>1.7999999999999999E-2</v>
      </c>
      <c r="M200" s="48">
        <v>50000</v>
      </c>
      <c r="N200" s="159">
        <f t="shared" si="16"/>
        <v>1305933382.5510812</v>
      </c>
      <c r="O200" s="34">
        <v>1.7999999999999999E-2</v>
      </c>
      <c r="P200" s="48">
        <f t="shared" si="14"/>
        <v>1305983382.5510812</v>
      </c>
      <c r="Q200" s="209">
        <f t="shared" si="15"/>
        <v>2015911524.5793993</v>
      </c>
      <c r="R200" s="143">
        <f t="shared" si="17"/>
        <v>80600000</v>
      </c>
      <c r="S200" s="143">
        <f t="shared" si="18"/>
        <v>2069911524.5793993</v>
      </c>
    </row>
    <row r="201" spans="1:19" s="57" customFormat="1" x14ac:dyDescent="0.3">
      <c r="A201" s="58"/>
      <c r="B201" s="244"/>
      <c r="C201" s="59">
        <v>6</v>
      </c>
      <c r="D201" s="222">
        <v>1100000</v>
      </c>
      <c r="E201" s="203">
        <v>0</v>
      </c>
      <c r="F201" s="141">
        <v>0</v>
      </c>
      <c r="G201" s="188">
        <v>0</v>
      </c>
      <c r="H201" s="141">
        <v>10600000</v>
      </c>
      <c r="I201" s="141">
        <v>70000000</v>
      </c>
      <c r="J201" s="141">
        <v>54000000</v>
      </c>
      <c r="K201" s="195">
        <f t="shared" si="13"/>
        <v>722706848.5848279</v>
      </c>
      <c r="L201" s="144">
        <v>1.7999999999999999E-2</v>
      </c>
      <c r="M201" s="48">
        <v>50000</v>
      </c>
      <c r="N201" s="159">
        <f t="shared" si="16"/>
        <v>1330509083.4370008</v>
      </c>
      <c r="O201" s="34">
        <v>1.7999999999999999E-2</v>
      </c>
      <c r="P201" s="48">
        <f t="shared" si="14"/>
        <v>1330559083.4370008</v>
      </c>
      <c r="Q201" s="209">
        <f t="shared" si="15"/>
        <v>2053265932.0218287</v>
      </c>
      <c r="R201" s="143">
        <f t="shared" si="17"/>
        <v>80600000</v>
      </c>
      <c r="S201" s="143">
        <f t="shared" si="18"/>
        <v>2107265932.0218287</v>
      </c>
    </row>
    <row r="202" spans="1:19" s="57" customFormat="1" x14ac:dyDescent="0.3">
      <c r="A202" s="58"/>
      <c r="B202" s="244"/>
      <c r="C202" s="59">
        <v>7</v>
      </c>
      <c r="D202" s="222">
        <v>1100000</v>
      </c>
      <c r="E202" s="203">
        <v>0</v>
      </c>
      <c r="F202" s="141">
        <v>0</v>
      </c>
      <c r="G202" s="188">
        <v>0</v>
      </c>
      <c r="H202" s="141">
        <v>10600000</v>
      </c>
      <c r="I202" s="141">
        <v>70000000</v>
      </c>
      <c r="J202" s="141">
        <v>54000000</v>
      </c>
      <c r="K202" s="195">
        <f t="shared" si="13"/>
        <v>735715571.85935485</v>
      </c>
      <c r="L202" s="144">
        <v>1.7999999999999999E-2</v>
      </c>
      <c r="M202" s="48">
        <v>50000</v>
      </c>
      <c r="N202" s="159">
        <f t="shared" si="16"/>
        <v>1355527146.9388669</v>
      </c>
      <c r="O202" s="34">
        <v>1.7999999999999999E-2</v>
      </c>
      <c r="P202" s="48">
        <f t="shared" si="14"/>
        <v>1355577146.9388669</v>
      </c>
      <c r="Q202" s="209">
        <f t="shared" si="15"/>
        <v>2091292718.7982216</v>
      </c>
      <c r="R202" s="143">
        <f t="shared" si="17"/>
        <v>80600000</v>
      </c>
      <c r="S202" s="143">
        <f t="shared" si="18"/>
        <v>2145292718.7982216</v>
      </c>
    </row>
    <row r="203" spans="1:19" s="57" customFormat="1" x14ac:dyDescent="0.3">
      <c r="A203" s="58"/>
      <c r="B203" s="244"/>
      <c r="C203" s="59">
        <v>8</v>
      </c>
      <c r="D203" s="222">
        <v>1100000</v>
      </c>
      <c r="E203" s="203">
        <v>0</v>
      </c>
      <c r="F203" s="141">
        <v>0</v>
      </c>
      <c r="G203" s="188">
        <v>0</v>
      </c>
      <c r="H203" s="141">
        <v>10600000</v>
      </c>
      <c r="I203" s="141">
        <v>70000000</v>
      </c>
      <c r="J203" s="141">
        <v>54000000</v>
      </c>
      <c r="K203" s="195">
        <f t="shared" si="13"/>
        <v>748958452.15282321</v>
      </c>
      <c r="L203" s="144">
        <v>1.7999999999999999E-2</v>
      </c>
      <c r="M203" s="48">
        <v>50000</v>
      </c>
      <c r="N203" s="159">
        <f t="shared" si="16"/>
        <v>1380995535.5837665</v>
      </c>
      <c r="O203" s="34">
        <v>1.7999999999999999E-2</v>
      </c>
      <c r="P203" s="48">
        <f t="shared" si="14"/>
        <v>1381045535.5837665</v>
      </c>
      <c r="Q203" s="209">
        <f t="shared" si="15"/>
        <v>2130003987.7365897</v>
      </c>
      <c r="R203" s="143">
        <f t="shared" si="17"/>
        <v>80600000</v>
      </c>
      <c r="S203" s="143">
        <f t="shared" si="18"/>
        <v>2184003987.7365894</v>
      </c>
    </row>
    <row r="204" spans="1:19" s="57" customFormat="1" x14ac:dyDescent="0.3">
      <c r="A204" s="58"/>
      <c r="B204" s="244"/>
      <c r="C204" s="59">
        <v>9</v>
      </c>
      <c r="D204" s="222">
        <v>1100000</v>
      </c>
      <c r="E204" s="203">
        <v>0</v>
      </c>
      <c r="F204" s="141">
        <v>0</v>
      </c>
      <c r="G204" s="188">
        <v>0</v>
      </c>
      <c r="H204" s="141">
        <v>10600000</v>
      </c>
      <c r="I204" s="141">
        <v>70000000</v>
      </c>
      <c r="J204" s="141">
        <v>54000000</v>
      </c>
      <c r="K204" s="195">
        <f t="shared" si="13"/>
        <v>762439704.291574</v>
      </c>
      <c r="L204" s="144">
        <v>1.7999999999999999E-2</v>
      </c>
      <c r="M204" s="48">
        <v>50000</v>
      </c>
      <c r="N204" s="159">
        <f t="shared" si="16"/>
        <v>1406922355.2242742</v>
      </c>
      <c r="O204" s="34">
        <v>1.7999999999999999E-2</v>
      </c>
      <c r="P204" s="48">
        <f t="shared" si="14"/>
        <v>1406972355.2242742</v>
      </c>
      <c r="Q204" s="209">
        <f t="shared" si="15"/>
        <v>2169412059.5158482</v>
      </c>
      <c r="R204" s="143">
        <f t="shared" si="17"/>
        <v>80600000</v>
      </c>
      <c r="S204" s="143">
        <f t="shared" si="18"/>
        <v>2223412059.5158482</v>
      </c>
    </row>
    <row r="205" spans="1:19" s="57" customFormat="1" x14ac:dyDescent="0.3">
      <c r="A205" s="58"/>
      <c r="B205" s="244"/>
      <c r="C205" s="59">
        <v>10</v>
      </c>
      <c r="D205" s="222">
        <v>1100000</v>
      </c>
      <c r="E205" s="203">
        <v>0</v>
      </c>
      <c r="F205" s="141">
        <v>0</v>
      </c>
      <c r="G205" s="188">
        <v>0</v>
      </c>
      <c r="H205" s="141">
        <v>10600000</v>
      </c>
      <c r="I205" s="141">
        <v>70000000</v>
      </c>
      <c r="J205" s="141">
        <v>54000000</v>
      </c>
      <c r="K205" s="195">
        <f t="shared" si="13"/>
        <v>776163618.96882236</v>
      </c>
      <c r="L205" s="144">
        <v>1.7999999999999999E-2</v>
      </c>
      <c r="M205" s="48">
        <v>50000</v>
      </c>
      <c r="N205" s="159">
        <f t="shared" si="16"/>
        <v>1433315857.6183112</v>
      </c>
      <c r="O205" s="34">
        <v>1.7999999999999999E-2</v>
      </c>
      <c r="P205" s="48">
        <f t="shared" si="14"/>
        <v>1433365857.6183112</v>
      </c>
      <c r="Q205" s="209">
        <f t="shared" si="15"/>
        <v>2209529476.5871334</v>
      </c>
      <c r="R205" s="143">
        <f t="shared" si="17"/>
        <v>80600000</v>
      </c>
      <c r="S205" s="143">
        <f t="shared" si="18"/>
        <v>2263529476.5871334</v>
      </c>
    </row>
    <row r="206" spans="1:19" s="57" customFormat="1" ht="17.25" thickBot="1" x14ac:dyDescent="0.35">
      <c r="A206" s="60"/>
      <c r="B206" s="244"/>
      <c r="C206" s="61">
        <v>11</v>
      </c>
      <c r="D206" s="222">
        <v>1100000</v>
      </c>
      <c r="E206" s="203">
        <v>0</v>
      </c>
      <c r="F206" s="141">
        <v>0</v>
      </c>
      <c r="G206" s="188">
        <v>0</v>
      </c>
      <c r="H206" s="141">
        <v>10600000</v>
      </c>
      <c r="I206" s="141">
        <v>70000000</v>
      </c>
      <c r="J206" s="141">
        <v>54000000</v>
      </c>
      <c r="K206" s="195">
        <f t="shared" si="13"/>
        <v>790134564.1102612</v>
      </c>
      <c r="L206" s="144">
        <v>1.7999999999999999E-2</v>
      </c>
      <c r="M206" s="48">
        <v>50000</v>
      </c>
      <c r="N206" s="159">
        <f t="shared" si="16"/>
        <v>1460184443.0554407</v>
      </c>
      <c r="O206" s="121">
        <v>1.7999999999999999E-2</v>
      </c>
      <c r="P206" s="48">
        <f t="shared" si="14"/>
        <v>1460234443.0554407</v>
      </c>
      <c r="Q206" s="209">
        <f t="shared" si="15"/>
        <v>2250369007.1657019</v>
      </c>
      <c r="R206" s="143">
        <f t="shared" si="17"/>
        <v>80600000</v>
      </c>
      <c r="S206" s="143">
        <f t="shared" si="18"/>
        <v>2304369007.1657019</v>
      </c>
    </row>
    <row r="207" spans="1:19" s="64" customFormat="1" ht="17.25" thickBot="1" x14ac:dyDescent="0.35">
      <c r="A207" s="62"/>
      <c r="B207" s="244"/>
      <c r="C207" s="63">
        <v>12</v>
      </c>
      <c r="D207" s="222">
        <v>1100000</v>
      </c>
      <c r="E207" s="203">
        <v>0</v>
      </c>
      <c r="F207" s="141">
        <v>0</v>
      </c>
      <c r="G207" s="188">
        <v>0</v>
      </c>
      <c r="H207" s="141">
        <v>10600000</v>
      </c>
      <c r="I207" s="141">
        <v>70000000</v>
      </c>
      <c r="J207" s="141">
        <v>54000000</v>
      </c>
      <c r="K207" s="195">
        <f t="shared" si="13"/>
        <v>804356986.26424587</v>
      </c>
      <c r="L207" s="144">
        <v>1.7999999999999999E-2</v>
      </c>
      <c r="M207" s="48">
        <v>50000</v>
      </c>
      <c r="N207" s="159">
        <f t="shared" si="16"/>
        <v>1487536663.0304387</v>
      </c>
      <c r="O207" s="122">
        <v>1.7999999999999999E-2</v>
      </c>
      <c r="P207" s="48">
        <f t="shared" si="14"/>
        <v>1487586663.0304387</v>
      </c>
      <c r="Q207" s="209">
        <f t="shared" si="15"/>
        <v>2291943649.2946844</v>
      </c>
      <c r="R207" s="143">
        <f t="shared" si="17"/>
        <v>80600000</v>
      </c>
      <c r="S207" s="143">
        <f t="shared" si="18"/>
        <v>2345943649.2946844</v>
      </c>
    </row>
    <row r="208" spans="1:19" s="57" customFormat="1" x14ac:dyDescent="0.3">
      <c r="A208" s="55">
        <v>18</v>
      </c>
      <c r="B208" s="244">
        <v>2039</v>
      </c>
      <c r="C208" s="56">
        <v>1</v>
      </c>
      <c r="D208" s="222">
        <v>1100000</v>
      </c>
      <c r="E208" s="203">
        <v>0</v>
      </c>
      <c r="F208" s="141">
        <v>0</v>
      </c>
      <c r="G208" s="188">
        <v>0</v>
      </c>
      <c r="H208" s="141">
        <v>10600000</v>
      </c>
      <c r="I208" s="141">
        <v>70000000</v>
      </c>
      <c r="J208" s="141">
        <v>54000000</v>
      </c>
      <c r="K208" s="195">
        <f t="shared" si="13"/>
        <v>818835412.01700234</v>
      </c>
      <c r="L208" s="144">
        <v>1.7999999999999999E-2</v>
      </c>
      <c r="M208" s="48">
        <v>50000</v>
      </c>
      <c r="N208" s="159">
        <f t="shared" si="16"/>
        <v>1494541009.6825604</v>
      </c>
      <c r="O208" s="120">
        <v>4.0000000000000001E-3</v>
      </c>
      <c r="P208" s="48">
        <f t="shared" si="14"/>
        <v>1494591009.6825604</v>
      </c>
      <c r="Q208" s="209">
        <f t="shared" si="15"/>
        <v>2313426421.699563</v>
      </c>
      <c r="R208" s="143">
        <f t="shared" si="17"/>
        <v>80600000</v>
      </c>
      <c r="S208" s="143">
        <f t="shared" si="18"/>
        <v>2367426421.699563</v>
      </c>
    </row>
    <row r="209" spans="1:19" s="57" customFormat="1" x14ac:dyDescent="0.3">
      <c r="A209" s="58"/>
      <c r="B209" s="244"/>
      <c r="C209" s="59">
        <v>2</v>
      </c>
      <c r="D209" s="222">
        <v>1100000</v>
      </c>
      <c r="E209" s="203">
        <v>0</v>
      </c>
      <c r="F209" s="141">
        <v>0</v>
      </c>
      <c r="G209" s="188">
        <v>0</v>
      </c>
      <c r="H209" s="141">
        <v>10600000</v>
      </c>
      <c r="I209" s="141">
        <v>70000000</v>
      </c>
      <c r="J209" s="141">
        <v>54000000</v>
      </c>
      <c r="K209" s="195">
        <f t="shared" si="13"/>
        <v>833574449.43330836</v>
      </c>
      <c r="L209" s="144">
        <v>1.7999999999999999E-2</v>
      </c>
      <c r="M209" s="48">
        <v>50000</v>
      </c>
      <c r="N209" s="159">
        <f t="shared" si="16"/>
        <v>1522511647.8568466</v>
      </c>
      <c r="O209" s="34">
        <v>1.7999999999999999E-2</v>
      </c>
      <c r="P209" s="48">
        <f t="shared" si="14"/>
        <v>1522561647.8568466</v>
      </c>
      <c r="Q209" s="209">
        <f t="shared" si="15"/>
        <v>2356136097.2901549</v>
      </c>
      <c r="R209" s="143">
        <f t="shared" si="17"/>
        <v>80600000</v>
      </c>
      <c r="S209" s="143">
        <f t="shared" si="18"/>
        <v>2410136097.2901549</v>
      </c>
    </row>
    <row r="210" spans="1:19" s="57" customFormat="1" x14ac:dyDescent="0.3">
      <c r="A210" s="58"/>
      <c r="B210" s="244"/>
      <c r="C210" s="59">
        <v>3</v>
      </c>
      <c r="D210" s="222">
        <v>1100000</v>
      </c>
      <c r="E210" s="203">
        <v>0</v>
      </c>
      <c r="F210" s="141">
        <v>0</v>
      </c>
      <c r="G210" s="188">
        <v>0</v>
      </c>
      <c r="H210" s="141">
        <v>10600000</v>
      </c>
      <c r="I210" s="141">
        <v>70000000</v>
      </c>
      <c r="J210" s="141">
        <v>54000000</v>
      </c>
      <c r="K210" s="195">
        <f t="shared" si="13"/>
        <v>848578789.52310789</v>
      </c>
      <c r="L210" s="144">
        <v>1.7999999999999999E-2</v>
      </c>
      <c r="M210" s="48">
        <v>50000</v>
      </c>
      <c r="N210" s="159">
        <f t="shared" si="16"/>
        <v>1550985757.5182698</v>
      </c>
      <c r="O210" s="34">
        <v>1.7999999999999999E-2</v>
      </c>
      <c r="P210" s="48">
        <f t="shared" si="14"/>
        <v>1551035757.5182698</v>
      </c>
      <c r="Q210" s="209">
        <f t="shared" si="15"/>
        <v>2399614547.0413775</v>
      </c>
      <c r="R210" s="143">
        <f t="shared" si="17"/>
        <v>80600000</v>
      </c>
      <c r="S210" s="143">
        <f t="shared" si="18"/>
        <v>2453614547.0413775</v>
      </c>
    </row>
    <row r="211" spans="1:19" s="57" customFormat="1" x14ac:dyDescent="0.3">
      <c r="A211" s="58"/>
      <c r="B211" s="244"/>
      <c r="C211" s="59">
        <v>4</v>
      </c>
      <c r="D211" s="222">
        <v>1100000</v>
      </c>
      <c r="E211" s="203">
        <v>0</v>
      </c>
      <c r="F211" s="141">
        <v>0</v>
      </c>
      <c r="G211" s="188">
        <v>0</v>
      </c>
      <c r="H211" s="141">
        <v>10600000</v>
      </c>
      <c r="I211" s="141">
        <v>70000000</v>
      </c>
      <c r="J211" s="141">
        <v>54000000</v>
      </c>
      <c r="K211" s="195">
        <f t="shared" si="13"/>
        <v>863853207.73452377</v>
      </c>
      <c r="L211" s="144">
        <v>1.7999999999999999E-2</v>
      </c>
      <c r="M211" s="48">
        <v>50000</v>
      </c>
      <c r="N211" s="159">
        <f t="shared" si="16"/>
        <v>1579972401.1535985</v>
      </c>
      <c r="O211" s="34">
        <v>1.7999999999999999E-2</v>
      </c>
      <c r="P211" s="48">
        <f t="shared" si="14"/>
        <v>1580022401.1535985</v>
      </c>
      <c r="Q211" s="209">
        <f t="shared" si="15"/>
        <v>2443875608.8881226</v>
      </c>
      <c r="R211" s="143">
        <f t="shared" si="17"/>
        <v>80600000</v>
      </c>
      <c r="S211" s="143">
        <f t="shared" si="18"/>
        <v>2497875608.8881226</v>
      </c>
    </row>
    <row r="212" spans="1:19" s="57" customFormat="1" x14ac:dyDescent="0.3">
      <c r="A212" s="58"/>
      <c r="B212" s="244"/>
      <c r="C212" s="59">
        <v>5</v>
      </c>
      <c r="D212" s="222">
        <v>1100000</v>
      </c>
      <c r="E212" s="203">
        <v>0</v>
      </c>
      <c r="F212" s="141">
        <v>0</v>
      </c>
      <c r="G212" s="188">
        <v>0</v>
      </c>
      <c r="H212" s="141">
        <v>10600000</v>
      </c>
      <c r="I212" s="141">
        <v>70000000</v>
      </c>
      <c r="J212" s="141">
        <v>54000000</v>
      </c>
      <c r="K212" s="195">
        <f t="shared" si="13"/>
        <v>879402565.47374523</v>
      </c>
      <c r="L212" s="144">
        <v>1.7999999999999999E-2</v>
      </c>
      <c r="M212" s="48">
        <v>50000</v>
      </c>
      <c r="N212" s="159">
        <f t="shared" si="16"/>
        <v>1609480804.3743634</v>
      </c>
      <c r="O212" s="34">
        <v>1.7999999999999999E-2</v>
      </c>
      <c r="P212" s="48">
        <f t="shared" si="14"/>
        <v>1609530804.3743634</v>
      </c>
      <c r="Q212" s="209">
        <f t="shared" si="15"/>
        <v>2488933369.8481088</v>
      </c>
      <c r="R212" s="143">
        <f t="shared" si="17"/>
        <v>80600000</v>
      </c>
      <c r="S212" s="143">
        <f t="shared" si="18"/>
        <v>2542933369.8481088</v>
      </c>
    </row>
    <row r="213" spans="1:19" s="57" customFormat="1" x14ac:dyDescent="0.3">
      <c r="A213" s="58"/>
      <c r="B213" s="244"/>
      <c r="C213" s="59">
        <v>6</v>
      </c>
      <c r="D213" s="222">
        <v>1100000</v>
      </c>
      <c r="E213" s="203">
        <v>0</v>
      </c>
      <c r="F213" s="141">
        <v>0</v>
      </c>
      <c r="G213" s="188">
        <v>0</v>
      </c>
      <c r="H213" s="141">
        <v>10600000</v>
      </c>
      <c r="I213" s="141">
        <v>70000000</v>
      </c>
      <c r="J213" s="141">
        <v>54000000</v>
      </c>
      <c r="K213" s="195">
        <f t="shared" si="13"/>
        <v>895231811.65227258</v>
      </c>
      <c r="L213" s="144">
        <v>1.7999999999999999E-2</v>
      </c>
      <c r="M213" s="48">
        <v>50000</v>
      </c>
      <c r="N213" s="159">
        <f t="shared" si="16"/>
        <v>1639520358.853102</v>
      </c>
      <c r="O213" s="34">
        <v>1.7999999999999999E-2</v>
      </c>
      <c r="P213" s="48">
        <f t="shared" si="14"/>
        <v>1639570358.853102</v>
      </c>
      <c r="Q213" s="209">
        <f t="shared" si="15"/>
        <v>2534802170.5053744</v>
      </c>
      <c r="R213" s="143">
        <f t="shared" si="17"/>
        <v>80600000</v>
      </c>
      <c r="S213" s="143">
        <f t="shared" si="18"/>
        <v>2588802170.5053744</v>
      </c>
    </row>
    <row r="214" spans="1:19" s="57" customFormat="1" x14ac:dyDescent="0.3">
      <c r="A214" s="58"/>
      <c r="B214" s="244"/>
      <c r="C214" s="59">
        <v>7</v>
      </c>
      <c r="D214" s="222">
        <v>1100000</v>
      </c>
      <c r="E214" s="203">
        <v>0</v>
      </c>
      <c r="F214" s="141">
        <v>0</v>
      </c>
      <c r="G214" s="188">
        <v>0</v>
      </c>
      <c r="H214" s="141">
        <v>10600000</v>
      </c>
      <c r="I214" s="141">
        <v>70000000</v>
      </c>
      <c r="J214" s="141">
        <v>54000000</v>
      </c>
      <c r="K214" s="195">
        <f t="shared" ref="K214:K255" si="19" xml:space="preserve"> (K213 + G214 + F214) + ((K213 + G214 + F214) * L214 )</f>
        <v>911345984.26201344</v>
      </c>
      <c r="L214" s="144">
        <v>1.7999999999999999E-2</v>
      </c>
      <c r="M214" s="48">
        <v>50000</v>
      </c>
      <c r="N214" s="159">
        <f t="shared" si="16"/>
        <v>1670100625.3124578</v>
      </c>
      <c r="O214" s="34">
        <v>1.7999999999999999E-2</v>
      </c>
      <c r="P214" s="48">
        <f t="shared" ref="P214:P255" si="20" xml:space="preserve"> M214 + N214</f>
        <v>1670150625.3124578</v>
      </c>
      <c r="Q214" s="209">
        <f t="shared" ref="Q214:Q255" si="21" xml:space="preserve"> K214 + P214</f>
        <v>2581496609.5744715</v>
      </c>
      <c r="R214" s="143">
        <f t="shared" si="17"/>
        <v>80600000</v>
      </c>
      <c r="S214" s="143">
        <f t="shared" si="18"/>
        <v>2635496609.5744715</v>
      </c>
    </row>
    <row r="215" spans="1:19" s="57" customFormat="1" x14ac:dyDescent="0.3">
      <c r="A215" s="58"/>
      <c r="B215" s="244"/>
      <c r="C215" s="59">
        <v>8</v>
      </c>
      <c r="D215" s="222">
        <v>1100000</v>
      </c>
      <c r="E215" s="203">
        <v>0</v>
      </c>
      <c r="F215" s="141">
        <v>0</v>
      </c>
      <c r="G215" s="188">
        <v>0</v>
      </c>
      <c r="H215" s="141">
        <v>10600000</v>
      </c>
      <c r="I215" s="141">
        <v>70000000</v>
      </c>
      <c r="J215" s="141">
        <v>54000000</v>
      </c>
      <c r="K215" s="195">
        <f t="shared" si="19"/>
        <v>927750211.97872972</v>
      </c>
      <c r="L215" s="144">
        <v>1.7999999999999999E-2</v>
      </c>
      <c r="M215" s="48">
        <v>50000</v>
      </c>
      <c r="N215" s="159">
        <f t="shared" si="16"/>
        <v>1701231336.5680821</v>
      </c>
      <c r="O215" s="34">
        <v>1.7999999999999999E-2</v>
      </c>
      <c r="P215" s="48">
        <f t="shared" si="20"/>
        <v>1701281336.5680821</v>
      </c>
      <c r="Q215" s="209">
        <f t="shared" si="21"/>
        <v>2629031548.5468121</v>
      </c>
      <c r="R215" s="143">
        <f t="shared" si="17"/>
        <v>80600000</v>
      </c>
      <c r="S215" s="143">
        <f t="shared" si="18"/>
        <v>2683031548.5468121</v>
      </c>
    </row>
    <row r="216" spans="1:19" s="57" customFormat="1" x14ac:dyDescent="0.3">
      <c r="A216" s="58"/>
      <c r="B216" s="244"/>
      <c r="C216" s="59">
        <v>9</v>
      </c>
      <c r="D216" s="222">
        <v>1100000</v>
      </c>
      <c r="E216" s="203">
        <v>0</v>
      </c>
      <c r="F216" s="141">
        <v>0</v>
      </c>
      <c r="G216" s="188">
        <v>0</v>
      </c>
      <c r="H216" s="141">
        <v>10600000</v>
      </c>
      <c r="I216" s="141">
        <v>70000000</v>
      </c>
      <c r="J216" s="141">
        <v>54000000</v>
      </c>
      <c r="K216" s="195">
        <f t="shared" si="19"/>
        <v>944449715.79434681</v>
      </c>
      <c r="L216" s="144">
        <v>1.7999999999999999E-2</v>
      </c>
      <c r="M216" s="48">
        <v>50000</v>
      </c>
      <c r="N216" s="159">
        <f t="shared" ref="N216:N255" si="22" xml:space="preserve"> (N215 + D216 - E216 - M216) + ((N215 + D216 - E216 - M216) * O216)</f>
        <v>1732922400.6263075</v>
      </c>
      <c r="O216" s="34">
        <v>1.7999999999999999E-2</v>
      </c>
      <c r="P216" s="48">
        <f t="shared" si="20"/>
        <v>1732972400.6263075</v>
      </c>
      <c r="Q216" s="209">
        <f t="shared" si="21"/>
        <v>2677422116.4206543</v>
      </c>
      <c r="R216" s="143">
        <f t="shared" si="17"/>
        <v>80600000</v>
      </c>
      <c r="S216" s="143">
        <f t="shared" si="18"/>
        <v>2731422116.4206543</v>
      </c>
    </row>
    <row r="217" spans="1:19" s="57" customFormat="1" x14ac:dyDescent="0.3">
      <c r="A217" s="58"/>
      <c r="B217" s="244"/>
      <c r="C217" s="59">
        <v>10</v>
      </c>
      <c r="D217" s="222">
        <v>1100000</v>
      </c>
      <c r="E217" s="203">
        <v>0</v>
      </c>
      <c r="F217" s="141">
        <v>0</v>
      </c>
      <c r="G217" s="188">
        <v>0</v>
      </c>
      <c r="H217" s="141">
        <v>10600000</v>
      </c>
      <c r="I217" s="141">
        <v>70000000</v>
      </c>
      <c r="J217" s="141">
        <v>54000000</v>
      </c>
      <c r="K217" s="195">
        <f t="shared" si="19"/>
        <v>961449810.67864501</v>
      </c>
      <c r="L217" s="144">
        <v>1.7999999999999999E-2</v>
      </c>
      <c r="M217" s="48">
        <v>50000</v>
      </c>
      <c r="N217" s="159">
        <f t="shared" si="22"/>
        <v>1765183903.8375809</v>
      </c>
      <c r="O217" s="34">
        <v>1.7999999999999999E-2</v>
      </c>
      <c r="P217" s="48">
        <f t="shared" si="20"/>
        <v>1765233903.8375809</v>
      </c>
      <c r="Q217" s="209">
        <f t="shared" si="21"/>
        <v>2726683714.5162258</v>
      </c>
      <c r="R217" s="143">
        <f t="shared" si="17"/>
        <v>80600000</v>
      </c>
      <c r="S217" s="143">
        <f t="shared" si="18"/>
        <v>2780683714.5162258</v>
      </c>
    </row>
    <row r="218" spans="1:19" s="57" customFormat="1" ht="17.25" thickBot="1" x14ac:dyDescent="0.35">
      <c r="A218" s="60"/>
      <c r="B218" s="244"/>
      <c r="C218" s="61">
        <v>11</v>
      </c>
      <c r="D218" s="222">
        <v>1100000</v>
      </c>
      <c r="E218" s="203">
        <v>0</v>
      </c>
      <c r="F218" s="141">
        <v>0</v>
      </c>
      <c r="G218" s="188">
        <v>0</v>
      </c>
      <c r="H218" s="141">
        <v>10600000</v>
      </c>
      <c r="I218" s="141">
        <v>70000000</v>
      </c>
      <c r="J218" s="141">
        <v>54000000</v>
      </c>
      <c r="K218" s="195">
        <f t="shared" si="19"/>
        <v>978755907.27086067</v>
      </c>
      <c r="L218" s="144">
        <v>1.7999999999999999E-2</v>
      </c>
      <c r="M218" s="48">
        <v>50000</v>
      </c>
      <c r="N218" s="159">
        <f t="shared" si="22"/>
        <v>1798026114.1066573</v>
      </c>
      <c r="O218" s="121">
        <v>1.7999999999999999E-2</v>
      </c>
      <c r="P218" s="48">
        <f t="shared" si="20"/>
        <v>1798076114.1066573</v>
      </c>
      <c r="Q218" s="209">
        <f t="shared" si="21"/>
        <v>2776832021.3775177</v>
      </c>
      <c r="R218" s="143">
        <f t="shared" si="17"/>
        <v>80600000</v>
      </c>
      <c r="S218" s="143">
        <f t="shared" si="18"/>
        <v>2830832021.3775177</v>
      </c>
    </row>
    <row r="219" spans="1:19" s="57" customFormat="1" ht="17.25" thickBot="1" x14ac:dyDescent="0.35">
      <c r="A219" s="62"/>
      <c r="B219" s="244"/>
      <c r="C219" s="63">
        <v>12</v>
      </c>
      <c r="D219" s="222">
        <v>1100000</v>
      </c>
      <c r="E219" s="203">
        <v>0</v>
      </c>
      <c r="F219" s="141">
        <v>0</v>
      </c>
      <c r="G219" s="188">
        <v>0</v>
      </c>
      <c r="H219" s="141">
        <v>10600000</v>
      </c>
      <c r="I219" s="141">
        <v>70000000</v>
      </c>
      <c r="J219" s="141">
        <v>54000000</v>
      </c>
      <c r="K219" s="195">
        <f t="shared" si="19"/>
        <v>996373513.60173619</v>
      </c>
      <c r="L219" s="144">
        <v>1.7999999999999999E-2</v>
      </c>
      <c r="M219" s="48">
        <v>50000</v>
      </c>
      <c r="N219" s="159">
        <f t="shared" si="22"/>
        <v>1831459484.1605771</v>
      </c>
      <c r="O219" s="122">
        <v>1.7999999999999999E-2</v>
      </c>
      <c r="P219" s="48">
        <f t="shared" si="20"/>
        <v>1831509484.1605771</v>
      </c>
      <c r="Q219" s="209">
        <f t="shared" si="21"/>
        <v>2827882997.7623134</v>
      </c>
      <c r="R219" s="143">
        <f t="shared" ref="R219:R255" si="23" xml:space="preserve"> H219 + I219</f>
        <v>80600000</v>
      </c>
      <c r="S219" s="143">
        <f t="shared" ref="S219:S255" si="24" xml:space="preserve"> J219 + Q219</f>
        <v>2881882997.7623134</v>
      </c>
    </row>
    <row r="220" spans="1:19" s="57" customFormat="1" x14ac:dyDescent="0.3">
      <c r="A220" s="55">
        <v>19</v>
      </c>
      <c r="B220" s="244">
        <v>2040</v>
      </c>
      <c r="C220" s="56">
        <v>1</v>
      </c>
      <c r="D220" s="222">
        <v>1100000</v>
      </c>
      <c r="E220" s="203">
        <v>0</v>
      </c>
      <c r="F220" s="141">
        <v>0</v>
      </c>
      <c r="G220" s="188">
        <v>0</v>
      </c>
      <c r="H220" s="141">
        <v>10600000</v>
      </c>
      <c r="I220" s="141">
        <v>70000000</v>
      </c>
      <c r="J220" s="141">
        <v>54000000</v>
      </c>
      <c r="K220" s="195">
        <f t="shared" si="19"/>
        <v>1014308236.8465674</v>
      </c>
      <c r="L220" s="144">
        <v>1.7999999999999999E-2</v>
      </c>
      <c r="M220" s="48">
        <v>50000</v>
      </c>
      <c r="N220" s="159">
        <f t="shared" si="22"/>
        <v>1839839522.0972195</v>
      </c>
      <c r="O220" s="120">
        <v>4.0000000000000001E-3</v>
      </c>
      <c r="P220" s="48">
        <f t="shared" si="20"/>
        <v>1839889522.0972195</v>
      </c>
      <c r="Q220" s="209">
        <f t="shared" si="21"/>
        <v>2854197758.9437866</v>
      </c>
      <c r="R220" s="143">
        <f t="shared" si="23"/>
        <v>80600000</v>
      </c>
      <c r="S220" s="143">
        <f t="shared" si="24"/>
        <v>2908197758.9437866</v>
      </c>
    </row>
    <row r="221" spans="1:19" s="57" customFormat="1" x14ac:dyDescent="0.3">
      <c r="A221" s="58"/>
      <c r="B221" s="244"/>
      <c r="C221" s="59">
        <v>2</v>
      </c>
      <c r="D221" s="222">
        <v>1100000</v>
      </c>
      <c r="E221" s="203">
        <v>0</v>
      </c>
      <c r="F221" s="141">
        <v>0</v>
      </c>
      <c r="G221" s="188">
        <v>0</v>
      </c>
      <c r="H221" s="141">
        <v>10600000</v>
      </c>
      <c r="I221" s="141">
        <v>70000000</v>
      </c>
      <c r="J221" s="141">
        <v>54000000</v>
      </c>
      <c r="K221" s="195">
        <f t="shared" si="19"/>
        <v>1032565785.1098056</v>
      </c>
      <c r="L221" s="144">
        <v>1.7999999999999999E-2</v>
      </c>
      <c r="M221" s="48">
        <v>50000</v>
      </c>
      <c r="N221" s="159">
        <f t="shared" si="22"/>
        <v>1874025533.4949694</v>
      </c>
      <c r="O221" s="34">
        <v>1.7999999999999999E-2</v>
      </c>
      <c r="P221" s="48">
        <f t="shared" si="20"/>
        <v>1874075533.4949694</v>
      </c>
      <c r="Q221" s="209">
        <f t="shared" si="21"/>
        <v>2906641318.604775</v>
      </c>
      <c r="R221" s="143">
        <f t="shared" si="23"/>
        <v>80600000</v>
      </c>
      <c r="S221" s="143">
        <f t="shared" si="24"/>
        <v>2960641318.604775</v>
      </c>
    </row>
    <row r="222" spans="1:19" s="57" customFormat="1" x14ac:dyDescent="0.3">
      <c r="A222" s="58"/>
      <c r="B222" s="244"/>
      <c r="C222" s="59">
        <v>3</v>
      </c>
      <c r="D222" s="222">
        <v>1100000</v>
      </c>
      <c r="E222" s="203">
        <v>0</v>
      </c>
      <c r="F222" s="141">
        <v>0</v>
      </c>
      <c r="G222" s="188">
        <v>0</v>
      </c>
      <c r="H222" s="141">
        <v>10600000</v>
      </c>
      <c r="I222" s="141">
        <v>70000000</v>
      </c>
      <c r="J222" s="141">
        <v>54000000</v>
      </c>
      <c r="K222" s="195">
        <f t="shared" si="19"/>
        <v>1051151969.2417821</v>
      </c>
      <c r="L222" s="144">
        <v>1.7999999999999999E-2</v>
      </c>
      <c r="M222" s="48">
        <v>50000</v>
      </c>
      <c r="N222" s="159">
        <f t="shared" si="22"/>
        <v>1908826893.0978789</v>
      </c>
      <c r="O222" s="34">
        <v>1.7999999999999999E-2</v>
      </c>
      <c r="P222" s="48">
        <f t="shared" si="20"/>
        <v>1908876893.0978789</v>
      </c>
      <c r="Q222" s="209">
        <f t="shared" si="21"/>
        <v>2960028862.3396611</v>
      </c>
      <c r="R222" s="143">
        <f t="shared" si="23"/>
        <v>80600000</v>
      </c>
      <c r="S222" s="143">
        <f t="shared" si="24"/>
        <v>3014028862.3396611</v>
      </c>
    </row>
    <row r="223" spans="1:19" s="57" customFormat="1" x14ac:dyDescent="0.3">
      <c r="A223" s="58"/>
      <c r="B223" s="244"/>
      <c r="C223" s="59">
        <v>4</v>
      </c>
      <c r="D223" s="222">
        <v>1100000</v>
      </c>
      <c r="E223" s="203">
        <v>0</v>
      </c>
      <c r="F223" s="141">
        <v>0</v>
      </c>
      <c r="G223" s="188">
        <v>0</v>
      </c>
      <c r="H223" s="141">
        <v>10600000</v>
      </c>
      <c r="I223" s="141">
        <v>70000000</v>
      </c>
      <c r="J223" s="141">
        <v>54000000</v>
      </c>
      <c r="K223" s="195">
        <f t="shared" si="19"/>
        <v>1070072704.6881342</v>
      </c>
      <c r="L223" s="144">
        <v>1.7999999999999999E-2</v>
      </c>
      <c r="M223" s="48">
        <v>50000</v>
      </c>
      <c r="N223" s="159">
        <f t="shared" si="22"/>
        <v>1944254677.1736407</v>
      </c>
      <c r="O223" s="34">
        <v>1.7999999999999999E-2</v>
      </c>
      <c r="P223" s="48">
        <f t="shared" si="20"/>
        <v>1944304677.1736407</v>
      </c>
      <c r="Q223" s="209">
        <f t="shared" si="21"/>
        <v>3014377381.8617749</v>
      </c>
      <c r="R223" s="143">
        <f t="shared" si="23"/>
        <v>80600000</v>
      </c>
      <c r="S223" s="143">
        <f t="shared" si="24"/>
        <v>3068377381.8617749</v>
      </c>
    </row>
    <row r="224" spans="1:19" s="57" customFormat="1" x14ac:dyDescent="0.3">
      <c r="A224" s="58"/>
      <c r="B224" s="244"/>
      <c r="C224" s="59">
        <v>5</v>
      </c>
      <c r="D224" s="222">
        <v>1100000</v>
      </c>
      <c r="E224" s="203">
        <v>0</v>
      </c>
      <c r="F224" s="141">
        <v>0</v>
      </c>
      <c r="G224" s="188">
        <v>0</v>
      </c>
      <c r="H224" s="141">
        <v>10600000</v>
      </c>
      <c r="I224" s="141">
        <v>70000000</v>
      </c>
      <c r="J224" s="141">
        <v>54000000</v>
      </c>
      <c r="K224" s="195">
        <f t="shared" si="19"/>
        <v>1089334013.3725207</v>
      </c>
      <c r="L224" s="144">
        <v>1.7999999999999999E-2</v>
      </c>
      <c r="M224" s="48">
        <v>50000</v>
      </c>
      <c r="N224" s="159">
        <f t="shared" si="22"/>
        <v>1980320161.3627663</v>
      </c>
      <c r="O224" s="34">
        <v>1.7999999999999999E-2</v>
      </c>
      <c r="P224" s="48">
        <f t="shared" si="20"/>
        <v>1980370161.3627663</v>
      </c>
      <c r="Q224" s="209">
        <f t="shared" si="21"/>
        <v>3069704174.7352867</v>
      </c>
      <c r="R224" s="143">
        <f t="shared" si="23"/>
        <v>80600000</v>
      </c>
      <c r="S224" s="143">
        <f t="shared" si="24"/>
        <v>3123704174.7352867</v>
      </c>
    </row>
    <row r="225" spans="1:19" s="57" customFormat="1" x14ac:dyDescent="0.3">
      <c r="A225" s="58"/>
      <c r="B225" s="244"/>
      <c r="C225" s="59">
        <v>6</v>
      </c>
      <c r="D225" s="222">
        <v>1100000</v>
      </c>
      <c r="E225" s="203">
        <v>0</v>
      </c>
      <c r="F225" s="141">
        <v>0</v>
      </c>
      <c r="G225" s="188">
        <v>0</v>
      </c>
      <c r="H225" s="141">
        <v>10600000</v>
      </c>
      <c r="I225" s="141">
        <v>70000000</v>
      </c>
      <c r="J225" s="141">
        <v>54000000</v>
      </c>
      <c r="K225" s="195">
        <f t="shared" si="19"/>
        <v>1108942025.6132259</v>
      </c>
      <c r="L225" s="144">
        <v>1.7999999999999999E-2</v>
      </c>
      <c r="M225" s="48">
        <v>50000</v>
      </c>
      <c r="N225" s="159">
        <f t="shared" si="22"/>
        <v>2017034824.2672961</v>
      </c>
      <c r="O225" s="34">
        <v>1.7999999999999999E-2</v>
      </c>
      <c r="P225" s="48">
        <f t="shared" si="20"/>
        <v>2017084824.2672961</v>
      </c>
      <c r="Q225" s="209">
        <f t="shared" si="21"/>
        <v>3126026849.8805218</v>
      </c>
      <c r="R225" s="143">
        <f t="shared" si="23"/>
        <v>80600000</v>
      </c>
      <c r="S225" s="143">
        <f t="shared" si="24"/>
        <v>3180026849.8805218</v>
      </c>
    </row>
    <row r="226" spans="1:19" s="57" customFormat="1" x14ac:dyDescent="0.3">
      <c r="A226" s="58"/>
      <c r="B226" s="244"/>
      <c r="C226" s="59">
        <v>7</v>
      </c>
      <c r="D226" s="222">
        <v>1100000</v>
      </c>
      <c r="E226" s="203">
        <v>0</v>
      </c>
      <c r="F226" s="141">
        <v>0</v>
      </c>
      <c r="G226" s="188">
        <v>0</v>
      </c>
      <c r="H226" s="141">
        <v>10600000</v>
      </c>
      <c r="I226" s="141">
        <v>70000000</v>
      </c>
      <c r="J226" s="141">
        <v>54000000</v>
      </c>
      <c r="K226" s="195">
        <f t="shared" si="19"/>
        <v>1128902982.074264</v>
      </c>
      <c r="L226" s="144">
        <v>1.7999999999999999E-2</v>
      </c>
      <c r="M226" s="48">
        <v>50000</v>
      </c>
      <c r="N226" s="159">
        <f t="shared" si="22"/>
        <v>2054410351.1041074</v>
      </c>
      <c r="O226" s="34">
        <v>1.7999999999999999E-2</v>
      </c>
      <c r="P226" s="48">
        <f t="shared" si="20"/>
        <v>2054460351.1041074</v>
      </c>
      <c r="Q226" s="209">
        <f t="shared" si="21"/>
        <v>3183363333.1783714</v>
      </c>
      <c r="R226" s="143">
        <f t="shared" si="23"/>
        <v>80600000</v>
      </c>
      <c r="S226" s="143">
        <f t="shared" si="24"/>
        <v>3237363333.1783714</v>
      </c>
    </row>
    <row r="227" spans="1:19" s="57" customFormat="1" x14ac:dyDescent="0.3">
      <c r="A227" s="58"/>
      <c r="B227" s="244"/>
      <c r="C227" s="59">
        <v>8</v>
      </c>
      <c r="D227" s="222">
        <v>1100000</v>
      </c>
      <c r="E227" s="203">
        <v>0</v>
      </c>
      <c r="F227" s="141">
        <v>0</v>
      </c>
      <c r="G227" s="188">
        <v>0</v>
      </c>
      <c r="H227" s="141">
        <v>10600000</v>
      </c>
      <c r="I227" s="141">
        <v>70000000</v>
      </c>
      <c r="J227" s="141">
        <v>54000000</v>
      </c>
      <c r="K227" s="195">
        <f t="shared" si="19"/>
        <v>1149223235.7516007</v>
      </c>
      <c r="L227" s="144">
        <v>1.7999999999999999E-2</v>
      </c>
      <c r="M227" s="48">
        <v>50000</v>
      </c>
      <c r="N227" s="159">
        <f t="shared" si="22"/>
        <v>2092458637.4239812</v>
      </c>
      <c r="O227" s="34">
        <v>1.7999999999999999E-2</v>
      </c>
      <c r="P227" s="48">
        <f t="shared" si="20"/>
        <v>2092508637.4239812</v>
      </c>
      <c r="Q227" s="209">
        <f t="shared" si="21"/>
        <v>3241731873.1755819</v>
      </c>
      <c r="R227" s="143">
        <f t="shared" si="23"/>
        <v>80600000</v>
      </c>
      <c r="S227" s="143">
        <f t="shared" si="24"/>
        <v>3295731873.1755819</v>
      </c>
    </row>
    <row r="228" spans="1:19" s="57" customFormat="1" x14ac:dyDescent="0.3">
      <c r="A228" s="58"/>
      <c r="B228" s="244"/>
      <c r="C228" s="59">
        <v>9</v>
      </c>
      <c r="D228" s="222">
        <v>1100000</v>
      </c>
      <c r="E228" s="203">
        <v>0</v>
      </c>
      <c r="F228" s="141">
        <v>0</v>
      </c>
      <c r="G228" s="188">
        <v>0</v>
      </c>
      <c r="H228" s="141">
        <v>10600000</v>
      </c>
      <c r="I228" s="141">
        <v>70000000</v>
      </c>
      <c r="J228" s="141">
        <v>54000000</v>
      </c>
      <c r="K228" s="195">
        <f t="shared" si="19"/>
        <v>1169909253.9951296</v>
      </c>
      <c r="L228" s="144">
        <v>1.7999999999999999E-2</v>
      </c>
      <c r="M228" s="48">
        <v>50000</v>
      </c>
      <c r="N228" s="159">
        <f t="shared" si="22"/>
        <v>2131191792.8976128</v>
      </c>
      <c r="O228" s="34">
        <v>1.7999999999999999E-2</v>
      </c>
      <c r="P228" s="48">
        <f t="shared" si="20"/>
        <v>2131241792.8976128</v>
      </c>
      <c r="Q228" s="209">
        <f t="shared" si="21"/>
        <v>3301151046.8927422</v>
      </c>
      <c r="R228" s="143">
        <f t="shared" si="23"/>
        <v>80600000</v>
      </c>
      <c r="S228" s="143">
        <f t="shared" si="24"/>
        <v>3355151046.8927422</v>
      </c>
    </row>
    <row r="229" spans="1:19" s="57" customFormat="1" x14ac:dyDescent="0.3">
      <c r="A229" s="58"/>
      <c r="B229" s="244"/>
      <c r="C229" s="59">
        <v>10</v>
      </c>
      <c r="D229" s="222">
        <v>1100000</v>
      </c>
      <c r="E229" s="203">
        <v>0</v>
      </c>
      <c r="F229" s="141">
        <v>0</v>
      </c>
      <c r="G229" s="188">
        <v>0</v>
      </c>
      <c r="H229" s="141">
        <v>10600000</v>
      </c>
      <c r="I229" s="141">
        <v>70000000</v>
      </c>
      <c r="J229" s="141">
        <v>54000000</v>
      </c>
      <c r="K229" s="195">
        <f t="shared" si="19"/>
        <v>1190967620.5670419</v>
      </c>
      <c r="L229" s="144">
        <v>1.7999999999999999E-2</v>
      </c>
      <c r="M229" s="48">
        <v>50000</v>
      </c>
      <c r="N229" s="159">
        <f t="shared" si="22"/>
        <v>2170622145.1697698</v>
      </c>
      <c r="O229" s="34">
        <v>1.7999999999999999E-2</v>
      </c>
      <c r="P229" s="48">
        <f t="shared" si="20"/>
        <v>2170672145.1697698</v>
      </c>
      <c r="Q229" s="209">
        <f t="shared" si="21"/>
        <v>3361639765.7368116</v>
      </c>
      <c r="R229" s="143">
        <f t="shared" si="23"/>
        <v>80600000</v>
      </c>
      <c r="S229" s="143">
        <f t="shared" si="24"/>
        <v>3415639765.7368116</v>
      </c>
    </row>
    <row r="230" spans="1:19" s="57" customFormat="1" ht="17.25" thickBot="1" x14ac:dyDescent="0.35">
      <c r="A230" s="60"/>
      <c r="B230" s="244"/>
      <c r="C230" s="61">
        <v>11</v>
      </c>
      <c r="D230" s="222">
        <v>1100000</v>
      </c>
      <c r="E230" s="203">
        <v>0</v>
      </c>
      <c r="F230" s="141">
        <v>0</v>
      </c>
      <c r="G230" s="188">
        <v>0</v>
      </c>
      <c r="H230" s="141">
        <v>10600000</v>
      </c>
      <c r="I230" s="141">
        <v>70000000</v>
      </c>
      <c r="J230" s="141">
        <v>54000000</v>
      </c>
      <c r="K230" s="195">
        <f t="shared" si="19"/>
        <v>1212405037.7372487</v>
      </c>
      <c r="L230" s="144">
        <v>1.7999999999999999E-2</v>
      </c>
      <c r="M230" s="48">
        <v>50000</v>
      </c>
      <c r="N230" s="159">
        <f t="shared" si="22"/>
        <v>2210762243.7828255</v>
      </c>
      <c r="O230" s="121">
        <v>1.7999999999999999E-2</v>
      </c>
      <c r="P230" s="48">
        <f t="shared" si="20"/>
        <v>2210812243.7828255</v>
      </c>
      <c r="Q230" s="209">
        <f t="shared" si="21"/>
        <v>3423217281.5200739</v>
      </c>
      <c r="R230" s="143">
        <f t="shared" si="23"/>
        <v>80600000</v>
      </c>
      <c r="S230" s="143">
        <f t="shared" si="24"/>
        <v>3477217281.5200739</v>
      </c>
    </row>
    <row r="231" spans="1:19" s="57" customFormat="1" ht="17.25" thickBot="1" x14ac:dyDescent="0.35">
      <c r="A231" s="62"/>
      <c r="B231" s="244"/>
      <c r="C231" s="63">
        <v>12</v>
      </c>
      <c r="D231" s="222">
        <v>1100000</v>
      </c>
      <c r="E231" s="203">
        <v>0</v>
      </c>
      <c r="F231" s="141">
        <v>0</v>
      </c>
      <c r="G231" s="188">
        <v>0</v>
      </c>
      <c r="H231" s="141">
        <v>10600000</v>
      </c>
      <c r="I231" s="141">
        <v>70000000</v>
      </c>
      <c r="J231" s="141">
        <v>54000000</v>
      </c>
      <c r="K231" s="195">
        <f t="shared" si="19"/>
        <v>1234228328.4165192</v>
      </c>
      <c r="L231" s="144">
        <v>1.7999999999999999E-2</v>
      </c>
      <c r="M231" s="48">
        <v>50000</v>
      </c>
      <c r="N231" s="159">
        <f t="shared" si="22"/>
        <v>2251624864.1709166</v>
      </c>
      <c r="O231" s="122">
        <v>1.7999999999999999E-2</v>
      </c>
      <c r="P231" s="48">
        <f t="shared" si="20"/>
        <v>2251674864.1709166</v>
      </c>
      <c r="Q231" s="209">
        <f t="shared" si="21"/>
        <v>3485903192.5874357</v>
      </c>
      <c r="R231" s="143">
        <f t="shared" si="23"/>
        <v>80600000</v>
      </c>
      <c r="S231" s="143">
        <f t="shared" si="24"/>
        <v>3539903192.5874357</v>
      </c>
    </row>
    <row r="232" spans="1:19" s="57" customFormat="1" x14ac:dyDescent="0.3">
      <c r="A232" s="55">
        <v>20</v>
      </c>
      <c r="B232" s="244">
        <v>2041</v>
      </c>
      <c r="C232" s="56">
        <v>1</v>
      </c>
      <c r="D232" s="222">
        <v>1100000</v>
      </c>
      <c r="E232" s="203">
        <v>0</v>
      </c>
      <c r="F232" s="141">
        <v>0</v>
      </c>
      <c r="G232" s="188">
        <v>0</v>
      </c>
      <c r="H232" s="141">
        <v>10600000</v>
      </c>
      <c r="I232" s="141">
        <v>70000000</v>
      </c>
      <c r="J232" s="141">
        <v>54000000</v>
      </c>
      <c r="K232" s="195">
        <f t="shared" si="19"/>
        <v>1256444438.3280165</v>
      </c>
      <c r="L232" s="144">
        <v>1.7999999999999999E-2</v>
      </c>
      <c r="M232" s="48">
        <v>50000</v>
      </c>
      <c r="N232" s="159">
        <f t="shared" si="22"/>
        <v>2261685563.6276002</v>
      </c>
      <c r="O232" s="120">
        <v>4.0000000000000001E-3</v>
      </c>
      <c r="P232" s="48">
        <f t="shared" si="20"/>
        <v>2261735563.6276002</v>
      </c>
      <c r="Q232" s="209">
        <f t="shared" si="21"/>
        <v>3518180001.955617</v>
      </c>
      <c r="R232" s="143">
        <f t="shared" si="23"/>
        <v>80600000</v>
      </c>
      <c r="S232" s="143">
        <f t="shared" si="24"/>
        <v>3572180001.955617</v>
      </c>
    </row>
    <row r="233" spans="1:19" s="57" customFormat="1" x14ac:dyDescent="0.3">
      <c r="A233" s="58"/>
      <c r="B233" s="244"/>
      <c r="C233" s="59">
        <v>2</v>
      </c>
      <c r="D233" s="222">
        <v>1100000</v>
      </c>
      <c r="E233" s="203">
        <v>0</v>
      </c>
      <c r="F233" s="141">
        <v>0</v>
      </c>
      <c r="G233" s="188">
        <v>0</v>
      </c>
      <c r="H233" s="141">
        <v>10600000</v>
      </c>
      <c r="I233" s="141">
        <v>70000000</v>
      </c>
      <c r="J233" s="141">
        <v>54000000</v>
      </c>
      <c r="K233" s="195">
        <f t="shared" si="19"/>
        <v>1279060438.2179208</v>
      </c>
      <c r="L233" s="144">
        <v>1.7999999999999999E-2</v>
      </c>
      <c r="M233" s="48">
        <v>50000</v>
      </c>
      <c r="N233" s="159">
        <f t="shared" si="22"/>
        <v>2303464803.7728968</v>
      </c>
      <c r="O233" s="34">
        <v>1.7999999999999999E-2</v>
      </c>
      <c r="P233" s="48">
        <f t="shared" si="20"/>
        <v>2303514803.7728968</v>
      </c>
      <c r="Q233" s="209">
        <f t="shared" si="21"/>
        <v>3582575241.9908175</v>
      </c>
      <c r="R233" s="143">
        <f t="shared" si="23"/>
        <v>80600000</v>
      </c>
      <c r="S233" s="143">
        <f t="shared" si="24"/>
        <v>3636575241.9908175</v>
      </c>
    </row>
    <row r="234" spans="1:19" s="57" customFormat="1" x14ac:dyDescent="0.3">
      <c r="A234" s="58"/>
      <c r="B234" s="244"/>
      <c r="C234" s="59">
        <v>3</v>
      </c>
      <c r="D234" s="222">
        <v>1100000</v>
      </c>
      <c r="E234" s="203">
        <v>0</v>
      </c>
      <c r="F234" s="141">
        <v>0</v>
      </c>
      <c r="G234" s="188">
        <v>0</v>
      </c>
      <c r="H234" s="141">
        <v>10600000</v>
      </c>
      <c r="I234" s="141">
        <v>70000000</v>
      </c>
      <c r="J234" s="141">
        <v>54000000</v>
      </c>
      <c r="K234" s="195">
        <f t="shared" si="19"/>
        <v>1302083526.1058433</v>
      </c>
      <c r="L234" s="144">
        <v>1.7999999999999999E-2</v>
      </c>
      <c r="M234" s="48">
        <v>50000</v>
      </c>
      <c r="N234" s="159">
        <f t="shared" si="22"/>
        <v>2345996070.240809</v>
      </c>
      <c r="O234" s="34">
        <v>1.7999999999999999E-2</v>
      </c>
      <c r="P234" s="48">
        <f t="shared" si="20"/>
        <v>2346046070.240809</v>
      </c>
      <c r="Q234" s="209">
        <f t="shared" si="21"/>
        <v>3648129596.346652</v>
      </c>
      <c r="R234" s="143">
        <f t="shared" si="23"/>
        <v>80600000</v>
      </c>
      <c r="S234" s="143">
        <f t="shared" si="24"/>
        <v>3702129596.346652</v>
      </c>
    </row>
    <row r="235" spans="1:19" s="57" customFormat="1" x14ac:dyDescent="0.3">
      <c r="A235" s="58"/>
      <c r="B235" s="244"/>
      <c r="C235" s="59">
        <v>4</v>
      </c>
      <c r="D235" s="222">
        <v>1100000</v>
      </c>
      <c r="E235" s="203">
        <v>0</v>
      </c>
      <c r="F235" s="141">
        <v>0</v>
      </c>
      <c r="G235" s="188">
        <v>0</v>
      </c>
      <c r="H235" s="141">
        <v>10600000</v>
      </c>
      <c r="I235" s="141">
        <v>70000000</v>
      </c>
      <c r="J235" s="141">
        <v>54000000</v>
      </c>
      <c r="K235" s="195">
        <f t="shared" si="19"/>
        <v>1325521029.5757484</v>
      </c>
      <c r="L235" s="144">
        <v>1.7999999999999999E-2</v>
      </c>
      <c r="M235" s="48">
        <v>50000</v>
      </c>
      <c r="N235" s="159">
        <f t="shared" si="22"/>
        <v>2389292899.5051436</v>
      </c>
      <c r="O235" s="34">
        <v>1.7999999999999999E-2</v>
      </c>
      <c r="P235" s="48">
        <f t="shared" si="20"/>
        <v>2389342899.5051436</v>
      </c>
      <c r="Q235" s="209">
        <f t="shared" si="21"/>
        <v>3714863929.0808921</v>
      </c>
      <c r="R235" s="143">
        <f t="shared" si="23"/>
        <v>80600000</v>
      </c>
      <c r="S235" s="143">
        <f t="shared" si="24"/>
        <v>3768863929.0808921</v>
      </c>
    </row>
    <row r="236" spans="1:19" s="57" customFormat="1" x14ac:dyDescent="0.3">
      <c r="A236" s="58"/>
      <c r="B236" s="244"/>
      <c r="C236" s="59">
        <v>5</v>
      </c>
      <c r="D236" s="222">
        <v>1100000</v>
      </c>
      <c r="E236" s="203">
        <v>0</v>
      </c>
      <c r="F236" s="141">
        <v>0</v>
      </c>
      <c r="G236" s="188">
        <v>0</v>
      </c>
      <c r="H236" s="141">
        <v>10600000</v>
      </c>
      <c r="I236" s="141">
        <v>70000000</v>
      </c>
      <c r="J236" s="141">
        <v>54000000</v>
      </c>
      <c r="K236" s="195">
        <f t="shared" si="19"/>
        <v>1349380408.1081119</v>
      </c>
      <c r="L236" s="144">
        <v>1.7999999999999999E-2</v>
      </c>
      <c r="M236" s="48">
        <v>50000</v>
      </c>
      <c r="N236" s="159">
        <f t="shared" si="22"/>
        <v>2433369071.6962361</v>
      </c>
      <c r="O236" s="34">
        <v>1.7999999999999999E-2</v>
      </c>
      <c r="P236" s="48">
        <f t="shared" si="20"/>
        <v>2433419071.6962361</v>
      </c>
      <c r="Q236" s="209">
        <f t="shared" si="21"/>
        <v>3782799479.804348</v>
      </c>
      <c r="R236" s="143">
        <f t="shared" si="23"/>
        <v>80600000</v>
      </c>
      <c r="S236" s="143">
        <f t="shared" si="24"/>
        <v>3836799479.804348</v>
      </c>
    </row>
    <row r="237" spans="1:19" s="57" customFormat="1" x14ac:dyDescent="0.3">
      <c r="A237" s="58"/>
      <c r="B237" s="244"/>
      <c r="C237" s="59">
        <v>6</v>
      </c>
      <c r="D237" s="222">
        <v>1100000</v>
      </c>
      <c r="E237" s="203">
        <v>0</v>
      </c>
      <c r="F237" s="141">
        <v>0</v>
      </c>
      <c r="G237" s="188">
        <v>0</v>
      </c>
      <c r="H237" s="141">
        <v>10600000</v>
      </c>
      <c r="I237" s="141">
        <v>70000000</v>
      </c>
      <c r="J237" s="141">
        <v>54000000</v>
      </c>
      <c r="K237" s="195">
        <f t="shared" si="19"/>
        <v>1373669255.4540579</v>
      </c>
      <c r="L237" s="144">
        <v>1.7999999999999999E-2</v>
      </c>
      <c r="M237" s="48">
        <v>50000</v>
      </c>
      <c r="N237" s="159">
        <f t="shared" si="22"/>
        <v>2478238614.9867682</v>
      </c>
      <c r="O237" s="34">
        <v>1.7999999999999999E-2</v>
      </c>
      <c r="P237" s="48">
        <f t="shared" si="20"/>
        <v>2478288614.9867682</v>
      </c>
      <c r="Q237" s="209">
        <f t="shared" si="21"/>
        <v>3851957870.4408264</v>
      </c>
      <c r="R237" s="143">
        <f t="shared" si="23"/>
        <v>80600000</v>
      </c>
      <c r="S237" s="143">
        <f t="shared" si="24"/>
        <v>3905957870.4408264</v>
      </c>
    </row>
    <row r="238" spans="1:19" s="57" customFormat="1" x14ac:dyDescent="0.3">
      <c r="A238" s="58"/>
      <c r="B238" s="244"/>
      <c r="C238" s="59">
        <v>7</v>
      </c>
      <c r="D238" s="222">
        <v>1100000</v>
      </c>
      <c r="E238" s="203">
        <v>0</v>
      </c>
      <c r="F238" s="141">
        <v>0</v>
      </c>
      <c r="G238" s="188">
        <v>0</v>
      </c>
      <c r="H238" s="141">
        <v>10600000</v>
      </c>
      <c r="I238" s="141">
        <v>70000000</v>
      </c>
      <c r="J238" s="141">
        <v>54000000</v>
      </c>
      <c r="K238" s="195">
        <f t="shared" si="19"/>
        <v>1398395302.0522311</v>
      </c>
      <c r="L238" s="144">
        <v>1.7999999999999999E-2</v>
      </c>
      <c r="M238" s="48">
        <v>50000</v>
      </c>
      <c r="N238" s="159">
        <f t="shared" si="22"/>
        <v>2523915810.05653</v>
      </c>
      <c r="O238" s="34">
        <v>1.7999999999999999E-2</v>
      </c>
      <c r="P238" s="48">
        <f t="shared" si="20"/>
        <v>2523965810.05653</v>
      </c>
      <c r="Q238" s="209">
        <f t="shared" si="21"/>
        <v>3922361112.1087608</v>
      </c>
      <c r="R238" s="143">
        <f t="shared" si="23"/>
        <v>80600000</v>
      </c>
      <c r="S238" s="143">
        <f t="shared" si="24"/>
        <v>3976361112.1087608</v>
      </c>
    </row>
    <row r="239" spans="1:19" s="57" customFormat="1" x14ac:dyDescent="0.3">
      <c r="A239" s="58"/>
      <c r="B239" s="244"/>
      <c r="C239" s="59">
        <v>8</v>
      </c>
      <c r="D239" s="222">
        <v>1100000</v>
      </c>
      <c r="E239" s="203">
        <v>0</v>
      </c>
      <c r="F239" s="141">
        <v>0</v>
      </c>
      <c r="G239" s="188">
        <v>0</v>
      </c>
      <c r="H239" s="141">
        <v>10600000</v>
      </c>
      <c r="I239" s="141">
        <v>70000000</v>
      </c>
      <c r="J239" s="141">
        <v>54000000</v>
      </c>
      <c r="K239" s="195">
        <f t="shared" si="19"/>
        <v>1423566417.4891713</v>
      </c>
      <c r="L239" s="144">
        <v>1.7999999999999999E-2</v>
      </c>
      <c r="M239" s="48">
        <v>50000</v>
      </c>
      <c r="N239" s="159">
        <f t="shared" si="22"/>
        <v>2570415194.6375475</v>
      </c>
      <c r="O239" s="34">
        <v>1.7999999999999999E-2</v>
      </c>
      <c r="P239" s="48">
        <f t="shared" si="20"/>
        <v>2570465194.6375475</v>
      </c>
      <c r="Q239" s="209">
        <f t="shared" si="21"/>
        <v>3994031612.1267185</v>
      </c>
      <c r="R239" s="143">
        <f t="shared" si="23"/>
        <v>80600000</v>
      </c>
      <c r="S239" s="143">
        <f t="shared" si="24"/>
        <v>4048031612.1267185</v>
      </c>
    </row>
    <row r="240" spans="1:19" s="57" customFormat="1" x14ac:dyDescent="0.3">
      <c r="A240" s="58"/>
      <c r="B240" s="244"/>
      <c r="C240" s="59">
        <v>9</v>
      </c>
      <c r="D240" s="222">
        <v>1100000</v>
      </c>
      <c r="E240" s="203">
        <v>0</v>
      </c>
      <c r="F240" s="141">
        <v>0</v>
      </c>
      <c r="G240" s="188">
        <v>0</v>
      </c>
      <c r="H240" s="141">
        <v>10600000</v>
      </c>
      <c r="I240" s="141">
        <v>70000000</v>
      </c>
      <c r="J240" s="141">
        <v>54000000</v>
      </c>
      <c r="K240" s="195">
        <f t="shared" si="19"/>
        <v>1449190613.0039763</v>
      </c>
      <c r="L240" s="144">
        <v>1.7999999999999999E-2</v>
      </c>
      <c r="M240" s="48">
        <v>50000</v>
      </c>
      <c r="N240" s="159">
        <f t="shared" si="22"/>
        <v>2617751568.1410232</v>
      </c>
      <c r="O240" s="34">
        <v>1.7999999999999999E-2</v>
      </c>
      <c r="P240" s="48">
        <f t="shared" si="20"/>
        <v>2617801568.1410232</v>
      </c>
      <c r="Q240" s="209">
        <f t="shared" si="21"/>
        <v>4066992181.1449995</v>
      </c>
      <c r="R240" s="143">
        <f t="shared" si="23"/>
        <v>80600000</v>
      </c>
      <c r="S240" s="143">
        <f t="shared" si="24"/>
        <v>4120992181.1449995</v>
      </c>
    </row>
    <row r="241" spans="1:19" s="57" customFormat="1" x14ac:dyDescent="0.3">
      <c r="A241" s="58"/>
      <c r="B241" s="244"/>
      <c r="C241" s="59">
        <v>10</v>
      </c>
      <c r="D241" s="222">
        <v>1100000</v>
      </c>
      <c r="E241" s="203">
        <v>0</v>
      </c>
      <c r="F241" s="141">
        <v>0</v>
      </c>
      <c r="G241" s="188">
        <v>0</v>
      </c>
      <c r="H241" s="141">
        <v>10600000</v>
      </c>
      <c r="I241" s="141">
        <v>70000000</v>
      </c>
      <c r="J241" s="141">
        <v>54000000</v>
      </c>
      <c r="K241" s="195">
        <f t="shared" si="19"/>
        <v>1475276044.038048</v>
      </c>
      <c r="L241" s="144">
        <v>1.7999999999999999E-2</v>
      </c>
      <c r="M241" s="48">
        <v>50000</v>
      </c>
      <c r="N241" s="159">
        <f t="shared" si="22"/>
        <v>2665939996.3675613</v>
      </c>
      <c r="O241" s="34">
        <v>1.7999999999999999E-2</v>
      </c>
      <c r="P241" s="48">
        <f t="shared" si="20"/>
        <v>2665989996.3675613</v>
      </c>
      <c r="Q241" s="209">
        <f t="shared" si="21"/>
        <v>4141266040.4056091</v>
      </c>
      <c r="R241" s="143">
        <f t="shared" si="23"/>
        <v>80600000</v>
      </c>
      <c r="S241" s="143">
        <f t="shared" si="24"/>
        <v>4195266040.4056091</v>
      </c>
    </row>
    <row r="242" spans="1:19" s="57" customFormat="1" ht="17.25" thickBot="1" x14ac:dyDescent="0.35">
      <c r="A242" s="60"/>
      <c r="B242" s="244"/>
      <c r="C242" s="61">
        <v>11</v>
      </c>
      <c r="D242" s="222">
        <v>1100000</v>
      </c>
      <c r="E242" s="203">
        <v>0</v>
      </c>
      <c r="F242" s="141">
        <v>0</v>
      </c>
      <c r="G242" s="188">
        <v>0</v>
      </c>
      <c r="H242" s="141">
        <v>10600000</v>
      </c>
      <c r="I242" s="141">
        <v>70000000</v>
      </c>
      <c r="J242" s="141">
        <v>54000000</v>
      </c>
      <c r="K242" s="195">
        <f t="shared" si="19"/>
        <v>1501831012.8307328</v>
      </c>
      <c r="L242" s="144">
        <v>1.7999999999999999E-2</v>
      </c>
      <c r="M242" s="48">
        <v>50000</v>
      </c>
      <c r="N242" s="159">
        <f t="shared" si="22"/>
        <v>2714995816.3021774</v>
      </c>
      <c r="O242" s="121">
        <v>1.7999999999999999E-2</v>
      </c>
      <c r="P242" s="48">
        <f t="shared" si="20"/>
        <v>2715045816.3021774</v>
      </c>
      <c r="Q242" s="209">
        <f t="shared" si="21"/>
        <v>4216876829.1329103</v>
      </c>
      <c r="R242" s="143">
        <f t="shared" si="23"/>
        <v>80600000</v>
      </c>
      <c r="S242" s="143">
        <f t="shared" si="24"/>
        <v>4270876829.1329103</v>
      </c>
    </row>
    <row r="243" spans="1:19" s="57" customFormat="1" ht="17.25" thickBot="1" x14ac:dyDescent="0.35">
      <c r="A243" s="62"/>
      <c r="B243" s="244"/>
      <c r="C243" s="63">
        <v>12</v>
      </c>
      <c r="D243" s="222">
        <v>1100000</v>
      </c>
      <c r="E243" s="203">
        <v>0</v>
      </c>
      <c r="F243" s="141">
        <v>0</v>
      </c>
      <c r="G243" s="188">
        <v>0</v>
      </c>
      <c r="H243" s="141">
        <v>10600000</v>
      </c>
      <c r="I243" s="141">
        <v>70000000</v>
      </c>
      <c r="J243" s="141">
        <v>54000000</v>
      </c>
      <c r="K243" s="195">
        <f t="shared" si="19"/>
        <v>1528863971.061686</v>
      </c>
      <c r="L243" s="144">
        <v>1.7999999999999999E-2</v>
      </c>
      <c r="M243" s="48">
        <v>50000</v>
      </c>
      <c r="N243" s="159">
        <f t="shared" si="22"/>
        <v>2764934640.9956164</v>
      </c>
      <c r="O243" s="122">
        <v>1.7999999999999999E-2</v>
      </c>
      <c r="P243" s="48">
        <f t="shared" si="20"/>
        <v>2764984640.9956164</v>
      </c>
      <c r="Q243" s="209">
        <f t="shared" si="21"/>
        <v>4293848612.0573025</v>
      </c>
      <c r="R243" s="143">
        <f t="shared" si="23"/>
        <v>80600000</v>
      </c>
      <c r="S243" s="143">
        <f t="shared" si="24"/>
        <v>4347848612.0573025</v>
      </c>
    </row>
    <row r="244" spans="1:19" s="57" customFormat="1" x14ac:dyDescent="0.3">
      <c r="A244" s="55">
        <v>21</v>
      </c>
      <c r="B244" s="244">
        <v>2042</v>
      </c>
      <c r="C244" s="56">
        <v>1</v>
      </c>
      <c r="D244" s="222">
        <v>1100000</v>
      </c>
      <c r="E244" s="203">
        <v>0</v>
      </c>
      <c r="F244" s="141">
        <v>0</v>
      </c>
      <c r="G244" s="188">
        <v>0</v>
      </c>
      <c r="H244" s="141">
        <v>10600000</v>
      </c>
      <c r="I244" s="141">
        <v>70000000</v>
      </c>
      <c r="J244" s="141">
        <v>54000000</v>
      </c>
      <c r="K244" s="195">
        <f t="shared" si="19"/>
        <v>1556383522.5407963</v>
      </c>
      <c r="L244" s="144">
        <v>1.7999999999999999E-2</v>
      </c>
      <c r="M244" s="48">
        <v>50000</v>
      </c>
      <c r="N244" s="159">
        <f t="shared" si="22"/>
        <v>2777048579.5595989</v>
      </c>
      <c r="O244" s="120">
        <v>4.0000000000000001E-3</v>
      </c>
      <c r="P244" s="48">
        <f t="shared" si="20"/>
        <v>2777098579.5595989</v>
      </c>
      <c r="Q244" s="209">
        <f t="shared" si="21"/>
        <v>4333482102.1003952</v>
      </c>
      <c r="R244" s="143">
        <f t="shared" si="23"/>
        <v>80600000</v>
      </c>
      <c r="S244" s="143">
        <f t="shared" si="24"/>
        <v>4387482102.1003952</v>
      </c>
    </row>
    <row r="245" spans="1:19" s="57" customFormat="1" x14ac:dyDescent="0.3">
      <c r="A245" s="58"/>
      <c r="B245" s="244"/>
      <c r="C245" s="59">
        <v>2</v>
      </c>
      <c r="D245" s="222">
        <v>1100000</v>
      </c>
      <c r="E245" s="203">
        <v>0</v>
      </c>
      <c r="F245" s="141">
        <v>0</v>
      </c>
      <c r="G245" s="188">
        <v>0</v>
      </c>
      <c r="H245" s="141">
        <v>10600000</v>
      </c>
      <c r="I245" s="141">
        <v>70000000</v>
      </c>
      <c r="J245" s="141">
        <v>54000000</v>
      </c>
      <c r="K245" s="195">
        <f t="shared" si="19"/>
        <v>1584398425.9465306</v>
      </c>
      <c r="L245" s="144">
        <v>1.7999999999999999E-2</v>
      </c>
      <c r="M245" s="48">
        <v>50000</v>
      </c>
      <c r="N245" s="159">
        <f t="shared" si="22"/>
        <v>2828104353.9916716</v>
      </c>
      <c r="O245" s="34">
        <v>1.7999999999999999E-2</v>
      </c>
      <c r="P245" s="48">
        <f t="shared" si="20"/>
        <v>2828154353.9916716</v>
      </c>
      <c r="Q245" s="209">
        <f t="shared" si="21"/>
        <v>4412552779.9382019</v>
      </c>
      <c r="R245" s="143">
        <f t="shared" si="23"/>
        <v>80600000</v>
      </c>
      <c r="S245" s="143">
        <f t="shared" si="24"/>
        <v>4466552779.9382019</v>
      </c>
    </row>
    <row r="246" spans="1:19" s="57" customFormat="1" x14ac:dyDescent="0.3">
      <c r="A246" s="58"/>
      <c r="B246" s="244"/>
      <c r="C246" s="59">
        <v>3</v>
      </c>
      <c r="D246" s="222">
        <v>1100000</v>
      </c>
      <c r="E246" s="203">
        <v>0</v>
      </c>
      <c r="F246" s="141">
        <v>0</v>
      </c>
      <c r="G246" s="188">
        <v>0</v>
      </c>
      <c r="H246" s="141">
        <v>10600000</v>
      </c>
      <c r="I246" s="141">
        <v>70000000</v>
      </c>
      <c r="J246" s="141">
        <v>54000000</v>
      </c>
      <c r="K246" s="195">
        <f t="shared" si="19"/>
        <v>1612917597.6135681</v>
      </c>
      <c r="L246" s="144">
        <v>1.7999999999999999E-2</v>
      </c>
      <c r="M246" s="48">
        <v>50000</v>
      </c>
      <c r="N246" s="159">
        <f t="shared" si="22"/>
        <v>2880079132.3635216</v>
      </c>
      <c r="O246" s="34">
        <v>1.7999999999999999E-2</v>
      </c>
      <c r="P246" s="48">
        <f t="shared" si="20"/>
        <v>2880129132.3635216</v>
      </c>
      <c r="Q246" s="209">
        <f t="shared" si="21"/>
        <v>4493046729.9770899</v>
      </c>
      <c r="R246" s="143">
        <f t="shared" si="23"/>
        <v>80600000</v>
      </c>
      <c r="S246" s="143">
        <f t="shared" si="24"/>
        <v>4547046729.9770899</v>
      </c>
    </row>
    <row r="247" spans="1:19" s="57" customFormat="1" x14ac:dyDescent="0.3">
      <c r="A247" s="58"/>
      <c r="B247" s="244"/>
      <c r="C247" s="59">
        <v>4</v>
      </c>
      <c r="D247" s="222">
        <v>1100000</v>
      </c>
      <c r="E247" s="203">
        <v>0</v>
      </c>
      <c r="F247" s="141">
        <v>0</v>
      </c>
      <c r="G247" s="188">
        <v>0</v>
      </c>
      <c r="H247" s="141">
        <v>10600000</v>
      </c>
      <c r="I247" s="141">
        <v>70000000</v>
      </c>
      <c r="J247" s="141">
        <v>54000000</v>
      </c>
      <c r="K247" s="195">
        <f t="shared" si="19"/>
        <v>1641950114.3706124</v>
      </c>
      <c r="L247" s="144">
        <v>1.7999999999999999E-2</v>
      </c>
      <c r="M247" s="48">
        <v>50000</v>
      </c>
      <c r="N247" s="159">
        <f t="shared" si="22"/>
        <v>2932989456.7460651</v>
      </c>
      <c r="O247" s="34">
        <v>1.7999999999999999E-2</v>
      </c>
      <c r="P247" s="48">
        <f t="shared" si="20"/>
        <v>2933039456.7460651</v>
      </c>
      <c r="Q247" s="209">
        <f t="shared" si="21"/>
        <v>4574989571.1166773</v>
      </c>
      <c r="R247" s="143">
        <f t="shared" si="23"/>
        <v>80600000</v>
      </c>
      <c r="S247" s="143">
        <f t="shared" si="24"/>
        <v>4628989571.1166773</v>
      </c>
    </row>
    <row r="248" spans="1:19" s="57" customFormat="1" x14ac:dyDescent="0.3">
      <c r="A248" s="58"/>
      <c r="B248" s="244"/>
      <c r="C248" s="59">
        <v>5</v>
      </c>
      <c r="D248" s="222">
        <v>1100000</v>
      </c>
      <c r="E248" s="203">
        <v>0</v>
      </c>
      <c r="F248" s="141">
        <v>0</v>
      </c>
      <c r="G248" s="188">
        <v>0</v>
      </c>
      <c r="H248" s="141">
        <v>10600000</v>
      </c>
      <c r="I248" s="141">
        <v>70000000</v>
      </c>
      <c r="J248" s="141">
        <v>54000000</v>
      </c>
      <c r="K248" s="195">
        <f t="shared" si="19"/>
        <v>1671505216.4292834</v>
      </c>
      <c r="L248" s="144">
        <v>1.7999999999999999E-2</v>
      </c>
      <c r="M248" s="48">
        <v>50000</v>
      </c>
      <c r="N248" s="159">
        <f t="shared" si="22"/>
        <v>2986852166.9674945</v>
      </c>
      <c r="O248" s="34">
        <v>1.7999999999999999E-2</v>
      </c>
      <c r="P248" s="48">
        <f t="shared" si="20"/>
        <v>2986902166.9674945</v>
      </c>
      <c r="Q248" s="209">
        <f t="shared" si="21"/>
        <v>4658407383.3967781</v>
      </c>
      <c r="R248" s="143">
        <f t="shared" si="23"/>
        <v>80600000</v>
      </c>
      <c r="S248" s="143">
        <f t="shared" si="24"/>
        <v>4712407383.3967781</v>
      </c>
    </row>
    <row r="249" spans="1:19" s="57" customFormat="1" x14ac:dyDescent="0.3">
      <c r="A249" s="58"/>
      <c r="B249" s="244"/>
      <c r="C249" s="59">
        <v>6</v>
      </c>
      <c r="D249" s="222">
        <v>1100000</v>
      </c>
      <c r="E249" s="203">
        <v>0</v>
      </c>
      <c r="F249" s="141">
        <v>0</v>
      </c>
      <c r="G249" s="188">
        <v>0</v>
      </c>
      <c r="H249" s="141">
        <v>10600000</v>
      </c>
      <c r="I249" s="141">
        <v>70000000</v>
      </c>
      <c r="J249" s="141">
        <v>54000000</v>
      </c>
      <c r="K249" s="195">
        <f t="shared" si="19"/>
        <v>1701592310.3250105</v>
      </c>
      <c r="L249" s="144">
        <v>1.7999999999999999E-2</v>
      </c>
      <c r="M249" s="48">
        <v>50000</v>
      </c>
      <c r="N249" s="159">
        <f t="shared" si="22"/>
        <v>3041684405.9729095</v>
      </c>
      <c r="O249" s="34">
        <v>1.7999999999999999E-2</v>
      </c>
      <c r="P249" s="48">
        <f t="shared" si="20"/>
        <v>3041734405.9729095</v>
      </c>
      <c r="Q249" s="209">
        <f t="shared" si="21"/>
        <v>4743326716.2979202</v>
      </c>
      <c r="R249" s="143">
        <f t="shared" si="23"/>
        <v>80600000</v>
      </c>
      <c r="S249" s="143">
        <f t="shared" si="24"/>
        <v>4797326716.2979202</v>
      </c>
    </row>
    <row r="250" spans="1:19" s="57" customFormat="1" x14ac:dyDescent="0.3">
      <c r="A250" s="58"/>
      <c r="B250" s="244"/>
      <c r="C250" s="59">
        <v>7</v>
      </c>
      <c r="D250" s="222">
        <v>1100000</v>
      </c>
      <c r="E250" s="203">
        <v>0</v>
      </c>
      <c r="F250" s="141">
        <v>0</v>
      </c>
      <c r="G250" s="188">
        <v>0</v>
      </c>
      <c r="H250" s="141">
        <v>10600000</v>
      </c>
      <c r="I250" s="141">
        <v>70000000</v>
      </c>
      <c r="J250" s="141">
        <v>54000000</v>
      </c>
      <c r="K250" s="195">
        <f t="shared" si="19"/>
        <v>1732220971.9108608</v>
      </c>
      <c r="L250" s="144">
        <v>1.7999999999999999E-2</v>
      </c>
      <c r="M250" s="48">
        <v>50000</v>
      </c>
      <c r="N250" s="159">
        <f t="shared" si="22"/>
        <v>3097503625.2804217</v>
      </c>
      <c r="O250" s="34">
        <v>1.7999999999999999E-2</v>
      </c>
      <c r="P250" s="48">
        <f t="shared" si="20"/>
        <v>3097553625.2804217</v>
      </c>
      <c r="Q250" s="209">
        <f t="shared" si="21"/>
        <v>4829774597.1912823</v>
      </c>
      <c r="R250" s="143">
        <f t="shared" si="23"/>
        <v>80600000</v>
      </c>
      <c r="S250" s="143">
        <f t="shared" si="24"/>
        <v>4883774597.1912823</v>
      </c>
    </row>
    <row r="251" spans="1:19" s="57" customFormat="1" x14ac:dyDescent="0.3">
      <c r="A251" s="58"/>
      <c r="B251" s="244"/>
      <c r="C251" s="59">
        <v>8</v>
      </c>
      <c r="D251" s="222">
        <v>1100000</v>
      </c>
      <c r="E251" s="203">
        <v>0</v>
      </c>
      <c r="F251" s="141">
        <v>0</v>
      </c>
      <c r="G251" s="188">
        <v>0</v>
      </c>
      <c r="H251" s="141">
        <v>10600000</v>
      </c>
      <c r="I251" s="141">
        <v>70000000</v>
      </c>
      <c r="J251" s="141">
        <v>54000000</v>
      </c>
      <c r="K251" s="195">
        <f t="shared" si="19"/>
        <v>1763400949.4052563</v>
      </c>
      <c r="L251" s="144">
        <v>1.7999999999999999E-2</v>
      </c>
      <c r="M251" s="48">
        <v>50000</v>
      </c>
      <c r="N251" s="159">
        <f t="shared" si="22"/>
        <v>3154327590.5354695</v>
      </c>
      <c r="O251" s="34">
        <v>1.7999999999999999E-2</v>
      </c>
      <c r="P251" s="48">
        <f t="shared" si="20"/>
        <v>3154377590.5354695</v>
      </c>
      <c r="Q251" s="209">
        <f t="shared" si="21"/>
        <v>4917778539.9407253</v>
      </c>
      <c r="R251" s="143">
        <f t="shared" si="23"/>
        <v>80600000</v>
      </c>
      <c r="S251" s="143">
        <f t="shared" si="24"/>
        <v>4971778539.9407253</v>
      </c>
    </row>
    <row r="252" spans="1:19" s="57" customFormat="1" x14ac:dyDescent="0.3">
      <c r="A252" s="58"/>
      <c r="B252" s="244"/>
      <c r="C252" s="59">
        <v>9</v>
      </c>
      <c r="D252" s="222">
        <v>1100000</v>
      </c>
      <c r="E252" s="203">
        <v>0</v>
      </c>
      <c r="F252" s="141">
        <v>0</v>
      </c>
      <c r="G252" s="188">
        <v>0</v>
      </c>
      <c r="H252" s="141">
        <v>10600000</v>
      </c>
      <c r="I252" s="141">
        <v>70000000</v>
      </c>
      <c r="J252" s="141">
        <v>54000000</v>
      </c>
      <c r="K252" s="195">
        <f t="shared" si="19"/>
        <v>1795142166.4945509</v>
      </c>
      <c r="L252" s="144">
        <v>1.7999999999999999E-2</v>
      </c>
      <c r="M252" s="48">
        <v>50000</v>
      </c>
      <c r="N252" s="159">
        <f t="shared" si="22"/>
        <v>3212174387.1651082</v>
      </c>
      <c r="O252" s="34">
        <v>1.7999999999999999E-2</v>
      </c>
      <c r="P252" s="48">
        <f t="shared" si="20"/>
        <v>3212224387.1651082</v>
      </c>
      <c r="Q252" s="209">
        <f t="shared" si="21"/>
        <v>5007366553.6596594</v>
      </c>
      <c r="R252" s="143">
        <f t="shared" si="23"/>
        <v>80600000</v>
      </c>
      <c r="S252" s="143">
        <f t="shared" si="24"/>
        <v>5061366553.6596594</v>
      </c>
    </row>
    <row r="253" spans="1:19" s="57" customFormat="1" x14ac:dyDescent="0.3">
      <c r="A253" s="58"/>
      <c r="B253" s="244"/>
      <c r="C253" s="59">
        <v>10</v>
      </c>
      <c r="D253" s="222">
        <v>1100000</v>
      </c>
      <c r="E253" s="203">
        <v>0</v>
      </c>
      <c r="F253" s="141">
        <v>0</v>
      </c>
      <c r="G253" s="188">
        <v>0</v>
      </c>
      <c r="H253" s="141">
        <v>10600000</v>
      </c>
      <c r="I253" s="141">
        <v>70000000</v>
      </c>
      <c r="J253" s="141">
        <v>54000000</v>
      </c>
      <c r="K253" s="195">
        <f t="shared" si="19"/>
        <v>1827454725.4914529</v>
      </c>
      <c r="L253" s="144">
        <v>1.7999999999999999E-2</v>
      </c>
      <c r="M253" s="48">
        <v>50000</v>
      </c>
      <c r="N253" s="159">
        <f t="shared" si="22"/>
        <v>3271062426.1340799</v>
      </c>
      <c r="O253" s="34">
        <v>1.7999999999999999E-2</v>
      </c>
      <c r="P253" s="48">
        <f t="shared" si="20"/>
        <v>3271112426.1340799</v>
      </c>
      <c r="Q253" s="209">
        <f t="shared" si="21"/>
        <v>5098567151.6255331</v>
      </c>
      <c r="R253" s="143">
        <f t="shared" si="23"/>
        <v>80600000</v>
      </c>
      <c r="S253" s="143">
        <f t="shared" si="24"/>
        <v>5152567151.6255331</v>
      </c>
    </row>
    <row r="254" spans="1:19" s="57" customFormat="1" ht="17.25" thickBot="1" x14ac:dyDescent="0.35">
      <c r="A254" s="60"/>
      <c r="B254" s="244"/>
      <c r="C254" s="61">
        <v>11</v>
      </c>
      <c r="D254" s="222">
        <v>1100000</v>
      </c>
      <c r="E254" s="203">
        <v>0</v>
      </c>
      <c r="F254" s="141">
        <v>0</v>
      </c>
      <c r="G254" s="188">
        <v>0</v>
      </c>
      <c r="H254" s="141">
        <v>10600000</v>
      </c>
      <c r="I254" s="141">
        <v>70000000</v>
      </c>
      <c r="J254" s="141">
        <v>54000000</v>
      </c>
      <c r="K254" s="195">
        <f t="shared" si="19"/>
        <v>1860348910.5502992</v>
      </c>
      <c r="L254" s="144">
        <v>1.7999999999999999E-2</v>
      </c>
      <c r="M254" s="48">
        <v>50000</v>
      </c>
      <c r="N254" s="159">
        <f t="shared" si="22"/>
        <v>3331010449.8044934</v>
      </c>
      <c r="O254" s="121">
        <v>1.7999999999999999E-2</v>
      </c>
      <c r="P254" s="48">
        <f t="shared" si="20"/>
        <v>3331060449.8044934</v>
      </c>
      <c r="Q254" s="209">
        <f t="shared" si="21"/>
        <v>5191409360.3547926</v>
      </c>
      <c r="R254" s="143">
        <f t="shared" si="23"/>
        <v>80600000</v>
      </c>
      <c r="S254" s="143">
        <f t="shared" si="24"/>
        <v>5245409360.3547926</v>
      </c>
    </row>
    <row r="255" spans="1:19" s="57" customFormat="1" ht="17.25" thickBot="1" x14ac:dyDescent="0.35">
      <c r="A255" s="62"/>
      <c r="B255" s="244"/>
      <c r="C255" s="63">
        <v>12</v>
      </c>
      <c r="D255" s="222">
        <v>1100000</v>
      </c>
      <c r="E255" s="203">
        <v>0</v>
      </c>
      <c r="F255" s="141">
        <v>0</v>
      </c>
      <c r="G255" s="188">
        <v>0</v>
      </c>
      <c r="H255" s="141">
        <v>10600000</v>
      </c>
      <c r="I255" s="141">
        <v>70000000</v>
      </c>
      <c r="J255" s="141">
        <v>54000000</v>
      </c>
      <c r="K255" s="195">
        <f t="shared" si="19"/>
        <v>1893835190.9402046</v>
      </c>
      <c r="L255" s="144">
        <v>1.7999999999999999E-2</v>
      </c>
      <c r="M255" s="48">
        <v>50000</v>
      </c>
      <c r="N255" s="159">
        <f t="shared" si="22"/>
        <v>3392037537.9009743</v>
      </c>
      <c r="O255" s="122">
        <v>1.7999999999999999E-2</v>
      </c>
      <c r="P255" s="48">
        <f t="shared" si="20"/>
        <v>3392087537.9009743</v>
      </c>
      <c r="Q255" s="209">
        <f t="shared" si="21"/>
        <v>5285922728.8411789</v>
      </c>
      <c r="R255" s="143">
        <f t="shared" si="23"/>
        <v>80600000</v>
      </c>
      <c r="S255" s="143">
        <f t="shared" si="24"/>
        <v>5339922728.8411789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opLeftCell="E112" workbookViewId="0">
      <selection activeCell="F38" sqref="F38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74" bestFit="1" customWidth="1"/>
    <col min="6" max="6" width="11" customWidth="1"/>
    <col min="7" max="7" width="11.75" bestFit="1" customWidth="1"/>
    <col min="8" max="8" width="9" style="174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5" width="9.25" bestFit="1" customWidth="1"/>
    <col min="16" max="16" width="10.7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10" customFormat="1" ht="17.25" thickBot="1" x14ac:dyDescent="0.35">
      <c r="D1" s="211"/>
      <c r="E1" s="212"/>
      <c r="G1" s="260" t="s">
        <v>166</v>
      </c>
      <c r="H1" s="260"/>
    </row>
    <row r="2" spans="1:20" s="108" customFormat="1" ht="17.25" thickBot="1" x14ac:dyDescent="0.35">
      <c r="C2" s="184" t="s">
        <v>187</v>
      </c>
      <c r="D2" s="213" t="s">
        <v>0</v>
      </c>
      <c r="E2" s="214" t="s">
        <v>1</v>
      </c>
      <c r="F2" s="108" t="s">
        <v>169</v>
      </c>
      <c r="G2" s="106" t="s">
        <v>170</v>
      </c>
      <c r="H2" s="214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78" customFormat="1" x14ac:dyDescent="0.3">
      <c r="A3" s="261">
        <v>2023</v>
      </c>
      <c r="B3" s="178" t="s">
        <v>75</v>
      </c>
      <c r="C3" s="179">
        <v>8340000</v>
      </c>
      <c r="D3" s="179">
        <v>0</v>
      </c>
      <c r="E3" s="179">
        <v>2500000</v>
      </c>
      <c r="F3" s="179"/>
      <c r="G3" s="179"/>
      <c r="H3" s="179"/>
      <c r="I3" s="179">
        <v>300000</v>
      </c>
      <c r="J3" s="179">
        <v>100000</v>
      </c>
      <c r="K3" s="179">
        <v>450000</v>
      </c>
      <c r="L3" s="179">
        <v>100000</v>
      </c>
      <c r="M3" s="179">
        <v>170000</v>
      </c>
      <c r="N3" s="179">
        <v>0</v>
      </c>
      <c r="O3" s="179">
        <v>100000</v>
      </c>
      <c r="P3" s="179">
        <v>0</v>
      </c>
      <c r="Q3" s="179">
        <v>3300000</v>
      </c>
      <c r="R3" s="179">
        <v>1300000</v>
      </c>
      <c r="S3" s="179">
        <f t="shared" ref="S3:S34" si="0">SUM(D3:R3)</f>
        <v>8320000</v>
      </c>
      <c r="T3" s="180">
        <f xml:space="preserve"> C3 - S3</f>
        <v>20000</v>
      </c>
    </row>
    <row r="4" spans="1:20" s="172" customFormat="1" x14ac:dyDescent="0.3">
      <c r="A4" s="262"/>
      <c r="B4" s="172" t="s">
        <v>76</v>
      </c>
      <c r="C4" s="173"/>
      <c r="D4" s="173">
        <v>0</v>
      </c>
      <c r="E4" s="173">
        <v>2500000</v>
      </c>
      <c r="F4" s="173"/>
      <c r="G4" s="173"/>
      <c r="H4" s="173"/>
      <c r="I4" s="173">
        <v>300000</v>
      </c>
      <c r="J4" s="173">
        <v>100000</v>
      </c>
      <c r="K4" s="173">
        <v>450000</v>
      </c>
      <c r="L4" s="173">
        <v>100000</v>
      </c>
      <c r="M4" s="173">
        <v>170000</v>
      </c>
      <c r="N4" s="173">
        <v>0</v>
      </c>
      <c r="O4" s="173">
        <v>100000</v>
      </c>
      <c r="P4" s="173">
        <v>0</v>
      </c>
      <c r="Q4" s="173">
        <v>3500000</v>
      </c>
      <c r="R4" s="173">
        <v>0</v>
      </c>
      <c r="S4" s="173">
        <f t="shared" si="0"/>
        <v>7220000</v>
      </c>
    </row>
    <row r="5" spans="1:20" s="181" customFormat="1" x14ac:dyDescent="0.3">
      <c r="A5" s="262"/>
      <c r="B5" s="181" t="s">
        <v>77</v>
      </c>
      <c r="C5" s="182"/>
      <c r="D5" s="182">
        <v>650000</v>
      </c>
      <c r="E5" s="182">
        <v>2500000</v>
      </c>
      <c r="F5" s="182"/>
      <c r="G5" s="182"/>
      <c r="H5" s="182"/>
      <c r="I5" s="182">
        <v>300000</v>
      </c>
      <c r="J5" s="182">
        <v>100000</v>
      </c>
      <c r="K5" s="182">
        <v>450000</v>
      </c>
      <c r="L5" s="182">
        <v>100000</v>
      </c>
      <c r="M5" s="182">
        <v>170000</v>
      </c>
      <c r="N5" s="182">
        <v>0</v>
      </c>
      <c r="O5" s="182">
        <v>100000</v>
      </c>
      <c r="P5" s="182">
        <v>0</v>
      </c>
      <c r="Q5" s="182">
        <v>2500000</v>
      </c>
      <c r="R5" s="182">
        <v>0</v>
      </c>
      <c r="S5" s="182">
        <f t="shared" si="0"/>
        <v>6870000</v>
      </c>
    </row>
    <row r="6" spans="1:20" s="172" customFormat="1" x14ac:dyDescent="0.3">
      <c r="A6" s="262"/>
      <c r="B6" s="172" t="s">
        <v>78</v>
      </c>
      <c r="C6" s="173"/>
      <c r="D6" s="173">
        <v>1885000</v>
      </c>
      <c r="E6" s="173">
        <v>500000</v>
      </c>
      <c r="F6" s="173"/>
      <c r="G6" s="173"/>
      <c r="H6" s="173"/>
      <c r="I6" s="173">
        <v>500000</v>
      </c>
      <c r="J6" s="173">
        <v>100000</v>
      </c>
      <c r="K6" s="173">
        <v>450000</v>
      </c>
      <c r="L6" s="173">
        <v>100000</v>
      </c>
      <c r="M6" s="173">
        <v>170000</v>
      </c>
      <c r="N6" s="173">
        <v>0</v>
      </c>
      <c r="O6" s="173">
        <v>100000</v>
      </c>
      <c r="P6" s="173">
        <v>0</v>
      </c>
      <c r="Q6" s="173">
        <v>2550000</v>
      </c>
      <c r="R6" s="173">
        <v>0</v>
      </c>
      <c r="S6" s="173">
        <f t="shared" si="0"/>
        <v>6355000</v>
      </c>
    </row>
    <row r="7" spans="1:20" s="172" customFormat="1" x14ac:dyDescent="0.3">
      <c r="A7" s="262"/>
      <c r="B7" s="172" t="s">
        <v>79</v>
      </c>
      <c r="C7" s="173"/>
      <c r="D7" s="173">
        <v>1000000</v>
      </c>
      <c r="E7" s="173">
        <v>100000</v>
      </c>
      <c r="F7" s="173">
        <v>420000</v>
      </c>
      <c r="G7" s="173">
        <v>100000</v>
      </c>
      <c r="H7" s="173">
        <v>400000</v>
      </c>
      <c r="I7" s="173">
        <v>500000</v>
      </c>
      <c r="J7" s="173">
        <v>100000</v>
      </c>
      <c r="K7" s="173">
        <v>630000</v>
      </c>
      <c r="L7" s="173">
        <v>100000</v>
      </c>
      <c r="M7" s="173">
        <v>170000</v>
      </c>
      <c r="N7" s="173">
        <v>0</v>
      </c>
      <c r="O7" s="173">
        <v>100000</v>
      </c>
      <c r="P7" s="173">
        <v>0</v>
      </c>
      <c r="Q7" s="173">
        <v>2800000</v>
      </c>
      <c r="R7" s="173">
        <v>400000</v>
      </c>
      <c r="S7" s="173">
        <f t="shared" si="0"/>
        <v>6820000</v>
      </c>
    </row>
    <row r="8" spans="1:20" s="172" customFormat="1" x14ac:dyDescent="0.3">
      <c r="A8" s="262"/>
      <c r="B8" s="172" t="s">
        <v>80</v>
      </c>
      <c r="C8" s="173"/>
      <c r="D8" s="173">
        <v>1000000</v>
      </c>
      <c r="E8" s="173">
        <v>1000000</v>
      </c>
      <c r="F8" s="173">
        <v>420000</v>
      </c>
      <c r="G8" s="173">
        <v>750000</v>
      </c>
      <c r="H8" s="173">
        <v>500000</v>
      </c>
      <c r="I8" s="173">
        <v>500000</v>
      </c>
      <c r="J8" s="173">
        <v>100000</v>
      </c>
      <c r="K8" s="173">
        <v>630000</v>
      </c>
      <c r="L8" s="173">
        <v>100000</v>
      </c>
      <c r="M8" s="173">
        <v>170000</v>
      </c>
      <c r="N8" s="173">
        <v>0</v>
      </c>
      <c r="O8" s="173">
        <v>100000</v>
      </c>
      <c r="P8" s="173">
        <v>0</v>
      </c>
      <c r="Q8" s="173">
        <v>2900000</v>
      </c>
      <c r="R8" s="173">
        <v>0</v>
      </c>
      <c r="S8" s="173">
        <f t="shared" si="0"/>
        <v>8170000</v>
      </c>
    </row>
    <row r="9" spans="1:20" s="172" customFormat="1" x14ac:dyDescent="0.3">
      <c r="A9" s="262"/>
      <c r="B9" s="172" t="s">
        <v>81</v>
      </c>
      <c r="C9" s="173"/>
      <c r="D9" s="173">
        <v>1000000</v>
      </c>
      <c r="E9" s="173">
        <v>1000000</v>
      </c>
      <c r="F9" s="173">
        <v>420000</v>
      </c>
      <c r="G9" s="173">
        <v>750000</v>
      </c>
      <c r="H9" s="173">
        <v>500000</v>
      </c>
      <c r="I9" s="173">
        <v>500000</v>
      </c>
      <c r="J9" s="173">
        <v>100000</v>
      </c>
      <c r="K9" s="173">
        <v>630000</v>
      </c>
      <c r="L9" s="173">
        <v>100000</v>
      </c>
      <c r="M9" s="173">
        <v>170000</v>
      </c>
      <c r="N9" s="173">
        <v>0</v>
      </c>
      <c r="O9" s="173">
        <v>100000</v>
      </c>
      <c r="P9" s="173">
        <v>0</v>
      </c>
      <c r="Q9" s="173">
        <v>2000000</v>
      </c>
      <c r="R9" s="173">
        <v>0</v>
      </c>
      <c r="S9" s="173">
        <f t="shared" si="0"/>
        <v>7270000</v>
      </c>
    </row>
    <row r="10" spans="1:20" s="172" customFormat="1" x14ac:dyDescent="0.3">
      <c r="A10" s="262"/>
      <c r="B10" s="172" t="s">
        <v>82</v>
      </c>
      <c r="C10" s="173"/>
      <c r="D10" s="173">
        <v>1000000</v>
      </c>
      <c r="E10" s="173">
        <v>1000000</v>
      </c>
      <c r="F10" s="173">
        <v>420000</v>
      </c>
      <c r="G10" s="173">
        <v>750000</v>
      </c>
      <c r="H10" s="173">
        <v>500000</v>
      </c>
      <c r="I10" s="173">
        <v>500000</v>
      </c>
      <c r="J10" s="173">
        <v>100000</v>
      </c>
      <c r="K10" s="173">
        <v>630000</v>
      </c>
      <c r="L10" s="173">
        <v>100000</v>
      </c>
      <c r="M10" s="173">
        <v>170000</v>
      </c>
      <c r="N10" s="173">
        <v>0</v>
      </c>
      <c r="O10" s="173">
        <v>100000</v>
      </c>
      <c r="P10" s="173">
        <v>0</v>
      </c>
      <c r="Q10" s="173">
        <v>2000000</v>
      </c>
      <c r="R10" s="173">
        <v>0</v>
      </c>
      <c r="S10" s="173">
        <f t="shared" si="0"/>
        <v>7270000</v>
      </c>
    </row>
    <row r="11" spans="1:20" s="172" customFormat="1" x14ac:dyDescent="0.3">
      <c r="A11" s="262"/>
      <c r="B11" s="172" t="s">
        <v>83</v>
      </c>
      <c r="C11" s="173"/>
      <c r="D11" s="173">
        <v>1000000</v>
      </c>
      <c r="E11" s="173">
        <v>1000000</v>
      </c>
      <c r="F11" s="173">
        <v>420000</v>
      </c>
      <c r="G11" s="173">
        <v>400000</v>
      </c>
      <c r="H11" s="173">
        <v>100000</v>
      </c>
      <c r="I11" s="173">
        <v>400000</v>
      </c>
      <c r="J11" s="173">
        <v>100000</v>
      </c>
      <c r="K11" s="173">
        <v>630000</v>
      </c>
      <c r="L11" s="173">
        <v>100000</v>
      </c>
      <c r="M11" s="173">
        <v>150000</v>
      </c>
      <c r="N11" s="173">
        <v>0</v>
      </c>
      <c r="O11" s="173">
        <v>100000</v>
      </c>
      <c r="P11" s="173">
        <v>0</v>
      </c>
      <c r="Q11" s="173">
        <v>3000000</v>
      </c>
      <c r="R11" s="173">
        <v>3580000</v>
      </c>
      <c r="S11" s="173">
        <f t="shared" si="0"/>
        <v>10980000</v>
      </c>
    </row>
    <row r="12" spans="1:20" s="172" customFormat="1" x14ac:dyDescent="0.3">
      <c r="A12" s="262"/>
      <c r="B12" s="172" t="s">
        <v>84</v>
      </c>
      <c r="C12" s="173"/>
      <c r="D12" s="173">
        <v>0</v>
      </c>
      <c r="E12" s="173">
        <v>7000000</v>
      </c>
      <c r="F12" s="173">
        <v>420000</v>
      </c>
      <c r="G12" s="173">
        <v>400000</v>
      </c>
      <c r="H12" s="173">
        <v>100000</v>
      </c>
      <c r="I12" s="173">
        <v>400000</v>
      </c>
      <c r="J12" s="173">
        <v>100000</v>
      </c>
      <c r="K12" s="173">
        <v>630000</v>
      </c>
      <c r="L12" s="173">
        <v>100000</v>
      </c>
      <c r="M12" s="173">
        <v>1000000</v>
      </c>
      <c r="N12" s="173">
        <v>0</v>
      </c>
      <c r="O12" s="173">
        <v>100000</v>
      </c>
      <c r="P12" s="173">
        <v>0</v>
      </c>
      <c r="Q12" s="173">
        <v>3000000</v>
      </c>
      <c r="R12" s="173">
        <v>580000</v>
      </c>
      <c r="S12" s="173">
        <f t="shared" si="0"/>
        <v>13830000</v>
      </c>
      <c r="T12" s="173">
        <v>11500000</v>
      </c>
    </row>
    <row r="13" spans="1:20" s="172" customFormat="1" ht="17.25" thickBot="1" x14ac:dyDescent="0.35">
      <c r="A13" s="262"/>
      <c r="B13" s="172" t="s">
        <v>85</v>
      </c>
      <c r="C13" s="173">
        <f xml:space="preserve"> T12 + 7150000</f>
        <v>18650000</v>
      </c>
      <c r="D13" s="173">
        <v>0</v>
      </c>
      <c r="E13" s="173">
        <v>4000000</v>
      </c>
      <c r="F13" s="173">
        <v>420000</v>
      </c>
      <c r="G13" s="173">
        <v>300000</v>
      </c>
      <c r="H13" s="173">
        <v>100000</v>
      </c>
      <c r="I13" s="173">
        <v>200000</v>
      </c>
      <c r="J13" s="173">
        <v>100000</v>
      </c>
      <c r="K13" s="173">
        <v>630000</v>
      </c>
      <c r="L13" s="173">
        <v>100000</v>
      </c>
      <c r="M13" s="173">
        <v>1000000</v>
      </c>
      <c r="N13" s="173">
        <v>0</v>
      </c>
      <c r="O13" s="173">
        <v>100000</v>
      </c>
      <c r="P13" s="173">
        <v>750000</v>
      </c>
      <c r="Q13" s="301">
        <v>3000000</v>
      </c>
      <c r="R13" s="173">
        <f xml:space="preserve"> 580000 + 5400000 +700000</f>
        <v>6680000</v>
      </c>
      <c r="S13" s="173">
        <f t="shared" si="0"/>
        <v>17380000</v>
      </c>
      <c r="T13" s="302">
        <f t="shared" ref="T13:T44" si="1" xml:space="preserve"> C13 - S13</f>
        <v>1270000</v>
      </c>
    </row>
    <row r="14" spans="1:20" s="110" customFormat="1" ht="17.25" thickBot="1" x14ac:dyDescent="0.35">
      <c r="A14" s="263"/>
      <c r="B14" s="24" t="s">
        <v>86</v>
      </c>
      <c r="C14" s="240">
        <f xml:space="preserve"> T13 + 7150000</f>
        <v>8420000</v>
      </c>
      <c r="D14" s="241">
        <v>0</v>
      </c>
      <c r="E14" s="176">
        <v>1100000</v>
      </c>
      <c r="F14" s="25">
        <v>420000</v>
      </c>
      <c r="G14" s="240">
        <v>300000</v>
      </c>
      <c r="H14" s="176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15">
        <v>600000</v>
      </c>
      <c r="N14" s="25">
        <v>0</v>
      </c>
      <c r="O14" s="25">
        <v>100000</v>
      </c>
      <c r="P14" s="25">
        <v>0</v>
      </c>
      <c r="Q14" s="25">
        <v>3000000</v>
      </c>
      <c r="R14" s="83">
        <v>1580000</v>
      </c>
      <c r="S14" s="25">
        <f t="shared" si="0"/>
        <v>8230000</v>
      </c>
      <c r="T14" s="19">
        <f t="shared" si="1"/>
        <v>190000</v>
      </c>
    </row>
    <row r="15" spans="1:20" s="108" customFormat="1" ht="17.25" thickBot="1" x14ac:dyDescent="0.35">
      <c r="A15" s="261">
        <v>2024</v>
      </c>
      <c r="B15" s="108" t="s">
        <v>75</v>
      </c>
      <c r="C15" s="217">
        <f xml:space="preserve"> T14 + 7370000</f>
        <v>7560000</v>
      </c>
      <c r="D15" s="177">
        <v>0</v>
      </c>
      <c r="E15" s="176">
        <v>1100000</v>
      </c>
      <c r="F15" s="107">
        <v>420000</v>
      </c>
      <c r="G15" s="217">
        <v>300000</v>
      </c>
      <c r="H15" s="175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83">
        <v>580000</v>
      </c>
      <c r="S15" s="107">
        <f t="shared" si="0"/>
        <v>6280000</v>
      </c>
      <c r="T15" s="23">
        <f t="shared" si="1"/>
        <v>1280000</v>
      </c>
    </row>
    <row r="16" spans="1:20" s="213" customFormat="1" ht="17.25" thickBot="1" x14ac:dyDescent="0.35">
      <c r="A16" s="262"/>
      <c r="B16" s="213" t="s">
        <v>76</v>
      </c>
      <c r="C16" s="217">
        <f xml:space="preserve"> T15 + 7370000 + 2000000</f>
        <v>10650000</v>
      </c>
      <c r="D16" s="177">
        <v>0</v>
      </c>
      <c r="E16" s="176">
        <v>1100000</v>
      </c>
      <c r="F16" s="177">
        <v>420000</v>
      </c>
      <c r="G16" s="217">
        <v>300000</v>
      </c>
      <c r="H16" s="177">
        <v>100000</v>
      </c>
      <c r="I16" s="177">
        <v>200000</v>
      </c>
      <c r="J16" s="177">
        <v>100000</v>
      </c>
      <c r="K16" s="177">
        <v>630000</v>
      </c>
      <c r="L16" s="177">
        <v>100000</v>
      </c>
      <c r="M16" s="177">
        <v>150000</v>
      </c>
      <c r="N16" s="177">
        <v>0</v>
      </c>
      <c r="O16" s="177">
        <v>100000</v>
      </c>
      <c r="P16" s="177">
        <v>0</v>
      </c>
      <c r="Q16" s="25">
        <v>2500000</v>
      </c>
      <c r="R16" s="177">
        <v>580000</v>
      </c>
      <c r="S16" s="177">
        <f t="shared" si="0"/>
        <v>6280000</v>
      </c>
      <c r="T16" s="219">
        <f t="shared" si="1"/>
        <v>4370000</v>
      </c>
    </row>
    <row r="17" spans="1:20" s="216" customFormat="1" ht="17.25" thickBot="1" x14ac:dyDescent="0.35">
      <c r="A17" s="262"/>
      <c r="B17" s="216" t="s">
        <v>77</v>
      </c>
      <c r="C17" s="217">
        <f xml:space="preserve"> T16 + 7370000</f>
        <v>11740000</v>
      </c>
      <c r="D17" s="177">
        <v>0</v>
      </c>
      <c r="E17" s="176">
        <v>1100000</v>
      </c>
      <c r="F17" s="217">
        <v>420000</v>
      </c>
      <c r="G17" s="217">
        <v>300000</v>
      </c>
      <c r="H17" s="217">
        <v>100000</v>
      </c>
      <c r="I17" s="217">
        <v>200000</v>
      </c>
      <c r="J17" s="217">
        <v>100000</v>
      </c>
      <c r="K17" s="217">
        <v>630000</v>
      </c>
      <c r="L17" s="217">
        <v>100000</v>
      </c>
      <c r="M17" s="217">
        <v>150000</v>
      </c>
      <c r="N17" s="217">
        <v>0</v>
      </c>
      <c r="O17" s="217">
        <v>100000</v>
      </c>
      <c r="P17" s="217">
        <v>1000000</v>
      </c>
      <c r="Q17" s="25">
        <v>2500000</v>
      </c>
      <c r="R17" s="217">
        <f xml:space="preserve"> 580000 + 5400000</f>
        <v>5980000</v>
      </c>
      <c r="S17" s="217">
        <f t="shared" si="0"/>
        <v>12680000</v>
      </c>
      <c r="T17" s="218">
        <f t="shared" si="1"/>
        <v>-940000</v>
      </c>
    </row>
    <row r="18" spans="1:20" s="108" customFormat="1" ht="17.25" thickBot="1" x14ac:dyDescent="0.35">
      <c r="A18" s="262"/>
      <c r="B18" s="108" t="s">
        <v>78</v>
      </c>
      <c r="C18" s="217">
        <f xml:space="preserve"> T17 + 7370000</f>
        <v>6430000</v>
      </c>
      <c r="D18" s="177">
        <v>0</v>
      </c>
      <c r="E18" s="176">
        <v>1100000</v>
      </c>
      <c r="F18" s="107">
        <v>420000</v>
      </c>
      <c r="G18" s="217">
        <v>300000</v>
      </c>
      <c r="H18" s="175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83">
        <v>580000</v>
      </c>
      <c r="S18" s="107">
        <f t="shared" si="0"/>
        <v>6280000</v>
      </c>
      <c r="T18" s="18">
        <f t="shared" si="1"/>
        <v>150000</v>
      </c>
    </row>
    <row r="19" spans="1:20" s="108" customFormat="1" ht="17.25" thickBot="1" x14ac:dyDescent="0.35">
      <c r="A19" s="262"/>
      <c r="B19" s="108" t="s">
        <v>79</v>
      </c>
      <c r="C19" s="217">
        <f t="shared" ref="C15:C78" si="2" xml:space="preserve"> T18 + 7150000</f>
        <v>7300000</v>
      </c>
      <c r="D19" s="177">
        <v>0</v>
      </c>
      <c r="E19" s="176">
        <v>1100000</v>
      </c>
      <c r="F19" s="107">
        <v>420000</v>
      </c>
      <c r="G19" s="217">
        <v>300000</v>
      </c>
      <c r="H19" s="175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83">
        <v>580000</v>
      </c>
      <c r="S19" s="107">
        <f t="shared" si="0"/>
        <v>6280000</v>
      </c>
      <c r="T19" s="18">
        <f t="shared" si="1"/>
        <v>1020000</v>
      </c>
    </row>
    <row r="20" spans="1:20" s="108" customFormat="1" ht="17.25" thickBot="1" x14ac:dyDescent="0.35">
      <c r="A20" s="262"/>
      <c r="B20" s="108" t="s">
        <v>80</v>
      </c>
      <c r="C20" s="217">
        <f xml:space="preserve"> T19 + 7370000</f>
        <v>8390000</v>
      </c>
      <c r="D20" s="177">
        <v>0</v>
      </c>
      <c r="E20" s="176">
        <v>1100000</v>
      </c>
      <c r="F20" s="107">
        <v>420000</v>
      </c>
      <c r="G20" s="217">
        <v>300000</v>
      </c>
      <c r="H20" s="175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83">
        <v>580000</v>
      </c>
      <c r="S20" s="107">
        <f t="shared" si="0"/>
        <v>6280000</v>
      </c>
      <c r="T20" s="18">
        <f t="shared" si="1"/>
        <v>2110000</v>
      </c>
    </row>
    <row r="21" spans="1:20" s="216" customFormat="1" ht="17.25" thickBot="1" x14ac:dyDescent="0.35">
      <c r="A21" s="262"/>
      <c r="B21" s="216" t="s">
        <v>81</v>
      </c>
      <c r="C21" s="217">
        <f xml:space="preserve"> T20 + 7370000</f>
        <v>9480000</v>
      </c>
      <c r="D21" s="177">
        <v>0</v>
      </c>
      <c r="E21" s="176">
        <v>1100000</v>
      </c>
      <c r="F21" s="217">
        <v>420000</v>
      </c>
      <c r="G21" s="217">
        <v>300000</v>
      </c>
      <c r="H21" s="217">
        <v>100000</v>
      </c>
      <c r="I21" s="217">
        <v>200000</v>
      </c>
      <c r="J21" s="217">
        <v>100000</v>
      </c>
      <c r="K21" s="217">
        <v>630000</v>
      </c>
      <c r="L21" s="217">
        <v>100000</v>
      </c>
      <c r="M21" s="217">
        <v>150000</v>
      </c>
      <c r="N21" s="217">
        <v>0</v>
      </c>
      <c r="O21" s="217">
        <v>100000</v>
      </c>
      <c r="P21" s="217">
        <v>1000000</v>
      </c>
      <c r="Q21" s="25">
        <v>2500000</v>
      </c>
      <c r="R21" s="217">
        <f xml:space="preserve"> 580000 + 5400000</f>
        <v>5980000</v>
      </c>
      <c r="S21" s="217">
        <f t="shared" si="0"/>
        <v>12680000</v>
      </c>
      <c r="T21" s="218">
        <f t="shared" si="1"/>
        <v>-3200000</v>
      </c>
    </row>
    <row r="22" spans="1:20" s="108" customFormat="1" ht="17.25" thickBot="1" x14ac:dyDescent="0.35">
      <c r="A22" s="262"/>
      <c r="B22" s="108" t="s">
        <v>82</v>
      </c>
      <c r="C22" s="217">
        <f xml:space="preserve"> T21 + 7370000</f>
        <v>4170000</v>
      </c>
      <c r="D22" s="177">
        <v>0</v>
      </c>
      <c r="E22" s="176">
        <v>1100000</v>
      </c>
      <c r="F22" s="107">
        <v>420000</v>
      </c>
      <c r="G22" s="217">
        <v>300000</v>
      </c>
      <c r="H22" s="175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83">
        <v>580000</v>
      </c>
      <c r="S22" s="107">
        <f t="shared" si="0"/>
        <v>6280000</v>
      </c>
      <c r="T22" s="18">
        <f t="shared" si="1"/>
        <v>-2110000</v>
      </c>
    </row>
    <row r="23" spans="1:20" s="108" customFormat="1" ht="17.25" thickBot="1" x14ac:dyDescent="0.35">
      <c r="A23" s="262"/>
      <c r="B23" s="108" t="s">
        <v>83</v>
      </c>
      <c r="C23" s="217">
        <f xml:space="preserve"> T22 + 7370000</f>
        <v>5260000</v>
      </c>
      <c r="D23" s="177">
        <v>0</v>
      </c>
      <c r="E23" s="176">
        <v>1100000</v>
      </c>
      <c r="F23" s="107">
        <v>420000</v>
      </c>
      <c r="G23" s="217">
        <v>300000</v>
      </c>
      <c r="H23" s="175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83">
        <v>580000</v>
      </c>
      <c r="S23" s="107">
        <f t="shared" si="0"/>
        <v>6280000</v>
      </c>
      <c r="T23" s="18">
        <f t="shared" si="1"/>
        <v>-1020000</v>
      </c>
    </row>
    <row r="24" spans="1:20" s="108" customFormat="1" ht="17.25" thickBot="1" x14ac:dyDescent="0.35">
      <c r="A24" s="262"/>
      <c r="B24" s="108" t="s">
        <v>84</v>
      </c>
      <c r="C24" s="217">
        <f xml:space="preserve"> T23 + 7370000</f>
        <v>6350000</v>
      </c>
      <c r="D24" s="177">
        <v>0</v>
      </c>
      <c r="E24" s="176">
        <v>1100000</v>
      </c>
      <c r="F24" s="107">
        <v>420000</v>
      </c>
      <c r="G24" s="217">
        <v>300000</v>
      </c>
      <c r="H24" s="175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25">
        <v>2500000</v>
      </c>
      <c r="R24" s="183">
        <v>580000</v>
      </c>
      <c r="S24" s="107">
        <f t="shared" si="0"/>
        <v>6280000</v>
      </c>
      <c r="T24" s="18">
        <f t="shared" si="1"/>
        <v>70000</v>
      </c>
    </row>
    <row r="25" spans="1:20" s="108" customFormat="1" ht="17.25" thickBot="1" x14ac:dyDescent="0.35">
      <c r="A25" s="262"/>
      <c r="B25" s="108" t="s">
        <v>85</v>
      </c>
      <c r="C25" s="217">
        <f xml:space="preserve"> T24 + 7370000</f>
        <v>7440000</v>
      </c>
      <c r="D25" s="177">
        <v>0</v>
      </c>
      <c r="E25" s="176">
        <v>1100000</v>
      </c>
      <c r="F25" s="107">
        <v>420000</v>
      </c>
      <c r="G25" s="217">
        <v>300000</v>
      </c>
      <c r="H25" s="175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1000000</v>
      </c>
      <c r="Q25" s="25">
        <v>2500000</v>
      </c>
      <c r="R25" s="183">
        <v>580000</v>
      </c>
      <c r="S25" s="107">
        <f t="shared" si="0"/>
        <v>7280000</v>
      </c>
      <c r="T25" s="18">
        <f t="shared" si="1"/>
        <v>160000</v>
      </c>
    </row>
    <row r="26" spans="1:20" s="110" customFormat="1" ht="17.25" thickBot="1" x14ac:dyDescent="0.35">
      <c r="A26" s="263"/>
      <c r="B26" s="24" t="s">
        <v>86</v>
      </c>
      <c r="C26" s="217">
        <f xml:space="preserve"> T25 + 7370000</f>
        <v>7530000</v>
      </c>
      <c r="D26" s="177">
        <v>0</v>
      </c>
      <c r="E26" s="176">
        <v>1100000</v>
      </c>
      <c r="F26" s="25">
        <v>420000</v>
      </c>
      <c r="G26" s="217">
        <v>300000</v>
      </c>
      <c r="H26" s="175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25">
        <v>2500000</v>
      </c>
      <c r="R26" s="183">
        <v>580000</v>
      </c>
      <c r="S26" s="25">
        <f t="shared" si="0"/>
        <v>6280000</v>
      </c>
      <c r="T26" s="19">
        <f t="shared" si="1"/>
        <v>1250000</v>
      </c>
    </row>
    <row r="27" spans="1:20" ht="17.25" thickBot="1" x14ac:dyDescent="0.35">
      <c r="A27" s="261">
        <v>2025</v>
      </c>
      <c r="B27" t="s">
        <v>75</v>
      </c>
      <c r="C27" s="217">
        <f t="shared" ref="C27:C90" si="3" xml:space="preserve"> T26 + 7370000</f>
        <v>8620000</v>
      </c>
      <c r="D27" s="177">
        <v>0</v>
      </c>
      <c r="E27" s="176">
        <v>1100000</v>
      </c>
      <c r="F27" s="107">
        <v>420000</v>
      </c>
      <c r="G27" s="217">
        <v>300000</v>
      </c>
      <c r="H27" s="175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25">
        <v>2500000</v>
      </c>
      <c r="R27" s="183">
        <v>580000</v>
      </c>
      <c r="S27" s="1">
        <f t="shared" si="0"/>
        <v>6280000</v>
      </c>
      <c r="T27" s="23">
        <f t="shared" si="1"/>
        <v>2340000</v>
      </c>
    </row>
    <row r="28" spans="1:20" ht="17.25" thickBot="1" x14ac:dyDescent="0.35">
      <c r="A28" s="262"/>
      <c r="B28" t="s">
        <v>76</v>
      </c>
      <c r="C28" s="217">
        <f t="shared" si="3"/>
        <v>9710000</v>
      </c>
      <c r="D28" s="177">
        <v>0</v>
      </c>
      <c r="E28" s="176">
        <v>1100000</v>
      </c>
      <c r="F28" s="107">
        <v>420000</v>
      </c>
      <c r="G28" s="217">
        <v>300000</v>
      </c>
      <c r="H28" s="175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25">
        <v>2500000</v>
      </c>
      <c r="R28" s="183">
        <v>580000</v>
      </c>
      <c r="S28" s="1">
        <f t="shared" si="0"/>
        <v>6280000</v>
      </c>
      <c r="T28" s="18">
        <f t="shared" si="1"/>
        <v>3430000</v>
      </c>
    </row>
    <row r="29" spans="1:20" ht="17.25" thickBot="1" x14ac:dyDescent="0.35">
      <c r="A29" s="262"/>
      <c r="B29" t="s">
        <v>77</v>
      </c>
      <c r="C29" s="217">
        <f t="shared" si="3"/>
        <v>10800000</v>
      </c>
      <c r="D29" s="177">
        <v>0</v>
      </c>
      <c r="E29" s="176">
        <v>1100000</v>
      </c>
      <c r="F29" s="107">
        <v>420000</v>
      </c>
      <c r="G29" s="217">
        <v>300000</v>
      </c>
      <c r="H29" s="175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25">
        <v>2500000</v>
      </c>
      <c r="R29" s="183">
        <v>580000</v>
      </c>
      <c r="S29" s="1">
        <f t="shared" si="0"/>
        <v>6280000</v>
      </c>
      <c r="T29" s="18">
        <f t="shared" si="1"/>
        <v>4520000</v>
      </c>
    </row>
    <row r="30" spans="1:20" ht="17.25" thickBot="1" x14ac:dyDescent="0.35">
      <c r="A30" s="262"/>
      <c r="B30" t="s">
        <v>78</v>
      </c>
      <c r="C30" s="217">
        <f t="shared" si="3"/>
        <v>11890000</v>
      </c>
      <c r="D30" s="177">
        <v>0</v>
      </c>
      <c r="E30" s="176">
        <v>1100000</v>
      </c>
      <c r="F30" s="107">
        <v>420000</v>
      </c>
      <c r="G30" s="217">
        <v>300000</v>
      </c>
      <c r="H30" s="175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25">
        <v>2500000</v>
      </c>
      <c r="R30" s="183">
        <v>580000</v>
      </c>
      <c r="S30" s="1">
        <f t="shared" si="0"/>
        <v>6280000</v>
      </c>
      <c r="T30" s="18">
        <f t="shared" si="1"/>
        <v>5610000</v>
      </c>
    </row>
    <row r="31" spans="1:20" ht="17.25" thickBot="1" x14ac:dyDescent="0.35">
      <c r="A31" s="262"/>
      <c r="B31" t="s">
        <v>79</v>
      </c>
      <c r="C31" s="217">
        <f t="shared" si="3"/>
        <v>12980000</v>
      </c>
      <c r="D31" s="177">
        <v>0</v>
      </c>
      <c r="E31" s="176">
        <v>1100000</v>
      </c>
      <c r="F31" s="107">
        <v>420000</v>
      </c>
      <c r="G31" s="217">
        <v>300000</v>
      </c>
      <c r="H31" s="175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25">
        <v>2500000</v>
      </c>
      <c r="R31" s="183">
        <v>580000</v>
      </c>
      <c r="S31" s="1">
        <f t="shared" si="0"/>
        <v>6280000</v>
      </c>
      <c r="T31" s="18">
        <f t="shared" si="1"/>
        <v>6700000</v>
      </c>
    </row>
    <row r="32" spans="1:20" ht="17.25" thickBot="1" x14ac:dyDescent="0.35">
      <c r="A32" s="262"/>
      <c r="B32" t="s">
        <v>80</v>
      </c>
      <c r="C32" s="217">
        <f t="shared" si="3"/>
        <v>14070000</v>
      </c>
      <c r="D32" s="177">
        <v>0</v>
      </c>
      <c r="E32" s="176">
        <v>1100000</v>
      </c>
      <c r="F32" s="107">
        <v>420000</v>
      </c>
      <c r="G32" s="217">
        <v>300000</v>
      </c>
      <c r="H32" s="175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25">
        <v>2500000</v>
      </c>
      <c r="R32" s="183">
        <v>580000</v>
      </c>
      <c r="S32" s="1">
        <f t="shared" si="0"/>
        <v>6280000</v>
      </c>
      <c r="T32" s="18">
        <f t="shared" si="1"/>
        <v>7790000</v>
      </c>
    </row>
    <row r="33" spans="1:20" ht="17.25" thickBot="1" x14ac:dyDescent="0.35">
      <c r="A33" s="262"/>
      <c r="B33" t="s">
        <v>81</v>
      </c>
      <c r="C33" s="217">
        <f t="shared" si="3"/>
        <v>15160000</v>
      </c>
      <c r="D33" s="177">
        <v>0</v>
      </c>
      <c r="E33" s="176">
        <v>1100000</v>
      </c>
      <c r="F33" s="107">
        <v>420000</v>
      </c>
      <c r="G33" s="217">
        <v>300000</v>
      </c>
      <c r="H33" s="175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25">
        <v>2500000</v>
      </c>
      <c r="R33" s="183">
        <v>580000</v>
      </c>
      <c r="S33" s="1">
        <f t="shared" si="0"/>
        <v>6280000</v>
      </c>
      <c r="T33" s="18">
        <f t="shared" si="1"/>
        <v>8880000</v>
      </c>
    </row>
    <row r="34" spans="1:20" ht="17.25" thickBot="1" x14ac:dyDescent="0.35">
      <c r="A34" s="262"/>
      <c r="B34" t="s">
        <v>82</v>
      </c>
      <c r="C34" s="217">
        <f t="shared" si="3"/>
        <v>16250000</v>
      </c>
      <c r="D34" s="177">
        <v>0</v>
      </c>
      <c r="E34" s="176">
        <v>1100000</v>
      </c>
      <c r="F34" s="107">
        <v>420000</v>
      </c>
      <c r="G34" s="217">
        <v>300000</v>
      </c>
      <c r="H34" s="175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25">
        <v>2500000</v>
      </c>
      <c r="R34" s="183">
        <v>580000</v>
      </c>
      <c r="S34" s="1">
        <f t="shared" si="0"/>
        <v>6280000</v>
      </c>
      <c r="T34" s="18">
        <f t="shared" si="1"/>
        <v>9970000</v>
      </c>
    </row>
    <row r="35" spans="1:20" s="111" customFormat="1" ht="17.25" thickBot="1" x14ac:dyDescent="0.35">
      <c r="A35" s="262"/>
      <c r="B35" s="111" t="s">
        <v>83</v>
      </c>
      <c r="C35" s="217">
        <f t="shared" si="3"/>
        <v>17340000</v>
      </c>
      <c r="D35" s="177">
        <v>0</v>
      </c>
      <c r="E35" s="176">
        <v>1100000</v>
      </c>
      <c r="F35" s="113">
        <v>420000</v>
      </c>
      <c r="G35" s="217">
        <v>300000</v>
      </c>
      <c r="H35" s="175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25">
        <v>2500000</v>
      </c>
      <c r="R35" s="183">
        <v>580000</v>
      </c>
      <c r="S35" s="112">
        <f t="shared" ref="S35:S66" si="4">SUM(D35:R35)</f>
        <v>6280000</v>
      </c>
      <c r="T35" s="114">
        <f t="shared" si="1"/>
        <v>11060000</v>
      </c>
    </row>
    <row r="36" spans="1:20" ht="17.25" thickBot="1" x14ac:dyDescent="0.35">
      <c r="A36" s="262"/>
      <c r="B36" t="s">
        <v>84</v>
      </c>
      <c r="C36" s="217">
        <f t="shared" si="3"/>
        <v>18430000</v>
      </c>
      <c r="D36" s="177">
        <v>0</v>
      </c>
      <c r="E36" s="176">
        <v>1100000</v>
      </c>
      <c r="F36" s="107">
        <v>420000</v>
      </c>
      <c r="G36" s="217">
        <v>300000</v>
      </c>
      <c r="H36" s="175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25">
        <v>2500000</v>
      </c>
      <c r="R36" s="183">
        <v>580000</v>
      </c>
      <c r="S36" s="1">
        <f t="shared" si="4"/>
        <v>6280000</v>
      </c>
      <c r="T36" s="18">
        <f t="shared" si="1"/>
        <v>12150000</v>
      </c>
    </row>
    <row r="37" spans="1:20" ht="17.25" thickBot="1" x14ac:dyDescent="0.35">
      <c r="A37" s="262"/>
      <c r="B37" t="s">
        <v>85</v>
      </c>
      <c r="C37" s="217">
        <f t="shared" si="3"/>
        <v>19520000</v>
      </c>
      <c r="D37" s="177">
        <v>0</v>
      </c>
      <c r="E37" s="176">
        <v>1100000</v>
      </c>
      <c r="F37" s="107">
        <v>420000</v>
      </c>
      <c r="G37" s="217">
        <v>300000</v>
      </c>
      <c r="H37" s="175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25">
        <v>2500000</v>
      </c>
      <c r="R37" s="183">
        <v>580000</v>
      </c>
      <c r="S37" s="1">
        <f t="shared" si="4"/>
        <v>6280000</v>
      </c>
      <c r="T37" s="18">
        <f t="shared" si="1"/>
        <v>13240000</v>
      </c>
    </row>
    <row r="38" spans="1:20" ht="17.25" thickBot="1" x14ac:dyDescent="0.35">
      <c r="A38" s="263"/>
      <c r="B38" s="24" t="s">
        <v>86</v>
      </c>
      <c r="C38" s="217">
        <f t="shared" si="3"/>
        <v>20610000</v>
      </c>
      <c r="D38" s="177">
        <v>0</v>
      </c>
      <c r="E38" s="176">
        <v>1100000</v>
      </c>
      <c r="F38" s="107">
        <v>420000</v>
      </c>
      <c r="G38" s="217">
        <v>300000</v>
      </c>
      <c r="H38" s="175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25">
        <v>2500000</v>
      </c>
      <c r="R38" s="183">
        <v>580000</v>
      </c>
      <c r="S38" s="25">
        <f t="shared" si="4"/>
        <v>6280000</v>
      </c>
      <c r="T38" s="19">
        <f t="shared" si="1"/>
        <v>14330000</v>
      </c>
    </row>
    <row r="39" spans="1:20" ht="17.25" thickBot="1" x14ac:dyDescent="0.35">
      <c r="A39" s="261">
        <v>2026</v>
      </c>
      <c r="B39" t="s">
        <v>75</v>
      </c>
      <c r="C39" s="217">
        <f t="shared" si="3"/>
        <v>21700000</v>
      </c>
      <c r="D39" s="177">
        <v>0</v>
      </c>
      <c r="E39" s="176">
        <v>1100000</v>
      </c>
      <c r="F39" s="107">
        <v>420000</v>
      </c>
      <c r="G39" s="217">
        <v>300000</v>
      </c>
      <c r="H39" s="175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25">
        <v>2500000</v>
      </c>
      <c r="R39" s="107">
        <v>0</v>
      </c>
      <c r="S39" s="1">
        <f t="shared" si="4"/>
        <v>5700000</v>
      </c>
      <c r="T39" s="23">
        <f t="shared" si="1"/>
        <v>16000000</v>
      </c>
    </row>
    <row r="40" spans="1:20" s="20" customFormat="1" ht="17.25" thickBot="1" x14ac:dyDescent="0.35">
      <c r="A40" s="262"/>
      <c r="B40" s="20" t="s">
        <v>76</v>
      </c>
      <c r="C40" s="217">
        <f t="shared" si="3"/>
        <v>23370000</v>
      </c>
      <c r="D40" s="177">
        <v>0</v>
      </c>
      <c r="E40" s="176">
        <v>1100000</v>
      </c>
      <c r="F40" s="107">
        <v>420000</v>
      </c>
      <c r="G40" s="217">
        <v>300000</v>
      </c>
      <c r="H40" s="175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25">
        <v>2500000</v>
      </c>
      <c r="R40" s="107">
        <v>0</v>
      </c>
      <c r="S40" s="21">
        <f t="shared" si="4"/>
        <v>5700000</v>
      </c>
      <c r="T40" s="22">
        <f t="shared" si="1"/>
        <v>17670000</v>
      </c>
    </row>
    <row r="41" spans="1:20" s="79" customFormat="1" ht="17.25" thickBot="1" x14ac:dyDescent="0.35">
      <c r="A41" s="262"/>
      <c r="B41" s="79" t="s">
        <v>77</v>
      </c>
      <c r="C41" s="217">
        <f t="shared" si="3"/>
        <v>25040000</v>
      </c>
      <c r="D41" s="177">
        <v>0</v>
      </c>
      <c r="E41" s="176">
        <v>1100000</v>
      </c>
      <c r="F41" s="107">
        <v>420000</v>
      </c>
      <c r="G41" s="217">
        <v>300000</v>
      </c>
      <c r="H41" s="175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25">
        <v>2500000</v>
      </c>
      <c r="R41" s="107">
        <v>0</v>
      </c>
      <c r="S41" s="80">
        <f t="shared" si="4"/>
        <v>5700000</v>
      </c>
      <c r="T41" s="81">
        <f t="shared" si="1"/>
        <v>19340000</v>
      </c>
    </row>
    <row r="42" spans="1:20" s="79" customFormat="1" ht="17.25" thickBot="1" x14ac:dyDescent="0.35">
      <c r="A42" s="262"/>
      <c r="B42" s="79" t="s">
        <v>78</v>
      </c>
      <c r="C42" s="217">
        <f t="shared" si="3"/>
        <v>26710000</v>
      </c>
      <c r="D42" s="177">
        <v>0</v>
      </c>
      <c r="E42" s="176">
        <v>1100000</v>
      </c>
      <c r="F42" s="107">
        <v>420000</v>
      </c>
      <c r="G42" s="217">
        <v>300000</v>
      </c>
      <c r="H42" s="175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25">
        <v>2500000</v>
      </c>
      <c r="R42" s="107">
        <v>0</v>
      </c>
      <c r="S42" s="80">
        <f t="shared" si="4"/>
        <v>5700000</v>
      </c>
      <c r="T42" s="81">
        <f t="shared" si="1"/>
        <v>21010000</v>
      </c>
    </row>
    <row r="43" spans="1:20" s="79" customFormat="1" ht="17.25" thickBot="1" x14ac:dyDescent="0.35">
      <c r="A43" s="262"/>
      <c r="B43" s="79" t="s">
        <v>79</v>
      </c>
      <c r="C43" s="217">
        <f t="shared" si="3"/>
        <v>28380000</v>
      </c>
      <c r="D43" s="177">
        <v>0</v>
      </c>
      <c r="E43" s="176">
        <v>1100000</v>
      </c>
      <c r="F43" s="107">
        <v>420000</v>
      </c>
      <c r="G43" s="217">
        <v>300000</v>
      </c>
      <c r="H43" s="175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25">
        <v>2500000</v>
      </c>
      <c r="R43" s="107">
        <v>0</v>
      </c>
      <c r="S43" s="80">
        <f t="shared" si="4"/>
        <v>5700000</v>
      </c>
      <c r="T43" s="81">
        <f t="shared" si="1"/>
        <v>22680000</v>
      </c>
    </row>
    <row r="44" spans="1:20" s="79" customFormat="1" ht="17.25" thickBot="1" x14ac:dyDescent="0.35">
      <c r="A44" s="262"/>
      <c r="B44" s="79" t="s">
        <v>80</v>
      </c>
      <c r="C44" s="217">
        <f t="shared" si="3"/>
        <v>30050000</v>
      </c>
      <c r="D44" s="177">
        <v>0</v>
      </c>
      <c r="E44" s="176">
        <v>1100000</v>
      </c>
      <c r="F44" s="107">
        <v>420000</v>
      </c>
      <c r="G44" s="217">
        <v>300000</v>
      </c>
      <c r="H44" s="175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25">
        <v>2500000</v>
      </c>
      <c r="R44" s="107">
        <v>0</v>
      </c>
      <c r="S44" s="80">
        <f t="shared" si="4"/>
        <v>5700000</v>
      </c>
      <c r="T44" s="81">
        <f t="shared" si="1"/>
        <v>24350000</v>
      </c>
    </row>
    <row r="45" spans="1:20" s="79" customFormat="1" ht="17.25" thickBot="1" x14ac:dyDescent="0.35">
      <c r="A45" s="262"/>
      <c r="B45" s="79" t="s">
        <v>81</v>
      </c>
      <c r="C45" s="217">
        <f t="shared" si="3"/>
        <v>31720000</v>
      </c>
      <c r="D45" s="177">
        <v>0</v>
      </c>
      <c r="E45" s="176">
        <v>1100000</v>
      </c>
      <c r="F45" s="107">
        <v>420000</v>
      </c>
      <c r="G45" s="217">
        <v>300000</v>
      </c>
      <c r="H45" s="175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25">
        <v>2500000</v>
      </c>
      <c r="R45" s="107">
        <v>0</v>
      </c>
      <c r="S45" s="80">
        <f t="shared" si="4"/>
        <v>5700000</v>
      </c>
      <c r="T45" s="81">
        <f t="shared" ref="T45:T76" si="5" xml:space="preserve"> C45 - S45</f>
        <v>26020000</v>
      </c>
    </row>
    <row r="46" spans="1:20" s="79" customFormat="1" ht="17.25" thickBot="1" x14ac:dyDescent="0.35">
      <c r="A46" s="262"/>
      <c r="B46" s="79" t="s">
        <v>82</v>
      </c>
      <c r="C46" s="217">
        <f t="shared" si="3"/>
        <v>33390000</v>
      </c>
      <c r="D46" s="177">
        <v>0</v>
      </c>
      <c r="E46" s="176">
        <v>1100000</v>
      </c>
      <c r="F46" s="107">
        <v>420000</v>
      </c>
      <c r="G46" s="217">
        <v>300000</v>
      </c>
      <c r="H46" s="175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25">
        <v>2500000</v>
      </c>
      <c r="R46" s="107">
        <v>0</v>
      </c>
      <c r="S46" s="80">
        <f t="shared" si="4"/>
        <v>5700000</v>
      </c>
      <c r="T46" s="81">
        <f t="shared" si="5"/>
        <v>27690000</v>
      </c>
    </row>
    <row r="47" spans="1:20" s="79" customFormat="1" ht="17.25" thickBot="1" x14ac:dyDescent="0.35">
      <c r="A47" s="262"/>
      <c r="B47" s="79" t="s">
        <v>83</v>
      </c>
      <c r="C47" s="217">
        <f t="shared" si="3"/>
        <v>35060000</v>
      </c>
      <c r="D47" s="177">
        <v>0</v>
      </c>
      <c r="E47" s="176">
        <v>1100000</v>
      </c>
      <c r="F47" s="107">
        <v>420000</v>
      </c>
      <c r="G47" s="217">
        <v>300000</v>
      </c>
      <c r="H47" s="175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25">
        <v>2500000</v>
      </c>
      <c r="R47" s="107">
        <v>0</v>
      </c>
      <c r="S47" s="80">
        <f t="shared" si="4"/>
        <v>5700000</v>
      </c>
      <c r="T47" s="81">
        <f t="shared" si="5"/>
        <v>29360000</v>
      </c>
    </row>
    <row r="48" spans="1:20" s="79" customFormat="1" ht="17.25" thickBot="1" x14ac:dyDescent="0.35">
      <c r="A48" s="262"/>
      <c r="B48" s="79" t="s">
        <v>84</v>
      </c>
      <c r="C48" s="217">
        <f t="shared" si="3"/>
        <v>36730000</v>
      </c>
      <c r="D48" s="177">
        <v>0</v>
      </c>
      <c r="E48" s="176">
        <v>1100000</v>
      </c>
      <c r="F48" s="107">
        <v>420000</v>
      </c>
      <c r="G48" s="217">
        <v>300000</v>
      </c>
      <c r="H48" s="175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25">
        <v>2500000</v>
      </c>
      <c r="R48" s="107">
        <v>0</v>
      </c>
      <c r="S48" s="80">
        <f t="shared" si="4"/>
        <v>5700000</v>
      </c>
      <c r="T48" s="81">
        <f t="shared" si="5"/>
        <v>31030000</v>
      </c>
    </row>
    <row r="49" spans="1:20" s="79" customFormat="1" ht="17.25" thickBot="1" x14ac:dyDescent="0.35">
      <c r="A49" s="262"/>
      <c r="B49" s="79" t="s">
        <v>85</v>
      </c>
      <c r="C49" s="217">
        <f t="shared" si="3"/>
        <v>38400000</v>
      </c>
      <c r="D49" s="177">
        <v>0</v>
      </c>
      <c r="E49" s="176">
        <v>1100000</v>
      </c>
      <c r="F49" s="107">
        <v>420000</v>
      </c>
      <c r="G49" s="217">
        <v>300000</v>
      </c>
      <c r="H49" s="175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25">
        <v>2500000</v>
      </c>
      <c r="R49" s="107">
        <v>0</v>
      </c>
      <c r="S49" s="80">
        <f t="shared" si="4"/>
        <v>5700000</v>
      </c>
      <c r="T49" s="81">
        <f t="shared" si="5"/>
        <v>32700000</v>
      </c>
    </row>
    <row r="50" spans="1:20" s="85" customFormat="1" ht="17.25" thickBot="1" x14ac:dyDescent="0.35">
      <c r="A50" s="263"/>
      <c r="B50" s="82" t="s">
        <v>86</v>
      </c>
      <c r="C50" s="217">
        <f t="shared" si="3"/>
        <v>40070000</v>
      </c>
      <c r="D50" s="177">
        <v>0</v>
      </c>
      <c r="E50" s="176">
        <v>1100000</v>
      </c>
      <c r="F50" s="107">
        <v>420000</v>
      </c>
      <c r="G50" s="217">
        <v>300000</v>
      </c>
      <c r="H50" s="175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25">
        <v>2500000</v>
      </c>
      <c r="R50" s="107">
        <v>0</v>
      </c>
      <c r="S50" s="83">
        <f t="shared" si="4"/>
        <v>5700000</v>
      </c>
      <c r="T50" s="84">
        <f t="shared" si="5"/>
        <v>34370000</v>
      </c>
    </row>
    <row r="51" spans="1:20" s="79" customFormat="1" ht="17.25" thickBot="1" x14ac:dyDescent="0.35">
      <c r="A51" s="264">
        <v>2027</v>
      </c>
      <c r="B51" s="79" t="s">
        <v>75</v>
      </c>
      <c r="C51" s="217">
        <f t="shared" si="3"/>
        <v>41740000</v>
      </c>
      <c r="D51" s="177">
        <v>0</v>
      </c>
      <c r="E51" s="176">
        <v>1100000</v>
      </c>
      <c r="F51" s="107">
        <v>420000</v>
      </c>
      <c r="G51" s="217">
        <v>300000</v>
      </c>
      <c r="H51" s="175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25">
        <v>2500000</v>
      </c>
      <c r="R51" s="107">
        <v>0</v>
      </c>
      <c r="S51" s="80">
        <f t="shared" si="4"/>
        <v>5700000</v>
      </c>
      <c r="T51" s="86">
        <f t="shared" si="5"/>
        <v>36040000</v>
      </c>
    </row>
    <row r="52" spans="1:20" s="79" customFormat="1" ht="17.25" thickBot="1" x14ac:dyDescent="0.35">
      <c r="A52" s="265"/>
      <c r="B52" s="79" t="s">
        <v>76</v>
      </c>
      <c r="C52" s="217">
        <f t="shared" si="3"/>
        <v>43410000</v>
      </c>
      <c r="D52" s="177">
        <v>0</v>
      </c>
      <c r="E52" s="176">
        <v>1100000</v>
      </c>
      <c r="F52" s="107">
        <v>420000</v>
      </c>
      <c r="G52" s="217">
        <v>300000</v>
      </c>
      <c r="H52" s="175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25">
        <v>2500000</v>
      </c>
      <c r="R52" s="107">
        <v>0</v>
      </c>
      <c r="S52" s="80">
        <f t="shared" si="4"/>
        <v>5700000</v>
      </c>
      <c r="T52" s="81">
        <f t="shared" si="5"/>
        <v>37710000</v>
      </c>
    </row>
    <row r="53" spans="1:20" s="79" customFormat="1" ht="17.25" thickBot="1" x14ac:dyDescent="0.35">
      <c r="A53" s="265"/>
      <c r="B53" s="79" t="s">
        <v>77</v>
      </c>
      <c r="C53" s="217">
        <f t="shared" si="3"/>
        <v>45080000</v>
      </c>
      <c r="D53" s="177">
        <v>0</v>
      </c>
      <c r="E53" s="176">
        <v>1100000</v>
      </c>
      <c r="F53" s="107">
        <v>420000</v>
      </c>
      <c r="G53" s="217">
        <v>300000</v>
      </c>
      <c r="H53" s="175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25">
        <v>2500000</v>
      </c>
      <c r="R53" s="107">
        <v>0</v>
      </c>
      <c r="S53" s="80">
        <f t="shared" si="4"/>
        <v>5700000</v>
      </c>
      <c r="T53" s="81">
        <f t="shared" si="5"/>
        <v>39380000</v>
      </c>
    </row>
    <row r="54" spans="1:20" s="79" customFormat="1" ht="17.25" thickBot="1" x14ac:dyDescent="0.35">
      <c r="A54" s="265"/>
      <c r="B54" s="79" t="s">
        <v>78</v>
      </c>
      <c r="C54" s="217">
        <f t="shared" si="3"/>
        <v>46750000</v>
      </c>
      <c r="D54" s="177">
        <v>0</v>
      </c>
      <c r="E54" s="176">
        <v>1100000</v>
      </c>
      <c r="F54" s="107">
        <v>420000</v>
      </c>
      <c r="G54" s="217">
        <v>300000</v>
      </c>
      <c r="H54" s="175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25">
        <v>2500000</v>
      </c>
      <c r="R54" s="107">
        <v>0</v>
      </c>
      <c r="S54" s="80">
        <f t="shared" si="4"/>
        <v>5700000</v>
      </c>
      <c r="T54" s="81">
        <f t="shared" si="5"/>
        <v>41050000</v>
      </c>
    </row>
    <row r="55" spans="1:20" s="79" customFormat="1" ht="17.25" thickBot="1" x14ac:dyDescent="0.35">
      <c r="A55" s="265"/>
      <c r="B55" s="79" t="s">
        <v>79</v>
      </c>
      <c r="C55" s="217">
        <f t="shared" si="3"/>
        <v>48420000</v>
      </c>
      <c r="D55" s="177">
        <v>0</v>
      </c>
      <c r="E55" s="176">
        <v>1100000</v>
      </c>
      <c r="F55" s="107">
        <v>420000</v>
      </c>
      <c r="G55" s="217">
        <v>300000</v>
      </c>
      <c r="H55" s="175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25">
        <v>2500000</v>
      </c>
      <c r="R55" s="107">
        <v>0</v>
      </c>
      <c r="S55" s="80">
        <f t="shared" si="4"/>
        <v>5700000</v>
      </c>
      <c r="T55" s="81">
        <f t="shared" si="5"/>
        <v>42720000</v>
      </c>
    </row>
    <row r="56" spans="1:20" s="79" customFormat="1" ht="17.25" thickBot="1" x14ac:dyDescent="0.35">
      <c r="A56" s="265"/>
      <c r="B56" s="79" t="s">
        <v>80</v>
      </c>
      <c r="C56" s="217">
        <f t="shared" si="3"/>
        <v>50090000</v>
      </c>
      <c r="D56" s="177">
        <v>0</v>
      </c>
      <c r="E56" s="176">
        <v>1100000</v>
      </c>
      <c r="F56" s="107">
        <v>420000</v>
      </c>
      <c r="G56" s="217">
        <v>300000</v>
      </c>
      <c r="H56" s="175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25">
        <v>2500000</v>
      </c>
      <c r="R56" s="107">
        <v>0</v>
      </c>
      <c r="S56" s="80">
        <f t="shared" si="4"/>
        <v>5700000</v>
      </c>
      <c r="T56" s="81">
        <f t="shared" si="5"/>
        <v>44390000</v>
      </c>
    </row>
    <row r="57" spans="1:20" s="79" customFormat="1" ht="17.25" thickBot="1" x14ac:dyDescent="0.35">
      <c r="A57" s="265"/>
      <c r="B57" s="79" t="s">
        <v>81</v>
      </c>
      <c r="C57" s="217">
        <f t="shared" si="3"/>
        <v>51760000</v>
      </c>
      <c r="D57" s="177">
        <v>0</v>
      </c>
      <c r="E57" s="176">
        <v>1100000</v>
      </c>
      <c r="F57" s="107">
        <v>420000</v>
      </c>
      <c r="G57" s="217">
        <v>300000</v>
      </c>
      <c r="H57" s="175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25">
        <v>2500000</v>
      </c>
      <c r="R57" s="107">
        <v>0</v>
      </c>
      <c r="S57" s="80">
        <f t="shared" si="4"/>
        <v>5700000</v>
      </c>
      <c r="T57" s="81">
        <f t="shared" si="5"/>
        <v>46060000</v>
      </c>
    </row>
    <row r="58" spans="1:20" s="79" customFormat="1" ht="17.25" thickBot="1" x14ac:dyDescent="0.35">
      <c r="A58" s="265"/>
      <c r="B58" s="79" t="s">
        <v>82</v>
      </c>
      <c r="C58" s="217">
        <f t="shared" si="3"/>
        <v>53430000</v>
      </c>
      <c r="D58" s="177">
        <v>0</v>
      </c>
      <c r="E58" s="176">
        <v>1100000</v>
      </c>
      <c r="F58" s="107">
        <v>420000</v>
      </c>
      <c r="G58" s="217">
        <v>300000</v>
      </c>
      <c r="H58" s="175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25">
        <v>2500000</v>
      </c>
      <c r="R58" s="107">
        <v>0</v>
      </c>
      <c r="S58" s="80">
        <f t="shared" si="4"/>
        <v>5700000</v>
      </c>
      <c r="T58" s="81">
        <f t="shared" si="5"/>
        <v>47730000</v>
      </c>
    </row>
    <row r="59" spans="1:20" s="79" customFormat="1" ht="17.25" thickBot="1" x14ac:dyDescent="0.35">
      <c r="A59" s="265"/>
      <c r="B59" s="79" t="s">
        <v>83</v>
      </c>
      <c r="C59" s="217">
        <f t="shared" si="3"/>
        <v>55100000</v>
      </c>
      <c r="D59" s="177">
        <v>0</v>
      </c>
      <c r="E59" s="176">
        <v>1100000</v>
      </c>
      <c r="F59" s="107">
        <v>420000</v>
      </c>
      <c r="G59" s="217">
        <v>300000</v>
      </c>
      <c r="H59" s="175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25">
        <v>2500000</v>
      </c>
      <c r="R59" s="107">
        <v>0</v>
      </c>
      <c r="S59" s="80">
        <f t="shared" si="4"/>
        <v>5700000</v>
      </c>
      <c r="T59" s="81">
        <f t="shared" si="5"/>
        <v>49400000</v>
      </c>
    </row>
    <row r="60" spans="1:20" s="79" customFormat="1" ht="17.25" thickBot="1" x14ac:dyDescent="0.35">
      <c r="A60" s="265"/>
      <c r="B60" s="79" t="s">
        <v>84</v>
      </c>
      <c r="C60" s="217">
        <f t="shared" si="3"/>
        <v>56770000</v>
      </c>
      <c r="D60" s="177">
        <v>0</v>
      </c>
      <c r="E60" s="176">
        <v>1100000</v>
      </c>
      <c r="F60" s="107">
        <v>420000</v>
      </c>
      <c r="G60" s="217">
        <v>300000</v>
      </c>
      <c r="H60" s="175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25">
        <v>2500000</v>
      </c>
      <c r="R60" s="107">
        <v>0</v>
      </c>
      <c r="S60" s="80">
        <f t="shared" si="4"/>
        <v>5700000</v>
      </c>
      <c r="T60" s="81">
        <f t="shared" si="5"/>
        <v>51070000</v>
      </c>
    </row>
    <row r="61" spans="1:20" s="79" customFormat="1" ht="17.25" thickBot="1" x14ac:dyDescent="0.35">
      <c r="A61" s="265"/>
      <c r="B61" s="79" t="s">
        <v>85</v>
      </c>
      <c r="C61" s="217">
        <f t="shared" si="3"/>
        <v>58440000</v>
      </c>
      <c r="D61" s="177">
        <v>0</v>
      </c>
      <c r="E61" s="176">
        <v>1100000</v>
      </c>
      <c r="F61" s="107">
        <v>420000</v>
      </c>
      <c r="G61" s="217">
        <v>300000</v>
      </c>
      <c r="H61" s="175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25">
        <v>2500000</v>
      </c>
      <c r="R61" s="107">
        <v>0</v>
      </c>
      <c r="S61" s="80">
        <f t="shared" si="4"/>
        <v>5700000</v>
      </c>
      <c r="T61" s="81">
        <f t="shared" si="5"/>
        <v>52740000</v>
      </c>
    </row>
    <row r="62" spans="1:20" s="85" customFormat="1" ht="17.25" thickBot="1" x14ac:dyDescent="0.35">
      <c r="A62" s="266"/>
      <c r="B62" s="82" t="s">
        <v>86</v>
      </c>
      <c r="C62" s="217">
        <f t="shared" si="3"/>
        <v>60110000</v>
      </c>
      <c r="D62" s="177">
        <v>0</v>
      </c>
      <c r="E62" s="176">
        <v>1100000</v>
      </c>
      <c r="F62" s="107">
        <v>420000</v>
      </c>
      <c r="G62" s="217">
        <v>300000</v>
      </c>
      <c r="H62" s="175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25">
        <v>2500000</v>
      </c>
      <c r="R62" s="107">
        <v>0</v>
      </c>
      <c r="S62" s="83">
        <f t="shared" si="4"/>
        <v>5700000</v>
      </c>
      <c r="T62" s="84">
        <f t="shared" si="5"/>
        <v>54410000</v>
      </c>
    </row>
    <row r="63" spans="1:20" s="79" customFormat="1" ht="17.25" thickBot="1" x14ac:dyDescent="0.35">
      <c r="A63" s="264">
        <v>2028</v>
      </c>
      <c r="B63" s="79" t="s">
        <v>75</v>
      </c>
      <c r="C63" s="217">
        <f t="shared" si="3"/>
        <v>61780000</v>
      </c>
      <c r="D63" s="177">
        <v>0</v>
      </c>
      <c r="E63" s="176">
        <v>1100000</v>
      </c>
      <c r="F63" s="107">
        <v>420000</v>
      </c>
      <c r="G63" s="217">
        <v>300000</v>
      </c>
      <c r="H63" s="175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25">
        <v>2500000</v>
      </c>
      <c r="R63" s="107">
        <v>0</v>
      </c>
      <c r="S63" s="80">
        <f t="shared" si="4"/>
        <v>5700000</v>
      </c>
      <c r="T63" s="86">
        <f t="shared" si="5"/>
        <v>56080000</v>
      </c>
    </row>
    <row r="64" spans="1:20" s="79" customFormat="1" ht="17.25" thickBot="1" x14ac:dyDescent="0.35">
      <c r="A64" s="265"/>
      <c r="B64" s="79" t="s">
        <v>76</v>
      </c>
      <c r="C64" s="217">
        <f t="shared" si="3"/>
        <v>63450000</v>
      </c>
      <c r="D64" s="177">
        <v>0</v>
      </c>
      <c r="E64" s="176">
        <v>1100000</v>
      </c>
      <c r="F64" s="107">
        <v>420000</v>
      </c>
      <c r="G64" s="217">
        <v>300000</v>
      </c>
      <c r="H64" s="175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25">
        <v>2500000</v>
      </c>
      <c r="R64" s="107">
        <v>0</v>
      </c>
      <c r="S64" s="80">
        <f t="shared" si="4"/>
        <v>5700000</v>
      </c>
      <c r="T64" s="81">
        <f t="shared" si="5"/>
        <v>57750000</v>
      </c>
    </row>
    <row r="65" spans="1:20" s="79" customFormat="1" ht="17.25" thickBot="1" x14ac:dyDescent="0.35">
      <c r="A65" s="265"/>
      <c r="B65" s="79" t="s">
        <v>77</v>
      </c>
      <c r="C65" s="217">
        <f t="shared" si="3"/>
        <v>65120000</v>
      </c>
      <c r="D65" s="177">
        <v>0</v>
      </c>
      <c r="E65" s="176">
        <v>1100000</v>
      </c>
      <c r="F65" s="107">
        <v>420000</v>
      </c>
      <c r="G65" s="217">
        <v>300000</v>
      </c>
      <c r="H65" s="175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25">
        <v>2500000</v>
      </c>
      <c r="R65" s="107">
        <v>0</v>
      </c>
      <c r="S65" s="80">
        <f t="shared" si="4"/>
        <v>5700000</v>
      </c>
      <c r="T65" s="81">
        <f t="shared" si="5"/>
        <v>59420000</v>
      </c>
    </row>
    <row r="66" spans="1:20" s="79" customFormat="1" ht="17.25" thickBot="1" x14ac:dyDescent="0.35">
      <c r="A66" s="265"/>
      <c r="B66" s="79" t="s">
        <v>78</v>
      </c>
      <c r="C66" s="217">
        <f t="shared" si="3"/>
        <v>66790000</v>
      </c>
      <c r="D66" s="177">
        <v>0</v>
      </c>
      <c r="E66" s="176">
        <v>1100000</v>
      </c>
      <c r="F66" s="107">
        <v>420000</v>
      </c>
      <c r="G66" s="217">
        <v>300000</v>
      </c>
      <c r="H66" s="175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25">
        <v>2500000</v>
      </c>
      <c r="R66" s="107">
        <v>0</v>
      </c>
      <c r="S66" s="80">
        <f t="shared" si="4"/>
        <v>5700000</v>
      </c>
      <c r="T66" s="81">
        <f t="shared" si="5"/>
        <v>61090000</v>
      </c>
    </row>
    <row r="67" spans="1:20" s="79" customFormat="1" ht="17.25" thickBot="1" x14ac:dyDescent="0.35">
      <c r="A67" s="265"/>
      <c r="B67" s="79" t="s">
        <v>79</v>
      </c>
      <c r="C67" s="217">
        <f t="shared" si="3"/>
        <v>68460000</v>
      </c>
      <c r="D67" s="177">
        <v>0</v>
      </c>
      <c r="E67" s="176">
        <v>1100000</v>
      </c>
      <c r="F67" s="107">
        <v>420000</v>
      </c>
      <c r="G67" s="217">
        <v>300000</v>
      </c>
      <c r="H67" s="175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25">
        <v>2500000</v>
      </c>
      <c r="R67" s="107">
        <v>0</v>
      </c>
      <c r="S67" s="80">
        <f t="shared" ref="S67:S98" si="6">SUM(D67:R67)</f>
        <v>5700000</v>
      </c>
      <c r="T67" s="81">
        <f t="shared" si="5"/>
        <v>62760000</v>
      </c>
    </row>
    <row r="68" spans="1:20" s="79" customFormat="1" ht="17.25" thickBot="1" x14ac:dyDescent="0.35">
      <c r="A68" s="265"/>
      <c r="B68" s="79" t="s">
        <v>80</v>
      </c>
      <c r="C68" s="217">
        <f t="shared" si="3"/>
        <v>70130000</v>
      </c>
      <c r="D68" s="177">
        <v>0</v>
      </c>
      <c r="E68" s="176">
        <v>1100000</v>
      </c>
      <c r="F68" s="107">
        <v>420000</v>
      </c>
      <c r="G68" s="217">
        <v>300000</v>
      </c>
      <c r="H68" s="175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25">
        <v>2500000</v>
      </c>
      <c r="R68" s="107">
        <v>0</v>
      </c>
      <c r="S68" s="80">
        <f t="shared" si="6"/>
        <v>5700000</v>
      </c>
      <c r="T68" s="81">
        <f t="shared" si="5"/>
        <v>64430000</v>
      </c>
    </row>
    <row r="69" spans="1:20" s="79" customFormat="1" ht="17.25" thickBot="1" x14ac:dyDescent="0.35">
      <c r="A69" s="265"/>
      <c r="B69" s="79" t="s">
        <v>81</v>
      </c>
      <c r="C69" s="217">
        <f t="shared" si="3"/>
        <v>71800000</v>
      </c>
      <c r="D69" s="177">
        <v>0</v>
      </c>
      <c r="E69" s="176">
        <v>1100000</v>
      </c>
      <c r="F69" s="107">
        <v>420000</v>
      </c>
      <c r="G69" s="217">
        <v>300000</v>
      </c>
      <c r="H69" s="175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25">
        <v>2500000</v>
      </c>
      <c r="R69" s="107">
        <v>0</v>
      </c>
      <c r="S69" s="80">
        <f t="shared" si="6"/>
        <v>5700000</v>
      </c>
      <c r="T69" s="81">
        <f t="shared" si="5"/>
        <v>66100000</v>
      </c>
    </row>
    <row r="70" spans="1:20" s="79" customFormat="1" ht="17.25" thickBot="1" x14ac:dyDescent="0.35">
      <c r="A70" s="265"/>
      <c r="B70" s="79" t="s">
        <v>82</v>
      </c>
      <c r="C70" s="217">
        <f t="shared" si="3"/>
        <v>73470000</v>
      </c>
      <c r="D70" s="177">
        <v>0</v>
      </c>
      <c r="E70" s="176">
        <v>1100000</v>
      </c>
      <c r="F70" s="107">
        <v>420000</v>
      </c>
      <c r="G70" s="217">
        <v>300000</v>
      </c>
      <c r="H70" s="175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25">
        <v>2500000</v>
      </c>
      <c r="R70" s="107">
        <v>0</v>
      </c>
      <c r="S70" s="80">
        <f t="shared" si="6"/>
        <v>5700000</v>
      </c>
      <c r="T70" s="81">
        <f t="shared" si="5"/>
        <v>67770000</v>
      </c>
    </row>
    <row r="71" spans="1:20" s="79" customFormat="1" ht="17.25" thickBot="1" x14ac:dyDescent="0.35">
      <c r="A71" s="265"/>
      <c r="B71" s="79" t="s">
        <v>83</v>
      </c>
      <c r="C71" s="217">
        <f t="shared" si="3"/>
        <v>75140000</v>
      </c>
      <c r="D71" s="177">
        <v>0</v>
      </c>
      <c r="E71" s="176">
        <v>1100000</v>
      </c>
      <c r="F71" s="107">
        <v>420000</v>
      </c>
      <c r="G71" s="217">
        <v>300000</v>
      </c>
      <c r="H71" s="175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25">
        <v>2500000</v>
      </c>
      <c r="R71" s="107">
        <v>0</v>
      </c>
      <c r="S71" s="80">
        <f t="shared" si="6"/>
        <v>5700000</v>
      </c>
      <c r="T71" s="81">
        <f t="shared" si="5"/>
        <v>69440000</v>
      </c>
    </row>
    <row r="72" spans="1:20" s="79" customFormat="1" ht="17.25" thickBot="1" x14ac:dyDescent="0.35">
      <c r="A72" s="265"/>
      <c r="B72" s="79" t="s">
        <v>84</v>
      </c>
      <c r="C72" s="217">
        <f t="shared" si="3"/>
        <v>76810000</v>
      </c>
      <c r="D72" s="177">
        <v>0</v>
      </c>
      <c r="E72" s="176">
        <v>1100000</v>
      </c>
      <c r="F72" s="107">
        <v>420000</v>
      </c>
      <c r="G72" s="217">
        <v>300000</v>
      </c>
      <c r="H72" s="175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25">
        <v>2500000</v>
      </c>
      <c r="R72" s="107">
        <v>0</v>
      </c>
      <c r="S72" s="80">
        <f t="shared" si="6"/>
        <v>5700000</v>
      </c>
      <c r="T72" s="81">
        <f t="shared" si="5"/>
        <v>71110000</v>
      </c>
    </row>
    <row r="73" spans="1:20" s="79" customFormat="1" ht="17.25" thickBot="1" x14ac:dyDescent="0.35">
      <c r="A73" s="265"/>
      <c r="B73" s="79" t="s">
        <v>85</v>
      </c>
      <c r="C73" s="217">
        <f t="shared" si="3"/>
        <v>78480000</v>
      </c>
      <c r="D73" s="177">
        <v>0</v>
      </c>
      <c r="E73" s="176">
        <v>1100000</v>
      </c>
      <c r="F73" s="107">
        <v>420000</v>
      </c>
      <c r="G73" s="217">
        <v>300000</v>
      </c>
      <c r="H73" s="175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25">
        <v>2500000</v>
      </c>
      <c r="R73" s="107">
        <v>0</v>
      </c>
      <c r="S73" s="80">
        <f t="shared" si="6"/>
        <v>5700000</v>
      </c>
      <c r="T73" s="81">
        <f t="shared" si="5"/>
        <v>72780000</v>
      </c>
    </row>
    <row r="74" spans="1:20" s="85" customFormat="1" ht="17.25" thickBot="1" x14ac:dyDescent="0.35">
      <c r="A74" s="266"/>
      <c r="B74" s="82" t="s">
        <v>86</v>
      </c>
      <c r="C74" s="217">
        <f t="shared" si="3"/>
        <v>80150000</v>
      </c>
      <c r="D74" s="177">
        <v>0</v>
      </c>
      <c r="E74" s="176">
        <v>1100000</v>
      </c>
      <c r="F74" s="107">
        <v>420000</v>
      </c>
      <c r="G74" s="217">
        <v>300000</v>
      </c>
      <c r="H74" s="175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25">
        <v>2500000</v>
      </c>
      <c r="R74" s="107">
        <v>0</v>
      </c>
      <c r="S74" s="83">
        <f t="shared" si="6"/>
        <v>5700000</v>
      </c>
      <c r="T74" s="84">
        <f t="shared" si="5"/>
        <v>74450000</v>
      </c>
    </row>
    <row r="75" spans="1:20" s="79" customFormat="1" ht="17.25" thickBot="1" x14ac:dyDescent="0.35">
      <c r="A75" s="264">
        <v>2029</v>
      </c>
      <c r="B75" s="79" t="s">
        <v>75</v>
      </c>
      <c r="C75" s="217">
        <f t="shared" si="3"/>
        <v>81820000</v>
      </c>
      <c r="D75" s="177">
        <v>0</v>
      </c>
      <c r="E75" s="176">
        <v>1100000</v>
      </c>
      <c r="F75" s="107">
        <v>420000</v>
      </c>
      <c r="G75" s="217">
        <v>300000</v>
      </c>
      <c r="H75" s="175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25">
        <v>2500000</v>
      </c>
      <c r="R75" s="107">
        <v>0</v>
      </c>
      <c r="S75" s="80">
        <f t="shared" si="6"/>
        <v>5700000</v>
      </c>
      <c r="T75" s="86">
        <f t="shared" si="5"/>
        <v>76120000</v>
      </c>
    </row>
    <row r="76" spans="1:20" s="79" customFormat="1" ht="17.25" thickBot="1" x14ac:dyDescent="0.35">
      <c r="A76" s="265"/>
      <c r="B76" s="79" t="s">
        <v>76</v>
      </c>
      <c r="C76" s="217">
        <f t="shared" si="3"/>
        <v>83490000</v>
      </c>
      <c r="D76" s="177">
        <v>0</v>
      </c>
      <c r="E76" s="176">
        <v>1100000</v>
      </c>
      <c r="F76" s="107">
        <v>420000</v>
      </c>
      <c r="G76" s="217">
        <v>300000</v>
      </c>
      <c r="H76" s="175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25">
        <v>2500000</v>
      </c>
      <c r="R76" s="107">
        <v>0</v>
      </c>
      <c r="S76" s="80">
        <f t="shared" si="6"/>
        <v>5700000</v>
      </c>
      <c r="T76" s="81">
        <f t="shared" si="5"/>
        <v>77790000</v>
      </c>
    </row>
    <row r="77" spans="1:20" s="79" customFormat="1" ht="17.25" thickBot="1" x14ac:dyDescent="0.35">
      <c r="A77" s="265"/>
      <c r="B77" s="79" t="s">
        <v>77</v>
      </c>
      <c r="C77" s="217">
        <f t="shared" si="3"/>
        <v>85160000</v>
      </c>
      <c r="D77" s="177">
        <v>0</v>
      </c>
      <c r="E77" s="176">
        <v>1100000</v>
      </c>
      <c r="F77" s="107">
        <v>420000</v>
      </c>
      <c r="G77" s="217">
        <v>300000</v>
      </c>
      <c r="H77" s="175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25">
        <v>2500000</v>
      </c>
      <c r="R77" s="107">
        <v>0</v>
      </c>
      <c r="S77" s="80">
        <f t="shared" si="6"/>
        <v>5700000</v>
      </c>
      <c r="T77" s="81">
        <f t="shared" ref="T77:T108" si="7" xml:space="preserve"> C77 - S77</f>
        <v>79460000</v>
      </c>
    </row>
    <row r="78" spans="1:20" s="79" customFormat="1" ht="17.25" thickBot="1" x14ac:dyDescent="0.35">
      <c r="A78" s="265"/>
      <c r="B78" s="79" t="s">
        <v>78</v>
      </c>
      <c r="C78" s="217">
        <f t="shared" si="3"/>
        <v>86830000</v>
      </c>
      <c r="D78" s="177">
        <v>0</v>
      </c>
      <c r="E78" s="176">
        <v>1100000</v>
      </c>
      <c r="F78" s="107">
        <v>420000</v>
      </c>
      <c r="G78" s="217">
        <v>300000</v>
      </c>
      <c r="H78" s="175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25">
        <v>2500000</v>
      </c>
      <c r="R78" s="107">
        <v>0</v>
      </c>
      <c r="S78" s="80">
        <f t="shared" si="6"/>
        <v>5700000</v>
      </c>
      <c r="T78" s="81">
        <f t="shared" si="7"/>
        <v>81130000</v>
      </c>
    </row>
    <row r="79" spans="1:20" s="79" customFormat="1" ht="17.25" thickBot="1" x14ac:dyDescent="0.35">
      <c r="A79" s="265"/>
      <c r="B79" s="79" t="s">
        <v>79</v>
      </c>
      <c r="C79" s="217">
        <f t="shared" si="3"/>
        <v>88500000</v>
      </c>
      <c r="D79" s="177">
        <v>0</v>
      </c>
      <c r="E79" s="176">
        <v>1100000</v>
      </c>
      <c r="F79" s="107">
        <v>420000</v>
      </c>
      <c r="G79" s="217">
        <v>300000</v>
      </c>
      <c r="H79" s="175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25">
        <v>2500000</v>
      </c>
      <c r="R79" s="107">
        <v>0</v>
      </c>
      <c r="S79" s="80">
        <f t="shared" si="6"/>
        <v>5700000</v>
      </c>
      <c r="T79" s="81">
        <f t="shared" si="7"/>
        <v>82800000</v>
      </c>
    </row>
    <row r="80" spans="1:20" s="79" customFormat="1" ht="17.25" thickBot="1" x14ac:dyDescent="0.35">
      <c r="A80" s="265"/>
      <c r="B80" s="79" t="s">
        <v>80</v>
      </c>
      <c r="C80" s="217">
        <f t="shared" si="3"/>
        <v>90170000</v>
      </c>
      <c r="D80" s="177">
        <v>0</v>
      </c>
      <c r="E80" s="176">
        <v>1100000</v>
      </c>
      <c r="F80" s="107">
        <v>420000</v>
      </c>
      <c r="G80" s="217">
        <v>300000</v>
      </c>
      <c r="H80" s="175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25">
        <v>2500000</v>
      </c>
      <c r="R80" s="107">
        <v>0</v>
      </c>
      <c r="S80" s="80">
        <f t="shared" si="6"/>
        <v>5700000</v>
      </c>
      <c r="T80" s="81">
        <f t="shared" si="7"/>
        <v>84470000</v>
      </c>
    </row>
    <row r="81" spans="1:20" s="79" customFormat="1" ht="17.25" thickBot="1" x14ac:dyDescent="0.35">
      <c r="A81" s="265"/>
      <c r="B81" s="79" t="s">
        <v>81</v>
      </c>
      <c r="C81" s="217">
        <f t="shared" si="3"/>
        <v>91840000</v>
      </c>
      <c r="D81" s="177">
        <v>0</v>
      </c>
      <c r="E81" s="176">
        <v>1100000</v>
      </c>
      <c r="F81" s="107">
        <v>420000</v>
      </c>
      <c r="G81" s="217">
        <v>300000</v>
      </c>
      <c r="H81" s="175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25">
        <v>2500000</v>
      </c>
      <c r="R81" s="107">
        <v>0</v>
      </c>
      <c r="S81" s="80">
        <f t="shared" si="6"/>
        <v>5700000</v>
      </c>
      <c r="T81" s="81">
        <f t="shared" si="7"/>
        <v>86140000</v>
      </c>
    </row>
    <row r="82" spans="1:20" s="79" customFormat="1" ht="17.25" thickBot="1" x14ac:dyDescent="0.35">
      <c r="A82" s="265"/>
      <c r="B82" s="79" t="s">
        <v>82</v>
      </c>
      <c r="C82" s="217">
        <f t="shared" si="3"/>
        <v>93510000</v>
      </c>
      <c r="D82" s="177">
        <v>0</v>
      </c>
      <c r="E82" s="176">
        <v>1100000</v>
      </c>
      <c r="F82" s="107">
        <v>420000</v>
      </c>
      <c r="G82" s="217">
        <v>300000</v>
      </c>
      <c r="H82" s="175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25">
        <v>2500000</v>
      </c>
      <c r="R82" s="107">
        <v>0</v>
      </c>
      <c r="S82" s="80">
        <f t="shared" si="6"/>
        <v>5700000</v>
      </c>
      <c r="T82" s="81">
        <f t="shared" si="7"/>
        <v>87810000</v>
      </c>
    </row>
    <row r="83" spans="1:20" s="79" customFormat="1" ht="17.25" thickBot="1" x14ac:dyDescent="0.35">
      <c r="A83" s="265"/>
      <c r="B83" s="79" t="s">
        <v>83</v>
      </c>
      <c r="C83" s="217">
        <f t="shared" si="3"/>
        <v>95180000</v>
      </c>
      <c r="D83" s="177">
        <v>0</v>
      </c>
      <c r="E83" s="176">
        <v>1100000</v>
      </c>
      <c r="F83" s="107">
        <v>420000</v>
      </c>
      <c r="G83" s="217">
        <v>300000</v>
      </c>
      <c r="H83" s="175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25">
        <v>2500000</v>
      </c>
      <c r="R83" s="107">
        <v>0</v>
      </c>
      <c r="S83" s="80">
        <f t="shared" si="6"/>
        <v>5700000</v>
      </c>
      <c r="T83" s="81">
        <f t="shared" si="7"/>
        <v>89480000</v>
      </c>
    </row>
    <row r="84" spans="1:20" s="79" customFormat="1" ht="17.25" thickBot="1" x14ac:dyDescent="0.35">
      <c r="A84" s="265"/>
      <c r="B84" s="79" t="s">
        <v>84</v>
      </c>
      <c r="C84" s="217">
        <f t="shared" si="3"/>
        <v>96850000</v>
      </c>
      <c r="D84" s="177">
        <v>0</v>
      </c>
      <c r="E84" s="176">
        <v>1100000</v>
      </c>
      <c r="F84" s="107">
        <v>420000</v>
      </c>
      <c r="G84" s="217">
        <v>300000</v>
      </c>
      <c r="H84" s="175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25">
        <v>2500000</v>
      </c>
      <c r="R84" s="107">
        <v>0</v>
      </c>
      <c r="S84" s="80">
        <f t="shared" si="6"/>
        <v>5700000</v>
      </c>
      <c r="T84" s="81">
        <f t="shared" si="7"/>
        <v>91150000</v>
      </c>
    </row>
    <row r="85" spans="1:20" s="79" customFormat="1" ht="17.25" thickBot="1" x14ac:dyDescent="0.35">
      <c r="A85" s="265"/>
      <c r="B85" s="79" t="s">
        <v>85</v>
      </c>
      <c r="C85" s="217">
        <f t="shared" si="3"/>
        <v>98520000</v>
      </c>
      <c r="D85" s="177">
        <v>0</v>
      </c>
      <c r="E85" s="176">
        <v>1100000</v>
      </c>
      <c r="F85" s="107">
        <v>420000</v>
      </c>
      <c r="G85" s="217">
        <v>300000</v>
      </c>
      <c r="H85" s="175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25">
        <v>2500000</v>
      </c>
      <c r="R85" s="107">
        <v>0</v>
      </c>
      <c r="S85" s="80">
        <f t="shared" si="6"/>
        <v>5700000</v>
      </c>
      <c r="T85" s="81">
        <f t="shared" si="7"/>
        <v>92820000</v>
      </c>
    </row>
    <row r="86" spans="1:20" s="85" customFormat="1" ht="17.25" thickBot="1" x14ac:dyDescent="0.35">
      <c r="A86" s="266"/>
      <c r="B86" s="82" t="s">
        <v>86</v>
      </c>
      <c r="C86" s="217">
        <f t="shared" si="3"/>
        <v>100190000</v>
      </c>
      <c r="D86" s="177">
        <v>0</v>
      </c>
      <c r="E86" s="176">
        <v>1100000</v>
      </c>
      <c r="F86" s="107">
        <v>420000</v>
      </c>
      <c r="G86" s="217">
        <v>300000</v>
      </c>
      <c r="H86" s="175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25">
        <v>2500000</v>
      </c>
      <c r="R86" s="107">
        <v>0</v>
      </c>
      <c r="S86" s="83">
        <f t="shared" si="6"/>
        <v>5700000</v>
      </c>
      <c r="T86" s="84">
        <f t="shared" si="7"/>
        <v>94490000</v>
      </c>
    </row>
    <row r="87" spans="1:20" s="79" customFormat="1" ht="17.25" thickBot="1" x14ac:dyDescent="0.35">
      <c r="A87" s="264">
        <v>2030</v>
      </c>
      <c r="B87" s="79" t="s">
        <v>75</v>
      </c>
      <c r="C87" s="217">
        <f t="shared" si="3"/>
        <v>101860000</v>
      </c>
      <c r="D87" s="177">
        <v>0</v>
      </c>
      <c r="E87" s="176">
        <v>1100000</v>
      </c>
      <c r="F87" s="107">
        <v>420000</v>
      </c>
      <c r="G87" s="217">
        <v>300000</v>
      </c>
      <c r="H87" s="175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25">
        <v>2500000</v>
      </c>
      <c r="R87" s="107">
        <v>0</v>
      </c>
      <c r="S87" s="80">
        <f t="shared" si="6"/>
        <v>5700000</v>
      </c>
      <c r="T87" s="86">
        <f t="shared" si="7"/>
        <v>96160000</v>
      </c>
    </row>
    <row r="88" spans="1:20" s="79" customFormat="1" ht="17.25" thickBot="1" x14ac:dyDescent="0.35">
      <c r="A88" s="265"/>
      <c r="B88" s="79" t="s">
        <v>76</v>
      </c>
      <c r="C88" s="217">
        <f t="shared" si="3"/>
        <v>103530000</v>
      </c>
      <c r="D88" s="177">
        <v>0</v>
      </c>
      <c r="E88" s="176">
        <v>1100000</v>
      </c>
      <c r="F88" s="107">
        <v>420000</v>
      </c>
      <c r="G88" s="217">
        <v>300000</v>
      </c>
      <c r="H88" s="175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25">
        <v>2500000</v>
      </c>
      <c r="R88" s="107">
        <v>0</v>
      </c>
      <c r="S88" s="80">
        <f t="shared" si="6"/>
        <v>5700000</v>
      </c>
      <c r="T88" s="81">
        <f t="shared" si="7"/>
        <v>97830000</v>
      </c>
    </row>
    <row r="89" spans="1:20" s="79" customFormat="1" ht="17.25" thickBot="1" x14ac:dyDescent="0.35">
      <c r="A89" s="265"/>
      <c r="B89" s="79" t="s">
        <v>77</v>
      </c>
      <c r="C89" s="217">
        <f t="shared" si="3"/>
        <v>105200000</v>
      </c>
      <c r="D89" s="177">
        <v>0</v>
      </c>
      <c r="E89" s="176">
        <v>1100000</v>
      </c>
      <c r="F89" s="107">
        <v>420000</v>
      </c>
      <c r="G89" s="217">
        <v>300000</v>
      </c>
      <c r="H89" s="175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25">
        <v>2500000</v>
      </c>
      <c r="R89" s="107">
        <v>0</v>
      </c>
      <c r="S89" s="80">
        <f t="shared" si="6"/>
        <v>5700000</v>
      </c>
      <c r="T89" s="81">
        <f t="shared" si="7"/>
        <v>99500000</v>
      </c>
    </row>
    <row r="90" spans="1:20" s="79" customFormat="1" ht="17.25" thickBot="1" x14ac:dyDescent="0.35">
      <c r="A90" s="265"/>
      <c r="B90" s="79" t="s">
        <v>78</v>
      </c>
      <c r="C90" s="217">
        <f t="shared" si="3"/>
        <v>106870000</v>
      </c>
      <c r="D90" s="177">
        <v>0</v>
      </c>
      <c r="E90" s="176">
        <v>1100000</v>
      </c>
      <c r="F90" s="107">
        <v>420000</v>
      </c>
      <c r="G90" s="217">
        <v>300000</v>
      </c>
      <c r="H90" s="175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25">
        <v>2500000</v>
      </c>
      <c r="R90" s="107">
        <v>0</v>
      </c>
      <c r="S90" s="80">
        <f t="shared" si="6"/>
        <v>5700000</v>
      </c>
      <c r="T90" s="81">
        <f t="shared" si="7"/>
        <v>101170000</v>
      </c>
    </row>
    <row r="91" spans="1:20" s="79" customFormat="1" ht="17.25" thickBot="1" x14ac:dyDescent="0.35">
      <c r="A91" s="265"/>
      <c r="B91" s="79" t="s">
        <v>79</v>
      </c>
      <c r="C91" s="217">
        <f t="shared" ref="C91:C122" si="8" xml:space="preserve"> T90 + 7370000</f>
        <v>108540000</v>
      </c>
      <c r="D91" s="177">
        <v>0</v>
      </c>
      <c r="E91" s="176">
        <v>1100000</v>
      </c>
      <c r="F91" s="107">
        <v>420000</v>
      </c>
      <c r="G91" s="217">
        <v>300000</v>
      </c>
      <c r="H91" s="175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25">
        <v>2500000</v>
      </c>
      <c r="R91" s="107">
        <v>0</v>
      </c>
      <c r="S91" s="80">
        <f t="shared" si="6"/>
        <v>5700000</v>
      </c>
      <c r="T91" s="81">
        <f t="shared" si="7"/>
        <v>102840000</v>
      </c>
    </row>
    <row r="92" spans="1:20" s="79" customFormat="1" ht="17.25" thickBot="1" x14ac:dyDescent="0.35">
      <c r="A92" s="265"/>
      <c r="B92" s="79" t="s">
        <v>80</v>
      </c>
      <c r="C92" s="217">
        <f t="shared" si="8"/>
        <v>110210000</v>
      </c>
      <c r="D92" s="177">
        <v>0</v>
      </c>
      <c r="E92" s="176">
        <v>1100000</v>
      </c>
      <c r="F92" s="107">
        <v>420000</v>
      </c>
      <c r="G92" s="217">
        <v>300000</v>
      </c>
      <c r="H92" s="175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25">
        <v>2500000</v>
      </c>
      <c r="R92" s="107">
        <v>0</v>
      </c>
      <c r="S92" s="80">
        <f t="shared" si="6"/>
        <v>5700000</v>
      </c>
      <c r="T92" s="81">
        <f t="shared" si="7"/>
        <v>104510000</v>
      </c>
    </row>
    <row r="93" spans="1:20" s="79" customFormat="1" ht="17.25" thickBot="1" x14ac:dyDescent="0.35">
      <c r="A93" s="265"/>
      <c r="B93" s="79" t="s">
        <v>81</v>
      </c>
      <c r="C93" s="217">
        <f t="shared" si="8"/>
        <v>111880000</v>
      </c>
      <c r="D93" s="177">
        <v>0</v>
      </c>
      <c r="E93" s="176">
        <v>1100000</v>
      </c>
      <c r="F93" s="107">
        <v>420000</v>
      </c>
      <c r="G93" s="217">
        <v>300000</v>
      </c>
      <c r="H93" s="175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25">
        <v>2500000</v>
      </c>
      <c r="R93" s="107">
        <v>0</v>
      </c>
      <c r="S93" s="80">
        <f t="shared" si="6"/>
        <v>5700000</v>
      </c>
      <c r="T93" s="81">
        <f t="shared" si="7"/>
        <v>106180000</v>
      </c>
    </row>
    <row r="94" spans="1:20" s="79" customFormat="1" ht="17.25" thickBot="1" x14ac:dyDescent="0.35">
      <c r="A94" s="265"/>
      <c r="B94" s="79" t="s">
        <v>82</v>
      </c>
      <c r="C94" s="217">
        <f t="shared" si="8"/>
        <v>113550000</v>
      </c>
      <c r="D94" s="177">
        <v>0</v>
      </c>
      <c r="E94" s="176">
        <v>1100000</v>
      </c>
      <c r="F94" s="107">
        <v>420000</v>
      </c>
      <c r="G94" s="217">
        <v>300000</v>
      </c>
      <c r="H94" s="175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25">
        <v>2500000</v>
      </c>
      <c r="R94" s="107">
        <v>0</v>
      </c>
      <c r="S94" s="80">
        <f t="shared" si="6"/>
        <v>5700000</v>
      </c>
      <c r="T94" s="81">
        <f t="shared" si="7"/>
        <v>107850000</v>
      </c>
    </row>
    <row r="95" spans="1:20" s="79" customFormat="1" ht="17.25" thickBot="1" x14ac:dyDescent="0.35">
      <c r="A95" s="265"/>
      <c r="B95" s="79" t="s">
        <v>83</v>
      </c>
      <c r="C95" s="217">
        <f t="shared" si="8"/>
        <v>115220000</v>
      </c>
      <c r="D95" s="177">
        <v>0</v>
      </c>
      <c r="E95" s="176">
        <v>1100000</v>
      </c>
      <c r="F95" s="107">
        <v>420000</v>
      </c>
      <c r="G95" s="217">
        <v>300000</v>
      </c>
      <c r="H95" s="175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25">
        <v>2500000</v>
      </c>
      <c r="R95" s="107">
        <v>0</v>
      </c>
      <c r="S95" s="80">
        <f t="shared" si="6"/>
        <v>5700000</v>
      </c>
      <c r="T95" s="81">
        <f t="shared" si="7"/>
        <v>109520000</v>
      </c>
    </row>
    <row r="96" spans="1:20" s="79" customFormat="1" ht="17.25" thickBot="1" x14ac:dyDescent="0.35">
      <c r="A96" s="265"/>
      <c r="B96" s="79" t="s">
        <v>84</v>
      </c>
      <c r="C96" s="217">
        <f t="shared" si="8"/>
        <v>116890000</v>
      </c>
      <c r="D96" s="177">
        <v>0</v>
      </c>
      <c r="E96" s="176">
        <v>1100000</v>
      </c>
      <c r="F96" s="107">
        <v>420000</v>
      </c>
      <c r="G96" s="217">
        <v>300000</v>
      </c>
      <c r="H96" s="175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25">
        <v>2500000</v>
      </c>
      <c r="R96" s="107">
        <v>0</v>
      </c>
      <c r="S96" s="80">
        <f t="shared" si="6"/>
        <v>5700000</v>
      </c>
      <c r="T96" s="81">
        <f t="shared" si="7"/>
        <v>111190000</v>
      </c>
    </row>
    <row r="97" spans="1:20" s="79" customFormat="1" ht="17.25" thickBot="1" x14ac:dyDescent="0.35">
      <c r="A97" s="265"/>
      <c r="B97" s="79" t="s">
        <v>85</v>
      </c>
      <c r="C97" s="217">
        <f t="shared" si="8"/>
        <v>118560000</v>
      </c>
      <c r="D97" s="177">
        <v>0</v>
      </c>
      <c r="E97" s="176">
        <v>1100000</v>
      </c>
      <c r="F97" s="107">
        <v>420000</v>
      </c>
      <c r="G97" s="217">
        <v>300000</v>
      </c>
      <c r="H97" s="175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25">
        <v>2500000</v>
      </c>
      <c r="R97" s="107">
        <v>0</v>
      </c>
      <c r="S97" s="80">
        <f t="shared" si="6"/>
        <v>5700000</v>
      </c>
      <c r="T97" s="81">
        <f t="shared" si="7"/>
        <v>112860000</v>
      </c>
    </row>
    <row r="98" spans="1:20" s="85" customFormat="1" ht="17.25" thickBot="1" x14ac:dyDescent="0.35">
      <c r="A98" s="266"/>
      <c r="B98" s="82" t="s">
        <v>86</v>
      </c>
      <c r="C98" s="217">
        <f t="shared" si="8"/>
        <v>120230000</v>
      </c>
      <c r="D98" s="177">
        <v>0</v>
      </c>
      <c r="E98" s="176">
        <v>1100000</v>
      </c>
      <c r="F98" s="107">
        <v>420000</v>
      </c>
      <c r="G98" s="217">
        <v>300000</v>
      </c>
      <c r="H98" s="175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25">
        <v>2500000</v>
      </c>
      <c r="R98" s="107">
        <v>0</v>
      </c>
      <c r="S98" s="83">
        <f t="shared" si="6"/>
        <v>5700000</v>
      </c>
      <c r="T98" s="84">
        <f t="shared" si="7"/>
        <v>114530000</v>
      </c>
    </row>
    <row r="99" spans="1:20" s="79" customFormat="1" ht="17.25" thickBot="1" x14ac:dyDescent="0.35">
      <c r="A99" s="264">
        <v>2031</v>
      </c>
      <c r="B99" s="79" t="s">
        <v>75</v>
      </c>
      <c r="C99" s="217">
        <f t="shared" si="8"/>
        <v>121900000</v>
      </c>
      <c r="D99" s="177">
        <v>0</v>
      </c>
      <c r="E99" s="176">
        <v>1100000</v>
      </c>
      <c r="F99" s="107">
        <v>420000</v>
      </c>
      <c r="G99" s="217">
        <v>300000</v>
      </c>
      <c r="H99" s="175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25">
        <v>2500000</v>
      </c>
      <c r="R99" s="107">
        <v>0</v>
      </c>
      <c r="S99" s="80">
        <f t="shared" ref="S99:S122" si="9">SUM(D99:R99)</f>
        <v>5700000</v>
      </c>
      <c r="T99" s="86">
        <f t="shared" si="7"/>
        <v>116200000</v>
      </c>
    </row>
    <row r="100" spans="1:20" s="79" customFormat="1" ht="17.25" thickBot="1" x14ac:dyDescent="0.35">
      <c r="A100" s="265"/>
      <c r="B100" s="79" t="s">
        <v>76</v>
      </c>
      <c r="C100" s="217">
        <f t="shared" si="8"/>
        <v>123570000</v>
      </c>
      <c r="D100" s="177">
        <v>0</v>
      </c>
      <c r="E100" s="176">
        <v>1100000</v>
      </c>
      <c r="F100" s="107">
        <v>420000</v>
      </c>
      <c r="G100" s="217">
        <v>300000</v>
      </c>
      <c r="H100" s="175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25">
        <v>2500000</v>
      </c>
      <c r="R100" s="107">
        <v>0</v>
      </c>
      <c r="S100" s="80">
        <f t="shared" si="9"/>
        <v>5700000</v>
      </c>
      <c r="T100" s="81">
        <f t="shared" si="7"/>
        <v>117870000</v>
      </c>
    </row>
    <row r="101" spans="1:20" s="79" customFormat="1" ht="17.25" thickBot="1" x14ac:dyDescent="0.35">
      <c r="A101" s="265"/>
      <c r="B101" s="79" t="s">
        <v>77</v>
      </c>
      <c r="C101" s="217">
        <f t="shared" si="8"/>
        <v>125240000</v>
      </c>
      <c r="D101" s="177">
        <v>0</v>
      </c>
      <c r="E101" s="176">
        <v>1100000</v>
      </c>
      <c r="F101" s="107">
        <v>420000</v>
      </c>
      <c r="G101" s="217">
        <v>300000</v>
      </c>
      <c r="H101" s="175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25">
        <v>2500000</v>
      </c>
      <c r="R101" s="107">
        <v>0</v>
      </c>
      <c r="S101" s="80">
        <f t="shared" si="9"/>
        <v>5700000</v>
      </c>
      <c r="T101" s="81">
        <f t="shared" si="7"/>
        <v>119540000</v>
      </c>
    </row>
    <row r="102" spans="1:20" s="79" customFormat="1" ht="17.25" thickBot="1" x14ac:dyDescent="0.35">
      <c r="A102" s="265"/>
      <c r="B102" s="79" t="s">
        <v>78</v>
      </c>
      <c r="C102" s="217">
        <f t="shared" si="8"/>
        <v>126910000</v>
      </c>
      <c r="D102" s="177">
        <v>0</v>
      </c>
      <c r="E102" s="176">
        <v>1100000</v>
      </c>
      <c r="F102" s="107">
        <v>420000</v>
      </c>
      <c r="G102" s="217">
        <v>300000</v>
      </c>
      <c r="H102" s="175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25">
        <v>2500000</v>
      </c>
      <c r="R102" s="107">
        <v>0</v>
      </c>
      <c r="S102" s="80">
        <f t="shared" si="9"/>
        <v>5700000</v>
      </c>
      <c r="T102" s="81">
        <f t="shared" si="7"/>
        <v>121210000</v>
      </c>
    </row>
    <row r="103" spans="1:20" s="79" customFormat="1" ht="17.25" thickBot="1" x14ac:dyDescent="0.35">
      <c r="A103" s="265"/>
      <c r="B103" s="79" t="s">
        <v>79</v>
      </c>
      <c r="C103" s="217">
        <f t="shared" si="8"/>
        <v>128580000</v>
      </c>
      <c r="D103" s="177">
        <v>0</v>
      </c>
      <c r="E103" s="176">
        <v>1100000</v>
      </c>
      <c r="F103" s="107">
        <v>420000</v>
      </c>
      <c r="G103" s="217">
        <v>300000</v>
      </c>
      <c r="H103" s="175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25">
        <v>2500000</v>
      </c>
      <c r="R103" s="107">
        <v>0</v>
      </c>
      <c r="S103" s="80">
        <f t="shared" si="9"/>
        <v>5700000</v>
      </c>
      <c r="T103" s="81">
        <f t="shared" si="7"/>
        <v>122880000</v>
      </c>
    </row>
    <row r="104" spans="1:20" s="79" customFormat="1" ht="17.25" thickBot="1" x14ac:dyDescent="0.35">
      <c r="A104" s="265"/>
      <c r="B104" s="79" t="s">
        <v>80</v>
      </c>
      <c r="C104" s="217">
        <f t="shared" si="8"/>
        <v>130250000</v>
      </c>
      <c r="D104" s="177">
        <v>0</v>
      </c>
      <c r="E104" s="176">
        <v>1100000</v>
      </c>
      <c r="F104" s="107">
        <v>420000</v>
      </c>
      <c r="G104" s="217">
        <v>300000</v>
      </c>
      <c r="H104" s="175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25">
        <v>2500000</v>
      </c>
      <c r="R104" s="107">
        <v>0</v>
      </c>
      <c r="S104" s="80">
        <f t="shared" si="9"/>
        <v>5700000</v>
      </c>
      <c r="T104" s="81">
        <f t="shared" si="7"/>
        <v>124550000</v>
      </c>
    </row>
    <row r="105" spans="1:20" s="79" customFormat="1" ht="17.25" thickBot="1" x14ac:dyDescent="0.35">
      <c r="A105" s="265"/>
      <c r="B105" s="79" t="s">
        <v>81</v>
      </c>
      <c r="C105" s="217">
        <f t="shared" si="8"/>
        <v>131920000</v>
      </c>
      <c r="D105" s="177">
        <v>0</v>
      </c>
      <c r="E105" s="176">
        <v>1100000</v>
      </c>
      <c r="F105" s="107">
        <v>420000</v>
      </c>
      <c r="G105" s="217">
        <v>300000</v>
      </c>
      <c r="H105" s="175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25">
        <v>2500000</v>
      </c>
      <c r="R105" s="107">
        <v>0</v>
      </c>
      <c r="S105" s="80">
        <f t="shared" si="9"/>
        <v>5700000</v>
      </c>
      <c r="T105" s="81">
        <f t="shared" si="7"/>
        <v>126220000</v>
      </c>
    </row>
    <row r="106" spans="1:20" s="79" customFormat="1" ht="17.25" thickBot="1" x14ac:dyDescent="0.35">
      <c r="A106" s="265"/>
      <c r="B106" s="79" t="s">
        <v>82</v>
      </c>
      <c r="C106" s="217">
        <f t="shared" si="8"/>
        <v>133590000</v>
      </c>
      <c r="D106" s="177">
        <v>0</v>
      </c>
      <c r="E106" s="176">
        <v>1100000</v>
      </c>
      <c r="F106" s="107">
        <v>420000</v>
      </c>
      <c r="G106" s="217">
        <v>300000</v>
      </c>
      <c r="H106" s="175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25">
        <v>2500000</v>
      </c>
      <c r="R106" s="107">
        <v>0</v>
      </c>
      <c r="S106" s="80">
        <f t="shared" si="9"/>
        <v>5700000</v>
      </c>
      <c r="T106" s="81">
        <f t="shared" si="7"/>
        <v>127890000</v>
      </c>
    </row>
    <row r="107" spans="1:20" s="79" customFormat="1" ht="17.25" thickBot="1" x14ac:dyDescent="0.35">
      <c r="A107" s="265"/>
      <c r="B107" s="79" t="s">
        <v>83</v>
      </c>
      <c r="C107" s="217">
        <f t="shared" si="8"/>
        <v>135260000</v>
      </c>
      <c r="D107" s="177">
        <v>0</v>
      </c>
      <c r="E107" s="176">
        <v>1100000</v>
      </c>
      <c r="F107" s="107">
        <v>420000</v>
      </c>
      <c r="G107" s="217">
        <v>300000</v>
      </c>
      <c r="H107" s="175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25">
        <v>2500000</v>
      </c>
      <c r="R107" s="107">
        <v>0</v>
      </c>
      <c r="S107" s="80">
        <f t="shared" si="9"/>
        <v>5700000</v>
      </c>
      <c r="T107" s="81">
        <f t="shared" si="7"/>
        <v>129560000</v>
      </c>
    </row>
    <row r="108" spans="1:20" s="79" customFormat="1" ht="17.25" thickBot="1" x14ac:dyDescent="0.35">
      <c r="A108" s="265"/>
      <c r="B108" s="79" t="s">
        <v>84</v>
      </c>
      <c r="C108" s="217">
        <f t="shared" si="8"/>
        <v>136930000</v>
      </c>
      <c r="D108" s="177">
        <v>0</v>
      </c>
      <c r="E108" s="176">
        <v>1100000</v>
      </c>
      <c r="F108" s="107">
        <v>420000</v>
      </c>
      <c r="G108" s="217">
        <v>300000</v>
      </c>
      <c r="H108" s="175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25">
        <v>2500000</v>
      </c>
      <c r="R108" s="107">
        <v>0</v>
      </c>
      <c r="S108" s="80">
        <f t="shared" si="9"/>
        <v>5700000</v>
      </c>
      <c r="T108" s="81">
        <f t="shared" si="7"/>
        <v>131230000</v>
      </c>
    </row>
    <row r="109" spans="1:20" s="79" customFormat="1" ht="17.25" thickBot="1" x14ac:dyDescent="0.35">
      <c r="A109" s="265"/>
      <c r="B109" s="79" t="s">
        <v>85</v>
      </c>
      <c r="C109" s="217">
        <f t="shared" si="8"/>
        <v>138600000</v>
      </c>
      <c r="D109" s="177">
        <v>0</v>
      </c>
      <c r="E109" s="176">
        <v>1100000</v>
      </c>
      <c r="F109" s="107">
        <v>420000</v>
      </c>
      <c r="G109" s="217">
        <v>300000</v>
      </c>
      <c r="H109" s="175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25">
        <v>2500000</v>
      </c>
      <c r="R109" s="107">
        <v>0</v>
      </c>
      <c r="S109" s="80">
        <f t="shared" si="9"/>
        <v>5700000</v>
      </c>
      <c r="T109" s="81">
        <f t="shared" ref="T109:T122" si="10" xml:space="preserve"> C109 - S109</f>
        <v>132900000</v>
      </c>
    </row>
    <row r="110" spans="1:20" s="85" customFormat="1" ht="17.25" thickBot="1" x14ac:dyDescent="0.35">
      <c r="A110" s="266"/>
      <c r="B110" s="82" t="s">
        <v>86</v>
      </c>
      <c r="C110" s="217">
        <f t="shared" si="8"/>
        <v>140270000</v>
      </c>
      <c r="D110" s="177">
        <v>0</v>
      </c>
      <c r="E110" s="176">
        <v>1100000</v>
      </c>
      <c r="F110" s="107">
        <v>420000</v>
      </c>
      <c r="G110" s="217">
        <v>300000</v>
      </c>
      <c r="H110" s="175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25">
        <v>2500000</v>
      </c>
      <c r="R110" s="107">
        <v>0</v>
      </c>
      <c r="S110" s="83">
        <f t="shared" si="9"/>
        <v>5700000</v>
      </c>
      <c r="T110" s="84">
        <f t="shared" si="10"/>
        <v>134570000</v>
      </c>
    </row>
    <row r="111" spans="1:20" s="79" customFormat="1" ht="17.25" thickBot="1" x14ac:dyDescent="0.35">
      <c r="A111" s="264">
        <v>2032</v>
      </c>
      <c r="B111" s="79" t="s">
        <v>75</v>
      </c>
      <c r="C111" s="217">
        <f t="shared" si="8"/>
        <v>141940000</v>
      </c>
      <c r="D111" s="177">
        <v>0</v>
      </c>
      <c r="E111" s="176">
        <v>1100000</v>
      </c>
      <c r="F111" s="107">
        <v>420000</v>
      </c>
      <c r="G111" s="217">
        <v>300000</v>
      </c>
      <c r="H111" s="175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25">
        <v>2500000</v>
      </c>
      <c r="R111" s="107">
        <v>0</v>
      </c>
      <c r="S111" s="80">
        <f t="shared" si="9"/>
        <v>5700000</v>
      </c>
      <c r="T111" s="86">
        <f t="shared" si="10"/>
        <v>136240000</v>
      </c>
    </row>
    <row r="112" spans="1:20" s="79" customFormat="1" ht="17.25" thickBot="1" x14ac:dyDescent="0.35">
      <c r="A112" s="265"/>
      <c r="B112" s="79" t="s">
        <v>76</v>
      </c>
      <c r="C112" s="217">
        <f t="shared" si="8"/>
        <v>143610000</v>
      </c>
      <c r="D112" s="177">
        <v>0</v>
      </c>
      <c r="E112" s="176">
        <v>1100000</v>
      </c>
      <c r="F112" s="107">
        <v>420000</v>
      </c>
      <c r="G112" s="217">
        <v>300000</v>
      </c>
      <c r="H112" s="175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25">
        <v>2500000</v>
      </c>
      <c r="R112" s="107">
        <v>0</v>
      </c>
      <c r="S112" s="80">
        <f t="shared" si="9"/>
        <v>5700000</v>
      </c>
      <c r="T112" s="81">
        <f t="shared" si="10"/>
        <v>137910000</v>
      </c>
    </row>
    <row r="113" spans="1:20" s="79" customFormat="1" ht="17.25" thickBot="1" x14ac:dyDescent="0.35">
      <c r="A113" s="265"/>
      <c r="B113" s="79" t="s">
        <v>77</v>
      </c>
      <c r="C113" s="217">
        <f t="shared" si="8"/>
        <v>145280000</v>
      </c>
      <c r="D113" s="177">
        <v>0</v>
      </c>
      <c r="E113" s="176">
        <v>1100000</v>
      </c>
      <c r="F113" s="107">
        <v>420000</v>
      </c>
      <c r="G113" s="217">
        <v>300000</v>
      </c>
      <c r="H113" s="175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25">
        <v>2500000</v>
      </c>
      <c r="R113" s="107">
        <v>0</v>
      </c>
      <c r="S113" s="80">
        <f t="shared" si="9"/>
        <v>5700000</v>
      </c>
      <c r="T113" s="81">
        <f t="shared" si="10"/>
        <v>139580000</v>
      </c>
    </row>
    <row r="114" spans="1:20" s="79" customFormat="1" ht="17.25" thickBot="1" x14ac:dyDescent="0.35">
      <c r="A114" s="265"/>
      <c r="B114" s="79" t="s">
        <v>78</v>
      </c>
      <c r="C114" s="217">
        <f t="shared" si="8"/>
        <v>146950000</v>
      </c>
      <c r="D114" s="177">
        <v>0</v>
      </c>
      <c r="E114" s="176">
        <v>1100000</v>
      </c>
      <c r="F114" s="107">
        <v>420000</v>
      </c>
      <c r="G114" s="217">
        <v>300000</v>
      </c>
      <c r="H114" s="175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25">
        <v>2500000</v>
      </c>
      <c r="R114" s="107">
        <v>0</v>
      </c>
      <c r="S114" s="80">
        <f t="shared" si="9"/>
        <v>5700000</v>
      </c>
      <c r="T114" s="81">
        <f t="shared" si="10"/>
        <v>141250000</v>
      </c>
    </row>
    <row r="115" spans="1:20" s="79" customFormat="1" ht="17.25" thickBot="1" x14ac:dyDescent="0.35">
      <c r="A115" s="265"/>
      <c r="B115" s="79" t="s">
        <v>79</v>
      </c>
      <c r="C115" s="217">
        <f t="shared" si="8"/>
        <v>148620000</v>
      </c>
      <c r="D115" s="177">
        <v>0</v>
      </c>
      <c r="E115" s="176">
        <v>1100000</v>
      </c>
      <c r="F115" s="107">
        <v>420000</v>
      </c>
      <c r="G115" s="217">
        <v>300000</v>
      </c>
      <c r="H115" s="175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25">
        <v>2500000</v>
      </c>
      <c r="R115" s="107">
        <v>0</v>
      </c>
      <c r="S115" s="80">
        <f t="shared" si="9"/>
        <v>5700000</v>
      </c>
      <c r="T115" s="81">
        <f t="shared" si="10"/>
        <v>142920000</v>
      </c>
    </row>
    <row r="116" spans="1:20" s="79" customFormat="1" ht="17.25" thickBot="1" x14ac:dyDescent="0.35">
      <c r="A116" s="265"/>
      <c r="B116" s="79" t="s">
        <v>80</v>
      </c>
      <c r="C116" s="217">
        <f t="shared" si="8"/>
        <v>150290000</v>
      </c>
      <c r="D116" s="177">
        <v>0</v>
      </c>
      <c r="E116" s="176">
        <v>1100000</v>
      </c>
      <c r="F116" s="107">
        <v>420000</v>
      </c>
      <c r="G116" s="217">
        <v>300000</v>
      </c>
      <c r="H116" s="175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25">
        <v>2500000</v>
      </c>
      <c r="R116" s="107">
        <v>0</v>
      </c>
      <c r="S116" s="80">
        <f t="shared" si="9"/>
        <v>5700000</v>
      </c>
      <c r="T116" s="81">
        <f t="shared" si="10"/>
        <v>144590000</v>
      </c>
    </row>
    <row r="117" spans="1:20" s="79" customFormat="1" ht="17.25" thickBot="1" x14ac:dyDescent="0.35">
      <c r="A117" s="265"/>
      <c r="B117" s="79" t="s">
        <v>81</v>
      </c>
      <c r="C117" s="217">
        <f t="shared" si="8"/>
        <v>151960000</v>
      </c>
      <c r="D117" s="177">
        <v>0</v>
      </c>
      <c r="E117" s="176">
        <v>1100000</v>
      </c>
      <c r="F117" s="107">
        <v>420000</v>
      </c>
      <c r="G117" s="217">
        <v>300000</v>
      </c>
      <c r="H117" s="175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25">
        <v>2500000</v>
      </c>
      <c r="R117" s="107">
        <v>0</v>
      </c>
      <c r="S117" s="80">
        <f t="shared" si="9"/>
        <v>5700000</v>
      </c>
      <c r="T117" s="81">
        <f t="shared" si="10"/>
        <v>146260000</v>
      </c>
    </row>
    <row r="118" spans="1:20" s="79" customFormat="1" ht="17.25" thickBot="1" x14ac:dyDescent="0.35">
      <c r="A118" s="265"/>
      <c r="B118" s="79" t="s">
        <v>82</v>
      </c>
      <c r="C118" s="217">
        <f t="shared" si="8"/>
        <v>153630000</v>
      </c>
      <c r="D118" s="177">
        <v>0</v>
      </c>
      <c r="E118" s="176">
        <v>1100000</v>
      </c>
      <c r="F118" s="107">
        <v>420000</v>
      </c>
      <c r="G118" s="217">
        <v>300000</v>
      </c>
      <c r="H118" s="175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25">
        <v>2500000</v>
      </c>
      <c r="R118" s="107">
        <v>0</v>
      </c>
      <c r="S118" s="80">
        <f t="shared" si="9"/>
        <v>5700000</v>
      </c>
      <c r="T118" s="81">
        <f t="shared" si="10"/>
        <v>147930000</v>
      </c>
    </row>
    <row r="119" spans="1:20" s="79" customFormat="1" ht="17.25" thickBot="1" x14ac:dyDescent="0.35">
      <c r="A119" s="265"/>
      <c r="B119" s="79" t="s">
        <v>83</v>
      </c>
      <c r="C119" s="217">
        <f t="shared" si="8"/>
        <v>155300000</v>
      </c>
      <c r="D119" s="177">
        <v>0</v>
      </c>
      <c r="E119" s="176">
        <v>1100000</v>
      </c>
      <c r="F119" s="107">
        <v>420000</v>
      </c>
      <c r="G119" s="217">
        <v>300000</v>
      </c>
      <c r="H119" s="175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25">
        <v>2500000</v>
      </c>
      <c r="R119" s="107">
        <v>0</v>
      </c>
      <c r="S119" s="80">
        <f t="shared" si="9"/>
        <v>5700000</v>
      </c>
      <c r="T119" s="81">
        <f t="shared" si="10"/>
        <v>149600000</v>
      </c>
    </row>
    <row r="120" spans="1:20" s="79" customFormat="1" ht="17.25" thickBot="1" x14ac:dyDescent="0.35">
      <c r="A120" s="265"/>
      <c r="B120" s="79" t="s">
        <v>84</v>
      </c>
      <c r="C120" s="217">
        <f t="shared" si="8"/>
        <v>156970000</v>
      </c>
      <c r="D120" s="177">
        <v>0</v>
      </c>
      <c r="E120" s="176">
        <v>1100000</v>
      </c>
      <c r="F120" s="107">
        <v>420000</v>
      </c>
      <c r="G120" s="217">
        <v>300000</v>
      </c>
      <c r="H120" s="175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25">
        <v>2500000</v>
      </c>
      <c r="R120" s="107">
        <v>0</v>
      </c>
      <c r="S120" s="80">
        <f t="shared" si="9"/>
        <v>5700000</v>
      </c>
      <c r="T120" s="81">
        <f t="shared" si="10"/>
        <v>151270000</v>
      </c>
    </row>
    <row r="121" spans="1:20" s="79" customFormat="1" ht="17.25" thickBot="1" x14ac:dyDescent="0.35">
      <c r="A121" s="265"/>
      <c r="B121" s="79" t="s">
        <v>85</v>
      </c>
      <c r="C121" s="217">
        <f t="shared" si="8"/>
        <v>158640000</v>
      </c>
      <c r="D121" s="177">
        <v>0</v>
      </c>
      <c r="E121" s="176">
        <v>1100000</v>
      </c>
      <c r="F121" s="107">
        <v>420000</v>
      </c>
      <c r="G121" s="217">
        <v>300000</v>
      </c>
      <c r="H121" s="175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25">
        <v>2500000</v>
      </c>
      <c r="R121" s="107">
        <v>0</v>
      </c>
      <c r="S121" s="80">
        <f t="shared" si="9"/>
        <v>5700000</v>
      </c>
      <c r="T121" s="81">
        <f t="shared" si="10"/>
        <v>152940000</v>
      </c>
    </row>
    <row r="122" spans="1:20" s="85" customFormat="1" ht="17.25" thickBot="1" x14ac:dyDescent="0.35">
      <c r="A122" s="266"/>
      <c r="B122" s="82" t="s">
        <v>86</v>
      </c>
      <c r="C122" s="217">
        <f t="shared" si="8"/>
        <v>160310000</v>
      </c>
      <c r="D122" s="177">
        <v>0</v>
      </c>
      <c r="E122" s="176">
        <v>1100000</v>
      </c>
      <c r="F122" s="107">
        <v>420000</v>
      </c>
      <c r="G122" s="217">
        <v>300000</v>
      </c>
      <c r="H122" s="175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25">
        <v>2500000</v>
      </c>
      <c r="R122" s="107">
        <v>0</v>
      </c>
      <c r="S122" s="83">
        <f t="shared" si="9"/>
        <v>5700000</v>
      </c>
      <c r="T122" s="84">
        <f t="shared" si="10"/>
        <v>154610000</v>
      </c>
    </row>
    <row r="123" spans="1:20" x14ac:dyDescent="0.3">
      <c r="F123" s="1">
        <f>SUM(F7:F122)</f>
        <v>48720000</v>
      </c>
      <c r="G123" s="1">
        <f>SUM(G7:G122)</f>
        <v>36150000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71"/>
      <c r="C1" s="271"/>
    </row>
    <row r="2" spans="2:18" x14ac:dyDescent="0.3">
      <c r="B2" s="270" t="s">
        <v>74</v>
      </c>
      <c r="C2" s="270"/>
      <c r="E2" s="267" t="s">
        <v>74</v>
      </c>
      <c r="F2" s="268"/>
      <c r="G2" s="268"/>
      <c r="H2" s="269"/>
      <c r="J2" s="267" t="s">
        <v>98</v>
      </c>
      <c r="K2" s="268"/>
      <c r="L2" s="268"/>
      <c r="M2" s="269"/>
      <c r="O2" s="267" t="s">
        <v>99</v>
      </c>
      <c r="P2" s="268"/>
      <c r="Q2" s="268"/>
      <c r="R2" s="269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67" t="s">
        <v>176</v>
      </c>
      <c r="F25" s="268"/>
      <c r="G25" s="268"/>
      <c r="H25" s="269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52" t="s">
        <v>39</v>
      </c>
      <c r="E3" s="252"/>
      <c r="F3" s="252"/>
      <c r="G3" s="252"/>
      <c r="H3" s="252"/>
      <c r="I3" s="252"/>
      <c r="J3" s="252"/>
      <c r="K3" s="252"/>
      <c r="L3" s="252"/>
      <c r="M3" s="252"/>
      <c r="N3" s="252"/>
    </row>
    <row r="4" spans="3:14" x14ac:dyDescent="0.3"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72">
        <f xml:space="preserve"> D22 + E22 + F22 + G22</f>
        <v>18921448</v>
      </c>
      <c r="E23" s="273"/>
      <c r="F23" s="273"/>
      <c r="G23" s="273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74">
        <f xml:space="preserve"> D23 / I23 * 100</f>
        <v>84.996483606996279</v>
      </c>
      <c r="E24" s="275"/>
      <c r="F24" s="275"/>
      <c r="G24" s="276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82" t="s">
        <v>104</v>
      </c>
      <c r="C27" s="286" t="s">
        <v>120</v>
      </c>
      <c r="D27" s="277" t="s">
        <v>102</v>
      </c>
      <c r="E27" s="278"/>
      <c r="F27" s="279"/>
      <c r="G27" s="282" t="s">
        <v>107</v>
      </c>
      <c r="H27" s="280" t="s">
        <v>123</v>
      </c>
      <c r="I27" s="283" t="s">
        <v>100</v>
      </c>
      <c r="J27" s="282" t="s">
        <v>110</v>
      </c>
      <c r="K27" s="282" t="s">
        <v>121</v>
      </c>
    </row>
    <row r="28" spans="2:12" ht="17.25" thickBot="1" x14ac:dyDescent="0.35">
      <c r="B28" s="281"/>
      <c r="C28" s="287"/>
      <c r="D28" s="282" t="s">
        <v>101</v>
      </c>
      <c r="E28" s="280" t="s">
        <v>106</v>
      </c>
      <c r="F28" s="288" t="s">
        <v>109</v>
      </c>
      <c r="G28" s="281"/>
      <c r="H28" s="281"/>
      <c r="I28" s="284"/>
      <c r="J28" s="281"/>
      <c r="K28" s="281"/>
    </row>
    <row r="29" spans="2:12" ht="37.5" customHeight="1" thickBot="1" x14ac:dyDescent="0.35">
      <c r="B29" s="281"/>
      <c r="C29" s="287"/>
      <c r="D29" s="281"/>
      <c r="E29" s="281"/>
      <c r="F29" s="289"/>
      <c r="G29" s="281"/>
      <c r="H29" s="281"/>
      <c r="I29" s="67" t="s">
        <v>103</v>
      </c>
      <c r="J29" s="285"/>
      <c r="K29" s="285"/>
    </row>
    <row r="30" spans="2:12" x14ac:dyDescent="0.3">
      <c r="B30" s="261" t="s">
        <v>105</v>
      </c>
      <c r="C30" s="293">
        <v>521300000000</v>
      </c>
      <c r="D30" s="70">
        <v>521300000000</v>
      </c>
      <c r="E30" s="69">
        <v>0.46</v>
      </c>
      <c r="F30" s="71">
        <v>10.81</v>
      </c>
      <c r="G30" s="295">
        <f xml:space="preserve"> C30 + D31</f>
        <v>22182978723.404297</v>
      </c>
      <c r="H30" s="293">
        <v>65480000</v>
      </c>
      <c r="I30" s="296">
        <f xml:space="preserve"> G30 / H30</f>
        <v>338.77487360116521</v>
      </c>
      <c r="J30" s="299" t="s">
        <v>108</v>
      </c>
      <c r="K30" s="295">
        <f xml:space="preserve"> D30 / H30</f>
        <v>7961.2095296273674</v>
      </c>
    </row>
    <row r="31" spans="2:12" ht="17.25" thickBot="1" x14ac:dyDescent="0.35">
      <c r="B31" s="263"/>
      <c r="C31" s="294"/>
      <c r="D31" s="290">
        <f xml:space="preserve"> (D30 * (E30 - F30)) / F30</f>
        <v>-499117021276.5957</v>
      </c>
      <c r="E31" s="291"/>
      <c r="F31" s="292"/>
      <c r="G31" s="263"/>
      <c r="H31" s="294"/>
      <c r="I31" s="297"/>
      <c r="J31" s="300"/>
      <c r="K31" s="298"/>
    </row>
    <row r="32" spans="2:12" x14ac:dyDescent="0.3">
      <c r="B32" s="261" t="s">
        <v>119</v>
      </c>
      <c r="C32" s="293">
        <v>4679754000</v>
      </c>
      <c r="D32" s="70">
        <v>4679754000</v>
      </c>
      <c r="E32" s="69">
        <v>0</v>
      </c>
      <c r="F32" s="71">
        <v>10.81</v>
      </c>
      <c r="G32" s="295">
        <f xml:space="preserve"> C32 + D33</f>
        <v>0</v>
      </c>
      <c r="H32" s="293">
        <v>583000000</v>
      </c>
      <c r="I32" s="296">
        <f xml:space="preserve"> G32 / H32</f>
        <v>0</v>
      </c>
      <c r="J32" s="299" t="s">
        <v>108</v>
      </c>
      <c r="K32" s="295">
        <f xml:space="preserve"> D32 / H32</f>
        <v>8.0270222984562611</v>
      </c>
    </row>
    <row r="33" spans="1:11" ht="17.25" thickBot="1" x14ac:dyDescent="0.35">
      <c r="B33" s="263"/>
      <c r="C33" s="294"/>
      <c r="D33" s="290">
        <f xml:space="preserve"> (D32 * (E32 - F32)) / F32</f>
        <v>-4679754000</v>
      </c>
      <c r="E33" s="291"/>
      <c r="F33" s="292"/>
      <c r="G33" s="263"/>
      <c r="H33" s="294"/>
      <c r="I33" s="297"/>
      <c r="J33" s="300"/>
      <c r="K33" s="298"/>
    </row>
    <row r="34" spans="1:11" x14ac:dyDescent="0.3">
      <c r="B34" s="261" t="s">
        <v>125</v>
      </c>
      <c r="C34" s="293">
        <v>10054000000</v>
      </c>
      <c r="D34" s="70">
        <v>10054000000</v>
      </c>
      <c r="E34" s="69">
        <v>2.72</v>
      </c>
      <c r="F34" s="71">
        <v>10.81</v>
      </c>
      <c r="G34" s="295">
        <f xml:space="preserve"> C34 + D35</f>
        <v>2529776133.2099915</v>
      </c>
      <c r="H34" s="293">
        <v>1792000000</v>
      </c>
      <c r="I34" s="296">
        <f xml:space="preserve"> G34 / H34</f>
        <v>1.4117054314787898</v>
      </c>
      <c r="J34" s="299" t="s">
        <v>108</v>
      </c>
      <c r="K34" s="295">
        <f xml:space="preserve"> D34 / H34</f>
        <v>5.6104910714285712</v>
      </c>
    </row>
    <row r="35" spans="1:11" ht="17.25" thickBot="1" x14ac:dyDescent="0.35">
      <c r="B35" s="263"/>
      <c r="C35" s="294"/>
      <c r="D35" s="290">
        <f xml:space="preserve"> (D34 * (E34 - F34)) / F34</f>
        <v>-7524223866.7900085</v>
      </c>
      <c r="E35" s="291"/>
      <c r="F35" s="292"/>
      <c r="G35" s="263"/>
      <c r="H35" s="294"/>
      <c r="I35" s="297"/>
      <c r="J35" s="300"/>
      <c r="K35" s="298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x14ac:dyDescent="0.3">
      <c r="A47" s="104" t="s">
        <v>277</v>
      </c>
      <c r="B47" s="72" t="s">
        <v>114</v>
      </c>
      <c r="C47" s="68">
        <v>5452121000</v>
      </c>
      <c r="D47" s="68">
        <v>1942835000</v>
      </c>
      <c r="E47" s="68">
        <f xml:space="preserve"> C47 - D47</f>
        <v>3509286000</v>
      </c>
      <c r="F47" s="93"/>
    </row>
    <row r="48" spans="1:11" ht="17.25" thickBot="1" x14ac:dyDescent="0.35"/>
    <row r="49" spans="1:7" ht="33.75" thickBot="1" x14ac:dyDescent="0.35">
      <c r="B49" s="73" t="s">
        <v>122</v>
      </c>
      <c r="C49" s="76" t="s">
        <v>115</v>
      </c>
      <c r="D49" s="74" t="s">
        <v>116</v>
      </c>
      <c r="E49" s="74" t="s">
        <v>117</v>
      </c>
      <c r="F49" s="77" t="s">
        <v>101</v>
      </c>
    </row>
    <row r="50" spans="1:7" x14ac:dyDescent="0.3">
      <c r="A50" s="103">
        <v>2021</v>
      </c>
      <c r="B50" s="72" t="s">
        <v>114</v>
      </c>
      <c r="C50" s="68">
        <v>5947000</v>
      </c>
      <c r="D50" s="68">
        <v>7070710000</v>
      </c>
      <c r="E50" s="68">
        <v>2396903000</v>
      </c>
      <c r="F50" s="68">
        <f xml:space="preserve"> D50 + C50 - E50</f>
        <v>4679754000</v>
      </c>
    </row>
    <row r="51" spans="1:7" x14ac:dyDescent="0.3">
      <c r="A51" s="103">
        <v>2022</v>
      </c>
      <c r="B51" s="72" t="s">
        <v>114</v>
      </c>
      <c r="C51" s="68">
        <v>6084000</v>
      </c>
      <c r="D51" s="68">
        <v>7297306000</v>
      </c>
      <c r="E51" s="68">
        <v>3120911000</v>
      </c>
      <c r="F51" s="68">
        <f xml:space="preserve"> D51 + C51 - E51</f>
        <v>4182479000</v>
      </c>
      <c r="G51" s="239">
        <f xml:space="preserve">  (F51 / F50 * 100) - 100</f>
        <v>-10.62609273906277</v>
      </c>
    </row>
    <row r="52" spans="1:7" x14ac:dyDescent="0.3">
      <c r="A52" s="104" t="s">
        <v>164</v>
      </c>
      <c r="B52" s="72" t="s">
        <v>114</v>
      </c>
      <c r="C52" s="68">
        <v>6120000</v>
      </c>
      <c r="D52" s="68">
        <v>7360887000</v>
      </c>
      <c r="E52" s="68">
        <v>3327472000</v>
      </c>
      <c r="F52" s="68">
        <f xml:space="preserve"> D52 + C52 - E52</f>
        <v>4039535000</v>
      </c>
      <c r="G52" s="239">
        <f xml:space="preserve">  (F52 / F51 * 100) - 100</f>
        <v>-3.4176860182681139</v>
      </c>
    </row>
    <row r="53" spans="1:7" x14ac:dyDescent="0.3">
      <c r="A53" s="104" t="s">
        <v>179</v>
      </c>
      <c r="B53" s="72" t="s">
        <v>114</v>
      </c>
      <c r="C53" s="68">
        <v>6201000</v>
      </c>
      <c r="D53" s="68">
        <v>7409733000</v>
      </c>
      <c r="E53" s="68">
        <v>3563870000</v>
      </c>
      <c r="F53" s="68">
        <f xml:space="preserve"> D53 + C53 - E53</f>
        <v>3852064000</v>
      </c>
      <c r="G53" s="239">
        <f xml:space="preserve">  (F53 / F52 * 100) - 100</f>
        <v>-4.6409054507511485</v>
      </c>
    </row>
    <row r="54" spans="1:7" x14ac:dyDescent="0.3">
      <c r="A54" s="104" t="s">
        <v>277</v>
      </c>
      <c r="B54" s="72" t="s">
        <v>114</v>
      </c>
      <c r="C54" s="68">
        <v>6243000</v>
      </c>
      <c r="D54" s="68">
        <v>7456196000</v>
      </c>
      <c r="E54" s="68">
        <v>3847349000</v>
      </c>
      <c r="F54" s="68">
        <f xml:space="preserve"> D54 + C54 - E54</f>
        <v>3615090000</v>
      </c>
      <c r="G54" s="239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73" t="s">
        <v>122</v>
      </c>
      <c r="C56" s="89" t="s">
        <v>118</v>
      </c>
      <c r="D56" s="90" t="s">
        <v>126</v>
      </c>
      <c r="E56" s="94" t="s">
        <v>127</v>
      </c>
      <c r="F56" s="95" t="s">
        <v>129</v>
      </c>
      <c r="G56" s="95" t="s">
        <v>128</v>
      </c>
    </row>
    <row r="57" spans="1:7" x14ac:dyDescent="0.3">
      <c r="A57" s="91">
        <v>2021</v>
      </c>
      <c r="B57" s="72" t="s">
        <v>114</v>
      </c>
      <c r="C57" s="87">
        <f xml:space="preserve"> F50 / C43 * 100</f>
        <v>78.650323121923151</v>
      </c>
      <c r="D57" s="88">
        <f>(C50-F50)/C50 *100</f>
        <v>-78591.003867496212</v>
      </c>
      <c r="E57" s="96">
        <v>50</v>
      </c>
      <c r="F57" s="97">
        <v>594729610</v>
      </c>
      <c r="G57" s="98">
        <f xml:space="preserve"> E57 * F57</f>
        <v>29736480500</v>
      </c>
    </row>
    <row r="58" spans="1:7" x14ac:dyDescent="0.3">
      <c r="A58" s="91">
        <v>2022</v>
      </c>
      <c r="B58" s="72" t="s">
        <v>114</v>
      </c>
      <c r="C58" s="87">
        <f xml:space="preserve"> F51 / C44 * 100</f>
        <v>72.55861794265229</v>
      </c>
      <c r="D58" s="88">
        <f>(C51-F51)/C51 *100</f>
        <v>-68645.545693622611</v>
      </c>
      <c r="E58" s="2">
        <v>13.33</v>
      </c>
      <c r="F58" s="97">
        <v>608421785</v>
      </c>
      <c r="G58" s="98">
        <f xml:space="preserve"> E58 * F58</f>
        <v>8110262394.0500002</v>
      </c>
    </row>
    <row r="59" spans="1:7" x14ac:dyDescent="0.3">
      <c r="A59" s="104" t="s">
        <v>164</v>
      </c>
      <c r="B59" s="72" t="s">
        <v>114</v>
      </c>
      <c r="C59" s="87">
        <f xml:space="preserve"> F52 / C45 * 100</f>
        <v>71.444438568661667</v>
      </c>
      <c r="D59" s="88">
        <f>(C52-F52)/C52 *100</f>
        <v>-65905.473856209152</v>
      </c>
      <c r="E59" s="2">
        <v>8</v>
      </c>
      <c r="F59" s="97">
        <v>611951626</v>
      </c>
      <c r="G59" s="98">
        <f xml:space="preserve"> E59 * F59</f>
        <v>4895613008</v>
      </c>
    </row>
    <row r="60" spans="1:7" x14ac:dyDescent="0.3">
      <c r="A60" s="104" t="s">
        <v>179</v>
      </c>
      <c r="B60" s="72" t="s">
        <v>114</v>
      </c>
      <c r="C60" s="87">
        <f xml:space="preserve"> F53 / C46 * 100</f>
        <v>68.992887152115145</v>
      </c>
      <c r="D60" s="88">
        <f>(C53-F53)/C53 *100</f>
        <v>-62020.045154007414</v>
      </c>
      <c r="E60" s="2">
        <v>7.54</v>
      </c>
      <c r="F60" s="97">
        <v>620087507</v>
      </c>
      <c r="G60" s="98">
        <f xml:space="preserve"> E60 * F60</f>
        <v>4675459802.7799997</v>
      </c>
    </row>
    <row r="61" spans="1:7" x14ac:dyDescent="0.3">
      <c r="A61" s="104" t="s">
        <v>277</v>
      </c>
      <c r="B61" s="72" t="s">
        <v>114</v>
      </c>
      <c r="C61" s="87">
        <f xml:space="preserve"> F54 / C47 * 100</f>
        <v>66.306121966111903</v>
      </c>
      <c r="D61" s="88">
        <f>(C54-F54)/C54 *100</f>
        <v>-57806.295050456516</v>
      </c>
      <c r="E61" s="2">
        <v>3.54</v>
      </c>
      <c r="F61" s="97">
        <v>624267053</v>
      </c>
      <c r="G61" s="98">
        <f xml:space="preserve"> E61 * F61</f>
        <v>2209905367.6199999</v>
      </c>
    </row>
    <row r="62" spans="1:7" ht="17.25" thickBot="1" x14ac:dyDescent="0.35"/>
    <row r="63" spans="1:7" ht="17.25" thickBot="1" x14ac:dyDescent="0.35">
      <c r="B63" s="73" t="s">
        <v>122</v>
      </c>
      <c r="C63" s="99" t="s">
        <v>130</v>
      </c>
      <c r="D63" s="101" t="s">
        <v>131</v>
      </c>
      <c r="E63" s="43" t="s">
        <v>133</v>
      </c>
      <c r="F63" s="43" t="s">
        <v>132</v>
      </c>
      <c r="G63" s="100" t="s">
        <v>134</v>
      </c>
    </row>
    <row r="64" spans="1:7" x14ac:dyDescent="0.3">
      <c r="A64" s="91">
        <v>2021</v>
      </c>
      <c r="B64" s="72" t="s">
        <v>114</v>
      </c>
      <c r="C64" s="96">
        <v>4208</v>
      </c>
      <c r="D64" s="96">
        <v>24.3</v>
      </c>
      <c r="E64" s="96"/>
      <c r="F64" s="96"/>
      <c r="G64" s="96"/>
    </row>
    <row r="65" spans="1:8" x14ac:dyDescent="0.3">
      <c r="A65" s="91">
        <v>2022</v>
      </c>
      <c r="B65" s="72" t="s">
        <v>114</v>
      </c>
      <c r="C65" s="2">
        <v>3939</v>
      </c>
      <c r="D65" s="2">
        <v>13.33</v>
      </c>
      <c r="E65" s="51">
        <f xml:space="preserve"> C58 - C57</f>
        <v>-6.0917051792708605</v>
      </c>
      <c r="F65" s="2">
        <f xml:space="preserve"> (C65 - C64) / C64 * 100</f>
        <v>-6.3925855513307983</v>
      </c>
      <c r="G65" s="102">
        <f xml:space="preserve">  D64 * ((100 + E65) / 100) * ((100 + F65) / 100)</f>
        <v>21.360945796487893</v>
      </c>
    </row>
    <row r="66" spans="1:8" x14ac:dyDescent="0.3">
      <c r="A66" s="104" t="s">
        <v>164</v>
      </c>
      <c r="B66" s="72" t="s">
        <v>114</v>
      </c>
      <c r="C66" s="2">
        <v>4119</v>
      </c>
      <c r="D66" s="2">
        <v>8</v>
      </c>
      <c r="E66" s="51">
        <f xml:space="preserve"> C59 - C58</f>
        <v>-1.1141793739906234</v>
      </c>
      <c r="F66" s="2">
        <f xml:space="preserve"> (C66 - C65) / C65 * 100</f>
        <v>4.5696877380045704</v>
      </c>
      <c r="G66" s="102">
        <f xml:space="preserve">  D65 * ((100 + E66) / 100) * ((100 + F66) / 100)</f>
        <v>13.78383235964265</v>
      </c>
      <c r="H66" s="185">
        <f xml:space="preserve"> G66 / G65</f>
        <v>0.64528193137913159</v>
      </c>
    </row>
    <row r="67" spans="1:8" x14ac:dyDescent="0.3">
      <c r="A67" s="104" t="s">
        <v>179</v>
      </c>
      <c r="B67" s="72" t="s">
        <v>114</v>
      </c>
      <c r="C67" s="2">
        <v>4377</v>
      </c>
      <c r="D67" s="2">
        <v>7.54</v>
      </c>
      <c r="E67" s="51">
        <f xml:space="preserve"> C60 - C59</f>
        <v>-2.451551416546522</v>
      </c>
      <c r="F67" s="2">
        <f xml:space="preserve"> (C67 - C66) / C66 * 100</f>
        <v>6.263656227239621</v>
      </c>
      <c r="G67" s="102">
        <f xml:space="preserve">  D66 * ((100 + E67) / 100) * ((100 + F67) / 100)</f>
        <v>8.2926838446181268</v>
      </c>
      <c r="H67" s="185">
        <f xml:space="preserve"> G67 / G66</f>
        <v>0.60162396264322504</v>
      </c>
    </row>
    <row r="68" spans="1:8" x14ac:dyDescent="0.3">
      <c r="A68" s="104" t="s">
        <v>277</v>
      </c>
      <c r="B68" s="72" t="s">
        <v>114</v>
      </c>
      <c r="C68" s="2">
        <v>4415</v>
      </c>
      <c r="D68" s="2">
        <v>3.54</v>
      </c>
      <c r="E68" s="51">
        <f xml:space="preserve"> C61 - C60</f>
        <v>-2.6867651860032424</v>
      </c>
      <c r="F68" s="2">
        <f xml:space="preserve"> (C68 - C67) / C67 * 100</f>
        <v>0.86817454877770162</v>
      </c>
      <c r="G68" s="102">
        <f xml:space="preserve">  D67 * ((100 + E68) / 100) * ((100 + F68) / 100)</f>
        <v>7.4011194997638103</v>
      </c>
      <c r="H68" s="185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38" t="s">
        <v>250</v>
      </c>
      <c r="B2" s="238" t="s">
        <v>280</v>
      </c>
    </row>
    <row r="3" spans="1:2" x14ac:dyDescent="0.3">
      <c r="A3" s="238" t="s">
        <v>251</v>
      </c>
      <c r="B3" s="238" t="s">
        <v>281</v>
      </c>
    </row>
    <row r="4" spans="1:2" x14ac:dyDescent="0.3">
      <c r="A4" s="238" t="s">
        <v>252</v>
      </c>
      <c r="B4" s="238" t="s">
        <v>282</v>
      </c>
    </row>
    <row r="5" spans="1:2" x14ac:dyDescent="0.3">
      <c r="A5" s="238" t="s">
        <v>253</v>
      </c>
      <c r="B5" s="238" t="s">
        <v>283</v>
      </c>
    </row>
    <row r="6" spans="1:2" x14ac:dyDescent="0.3">
      <c r="A6" s="238" t="s">
        <v>254</v>
      </c>
      <c r="B6" s="238" t="s">
        <v>284</v>
      </c>
    </row>
    <row r="7" spans="1:2" x14ac:dyDescent="0.3">
      <c r="A7" s="238" t="s">
        <v>255</v>
      </c>
      <c r="B7" s="238" t="s">
        <v>285</v>
      </c>
    </row>
    <row r="8" spans="1:2" x14ac:dyDescent="0.3">
      <c r="A8" s="238" t="s">
        <v>256</v>
      </c>
      <c r="B8" s="238" t="s">
        <v>286</v>
      </c>
    </row>
    <row r="9" spans="1:2" x14ac:dyDescent="0.3">
      <c r="A9" s="238" t="s">
        <v>257</v>
      </c>
      <c r="B9" s="238" t="s">
        <v>287</v>
      </c>
    </row>
    <row r="10" spans="1:2" x14ac:dyDescent="0.3">
      <c r="A10" s="238"/>
      <c r="B10" s="238"/>
    </row>
    <row r="11" spans="1:2" x14ac:dyDescent="0.3">
      <c r="A11" t="s">
        <v>248</v>
      </c>
      <c r="B11" t="s">
        <v>249</v>
      </c>
    </row>
    <row r="12" spans="1:2" x14ac:dyDescent="0.3">
      <c r="A12" s="238" t="s">
        <v>258</v>
      </c>
      <c r="B12" s="238" t="s">
        <v>278</v>
      </c>
    </row>
    <row r="13" spans="1:2" x14ac:dyDescent="0.3">
      <c r="A13" s="238" t="s">
        <v>259</v>
      </c>
      <c r="B13" s="238" t="s">
        <v>260</v>
      </c>
    </row>
    <row r="14" spans="1:2" x14ac:dyDescent="0.3">
      <c r="A14" s="238" t="s">
        <v>261</v>
      </c>
      <c r="B14" s="238" t="s">
        <v>262</v>
      </c>
    </row>
    <row r="15" spans="1:2" x14ac:dyDescent="0.3">
      <c r="A15" s="238" t="s">
        <v>263</v>
      </c>
      <c r="B15" s="238" t="s">
        <v>279</v>
      </c>
    </row>
    <row r="16" spans="1:2" x14ac:dyDescent="0.3">
      <c r="A16" s="238" t="s">
        <v>264</v>
      </c>
      <c r="B16" s="238" t="s">
        <v>265</v>
      </c>
    </row>
    <row r="17" spans="1:3" x14ac:dyDescent="0.3">
      <c r="A17" s="238" t="s">
        <v>266</v>
      </c>
      <c r="B17" s="238" t="s">
        <v>267</v>
      </c>
    </row>
    <row r="18" spans="1:3" x14ac:dyDescent="0.3">
      <c r="A18" s="238" t="s">
        <v>268</v>
      </c>
      <c r="B18" s="238" t="s">
        <v>262</v>
      </c>
    </row>
    <row r="19" spans="1:3" x14ac:dyDescent="0.3">
      <c r="A19" s="238" t="s">
        <v>269</v>
      </c>
      <c r="B19" s="238" t="s">
        <v>270</v>
      </c>
    </row>
    <row r="20" spans="1:3" x14ac:dyDescent="0.3">
      <c r="A20" s="238"/>
      <c r="B20" s="238"/>
    </row>
    <row r="22" spans="1:3" x14ac:dyDescent="0.3">
      <c r="A22" t="s">
        <v>189</v>
      </c>
      <c r="B22" t="s">
        <v>190</v>
      </c>
      <c r="C22" t="s">
        <v>191</v>
      </c>
    </row>
    <row r="23" spans="1:3" x14ac:dyDescent="0.3">
      <c r="A23" s="238" t="s">
        <v>189</v>
      </c>
      <c r="B23" s="238" t="s">
        <v>192</v>
      </c>
      <c r="C23" s="238" t="s">
        <v>191</v>
      </c>
    </row>
    <row r="24" spans="1:3" x14ac:dyDescent="0.3">
      <c r="A24" s="238" t="s">
        <v>214</v>
      </c>
      <c r="B24" s="238" t="s">
        <v>215</v>
      </c>
      <c r="C24" s="238" t="s">
        <v>216</v>
      </c>
    </row>
    <row r="25" spans="1:3" x14ac:dyDescent="0.3">
      <c r="A25" s="238" t="s">
        <v>217</v>
      </c>
      <c r="B25" s="238" t="s">
        <v>218</v>
      </c>
      <c r="C25" s="238" t="s">
        <v>219</v>
      </c>
    </row>
    <row r="26" spans="1:3" x14ac:dyDescent="0.3">
      <c r="A26" s="238" t="s">
        <v>220</v>
      </c>
      <c r="B26" s="238" t="s">
        <v>221</v>
      </c>
      <c r="C26" s="238" t="s">
        <v>222</v>
      </c>
    </row>
    <row r="27" spans="1:3" x14ac:dyDescent="0.3">
      <c r="A27" s="238" t="s">
        <v>223</v>
      </c>
      <c r="B27" s="238" t="s">
        <v>224</v>
      </c>
      <c r="C27" s="238" t="s">
        <v>213</v>
      </c>
    </row>
    <row r="28" spans="1:3" x14ac:dyDescent="0.3">
      <c r="A28" s="238" t="s">
        <v>225</v>
      </c>
      <c r="B28" s="238" t="s">
        <v>226</v>
      </c>
      <c r="C28" s="238" t="s">
        <v>213</v>
      </c>
    </row>
    <row r="29" spans="1:3" x14ac:dyDescent="0.3">
      <c r="A29" s="238" t="s">
        <v>227</v>
      </c>
      <c r="B29" s="238" t="s">
        <v>228</v>
      </c>
      <c r="C29" s="238" t="s">
        <v>213</v>
      </c>
    </row>
    <row r="30" spans="1:3" x14ac:dyDescent="0.3">
      <c r="A30" s="238" t="s">
        <v>229</v>
      </c>
      <c r="B30" s="238" t="s">
        <v>230</v>
      </c>
      <c r="C30" s="238" t="s">
        <v>213</v>
      </c>
    </row>
    <row r="31" spans="1:3" x14ac:dyDescent="0.3">
      <c r="A31" s="238" t="s">
        <v>231</v>
      </c>
      <c r="B31" s="238" t="s">
        <v>232</v>
      </c>
      <c r="C31" s="238" t="s">
        <v>213</v>
      </c>
    </row>
    <row r="33" spans="1:3" x14ac:dyDescent="0.3">
      <c r="A33" t="s">
        <v>189</v>
      </c>
      <c r="B33" t="s">
        <v>190</v>
      </c>
      <c r="C33" t="s">
        <v>191</v>
      </c>
    </row>
    <row r="34" spans="1:3" x14ac:dyDescent="0.3">
      <c r="A34" s="238" t="s">
        <v>189</v>
      </c>
      <c r="B34" s="238" t="s">
        <v>192</v>
      </c>
      <c r="C34" s="238" t="s">
        <v>191</v>
      </c>
    </row>
    <row r="35" spans="1:3" x14ac:dyDescent="0.3">
      <c r="A35" s="238" t="s">
        <v>193</v>
      </c>
      <c r="B35" s="238" t="s">
        <v>194</v>
      </c>
      <c r="C35" s="238" t="s">
        <v>195</v>
      </c>
    </row>
    <row r="36" spans="1:3" x14ac:dyDescent="0.3">
      <c r="A36" s="238" t="s">
        <v>196</v>
      </c>
      <c r="B36" s="238" t="s">
        <v>197</v>
      </c>
      <c r="C36" s="238" t="s">
        <v>198</v>
      </c>
    </row>
    <row r="37" spans="1:3" x14ac:dyDescent="0.3">
      <c r="A37" s="238" t="s">
        <v>199</v>
      </c>
      <c r="B37" s="238" t="s">
        <v>200</v>
      </c>
      <c r="C37" s="238" t="s">
        <v>201</v>
      </c>
    </row>
    <row r="38" spans="1:3" x14ac:dyDescent="0.3">
      <c r="A38" s="238" t="s">
        <v>202</v>
      </c>
      <c r="B38" s="238" t="s">
        <v>203</v>
      </c>
      <c r="C38" s="238" t="s">
        <v>204</v>
      </c>
    </row>
    <row r="39" spans="1:3" x14ac:dyDescent="0.3">
      <c r="A39" s="238" t="s">
        <v>205</v>
      </c>
      <c r="B39" s="238" t="s">
        <v>206</v>
      </c>
      <c r="C39" s="238" t="s">
        <v>207</v>
      </c>
    </row>
    <row r="40" spans="1:3" x14ac:dyDescent="0.3">
      <c r="A40" s="238" t="s">
        <v>208</v>
      </c>
      <c r="B40" s="238" t="s">
        <v>209</v>
      </c>
      <c r="C40" s="238" t="s">
        <v>210</v>
      </c>
    </row>
    <row r="41" spans="1:3" x14ac:dyDescent="0.3">
      <c r="A41" s="238" t="s">
        <v>211</v>
      </c>
      <c r="B41" s="238" t="s">
        <v>212</v>
      </c>
      <c r="C41" s="238" t="s">
        <v>213</v>
      </c>
    </row>
    <row r="43" spans="1:3" x14ac:dyDescent="0.3">
      <c r="A43" t="s">
        <v>189</v>
      </c>
      <c r="B43" t="s">
        <v>190</v>
      </c>
      <c r="C43" t="s">
        <v>191</v>
      </c>
    </row>
    <row r="44" spans="1:3" x14ac:dyDescent="0.3">
      <c r="A44" s="238" t="s">
        <v>189</v>
      </c>
      <c r="B44" s="238" t="s">
        <v>192</v>
      </c>
      <c r="C44" s="238" t="s">
        <v>191</v>
      </c>
    </row>
    <row r="45" spans="1:3" x14ac:dyDescent="0.3">
      <c r="A45" s="238" t="s">
        <v>199</v>
      </c>
      <c r="B45" s="238" t="s">
        <v>200</v>
      </c>
      <c r="C45" s="238" t="s">
        <v>201</v>
      </c>
    </row>
    <row r="46" spans="1:3" x14ac:dyDescent="0.3">
      <c r="A46" s="238" t="s">
        <v>233</v>
      </c>
      <c r="B46" s="238" t="s">
        <v>234</v>
      </c>
      <c r="C46" s="238" t="s">
        <v>235</v>
      </c>
    </row>
    <row r="47" spans="1:3" x14ac:dyDescent="0.3">
      <c r="A47" s="238" t="s">
        <v>236</v>
      </c>
      <c r="B47" s="238" t="s">
        <v>237</v>
      </c>
      <c r="C47" s="238" t="s">
        <v>238</v>
      </c>
    </row>
    <row r="48" spans="1:3" x14ac:dyDescent="0.3">
      <c r="A48" s="238" t="s">
        <v>239</v>
      </c>
      <c r="B48" s="238" t="s">
        <v>240</v>
      </c>
      <c r="C48" s="238" t="s">
        <v>241</v>
      </c>
    </row>
    <row r="49" spans="1:3" x14ac:dyDescent="0.3">
      <c r="A49" s="238" t="s">
        <v>242</v>
      </c>
      <c r="B49" s="238" t="s">
        <v>243</v>
      </c>
      <c r="C49" s="238" t="s">
        <v>244</v>
      </c>
    </row>
    <row r="50" spans="1:3" x14ac:dyDescent="0.3">
      <c r="A50" s="238" t="s">
        <v>245</v>
      </c>
      <c r="B50" s="238" t="s">
        <v>246</v>
      </c>
      <c r="C50" s="238" t="s">
        <v>247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38" t="s">
        <v>250</v>
      </c>
      <c r="B2" s="238" t="s">
        <v>289</v>
      </c>
    </row>
    <row r="3" spans="1:2" x14ac:dyDescent="0.3">
      <c r="A3" s="238" t="s">
        <v>251</v>
      </c>
      <c r="B3" s="238" t="s">
        <v>289</v>
      </c>
    </row>
    <row r="4" spans="1:2" x14ac:dyDescent="0.3">
      <c r="A4" s="238" t="s">
        <v>252</v>
      </c>
      <c r="B4" s="238" t="s">
        <v>290</v>
      </c>
    </row>
    <row r="5" spans="1:2" x14ac:dyDescent="0.3">
      <c r="A5" s="238" t="s">
        <v>253</v>
      </c>
      <c r="B5" s="238" t="s">
        <v>291</v>
      </c>
    </row>
    <row r="6" spans="1:2" x14ac:dyDescent="0.3">
      <c r="A6" s="238" t="s">
        <v>254</v>
      </c>
      <c r="B6" s="238" t="s">
        <v>292</v>
      </c>
    </row>
    <row r="7" spans="1:2" x14ac:dyDescent="0.3">
      <c r="A7" s="238" t="s">
        <v>255</v>
      </c>
      <c r="B7" s="238" t="s">
        <v>271</v>
      </c>
    </row>
    <row r="8" spans="1:2" x14ac:dyDescent="0.3">
      <c r="A8" s="238" t="s">
        <v>256</v>
      </c>
      <c r="B8" s="238" t="s">
        <v>293</v>
      </c>
    </row>
    <row r="9" spans="1:2" x14ac:dyDescent="0.3">
      <c r="A9" s="238" t="s">
        <v>257</v>
      </c>
      <c r="B9" s="238" t="s">
        <v>294</v>
      </c>
    </row>
    <row r="11" spans="1:2" x14ac:dyDescent="0.3">
      <c r="A11" t="s">
        <v>248</v>
      </c>
      <c r="B11" t="s">
        <v>249</v>
      </c>
    </row>
    <row r="12" spans="1:2" x14ac:dyDescent="0.3">
      <c r="A12" s="238" t="s">
        <v>258</v>
      </c>
      <c r="B12" s="238" t="s">
        <v>288</v>
      </c>
    </row>
    <row r="13" spans="1:2" x14ac:dyDescent="0.3">
      <c r="A13" s="238" t="s">
        <v>259</v>
      </c>
      <c r="B13" s="238" t="s">
        <v>272</v>
      </c>
    </row>
    <row r="14" spans="1:2" x14ac:dyDescent="0.3">
      <c r="A14" s="238" t="s">
        <v>261</v>
      </c>
      <c r="B14" s="238" t="s">
        <v>262</v>
      </c>
    </row>
    <row r="15" spans="1:2" x14ac:dyDescent="0.3">
      <c r="A15" s="238" t="s">
        <v>263</v>
      </c>
      <c r="B15" s="238" t="s">
        <v>273</v>
      </c>
    </row>
    <row r="16" spans="1:2" x14ac:dyDescent="0.3">
      <c r="A16" s="238" t="s">
        <v>264</v>
      </c>
      <c r="B16" s="238" t="s">
        <v>274</v>
      </c>
    </row>
    <row r="17" spans="1:2" x14ac:dyDescent="0.3">
      <c r="A17" s="238" t="s">
        <v>266</v>
      </c>
      <c r="B17" s="238" t="s">
        <v>275</v>
      </c>
    </row>
    <row r="18" spans="1:2" x14ac:dyDescent="0.3">
      <c r="A18" s="238" t="s">
        <v>268</v>
      </c>
      <c r="B18" s="238" t="s">
        <v>262</v>
      </c>
    </row>
    <row r="19" spans="1:2" x14ac:dyDescent="0.3">
      <c r="A19" s="238" t="s">
        <v>269</v>
      </c>
      <c r="B19" s="238" t="s">
        <v>276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73" t="s">
        <v>150</v>
      </c>
      <c r="B29" s="273"/>
      <c r="C29" s="273"/>
    </row>
    <row r="30" spans="1:11" x14ac:dyDescent="0.3">
      <c r="A30" s="2">
        <v>1</v>
      </c>
      <c r="B30" s="273" t="s">
        <v>151</v>
      </c>
      <c r="C30" s="2" t="s">
        <v>152</v>
      </c>
    </row>
    <row r="31" spans="1:11" x14ac:dyDescent="0.3">
      <c r="A31" s="2">
        <v>2</v>
      </c>
      <c r="B31" s="273"/>
      <c r="C31" s="2" t="s">
        <v>153</v>
      </c>
    </row>
    <row r="32" spans="1:11" x14ac:dyDescent="0.3">
      <c r="A32" s="2">
        <v>3</v>
      </c>
      <c r="B32" s="273"/>
      <c r="C32" s="2" t="s">
        <v>154</v>
      </c>
    </row>
    <row r="33" spans="1:3" x14ac:dyDescent="0.3">
      <c r="A33" s="2">
        <v>4</v>
      </c>
      <c r="B33" s="273"/>
      <c r="C33" s="2" t="s">
        <v>155</v>
      </c>
    </row>
    <row r="34" spans="1:3" x14ac:dyDescent="0.3">
      <c r="A34" s="2">
        <v>5</v>
      </c>
      <c r="B34" s="273" t="s">
        <v>159</v>
      </c>
      <c r="C34" s="2" t="s">
        <v>156</v>
      </c>
    </row>
    <row r="35" spans="1:3" x14ac:dyDescent="0.3">
      <c r="A35" s="2">
        <v>6</v>
      </c>
      <c r="B35" s="273"/>
      <c r="C35" s="2" t="s">
        <v>157</v>
      </c>
    </row>
    <row r="36" spans="1:3" x14ac:dyDescent="0.3">
      <c r="A36" s="2">
        <v>7</v>
      </c>
      <c r="B36" s="273"/>
      <c r="C36" s="2" t="s">
        <v>158</v>
      </c>
    </row>
    <row r="37" spans="1:3" x14ac:dyDescent="0.3">
      <c r="A37" s="2">
        <v>8</v>
      </c>
      <c r="B37" s="273" t="s">
        <v>160</v>
      </c>
      <c r="C37" s="2" t="s">
        <v>161</v>
      </c>
    </row>
    <row r="38" spans="1:3" x14ac:dyDescent="0.3">
      <c r="A38" s="2">
        <v>9</v>
      </c>
      <c r="B38" s="273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70" t="s">
        <v>69</v>
      </c>
      <c r="C2" s="270"/>
      <c r="E2" s="270" t="s">
        <v>70</v>
      </c>
      <c r="F2" s="270"/>
      <c r="H2" s="270" t="s">
        <v>71</v>
      </c>
      <c r="I2" s="270"/>
      <c r="K2" s="270" t="s">
        <v>72</v>
      </c>
      <c r="L2" s="270"/>
      <c r="N2" s="270" t="s">
        <v>73</v>
      </c>
      <c r="O2" s="270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2023-12-07T07:59:16Z</dcterms:modified>
</cp:coreProperties>
</file>