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ABE2C85-0D4F-4634-B103-2F62E40CE55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K22" i="24" s="1"/>
  <c r="K23" i="24" s="1"/>
  <c r="K24" i="24" s="1"/>
  <c r="K25" i="24" s="1"/>
  <c r="K6" i="24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5" i="24"/>
  <c r="K4" i="24"/>
  <c r="K3" i="24"/>
  <c r="C27" i="5" l="1"/>
  <c r="J3" i="24" l="1"/>
  <c r="J4" i="24"/>
  <c r="G3" i="24"/>
  <c r="G4" i="24" s="1"/>
  <c r="E4" i="24"/>
  <c r="E3" i="24"/>
  <c r="D4" i="24"/>
  <c r="D3" i="24"/>
  <c r="C13" i="24"/>
  <c r="C14" i="24" s="1"/>
  <c r="C6" i="24"/>
  <c r="C7" i="24" s="1"/>
  <c r="C8" i="24" s="1"/>
  <c r="C9" i="24" s="1"/>
  <c r="C10" i="24" s="1"/>
  <c r="C11" i="24" s="1"/>
  <c r="C12" i="24" s="1"/>
  <c r="C5" i="24"/>
  <c r="C4" i="24"/>
  <c r="C3" i="24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<sst xmlns="http://schemas.openxmlformats.org/spreadsheetml/2006/main" count="445" uniqueCount="235">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</sst>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vertical="center"/>
    </xf>
    <xf numFmtId="0" fontId="2" fillId="3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6"/>
      <c r="B1" s="316"/>
      <c r="C1" s="316"/>
      <c r="D1" s="317" t="s">
        <v>84</v>
      </c>
      <c r="E1" s="318"/>
      <c r="F1" s="318"/>
      <c r="G1" s="318"/>
      <c r="H1" s="322" t="s">
        <v>173</v>
      </c>
      <c r="I1" s="322"/>
      <c r="J1" s="319" t="s">
        <v>164</v>
      </c>
      <c r="K1" s="320"/>
      <c r="L1" s="321"/>
      <c r="M1" s="312" t="s">
        <v>165</v>
      </c>
      <c r="N1" s="313"/>
      <c r="O1" s="313"/>
      <c r="P1" s="314"/>
      <c r="Q1" s="309" t="s">
        <v>186</v>
      </c>
      <c r="R1" s="307" t="s">
        <v>176</v>
      </c>
      <c r="S1" s="308" t="s">
        <v>177</v>
      </c>
    </row>
    <row r="2" spans="1:20" ht="33" x14ac:dyDescent="0.3">
      <c r="A2" s="316"/>
      <c r="B2" s="316"/>
      <c r="C2" s="31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9"/>
      <c r="R2" s="307"/>
      <c r="S2" s="308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1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1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1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1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1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1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1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1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1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1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1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1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1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1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1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1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1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1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1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1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1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1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1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1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1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1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1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1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1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10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10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10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10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10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10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213</v>
      </c>
      <c r="B39" s="310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310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10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10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10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1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1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1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310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310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10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10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10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10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10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10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10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10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10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10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10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10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10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10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10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10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10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10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10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10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10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10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10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10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10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10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10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10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10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10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10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10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10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10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10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10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10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10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10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10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10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10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10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10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10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10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10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10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10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10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10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10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10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10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10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10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10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10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10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10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10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10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10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10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10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10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10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10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10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10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10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10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10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10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10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10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10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10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10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10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10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10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10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10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10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10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10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10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10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10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10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10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10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10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10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10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10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10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10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8" zoomScale="110" zoomScaleNormal="110" workbookViewId="0">
      <selection activeCell="D28" sqref="D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4" t="s">
        <v>159</v>
      </c>
      <c r="I1" s="324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2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2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2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2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2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2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2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2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2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2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2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2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2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2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2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2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2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2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2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2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2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2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2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00" customFormat="1" ht="17.25" thickBot="1" x14ac:dyDescent="0.35">
      <c r="A26" s="325"/>
      <c r="B26" s="301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00" t="s">
        <v>192</v>
      </c>
    </row>
    <row r="27" spans="1:27" s="67" customFormat="1" x14ac:dyDescent="0.3">
      <c r="A27" s="325">
        <v>2025</v>
      </c>
      <c r="B27" s="1" t="s">
        <v>72</v>
      </c>
      <c r="C27" s="153">
        <f xml:space="preserve"> W26 + 7590000 +600000 + 2000000</f>
        <v>18987000</v>
      </c>
      <c r="D27" s="154">
        <v>1200000</v>
      </c>
      <c r="E27" s="2">
        <v>3240000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1300000</v>
      </c>
      <c r="T27" s="2">
        <v>7000000</v>
      </c>
      <c r="U27" s="2">
        <v>600000</v>
      </c>
      <c r="V27" s="2">
        <f>SUM(E27:U27)</f>
        <v>16830000</v>
      </c>
      <c r="W27" s="280">
        <f xml:space="preserve"> (C27+D27) - V27</f>
        <v>3357000</v>
      </c>
      <c r="X27" s="230"/>
    </row>
    <row r="28" spans="1:27" x14ac:dyDescent="0.3">
      <c r="A28" s="325"/>
      <c r="B28" s="1" t="s">
        <v>73</v>
      </c>
      <c r="C28" s="153">
        <f xml:space="preserve"> W27 + 7590000 +1400000 +600000</f>
        <v>12947000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5870000</v>
      </c>
      <c r="W28" s="280">
        <f xml:space="preserve"> (C28+D28) - V28</f>
        <v>8277000</v>
      </c>
      <c r="X28" s="204"/>
    </row>
    <row r="29" spans="1:27" x14ac:dyDescent="0.3">
      <c r="A29" s="325"/>
      <c r="B29" s="1" t="s">
        <v>74</v>
      </c>
      <c r="C29" s="153">
        <f xml:space="preserve"> W28 + 7590000+600000</f>
        <v>16467000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5870000</v>
      </c>
      <c r="W29" s="280">
        <f t="shared" ref="W29:W92" si="3" xml:space="preserve"> (C29+D29) - V29</f>
        <v>10597000</v>
      </c>
      <c r="X29" s="204"/>
    </row>
    <row r="30" spans="1:27" x14ac:dyDescent="0.3">
      <c r="A30" s="325"/>
      <c r="B30" s="1" t="s">
        <v>75</v>
      </c>
      <c r="C30" s="153">
        <f xml:space="preserve"> W29 + 7590000 +600000</f>
        <v>18787000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7370000</v>
      </c>
      <c r="W30" s="280">
        <f t="shared" si="3"/>
        <v>11417000</v>
      </c>
      <c r="X30" s="204"/>
    </row>
    <row r="31" spans="1:27" x14ac:dyDescent="0.3">
      <c r="A31" s="325"/>
      <c r="B31" s="1" t="s">
        <v>76</v>
      </c>
      <c r="C31" s="153">
        <f xml:space="preserve"> W30 + 7590000+600000</f>
        <v>19607000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9270000</v>
      </c>
      <c r="W31" s="280">
        <f t="shared" si="3"/>
        <v>10337000</v>
      </c>
      <c r="X31" s="204"/>
    </row>
    <row r="32" spans="1:27" x14ac:dyDescent="0.3">
      <c r="A32" s="325"/>
      <c r="B32" s="1" t="s">
        <v>77</v>
      </c>
      <c r="C32" s="153">
        <f xml:space="preserve"> W31 + 7590000+600000</f>
        <v>18527000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5870000</v>
      </c>
      <c r="W32" s="280">
        <f t="shared" si="3"/>
        <v>12657000</v>
      </c>
      <c r="X32" s="204"/>
    </row>
    <row r="33" spans="1:24" x14ac:dyDescent="0.3">
      <c r="A33" s="325"/>
      <c r="B33" s="1" t="s">
        <v>78</v>
      </c>
      <c r="C33" s="153">
        <f xml:space="preserve"> W32 + 7590000+600000</f>
        <v>20847000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9770000</v>
      </c>
      <c r="W33" s="280">
        <f t="shared" si="3"/>
        <v>11077000</v>
      </c>
      <c r="X33" s="204"/>
    </row>
    <row r="34" spans="1:24" x14ac:dyDescent="0.3">
      <c r="A34" s="325"/>
      <c r="B34" s="1" t="s">
        <v>79</v>
      </c>
      <c r="C34" s="153">
        <f xml:space="preserve"> W33 + 7590000 +1400000+600000</f>
        <v>20667000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6270000</v>
      </c>
      <c r="W34" s="280">
        <f t="shared" si="3"/>
        <v>14397000</v>
      </c>
      <c r="X34" s="204"/>
    </row>
    <row r="35" spans="1:24" s="157" customFormat="1" ht="17.25" customHeight="1" x14ac:dyDescent="0.3">
      <c r="A35" s="325"/>
      <c r="B35" s="157" t="s">
        <v>80</v>
      </c>
      <c r="C35" s="153">
        <f xml:space="preserve"> W34 + 7590000 + 60000000+600000</f>
        <v>82587000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65870000</v>
      </c>
      <c r="W35" s="280">
        <f t="shared" si="3"/>
        <v>16717000</v>
      </c>
      <c r="X35" s="205"/>
    </row>
    <row r="36" spans="1:24" s="243" customFormat="1" x14ac:dyDescent="0.3">
      <c r="A36" s="325"/>
      <c r="B36" s="243" t="s">
        <v>81</v>
      </c>
      <c r="C36" s="244">
        <f xml:space="preserve"> W35 + 7590000 + 7000000 + 54000000</f>
        <v>85307000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81770000</v>
      </c>
      <c r="W36" s="280">
        <f t="shared" si="3"/>
        <v>3537000</v>
      </c>
      <c r="X36" s="243" t="s">
        <v>219</v>
      </c>
    </row>
    <row r="37" spans="1:24" x14ac:dyDescent="0.3">
      <c r="A37" s="325"/>
      <c r="B37" s="1" t="s">
        <v>82</v>
      </c>
      <c r="C37" s="153">
        <f xml:space="preserve"> W36 + 7590000</f>
        <v>11127000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6770000</v>
      </c>
      <c r="W37" s="280">
        <f t="shared" si="3"/>
        <v>4357000</v>
      </c>
    </row>
    <row r="38" spans="1:24" s="248" customFormat="1" ht="17.25" thickBot="1" x14ac:dyDescent="0.35">
      <c r="A38" s="325"/>
      <c r="B38" s="245" t="s">
        <v>83</v>
      </c>
      <c r="C38" s="246">
        <f xml:space="preserve"> W37 + 7590000</f>
        <v>11947000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6570000</v>
      </c>
      <c r="W38" s="280">
        <f t="shared" si="3"/>
        <v>5377000</v>
      </c>
    </row>
    <row r="39" spans="1:24" s="187" customFormat="1" x14ac:dyDescent="0.3">
      <c r="A39" s="325">
        <v>2026</v>
      </c>
      <c r="B39" s="193" t="s">
        <v>72</v>
      </c>
      <c r="C39" s="188">
        <f xml:space="preserve"> W38 + 7700000</f>
        <v>13077000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9810000</v>
      </c>
      <c r="W39" s="280">
        <f t="shared" si="3"/>
        <v>3267000</v>
      </c>
    </row>
    <row r="40" spans="1:24" s="77" customFormat="1" x14ac:dyDescent="0.3">
      <c r="A40" s="325"/>
      <c r="B40" s="77" t="s">
        <v>73</v>
      </c>
      <c r="C40" s="155">
        <f xml:space="preserve"> W39 + 7700000 +1400000</f>
        <v>12367000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6970000</v>
      </c>
      <c r="W40" s="280">
        <f t="shared" si="3"/>
        <v>5397000</v>
      </c>
    </row>
    <row r="41" spans="1:24" s="159" customFormat="1" x14ac:dyDescent="0.3">
      <c r="A41" s="325"/>
      <c r="B41" s="159" t="s">
        <v>74</v>
      </c>
      <c r="C41" s="153">
        <f xml:space="preserve"> W40 + 7700000</f>
        <v>13097000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6570000</v>
      </c>
      <c r="W41" s="280">
        <f t="shared" si="3"/>
        <v>6527000</v>
      </c>
    </row>
    <row r="42" spans="1:24" s="159" customFormat="1" x14ac:dyDescent="0.3">
      <c r="A42" s="325"/>
      <c r="B42" s="159" t="s">
        <v>75</v>
      </c>
      <c r="C42" s="153">
        <f xml:space="preserve"> W41 + 7700000</f>
        <v>14227000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8070000</v>
      </c>
      <c r="W42" s="280">
        <f t="shared" si="3"/>
        <v>6157000</v>
      </c>
    </row>
    <row r="43" spans="1:24" s="159" customFormat="1" x14ac:dyDescent="0.3">
      <c r="A43" s="325"/>
      <c r="B43" s="159" t="s">
        <v>76</v>
      </c>
      <c r="C43" s="153">
        <f xml:space="preserve"> W42 + 7700000</f>
        <v>13857000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9970000</v>
      </c>
      <c r="W43" s="280">
        <f t="shared" si="3"/>
        <v>3887000</v>
      </c>
    </row>
    <row r="44" spans="1:24" s="159" customFormat="1" x14ac:dyDescent="0.3">
      <c r="A44" s="325"/>
      <c r="B44" s="159" t="s">
        <v>77</v>
      </c>
      <c r="C44" s="153">
        <f xml:space="preserve"> W43 + 7700000</f>
        <v>11587000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6570000</v>
      </c>
      <c r="W44" s="280">
        <f t="shared" si="3"/>
        <v>5017000</v>
      </c>
    </row>
    <row r="45" spans="1:24" s="159" customFormat="1" x14ac:dyDescent="0.3">
      <c r="A45" s="325"/>
      <c r="B45" s="159" t="s">
        <v>78</v>
      </c>
      <c r="C45" s="153">
        <f xml:space="preserve"> W44 + 7700000</f>
        <v>12717000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10470000</v>
      </c>
      <c r="W45" s="280">
        <f t="shared" si="3"/>
        <v>2247000</v>
      </c>
    </row>
    <row r="46" spans="1:24" s="159" customFormat="1" x14ac:dyDescent="0.3">
      <c r="A46" s="325"/>
      <c r="B46" s="159" t="s">
        <v>79</v>
      </c>
      <c r="C46" s="153">
        <f xml:space="preserve"> W45 + 7700000 +1400000</f>
        <v>11347000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6970000</v>
      </c>
      <c r="W46" s="280">
        <f t="shared" si="3"/>
        <v>4377000</v>
      </c>
    </row>
    <row r="47" spans="1:24" s="159" customFormat="1" x14ac:dyDescent="0.3">
      <c r="A47" s="325"/>
      <c r="B47" s="159" t="s">
        <v>80</v>
      </c>
      <c r="C47" s="153">
        <f xml:space="preserve"> W46 + 7700000</f>
        <v>12077000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6570000</v>
      </c>
      <c r="W47" s="280">
        <f t="shared" si="3"/>
        <v>5507000</v>
      </c>
    </row>
    <row r="48" spans="1:24" s="159" customFormat="1" x14ac:dyDescent="0.3">
      <c r="A48" s="325"/>
      <c r="B48" s="159" t="s">
        <v>81</v>
      </c>
      <c r="C48" s="153">
        <f xml:space="preserve"> W47 + 7700000</f>
        <v>13207000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8070000</v>
      </c>
      <c r="W48" s="280">
        <f t="shared" si="3"/>
        <v>5137000</v>
      </c>
    </row>
    <row r="49" spans="1:24" s="159" customFormat="1" x14ac:dyDescent="0.3">
      <c r="A49" s="325"/>
      <c r="B49" s="159" t="s">
        <v>82</v>
      </c>
      <c r="C49" s="153">
        <f xml:space="preserve"> W48 + 7700000</f>
        <v>12837000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6770000</v>
      </c>
      <c r="W49" s="280">
        <f t="shared" si="3"/>
        <v>6067000</v>
      </c>
    </row>
    <row r="50" spans="1:24" s="189" customFormat="1" ht="17.25" thickBot="1" x14ac:dyDescent="0.35">
      <c r="A50" s="325"/>
      <c r="B50" s="191" t="s">
        <v>83</v>
      </c>
      <c r="C50" s="190">
        <f xml:space="preserve"> W49 + 7700000</f>
        <v>13767000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6570000</v>
      </c>
      <c r="W50" s="280">
        <f t="shared" si="3"/>
        <v>7197000</v>
      </c>
      <c r="X50" s="159"/>
    </row>
    <row r="51" spans="1:24" s="187" customFormat="1" x14ac:dyDescent="0.3">
      <c r="A51" s="323">
        <v>2027</v>
      </c>
      <c r="B51" s="193" t="s">
        <v>72</v>
      </c>
      <c r="C51" s="188">
        <f xml:space="preserve"> W50 + 7700000</f>
        <v>14897000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9810000</v>
      </c>
      <c r="W51" s="280">
        <f t="shared" si="3"/>
        <v>5087000</v>
      </c>
    </row>
    <row r="52" spans="1:24" s="159" customFormat="1" x14ac:dyDescent="0.3">
      <c r="A52" s="323"/>
      <c r="B52" s="159" t="s">
        <v>73</v>
      </c>
      <c r="C52" s="155">
        <f xml:space="preserve"> W51 + 7700000 +1400000</f>
        <v>14187000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6970000</v>
      </c>
      <c r="W52" s="280">
        <f t="shared" si="3"/>
        <v>7217000</v>
      </c>
    </row>
    <row r="53" spans="1:24" s="159" customFormat="1" x14ac:dyDescent="0.3">
      <c r="A53" s="323"/>
      <c r="B53" s="159" t="s">
        <v>74</v>
      </c>
      <c r="C53" s="153">
        <f xml:space="preserve"> W52 + 7700000</f>
        <v>14917000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6570000</v>
      </c>
      <c r="W53" s="280">
        <f t="shared" si="3"/>
        <v>8347000</v>
      </c>
    </row>
    <row r="54" spans="1:24" s="159" customFormat="1" x14ac:dyDescent="0.3">
      <c r="A54" s="323"/>
      <c r="B54" s="159" t="s">
        <v>75</v>
      </c>
      <c r="C54" s="153">
        <f xml:space="preserve"> W53 + 7700000</f>
        <v>16047000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8070000</v>
      </c>
      <c r="W54" s="280">
        <f t="shared" si="3"/>
        <v>7977000</v>
      </c>
    </row>
    <row r="55" spans="1:24" s="159" customFormat="1" x14ac:dyDescent="0.3">
      <c r="A55" s="323"/>
      <c r="B55" s="159" t="s">
        <v>76</v>
      </c>
      <c r="C55" s="153">
        <f xml:space="preserve"> W54 + 7700000</f>
        <v>15677000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9970000</v>
      </c>
      <c r="W55" s="280">
        <f t="shared" si="3"/>
        <v>5707000</v>
      </c>
    </row>
    <row r="56" spans="1:24" s="159" customFormat="1" x14ac:dyDescent="0.3">
      <c r="A56" s="323"/>
      <c r="B56" s="159" t="s">
        <v>77</v>
      </c>
      <c r="C56" s="153">
        <f xml:space="preserve"> W55 + 7700000</f>
        <v>13407000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6570000</v>
      </c>
      <c r="W56" s="280">
        <f t="shared" si="3"/>
        <v>6837000</v>
      </c>
    </row>
    <row r="57" spans="1:24" s="159" customFormat="1" x14ac:dyDescent="0.3">
      <c r="A57" s="323"/>
      <c r="B57" s="159" t="s">
        <v>78</v>
      </c>
      <c r="C57" s="153">
        <f xml:space="preserve"> W56 + 7700000</f>
        <v>14537000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10470000</v>
      </c>
      <c r="W57" s="280">
        <f t="shared" si="3"/>
        <v>4067000</v>
      </c>
    </row>
    <row r="58" spans="1:24" s="159" customFormat="1" x14ac:dyDescent="0.3">
      <c r="A58" s="323"/>
      <c r="B58" s="159" t="s">
        <v>79</v>
      </c>
      <c r="C58" s="153">
        <f xml:space="preserve"> W57 + 7700000 +1400000</f>
        <v>13167000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6970000</v>
      </c>
      <c r="W58" s="280">
        <f t="shared" si="3"/>
        <v>6197000</v>
      </c>
    </row>
    <row r="59" spans="1:24" s="159" customFormat="1" x14ac:dyDescent="0.3">
      <c r="A59" s="323"/>
      <c r="B59" s="159" t="s">
        <v>80</v>
      </c>
      <c r="C59" s="153">
        <f xml:space="preserve"> W58 + 7700000</f>
        <v>13897000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6570000</v>
      </c>
      <c r="W59" s="280">
        <f t="shared" si="3"/>
        <v>7327000</v>
      </c>
    </row>
    <row r="60" spans="1:24" s="159" customFormat="1" x14ac:dyDescent="0.3">
      <c r="A60" s="323"/>
      <c r="B60" s="159" t="s">
        <v>81</v>
      </c>
      <c r="C60" s="153">
        <f xml:space="preserve"> W59 + 7700000</f>
        <v>15027000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8070000</v>
      </c>
      <c r="W60" s="280">
        <f t="shared" si="3"/>
        <v>6957000</v>
      </c>
    </row>
    <row r="61" spans="1:24" s="159" customFormat="1" x14ac:dyDescent="0.3">
      <c r="A61" s="323"/>
      <c r="B61" s="159" t="s">
        <v>82</v>
      </c>
      <c r="C61" s="153">
        <f xml:space="preserve"> W60 + 7700000</f>
        <v>14657000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6770000</v>
      </c>
      <c r="W61" s="280">
        <f t="shared" si="3"/>
        <v>7887000</v>
      </c>
    </row>
    <row r="62" spans="1:24" s="242" customFormat="1" x14ac:dyDescent="0.3">
      <c r="A62" s="323"/>
      <c r="B62" s="242" t="s">
        <v>83</v>
      </c>
      <c r="C62" s="190">
        <f xml:space="preserve"> W61 + 7700000</f>
        <v>15587000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6570000</v>
      </c>
      <c r="W62" s="280">
        <f t="shared" si="3"/>
        <v>9017000</v>
      </c>
    </row>
    <row r="63" spans="1:24" s="159" customFormat="1" x14ac:dyDescent="0.3">
      <c r="A63" s="323">
        <v>2028</v>
      </c>
      <c r="B63" s="159" t="s">
        <v>72</v>
      </c>
      <c r="C63" s="188">
        <f xml:space="preserve"> W62 + 7700000</f>
        <v>16717000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9810000</v>
      </c>
      <c r="W63" s="280">
        <f t="shared" si="3"/>
        <v>6907000</v>
      </c>
    </row>
    <row r="64" spans="1:24" s="159" customFormat="1" x14ac:dyDescent="0.3">
      <c r="A64" s="323"/>
      <c r="B64" s="159" t="s">
        <v>73</v>
      </c>
      <c r="C64" s="155">
        <f xml:space="preserve"> W63 + 7700000 +1400000</f>
        <v>16007000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6970000</v>
      </c>
      <c r="W64" s="280">
        <f t="shared" si="3"/>
        <v>9037000</v>
      </c>
    </row>
    <row r="65" spans="1:23" s="159" customFormat="1" x14ac:dyDescent="0.3">
      <c r="A65" s="323"/>
      <c r="B65" s="159" t="s">
        <v>74</v>
      </c>
      <c r="C65" s="153">
        <f xml:space="preserve"> W64 + 7700000</f>
        <v>16737000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6570000</v>
      </c>
      <c r="W65" s="280">
        <f t="shared" si="3"/>
        <v>10167000</v>
      </c>
    </row>
    <row r="66" spans="1:23" s="159" customFormat="1" x14ac:dyDescent="0.3">
      <c r="A66" s="323"/>
      <c r="B66" s="159" t="s">
        <v>75</v>
      </c>
      <c r="C66" s="153">
        <f xml:space="preserve"> W65 + 7700000</f>
        <v>17867000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8070000</v>
      </c>
      <c r="W66" s="280">
        <f t="shared" si="3"/>
        <v>9797000</v>
      </c>
    </row>
    <row r="67" spans="1:23" s="159" customFormat="1" x14ac:dyDescent="0.3">
      <c r="A67" s="323"/>
      <c r="B67" s="159" t="s">
        <v>76</v>
      </c>
      <c r="C67" s="153">
        <f xml:space="preserve"> W66 + 7700000</f>
        <v>17497000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9970000</v>
      </c>
      <c r="W67" s="280">
        <f t="shared" si="3"/>
        <v>7527000</v>
      </c>
    </row>
    <row r="68" spans="1:23" s="159" customFormat="1" x14ac:dyDescent="0.3">
      <c r="A68" s="323"/>
      <c r="B68" s="159" t="s">
        <v>77</v>
      </c>
      <c r="C68" s="153">
        <f xml:space="preserve"> W67 + 7700000</f>
        <v>15227000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6570000</v>
      </c>
      <c r="W68" s="280">
        <f t="shared" si="3"/>
        <v>8657000</v>
      </c>
    </row>
    <row r="69" spans="1:23" s="159" customFormat="1" x14ac:dyDescent="0.3">
      <c r="A69" s="323"/>
      <c r="B69" s="159" t="s">
        <v>78</v>
      </c>
      <c r="C69" s="153">
        <f xml:space="preserve"> W68 + 7700000</f>
        <v>16357000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10470000</v>
      </c>
      <c r="W69" s="280">
        <f t="shared" si="3"/>
        <v>5887000</v>
      </c>
    </row>
    <row r="70" spans="1:23" s="159" customFormat="1" x14ac:dyDescent="0.3">
      <c r="A70" s="323"/>
      <c r="B70" s="159" t="s">
        <v>79</v>
      </c>
      <c r="C70" s="153">
        <f xml:space="preserve"> W69 + 7700000 +1400000</f>
        <v>14987000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6970000</v>
      </c>
      <c r="W70" s="280">
        <f t="shared" si="3"/>
        <v>8017000</v>
      </c>
    </row>
    <row r="71" spans="1:23" s="159" customFormat="1" x14ac:dyDescent="0.3">
      <c r="A71" s="323"/>
      <c r="B71" s="159" t="s">
        <v>80</v>
      </c>
      <c r="C71" s="153">
        <f xml:space="preserve"> W70 + 7700000</f>
        <v>15717000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6570000</v>
      </c>
      <c r="W71" s="280">
        <f t="shared" si="3"/>
        <v>9147000</v>
      </c>
    </row>
    <row r="72" spans="1:23" s="159" customFormat="1" x14ac:dyDescent="0.3">
      <c r="A72" s="323"/>
      <c r="B72" s="159" t="s">
        <v>81</v>
      </c>
      <c r="C72" s="153">
        <f xml:space="preserve"> W71 + 7700000</f>
        <v>16847000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8070000</v>
      </c>
      <c r="W72" s="280">
        <f t="shared" si="3"/>
        <v>8777000</v>
      </c>
    </row>
    <row r="73" spans="1:23" s="159" customFormat="1" x14ac:dyDescent="0.3">
      <c r="A73" s="323"/>
      <c r="B73" s="159" t="s">
        <v>82</v>
      </c>
      <c r="C73" s="153">
        <f xml:space="preserve"> W72 + 7700000</f>
        <v>16477000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6770000</v>
      </c>
      <c r="W73" s="280">
        <f t="shared" si="3"/>
        <v>9707000</v>
      </c>
    </row>
    <row r="74" spans="1:23" s="242" customFormat="1" x14ac:dyDescent="0.3">
      <c r="A74" s="323"/>
      <c r="B74" s="242" t="s">
        <v>83</v>
      </c>
      <c r="C74" s="190">
        <f xml:space="preserve"> W73 + 7700000</f>
        <v>17407000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6570000</v>
      </c>
      <c r="W74" s="280">
        <f t="shared" si="3"/>
        <v>10837000</v>
      </c>
    </row>
    <row r="75" spans="1:23" s="159" customFormat="1" x14ac:dyDescent="0.3">
      <c r="A75" s="323">
        <v>2029</v>
      </c>
      <c r="B75" s="159" t="s">
        <v>72</v>
      </c>
      <c r="C75" s="188">
        <f xml:space="preserve"> W74 + 7700000</f>
        <v>18537000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9810000</v>
      </c>
      <c r="W75" s="280">
        <f t="shared" si="3"/>
        <v>8727000</v>
      </c>
    </row>
    <row r="76" spans="1:23" s="159" customFormat="1" x14ac:dyDescent="0.3">
      <c r="A76" s="323"/>
      <c r="B76" s="159" t="s">
        <v>73</v>
      </c>
      <c r="C76" s="155">
        <f xml:space="preserve"> W75 + 7700000 +1400000</f>
        <v>17827000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6970000</v>
      </c>
      <c r="W76" s="280">
        <f t="shared" si="3"/>
        <v>10857000</v>
      </c>
    </row>
    <row r="77" spans="1:23" s="159" customFormat="1" x14ac:dyDescent="0.3">
      <c r="A77" s="323"/>
      <c r="B77" s="159" t="s">
        <v>74</v>
      </c>
      <c r="C77" s="153">
        <f xml:space="preserve"> W76 + 7700000</f>
        <v>18557000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6570000</v>
      </c>
      <c r="W77" s="280">
        <f t="shared" si="3"/>
        <v>11987000</v>
      </c>
    </row>
    <row r="78" spans="1:23" s="159" customFormat="1" x14ac:dyDescent="0.3">
      <c r="A78" s="323"/>
      <c r="B78" s="159" t="s">
        <v>75</v>
      </c>
      <c r="C78" s="153">
        <f xml:space="preserve"> W77 + 7700000</f>
        <v>19687000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8070000</v>
      </c>
      <c r="W78" s="280">
        <f t="shared" si="3"/>
        <v>11617000</v>
      </c>
    </row>
    <row r="79" spans="1:23" s="159" customFormat="1" x14ac:dyDescent="0.3">
      <c r="A79" s="323"/>
      <c r="B79" s="159" t="s">
        <v>76</v>
      </c>
      <c r="C79" s="153">
        <f xml:space="preserve"> W78 + 7700000</f>
        <v>19317000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9970000</v>
      </c>
      <c r="W79" s="280">
        <f t="shared" si="3"/>
        <v>9347000</v>
      </c>
    </row>
    <row r="80" spans="1:23" s="159" customFormat="1" x14ac:dyDescent="0.3">
      <c r="A80" s="323"/>
      <c r="B80" s="159" t="s">
        <v>77</v>
      </c>
      <c r="C80" s="153">
        <f xml:space="preserve"> W79 + 7700000</f>
        <v>17047000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6570000</v>
      </c>
      <c r="W80" s="280">
        <f t="shared" si="3"/>
        <v>10477000</v>
      </c>
    </row>
    <row r="81" spans="1:23" s="159" customFormat="1" x14ac:dyDescent="0.3">
      <c r="A81" s="323"/>
      <c r="B81" s="159" t="s">
        <v>78</v>
      </c>
      <c r="C81" s="153">
        <f xml:space="preserve"> W80 + 7700000</f>
        <v>18177000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10470000</v>
      </c>
      <c r="W81" s="280">
        <f t="shared" si="3"/>
        <v>7707000</v>
      </c>
    </row>
    <row r="82" spans="1:23" s="159" customFormat="1" x14ac:dyDescent="0.3">
      <c r="A82" s="323"/>
      <c r="B82" s="159" t="s">
        <v>79</v>
      </c>
      <c r="C82" s="153">
        <f xml:space="preserve"> W81 + 7700000 +1400000</f>
        <v>16807000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6970000</v>
      </c>
      <c r="W82" s="280">
        <f t="shared" si="3"/>
        <v>9837000</v>
      </c>
    </row>
    <row r="83" spans="1:23" s="159" customFormat="1" x14ac:dyDescent="0.3">
      <c r="A83" s="323"/>
      <c r="B83" s="159" t="s">
        <v>80</v>
      </c>
      <c r="C83" s="153">
        <f xml:space="preserve"> W82 + 7700000</f>
        <v>17537000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6570000</v>
      </c>
      <c r="W83" s="280">
        <f t="shared" si="3"/>
        <v>10967000</v>
      </c>
    </row>
    <row r="84" spans="1:23" s="159" customFormat="1" x14ac:dyDescent="0.3">
      <c r="A84" s="323"/>
      <c r="B84" s="159" t="s">
        <v>81</v>
      </c>
      <c r="C84" s="153">
        <f xml:space="preserve"> W83 + 7700000</f>
        <v>18667000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8070000</v>
      </c>
      <c r="W84" s="280">
        <f t="shared" si="3"/>
        <v>10597000</v>
      </c>
    </row>
    <row r="85" spans="1:23" s="159" customFormat="1" x14ac:dyDescent="0.3">
      <c r="A85" s="323"/>
      <c r="B85" s="159" t="s">
        <v>82</v>
      </c>
      <c r="C85" s="153">
        <f xml:space="preserve"> W84 + 7700000</f>
        <v>18297000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6770000</v>
      </c>
      <c r="W85" s="280">
        <f t="shared" si="3"/>
        <v>11527000</v>
      </c>
    </row>
    <row r="86" spans="1:23" s="242" customFormat="1" x14ac:dyDescent="0.3">
      <c r="A86" s="323"/>
      <c r="B86" s="242" t="s">
        <v>83</v>
      </c>
      <c r="C86" s="190">
        <f xml:space="preserve"> W85 + 7700000</f>
        <v>19227000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6570000</v>
      </c>
      <c r="W86" s="280">
        <f t="shared" si="3"/>
        <v>12657000</v>
      </c>
    </row>
    <row r="87" spans="1:23" s="159" customFormat="1" x14ac:dyDescent="0.3">
      <c r="A87" s="323">
        <v>2030</v>
      </c>
      <c r="B87" s="159" t="s">
        <v>72</v>
      </c>
      <c r="C87" s="188">
        <f xml:space="preserve"> W86 + 7700000</f>
        <v>20357000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9810000</v>
      </c>
      <c r="W87" s="280">
        <f t="shared" si="3"/>
        <v>10547000</v>
      </c>
    </row>
    <row r="88" spans="1:23" s="159" customFormat="1" x14ac:dyDescent="0.3">
      <c r="A88" s="323"/>
      <c r="B88" s="159" t="s">
        <v>73</v>
      </c>
      <c r="C88" s="155">
        <f xml:space="preserve"> W87 + 7700000 +1400000</f>
        <v>19647000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6970000</v>
      </c>
      <c r="W88" s="280">
        <f t="shared" si="3"/>
        <v>12677000</v>
      </c>
    </row>
    <row r="89" spans="1:23" s="159" customFormat="1" x14ac:dyDescent="0.3">
      <c r="A89" s="323"/>
      <c r="B89" s="159" t="s">
        <v>74</v>
      </c>
      <c r="C89" s="153">
        <f xml:space="preserve"> W88 + 7700000</f>
        <v>20377000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6570000</v>
      </c>
      <c r="W89" s="280">
        <f t="shared" si="3"/>
        <v>13807000</v>
      </c>
    </row>
    <row r="90" spans="1:23" s="159" customFormat="1" x14ac:dyDescent="0.3">
      <c r="A90" s="323"/>
      <c r="B90" s="159" t="s">
        <v>75</v>
      </c>
      <c r="C90" s="153">
        <f xml:space="preserve"> W89 + 7700000</f>
        <v>21507000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8070000</v>
      </c>
      <c r="W90" s="280">
        <f t="shared" si="3"/>
        <v>13437000</v>
      </c>
    </row>
    <row r="91" spans="1:23" s="159" customFormat="1" x14ac:dyDescent="0.3">
      <c r="A91" s="323"/>
      <c r="B91" s="159" t="s">
        <v>76</v>
      </c>
      <c r="C91" s="153">
        <f xml:space="preserve"> W90 + 7700000</f>
        <v>21137000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9970000</v>
      </c>
      <c r="W91" s="280">
        <f t="shared" si="3"/>
        <v>11167000</v>
      </c>
    </row>
    <row r="92" spans="1:23" s="159" customFormat="1" x14ac:dyDescent="0.3">
      <c r="A92" s="323"/>
      <c r="B92" s="159" t="s">
        <v>77</v>
      </c>
      <c r="C92" s="153">
        <f xml:space="preserve"> W91 + 7700000</f>
        <v>18867000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6570000</v>
      </c>
      <c r="W92" s="280">
        <f t="shared" si="3"/>
        <v>12297000</v>
      </c>
    </row>
    <row r="93" spans="1:23" s="159" customFormat="1" x14ac:dyDescent="0.3">
      <c r="A93" s="323"/>
      <c r="B93" s="159" t="s">
        <v>78</v>
      </c>
      <c r="C93" s="153">
        <f xml:space="preserve"> W92 + 7700000</f>
        <v>19997000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10470000</v>
      </c>
      <c r="W93" s="280">
        <f t="shared" ref="W93:W122" si="6" xml:space="preserve"> (C93+D93) - V93</f>
        <v>9527000</v>
      </c>
    </row>
    <row r="94" spans="1:23" s="159" customFormat="1" x14ac:dyDescent="0.3">
      <c r="A94" s="323"/>
      <c r="B94" s="159" t="s">
        <v>79</v>
      </c>
      <c r="C94" s="153">
        <f xml:space="preserve"> W93 + 7700000 +1400000</f>
        <v>18627000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6970000</v>
      </c>
      <c r="W94" s="280">
        <f t="shared" si="6"/>
        <v>11657000</v>
      </c>
    </row>
    <row r="95" spans="1:23" s="159" customFormat="1" x14ac:dyDescent="0.3">
      <c r="A95" s="323"/>
      <c r="B95" s="159" t="s">
        <v>80</v>
      </c>
      <c r="C95" s="153">
        <f xml:space="preserve"> W94 + 7700000</f>
        <v>19357000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6570000</v>
      </c>
      <c r="W95" s="280">
        <f t="shared" si="6"/>
        <v>12787000</v>
      </c>
    </row>
    <row r="96" spans="1:23" s="159" customFormat="1" x14ac:dyDescent="0.3">
      <c r="A96" s="323"/>
      <c r="B96" s="159" t="s">
        <v>81</v>
      </c>
      <c r="C96" s="153">
        <f xml:space="preserve"> W95 + 7700000</f>
        <v>20487000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8070000</v>
      </c>
      <c r="W96" s="280">
        <f t="shared" si="6"/>
        <v>12417000</v>
      </c>
    </row>
    <row r="97" spans="1:23" s="159" customFormat="1" x14ac:dyDescent="0.3">
      <c r="A97" s="323"/>
      <c r="B97" s="159" t="s">
        <v>82</v>
      </c>
      <c r="C97" s="153">
        <f xml:space="preserve"> W96 + 7700000</f>
        <v>20117000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6770000</v>
      </c>
      <c r="W97" s="280">
        <f t="shared" si="6"/>
        <v>13347000</v>
      </c>
    </row>
    <row r="98" spans="1:23" s="242" customFormat="1" x14ac:dyDescent="0.3">
      <c r="A98" s="323"/>
      <c r="B98" s="242" t="s">
        <v>83</v>
      </c>
      <c r="C98" s="190">
        <f xml:space="preserve"> W97 + 7700000</f>
        <v>21047000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6570000</v>
      </c>
      <c r="W98" s="280">
        <f t="shared" si="6"/>
        <v>14477000</v>
      </c>
    </row>
    <row r="99" spans="1:23" s="159" customFormat="1" x14ac:dyDescent="0.3">
      <c r="A99" s="323">
        <v>2031</v>
      </c>
      <c r="B99" s="159" t="s">
        <v>72</v>
      </c>
      <c r="C99" s="188">
        <f xml:space="preserve"> W98 + 7700000</f>
        <v>22177000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9810000</v>
      </c>
      <c r="W99" s="280">
        <f t="shared" si="6"/>
        <v>12367000</v>
      </c>
    </row>
    <row r="100" spans="1:23" s="159" customFormat="1" x14ac:dyDescent="0.3">
      <c r="A100" s="323"/>
      <c r="B100" s="159" t="s">
        <v>73</v>
      </c>
      <c r="C100" s="155">
        <f xml:space="preserve"> W99 + 7700000 +1400000</f>
        <v>21467000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6970000</v>
      </c>
      <c r="W100" s="280">
        <f t="shared" si="6"/>
        <v>14497000</v>
      </c>
    </row>
    <row r="101" spans="1:23" s="159" customFormat="1" x14ac:dyDescent="0.3">
      <c r="A101" s="323"/>
      <c r="B101" s="159" t="s">
        <v>74</v>
      </c>
      <c r="C101" s="153">
        <f xml:space="preserve"> W100 + 7700000</f>
        <v>22197000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6570000</v>
      </c>
      <c r="W101" s="280">
        <f t="shared" si="6"/>
        <v>15627000</v>
      </c>
    </row>
    <row r="102" spans="1:23" s="159" customFormat="1" x14ac:dyDescent="0.3">
      <c r="A102" s="323"/>
      <c r="B102" s="159" t="s">
        <v>75</v>
      </c>
      <c r="C102" s="153">
        <f xml:space="preserve"> W101 + 7700000</f>
        <v>23327000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8070000</v>
      </c>
      <c r="W102" s="280">
        <f t="shared" si="6"/>
        <v>15257000</v>
      </c>
    </row>
    <row r="103" spans="1:23" s="159" customFormat="1" x14ac:dyDescent="0.3">
      <c r="A103" s="323"/>
      <c r="B103" s="159" t="s">
        <v>76</v>
      </c>
      <c r="C103" s="153">
        <f xml:space="preserve"> W102 + 7700000</f>
        <v>22957000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9970000</v>
      </c>
      <c r="W103" s="280">
        <f t="shared" si="6"/>
        <v>12987000</v>
      </c>
    </row>
    <row r="104" spans="1:23" s="159" customFormat="1" x14ac:dyDescent="0.3">
      <c r="A104" s="323"/>
      <c r="B104" s="159" t="s">
        <v>77</v>
      </c>
      <c r="C104" s="153">
        <f xml:space="preserve"> W103 + 7700000</f>
        <v>20687000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6570000</v>
      </c>
      <c r="W104" s="280">
        <f t="shared" si="6"/>
        <v>14117000</v>
      </c>
    </row>
    <row r="105" spans="1:23" s="159" customFormat="1" x14ac:dyDescent="0.3">
      <c r="A105" s="323"/>
      <c r="B105" s="159" t="s">
        <v>78</v>
      </c>
      <c r="C105" s="153">
        <f xml:space="preserve"> W104 + 7700000</f>
        <v>21817000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10470000</v>
      </c>
      <c r="W105" s="280">
        <f t="shared" si="6"/>
        <v>11347000</v>
      </c>
    </row>
    <row r="106" spans="1:23" s="159" customFormat="1" x14ac:dyDescent="0.3">
      <c r="A106" s="323"/>
      <c r="B106" s="159" t="s">
        <v>79</v>
      </c>
      <c r="C106" s="153">
        <f xml:space="preserve"> W105 + 7700000 +1400000</f>
        <v>20447000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6970000</v>
      </c>
      <c r="W106" s="280">
        <f t="shared" si="6"/>
        <v>13477000</v>
      </c>
    </row>
    <row r="107" spans="1:23" s="159" customFormat="1" x14ac:dyDescent="0.3">
      <c r="A107" s="323"/>
      <c r="B107" s="159" t="s">
        <v>80</v>
      </c>
      <c r="C107" s="153">
        <f xml:space="preserve"> W106 + 7700000</f>
        <v>21177000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6570000</v>
      </c>
      <c r="W107" s="280">
        <f t="shared" si="6"/>
        <v>14607000</v>
      </c>
    </row>
    <row r="108" spans="1:23" s="159" customFormat="1" x14ac:dyDescent="0.3">
      <c r="A108" s="323"/>
      <c r="B108" s="159" t="s">
        <v>81</v>
      </c>
      <c r="C108" s="153">
        <f xml:space="preserve"> W107 + 7700000</f>
        <v>22307000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8070000</v>
      </c>
      <c r="W108" s="280">
        <f t="shared" si="6"/>
        <v>14237000</v>
      </c>
    </row>
    <row r="109" spans="1:23" s="159" customFormat="1" x14ac:dyDescent="0.3">
      <c r="A109" s="323"/>
      <c r="B109" s="159" t="s">
        <v>82</v>
      </c>
      <c r="C109" s="153">
        <f xml:space="preserve"> W108 + 7700000</f>
        <v>21937000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6770000</v>
      </c>
      <c r="W109" s="280">
        <f t="shared" si="6"/>
        <v>15167000</v>
      </c>
    </row>
    <row r="110" spans="1:23" s="242" customFormat="1" x14ac:dyDescent="0.3">
      <c r="A110" s="323"/>
      <c r="B110" s="242" t="s">
        <v>83</v>
      </c>
      <c r="C110" s="190">
        <f xml:space="preserve"> W109 + 7700000</f>
        <v>22867000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6570000</v>
      </c>
      <c r="W110" s="280">
        <f t="shared" si="6"/>
        <v>16297000</v>
      </c>
    </row>
    <row r="111" spans="1:23" s="159" customFormat="1" x14ac:dyDescent="0.3">
      <c r="A111" s="323">
        <v>2032</v>
      </c>
      <c r="B111" s="159" t="s">
        <v>72</v>
      </c>
      <c r="C111" s="188">
        <f xml:space="preserve"> W110 + 7700000</f>
        <v>23997000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9470000</v>
      </c>
      <c r="W111" s="280">
        <f t="shared" si="6"/>
        <v>14527000</v>
      </c>
    </row>
    <row r="112" spans="1:23" s="159" customFormat="1" x14ac:dyDescent="0.3">
      <c r="A112" s="323"/>
      <c r="B112" s="159" t="s">
        <v>73</v>
      </c>
      <c r="C112" s="155">
        <f xml:space="preserve"> W111 + 7700000 +1400000</f>
        <v>23627000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6970000</v>
      </c>
      <c r="W112" s="280">
        <f t="shared" si="6"/>
        <v>16657000</v>
      </c>
    </row>
    <row r="113" spans="1:23" s="159" customFormat="1" x14ac:dyDescent="0.3">
      <c r="A113" s="323"/>
      <c r="B113" s="159" t="s">
        <v>74</v>
      </c>
      <c r="C113" s="153">
        <f xml:space="preserve"> W112 + 7700000</f>
        <v>24357000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6570000</v>
      </c>
      <c r="W113" s="280">
        <f t="shared" si="6"/>
        <v>17787000</v>
      </c>
    </row>
    <row r="114" spans="1:23" s="159" customFormat="1" x14ac:dyDescent="0.3">
      <c r="A114" s="323"/>
      <c r="B114" s="159" t="s">
        <v>75</v>
      </c>
      <c r="C114" s="153">
        <f xml:space="preserve"> W113 + 7700000</f>
        <v>25487000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8070000</v>
      </c>
      <c r="W114" s="280">
        <f t="shared" si="6"/>
        <v>17417000</v>
      </c>
    </row>
    <row r="115" spans="1:23" s="159" customFormat="1" x14ac:dyDescent="0.3">
      <c r="A115" s="323"/>
      <c r="B115" s="159" t="s">
        <v>76</v>
      </c>
      <c r="C115" s="153">
        <f xml:space="preserve"> W114 + 7700000</f>
        <v>25117000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9970000</v>
      </c>
      <c r="W115" s="280">
        <f t="shared" si="6"/>
        <v>15147000</v>
      </c>
    </row>
    <row r="116" spans="1:23" s="159" customFormat="1" x14ac:dyDescent="0.3">
      <c r="A116" s="323"/>
      <c r="B116" s="159" t="s">
        <v>77</v>
      </c>
      <c r="C116" s="153">
        <f xml:space="preserve"> W115 + 7700000</f>
        <v>22847000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6570000</v>
      </c>
      <c r="W116" s="280">
        <f t="shared" si="6"/>
        <v>16277000</v>
      </c>
    </row>
    <row r="117" spans="1:23" s="159" customFormat="1" x14ac:dyDescent="0.3">
      <c r="A117" s="323"/>
      <c r="B117" s="159" t="s">
        <v>78</v>
      </c>
      <c r="C117" s="153">
        <f xml:space="preserve"> W116 + 7700000</f>
        <v>23977000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10470000</v>
      </c>
      <c r="W117" s="280">
        <f t="shared" si="6"/>
        <v>13507000</v>
      </c>
    </row>
    <row r="118" spans="1:23" s="159" customFormat="1" x14ac:dyDescent="0.3">
      <c r="A118" s="323"/>
      <c r="B118" s="159" t="s">
        <v>79</v>
      </c>
      <c r="C118" s="153">
        <f xml:space="preserve"> W117 + 7700000 +1400000</f>
        <v>22607000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6970000</v>
      </c>
      <c r="W118" s="280">
        <f t="shared" si="6"/>
        <v>15637000</v>
      </c>
    </row>
    <row r="119" spans="1:23" s="159" customFormat="1" x14ac:dyDescent="0.3">
      <c r="A119" s="323"/>
      <c r="B119" s="159" t="s">
        <v>80</v>
      </c>
      <c r="C119" s="153">
        <f xml:space="preserve"> W118 + 7700000</f>
        <v>23337000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6570000</v>
      </c>
      <c r="W119" s="280">
        <f t="shared" si="6"/>
        <v>16767000</v>
      </c>
    </row>
    <row r="120" spans="1:23" s="159" customFormat="1" x14ac:dyDescent="0.3">
      <c r="A120" s="323"/>
      <c r="B120" s="159" t="s">
        <v>81</v>
      </c>
      <c r="C120" s="153">
        <f xml:space="preserve"> W119 + 7700000</f>
        <v>24467000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8070000</v>
      </c>
      <c r="W120" s="280">
        <f t="shared" si="6"/>
        <v>16397000</v>
      </c>
    </row>
    <row r="121" spans="1:23" s="159" customFormat="1" x14ac:dyDescent="0.3">
      <c r="A121" s="323"/>
      <c r="B121" s="159" t="s">
        <v>82</v>
      </c>
      <c r="C121" s="153">
        <f xml:space="preserve"> W120 + 7700000</f>
        <v>24097000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6770000</v>
      </c>
      <c r="W121" s="280">
        <f t="shared" si="6"/>
        <v>17327000</v>
      </c>
    </row>
    <row r="122" spans="1:23" s="242" customFormat="1" x14ac:dyDescent="0.3">
      <c r="A122" s="323"/>
      <c r="B122" s="242" t="s">
        <v>83</v>
      </c>
      <c r="C122" s="190">
        <f xml:space="preserve"> W121 + 7700000</f>
        <v>25027000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6570000</v>
      </c>
      <c r="W122" s="280">
        <f t="shared" si="6"/>
        <v>18457000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2"/>
      <c r="C1" s="332"/>
    </row>
    <row r="2" spans="2:18" x14ac:dyDescent="0.3">
      <c r="B2" s="331" t="s">
        <v>71</v>
      </c>
      <c r="C2" s="331"/>
      <c r="E2" s="328" t="s">
        <v>71</v>
      </c>
      <c r="F2" s="329"/>
      <c r="G2" s="329"/>
      <c r="H2" s="330"/>
      <c r="J2" s="328" t="s">
        <v>94</v>
      </c>
      <c r="K2" s="329"/>
      <c r="L2" s="329"/>
      <c r="M2" s="330"/>
      <c r="O2" s="328" t="s">
        <v>95</v>
      </c>
      <c r="P2" s="329"/>
      <c r="Q2" s="329"/>
      <c r="R2" s="33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8" t="s">
        <v>196</v>
      </c>
      <c r="F16" s="329"/>
      <c r="G16" s="329"/>
      <c r="H16" s="330"/>
      <c r="J16" s="328" t="s">
        <v>221</v>
      </c>
      <c r="K16" s="329"/>
      <c r="L16" s="329"/>
      <c r="M16" s="330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218</v>
      </c>
      <c r="F29" s="326">
        <v>70500000</v>
      </c>
      <c r="G29" s="327"/>
      <c r="H29" s="296">
        <f xml:space="preserve"> (((F29 + G28) / F29) - 1) * 100</f>
        <v>3.0254751773049593</v>
      </c>
      <c r="J29" s="297" t="s">
        <v>218</v>
      </c>
      <c r="K29" s="326">
        <v>70500000</v>
      </c>
      <c r="L29" s="327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3" t="s">
        <v>204</v>
      </c>
      <c r="C1" s="333"/>
      <c r="D1" s="333"/>
      <c r="E1" s="333"/>
      <c r="F1" s="333"/>
      <c r="G1" s="333"/>
      <c r="H1" s="333"/>
      <c r="I1" s="333"/>
    </row>
    <row r="2" spans="2:14" x14ac:dyDescent="0.3">
      <c r="B2" s="290" t="s">
        <v>198</v>
      </c>
      <c r="C2" s="290" t="s">
        <v>200</v>
      </c>
      <c r="D2" s="290" t="s">
        <v>202</v>
      </c>
      <c r="E2" s="290" t="s">
        <v>0</v>
      </c>
      <c r="F2" s="290" t="s">
        <v>207</v>
      </c>
      <c r="G2" s="290" t="s">
        <v>203</v>
      </c>
      <c r="H2" s="290" t="s">
        <v>199</v>
      </c>
      <c r="I2" s="290" t="s">
        <v>201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205</v>
      </c>
      <c r="K3" s="286" t="s">
        <v>206</v>
      </c>
      <c r="L3" s="285" t="s">
        <v>208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209</v>
      </c>
      <c r="D5" s="42" t="s">
        <v>210</v>
      </c>
      <c r="E5" s="42" t="s">
        <v>211</v>
      </c>
      <c r="F5" s="293" t="s">
        <v>215</v>
      </c>
      <c r="G5" s="293" t="s">
        <v>216</v>
      </c>
      <c r="H5" s="293" t="s">
        <v>217</v>
      </c>
      <c r="J5" s="316"/>
      <c r="K5" s="316"/>
      <c r="L5" s="316"/>
      <c r="M5" s="316"/>
      <c r="N5" s="316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6" t="s">
        <v>36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3:14" x14ac:dyDescent="0.3"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4">
        <f xml:space="preserve"> D22 + E22 + F22 + G22</f>
        <v>18921448</v>
      </c>
      <c r="E23" s="325"/>
      <c r="F23" s="325"/>
      <c r="G23" s="32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55">
        <f xml:space="preserve"> D23 / I23 * 100</f>
        <v>84.996483606996279</v>
      </c>
      <c r="E24" s="356"/>
      <c r="F24" s="356"/>
      <c r="G24" s="35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7" t="s">
        <v>100</v>
      </c>
      <c r="C27" s="349" t="s">
        <v>115</v>
      </c>
      <c r="D27" s="358" t="s">
        <v>98</v>
      </c>
      <c r="E27" s="359"/>
      <c r="F27" s="360"/>
      <c r="G27" s="347" t="s">
        <v>102</v>
      </c>
      <c r="H27" s="351" t="s">
        <v>118</v>
      </c>
      <c r="I27" s="361" t="s">
        <v>96</v>
      </c>
      <c r="J27" s="347" t="s">
        <v>105</v>
      </c>
      <c r="K27" s="347" t="s">
        <v>116</v>
      </c>
    </row>
    <row r="28" spans="2:12" ht="17.25" thickBot="1" x14ac:dyDescent="0.35">
      <c r="B28" s="348"/>
      <c r="C28" s="350"/>
      <c r="D28" s="347" t="s">
        <v>97</v>
      </c>
      <c r="E28" s="351" t="s">
        <v>101</v>
      </c>
      <c r="F28" s="352" t="s">
        <v>104</v>
      </c>
      <c r="G28" s="348"/>
      <c r="H28" s="348"/>
      <c r="I28" s="362"/>
      <c r="J28" s="348"/>
      <c r="K28" s="348"/>
    </row>
    <row r="29" spans="2:12" ht="37.5" customHeight="1" thickBot="1" x14ac:dyDescent="0.35">
      <c r="B29" s="348"/>
      <c r="C29" s="350"/>
      <c r="D29" s="348"/>
      <c r="E29" s="348"/>
      <c r="F29" s="353"/>
      <c r="G29" s="348"/>
      <c r="H29" s="348"/>
      <c r="I29" s="47" t="s">
        <v>99</v>
      </c>
      <c r="J29" s="363"/>
      <c r="K29" s="363"/>
    </row>
    <row r="30" spans="2:12" x14ac:dyDescent="0.3">
      <c r="B30" s="338" t="s">
        <v>114</v>
      </c>
      <c r="C30" s="340">
        <v>4679754000</v>
      </c>
      <c r="D30" s="50">
        <v>4679754000</v>
      </c>
      <c r="E30" s="49">
        <v>0</v>
      </c>
      <c r="F30" s="51">
        <v>10.81</v>
      </c>
      <c r="G30" s="334">
        <f xml:space="preserve"> C30 + D31</f>
        <v>0</v>
      </c>
      <c r="H30" s="340">
        <v>583000000</v>
      </c>
      <c r="I30" s="342">
        <f xml:space="preserve"> G30 / H30</f>
        <v>0</v>
      </c>
      <c r="J30" s="336" t="s">
        <v>103</v>
      </c>
      <c r="K30" s="334">
        <f xml:space="preserve"> D30 / H30</f>
        <v>8.0270222984562611</v>
      </c>
    </row>
    <row r="31" spans="2:12" ht="17.25" thickBot="1" x14ac:dyDescent="0.35">
      <c r="B31" s="339"/>
      <c r="C31" s="341"/>
      <c r="D31" s="344">
        <f xml:space="preserve"> (D30 * (E30 - F30)) / F30</f>
        <v>-4679754000</v>
      </c>
      <c r="E31" s="345"/>
      <c r="F31" s="346"/>
      <c r="G31" s="339"/>
      <c r="H31" s="341"/>
      <c r="I31" s="343"/>
      <c r="J31" s="337"/>
      <c r="K31" s="33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5" t="s">
        <v>143</v>
      </c>
      <c r="B29" s="325"/>
      <c r="C29" s="325"/>
    </row>
    <row r="30" spans="1:11" x14ac:dyDescent="0.3">
      <c r="A30" s="1">
        <v>1</v>
      </c>
      <c r="B30" s="325" t="s">
        <v>144</v>
      </c>
      <c r="C30" s="1" t="s">
        <v>145</v>
      </c>
    </row>
    <row r="31" spans="1:11" x14ac:dyDescent="0.3">
      <c r="A31" s="1">
        <v>2</v>
      </c>
      <c r="B31" s="325"/>
      <c r="C31" s="1" t="s">
        <v>146</v>
      </c>
    </row>
    <row r="32" spans="1:11" x14ac:dyDescent="0.3">
      <c r="A32" s="1">
        <v>3</v>
      </c>
      <c r="B32" s="325"/>
      <c r="C32" s="1" t="s">
        <v>147</v>
      </c>
    </row>
    <row r="33" spans="1:3" x14ac:dyDescent="0.3">
      <c r="A33" s="1">
        <v>4</v>
      </c>
      <c r="B33" s="325"/>
      <c r="C33" s="1" t="s">
        <v>148</v>
      </c>
    </row>
    <row r="34" spans="1:3" x14ac:dyDescent="0.3">
      <c r="A34" s="1">
        <v>5</v>
      </c>
      <c r="B34" s="325" t="s">
        <v>152</v>
      </c>
      <c r="C34" s="1" t="s">
        <v>149</v>
      </c>
    </row>
    <row r="35" spans="1:3" x14ac:dyDescent="0.3">
      <c r="A35" s="1">
        <v>6</v>
      </c>
      <c r="B35" s="325"/>
      <c r="C35" s="1" t="s">
        <v>150</v>
      </c>
    </row>
    <row r="36" spans="1:3" x14ac:dyDescent="0.3">
      <c r="A36" s="1">
        <v>7</v>
      </c>
      <c r="B36" s="325"/>
      <c r="C36" s="1" t="s">
        <v>151</v>
      </c>
    </row>
    <row r="37" spans="1:3" x14ac:dyDescent="0.3">
      <c r="A37" s="1">
        <v>8</v>
      </c>
      <c r="B37" s="325" t="s">
        <v>153</v>
      </c>
      <c r="C37" s="1" t="s">
        <v>154</v>
      </c>
    </row>
    <row r="38" spans="1:3" x14ac:dyDescent="0.3">
      <c r="A38" s="1">
        <v>9</v>
      </c>
      <c r="B38" s="32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1" t="s">
        <v>66</v>
      </c>
      <c r="C2" s="331"/>
      <c r="E2" s="331" t="s">
        <v>67</v>
      </c>
      <c r="F2" s="331"/>
      <c r="H2" s="331" t="s">
        <v>68</v>
      </c>
      <c r="I2" s="331"/>
      <c r="K2" s="331" t="s">
        <v>69</v>
      </c>
      <c r="L2" s="331"/>
      <c r="N2" s="331" t="s">
        <v>70</v>
      </c>
      <c r="O2" s="33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style="282" bestFit="1" customWidth="1"/>
    <col min="2" max="2" width="17.875" style="282" bestFit="1" customWidth="1"/>
    <col min="3" max="3" width="22" style="282" bestFit="1" customWidth="1"/>
    <col min="4" max="4" width="9" style="282"/>
    <col min="5" max="5" width="8.5" style="282" bestFit="1" customWidth="1"/>
    <col min="6" max="6" width="15.125" style="282" bestFit="1" customWidth="1"/>
    <col min="7" max="7" width="12.5" style="282" customWidth="1"/>
    <col min="8" max="8" width="11" style="282" bestFit="1" customWidth="1"/>
    <col min="9" max="16384" width="9" style="282"/>
  </cols>
  <sheetData>
    <row r="1" spans="1:11" s="305" customFormat="1" x14ac:dyDescent="0.3">
      <c r="A1" s="304" t="s">
        <v>222</v>
      </c>
      <c r="B1" s="305" t="s">
        <v>224</v>
      </c>
      <c r="C1" s="305" t="s">
        <v>223</v>
      </c>
      <c r="D1" s="305" t="s">
        <v>225</v>
      </c>
      <c r="E1" s="305" t="s">
        <v>226</v>
      </c>
      <c r="F1" s="305" t="s">
        <v>228</v>
      </c>
      <c r="G1" s="305" t="s">
        <v>229</v>
      </c>
      <c r="H1" s="305" t="s">
        <v>230</v>
      </c>
      <c r="I1" s="305" t="s">
        <v>231</v>
      </c>
      <c r="J1" s="305" t="s">
        <v>233</v>
      </c>
      <c r="K1" s="305" t="s">
        <v>234</v>
      </c>
    </row>
    <row r="2" spans="1:11" x14ac:dyDescent="0.3">
      <c r="A2" s="74" t="s">
        <v>12</v>
      </c>
      <c r="B2" s="302">
        <v>85000</v>
      </c>
      <c r="C2" s="306">
        <v>10000</v>
      </c>
      <c r="D2" s="306">
        <v>80000</v>
      </c>
      <c r="E2" s="306">
        <v>40000</v>
      </c>
      <c r="F2" s="299" t="s">
        <v>227</v>
      </c>
      <c r="G2" s="306">
        <v>40000</v>
      </c>
      <c r="H2" s="299" t="s">
        <v>232</v>
      </c>
      <c r="I2" s="299" t="s">
        <v>232</v>
      </c>
      <c r="J2" s="299">
        <v>80000</v>
      </c>
      <c r="K2" s="282">
        <v>3000</v>
      </c>
    </row>
    <row r="3" spans="1:11" x14ac:dyDescent="0.3">
      <c r="C3" s="303">
        <f xml:space="preserve"> B2 + C2</f>
        <v>95000</v>
      </c>
      <c r="D3" s="303">
        <f xml:space="preserve"> B2 + 80000</f>
        <v>165000</v>
      </c>
      <c r="E3" s="303">
        <f xml:space="preserve"> B2 + 40000</f>
        <v>125000</v>
      </c>
      <c r="G3" s="303">
        <f xml:space="preserve"> B2 + 40000</f>
        <v>125000</v>
      </c>
      <c r="J3" s="303">
        <f xml:space="preserve"> B2 + 80000</f>
        <v>165000</v>
      </c>
      <c r="K3" s="303">
        <f xml:space="preserve"> B2 + 3000</f>
        <v>88000</v>
      </c>
    </row>
    <row r="4" spans="1:11" x14ac:dyDescent="0.3">
      <c r="C4" s="303">
        <f xml:space="preserve"> C3 + 10000</f>
        <v>105000</v>
      </c>
      <c r="D4" s="303">
        <f xml:space="preserve"> D3 + 80000</f>
        <v>245000</v>
      </c>
      <c r="E4" s="303">
        <f xml:space="preserve"> E3 + 40000</f>
        <v>165000</v>
      </c>
      <c r="G4" s="303">
        <f xml:space="preserve"> G3 + 40000</f>
        <v>165000</v>
      </c>
      <c r="J4" s="303">
        <f xml:space="preserve"> J3 + 80000</f>
        <v>245000</v>
      </c>
      <c r="K4" s="303">
        <f xml:space="preserve"> K3 + 3000</f>
        <v>91000</v>
      </c>
    </row>
    <row r="5" spans="1:11" x14ac:dyDescent="0.3">
      <c r="C5" s="303">
        <f xml:space="preserve"> C4 + 10000</f>
        <v>115000</v>
      </c>
      <c r="K5" s="303">
        <f xml:space="preserve"> K4 + 3000</f>
        <v>94000</v>
      </c>
    </row>
    <row r="6" spans="1:11" x14ac:dyDescent="0.3">
      <c r="C6" s="303">
        <f t="shared" ref="C6:C12" si="0" xml:space="preserve"> C5 + 10000</f>
        <v>125000</v>
      </c>
      <c r="K6" s="303">
        <f t="shared" ref="K6:K20" si="1" xml:space="preserve"> K5 + 3000</f>
        <v>97000</v>
      </c>
    </row>
    <row r="7" spans="1:11" x14ac:dyDescent="0.3">
      <c r="C7" s="303">
        <f t="shared" si="0"/>
        <v>135000</v>
      </c>
      <c r="K7" s="303">
        <f t="shared" si="1"/>
        <v>100000</v>
      </c>
    </row>
    <row r="8" spans="1:11" x14ac:dyDescent="0.3">
      <c r="C8" s="303">
        <f t="shared" si="0"/>
        <v>145000</v>
      </c>
      <c r="K8" s="303">
        <f t="shared" si="1"/>
        <v>103000</v>
      </c>
    </row>
    <row r="9" spans="1:11" x14ac:dyDescent="0.3">
      <c r="C9" s="303">
        <f t="shared" si="0"/>
        <v>155000</v>
      </c>
      <c r="K9" s="303">
        <f t="shared" si="1"/>
        <v>106000</v>
      </c>
    </row>
    <row r="10" spans="1:11" x14ac:dyDescent="0.3">
      <c r="C10" s="303">
        <f t="shared" si="0"/>
        <v>165000</v>
      </c>
      <c r="K10" s="303">
        <f t="shared" si="1"/>
        <v>109000</v>
      </c>
    </row>
    <row r="11" spans="1:11" x14ac:dyDescent="0.3">
      <c r="C11" s="303">
        <f t="shared" si="0"/>
        <v>175000</v>
      </c>
      <c r="K11" s="303">
        <f t="shared" si="1"/>
        <v>112000</v>
      </c>
    </row>
    <row r="12" spans="1:11" x14ac:dyDescent="0.3">
      <c r="C12" s="303">
        <f t="shared" si="0"/>
        <v>185000</v>
      </c>
      <c r="K12" s="303">
        <f t="shared" si="1"/>
        <v>115000</v>
      </c>
    </row>
    <row r="13" spans="1:11" x14ac:dyDescent="0.3">
      <c r="C13" s="303">
        <f xml:space="preserve"> C12 + 10000</f>
        <v>195000</v>
      </c>
      <c r="K13" s="303">
        <f t="shared" si="1"/>
        <v>118000</v>
      </c>
    </row>
    <row r="14" spans="1:11" x14ac:dyDescent="0.3">
      <c r="C14" s="303">
        <f xml:space="preserve"> C13 + 10000</f>
        <v>205000</v>
      </c>
      <c r="K14" s="303">
        <f t="shared" si="1"/>
        <v>121000</v>
      </c>
    </row>
    <row r="15" spans="1:11" x14ac:dyDescent="0.3">
      <c r="K15" s="303">
        <f t="shared" si="1"/>
        <v>124000</v>
      </c>
    </row>
    <row r="16" spans="1:11" x14ac:dyDescent="0.3">
      <c r="K16" s="303">
        <f t="shared" si="1"/>
        <v>127000</v>
      </c>
    </row>
    <row r="17" spans="11:11" x14ac:dyDescent="0.3">
      <c r="K17" s="303">
        <f t="shared" si="1"/>
        <v>130000</v>
      </c>
    </row>
    <row r="18" spans="11:11" x14ac:dyDescent="0.3">
      <c r="K18" s="303">
        <f t="shared" si="1"/>
        <v>133000</v>
      </c>
    </row>
    <row r="19" spans="11:11" x14ac:dyDescent="0.3">
      <c r="K19" s="303">
        <f t="shared" si="1"/>
        <v>136000</v>
      </c>
    </row>
    <row r="20" spans="11:11" x14ac:dyDescent="0.3">
      <c r="K20" s="303">
        <f t="shared" si="1"/>
        <v>139000</v>
      </c>
    </row>
    <row r="21" spans="11:11" x14ac:dyDescent="0.3">
      <c r="K21" s="303">
        <f xml:space="preserve"> K20 + 3000</f>
        <v>142000</v>
      </c>
    </row>
    <row r="22" spans="11:11" x14ac:dyDescent="0.3">
      <c r="K22" s="303">
        <f xml:space="preserve"> K21 + 3000</f>
        <v>145000</v>
      </c>
    </row>
    <row r="23" spans="11:11" x14ac:dyDescent="0.3">
      <c r="K23" s="303">
        <f t="shared" ref="K23:K25" si="2" xml:space="preserve"> K22 + 3000</f>
        <v>148000</v>
      </c>
    </row>
    <row r="24" spans="11:11" x14ac:dyDescent="0.3">
      <c r="K24" s="303">
        <f t="shared" si="2"/>
        <v>151000</v>
      </c>
    </row>
    <row r="25" spans="11:11" x14ac:dyDescent="0.3">
      <c r="K25" s="303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2025-01-16T00:05:53Z</dcterms:modified>
</cp:coreProperties>
</file>