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581A2E1-B392-4976-A552-16C9D70B5EA9}" xr6:coauthVersionLast="36" xr6:coauthVersionMax="47" xr10:uidLastSave="{00000000-0000-0000-0000-000000000000}"/>
  <bookViews>
    <workbookView xWindow="0" yWindow="1575" windowWidth="23190" windowHeight="13905" activeTab="1" xr2:uid="{00000000-000D-0000-FFFF-FFFF00000000}"/>
  </bookViews>
  <sheets>
    <sheet name="시나리오" sheetId="18" r:id="rId1"/>
    <sheet name="생활패턴" sheetId="5" r:id="rId2"/>
    <sheet name="캐릭터브랜드사업" sheetId="20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5" l="1"/>
  <c r="I113" i="19" l="1"/>
  <c r="J111" i="19"/>
  <c r="K113" i="19" s="1"/>
  <c r="H33" i="18" l="1"/>
  <c r="H34" i="18" s="1"/>
  <c r="H35" i="18" s="1"/>
  <c r="H36" i="18" s="1"/>
  <c r="H37" i="18" s="1"/>
  <c r="H38" i="18" s="1"/>
  <c r="H39" i="18" s="1"/>
  <c r="H40" i="18" s="1"/>
  <c r="W20" i="5"/>
  <c r="W21" i="5" l="1"/>
  <c r="W22" i="5" s="1"/>
  <c r="W23" i="5" s="1"/>
  <c r="W24" i="5" s="1"/>
  <c r="W25" i="5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K36" i="18"/>
  <c r="Q36" i="18" s="1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<sst xmlns="http://schemas.openxmlformats.org/spreadsheetml/2006/main" count="395" uniqueCount="198">
  <si>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</si>
  <si>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</si>
  <si>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</si>
  <si>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</si>
  <si>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</si>
  <si>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</si>
  <si>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</si>
  <si>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</si>
  <si>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</si>
  <si>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</si>
  <si>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</si>
  <si>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</si>
  <si>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</si>
  <si>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</si>
  <si>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</si>
  <si>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</si>
  <si>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</si>
  <si>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</si>
  <si>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</si>
  <si>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</si>
  <si>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</si>
  <si>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</si>
  <si>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</si>
  <si>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</si>
  <si>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</si>
  <si>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</si>
  <si>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</si>
  <si>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</si>
  <si>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</si>
  <si>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</si>
  <si>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</si>
  <si>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</si>
  <si>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</si>
  <si>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</si>
  <si>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</si>
  <si>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</si>
  <si>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</si>
  <si>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</si>
  <si>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</si>
  <si>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</si>
  <si>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</si>
  <si>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</si>
  <si>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</si>
  <si>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</si>
  <si>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</si>
  <si>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</si>
  <si>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</si>
  <si>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</si>
  <si>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</si>
  <si>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</si>
  <si>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</si>
  <si>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</si>
  <si>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</si>
  <si>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</si>
  <si>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</si>
  <si>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</si>
  <si>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</si>
  <si>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</si>
  <si>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</si>
  <si>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</si>
  <si>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</si>
  <si>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</si>
  <si>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</si>
  <si>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</si>
  <si>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</si>
  <si>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</si>
  <si>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</si>
  <si>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</si>
  <si>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</si>
  <si>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</si>
  <si>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</si>
  <si>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</si>
  <si>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</si>
  <si>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</si>
  <si>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</si>
  <si>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</si>
  <si>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</si>
  <si>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</si>
  <si>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</si>
  <si>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</si>
  <si>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</si>
  <si>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</si>
  <si>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</si>
  <si>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</si>
  <si>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</si>
  <si>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</si>
  <si>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</si>
  <si>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</si>
  <si>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</si>
  <si>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</si>
  <si>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</si>
  <si>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</si>
  <si>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</si>
  <si>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</si>
  <si>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</si>
  <si>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</si>
  <si>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</si>
  <si>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</si>
  <si>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</si>
  <si>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</si>
  <si>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</si>
  <si>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</si>
  <si>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</si>
  <si>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</si>
  <si>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</si>
  <si>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</si>
  <si>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</si>
  <si>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</si>
  <si>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</si>
  <si>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</si>
  <si>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</si>
  <si>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</si>
  <si>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</si>
  <si>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</si>
  <si>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</si>
  <si>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</si>
  <si>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</si>
  <si>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</si>
  <si>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</si>
  <si>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</si>
  <si>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</si>
  <si>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</si>
  <si>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</si>
  <si>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</si>
  <si>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</si>
  <si>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</si>
  <si>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</si>
  <si>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</si>
  <si>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</si>
  <si>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</si>
  <si>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</si>
  <si>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</si>
  <si>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</si>
  <si>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</si>
  <si>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</si>
  <si>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</si>
  <si>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</si>
  <si>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</si>
  <si>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</si>
  <si>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</si>
  <si>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</si>
  <si>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</si>
  <si>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</si>
  <si>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</si>
  <si>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</si>
  <si>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</si>
  <si>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</si>
  <si>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</si>
  <si>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</si>
  <si>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</si>
  <si>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</si>
  <si>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</si>
  <si>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</si>
  <si>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</si>
  <si>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</si>
  <si>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</si>
  <si>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</si>
  <si>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</si>
  <si>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</si>
  <si>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</si>
  <si>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</si>
  <si>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</si>
  <si>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</si>
  <si>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</si>
  <si>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</si>
  <si>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</si>
  <si>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</si>
  <si>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</si>
  <si>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</si>
  <si>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</si>
  <si>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</si>
  <si>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</si>
  <si>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</si>
  <si>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</si>
  <si>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</si>
  <si>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</si>
  <si>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</si>
  <si>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</si>
  <si>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</si>
  <si>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</si>
  <si>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</si>
  <si>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</si>
  <si>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</si>
  <si>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</si>
  <si>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</si>
  <si>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</si>
  <si>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</si>
  <si>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</si>
  <si>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</si>
  <si>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</si>
  <si>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</si>
  <si>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</si>
  <si>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</si>
  <si>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</si>
  <si>
    <t>차량… 자금보고..</t>
    <phoneticPr fontId="1" type="noConversion"/>
  </si>
  <si>
    <t xml:space="preserve">원금 7000만원 대출 3억 5천 기준 (280,000,000)  ,  (쳥약통장700 + 보증금5400) </t>
    <phoneticPr fontId="1" type="noConversion"/>
  </si>
  <si>
    <t>990위안</t>
    <phoneticPr fontId="1" type="noConversion"/>
  </si>
  <si>
    <t>100개 구매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</si>
</sst>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9" workbookViewId="0">
      <selection activeCell="H42" sqref="H42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9"/>
      <c r="B1" s="279"/>
      <c r="C1" s="279"/>
      <c r="D1" s="280" t="s">
        <v>84</v>
      </c>
      <c r="E1" s="281"/>
      <c r="F1" s="281"/>
      <c r="G1" s="281"/>
      <c r="H1" s="285" t="s">
        <v>174</v>
      </c>
      <c r="I1" s="285"/>
      <c r="J1" s="282" t="s">
        <v>164</v>
      </c>
      <c r="K1" s="283"/>
      <c r="L1" s="284"/>
      <c r="M1" s="275" t="s">
        <v>165</v>
      </c>
      <c r="N1" s="276"/>
      <c r="O1" s="276"/>
      <c r="P1" s="277"/>
      <c r="Q1" s="273" t="s">
        <v>189</v>
      </c>
      <c r="R1" s="271" t="s">
        <v>177</v>
      </c>
      <c r="S1" s="272" t="s">
        <v>178</v>
      </c>
    </row>
    <row r="2" spans="1:20" ht="33" x14ac:dyDescent="0.3">
      <c r="A2" s="279"/>
      <c r="B2" s="279"/>
      <c r="C2" s="279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3"/>
      <c r="R2" s="271"/>
      <c r="S2" s="272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8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8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8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8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8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8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8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8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8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8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8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8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70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70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70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70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70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70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70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70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70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70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70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70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4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70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70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70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70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70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70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40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70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18" customFormat="1" x14ac:dyDescent="0.3">
      <c r="B36" s="270"/>
      <c r="C36" s="28">
        <v>9</v>
      </c>
      <c r="D36" s="144">
        <v>0</v>
      </c>
      <c r="E36" s="144">
        <v>0</v>
      </c>
      <c r="F36" s="144">
        <v>0</v>
      </c>
      <c r="G36" s="130">
        <v>0</v>
      </c>
      <c r="H36" s="99">
        <f t="shared" si="7"/>
        <v>12140000</v>
      </c>
      <c r="I36" s="99">
        <v>70000000</v>
      </c>
      <c r="J36" s="99">
        <v>54000000</v>
      </c>
      <c r="K36" s="136">
        <f t="shared" si="1"/>
        <v>16069426.856838208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16077329.58059429</v>
      </c>
      <c r="R36" s="101">
        <f t="shared" si="5"/>
        <v>82140000</v>
      </c>
      <c r="S36" s="101">
        <f t="shared" si="6"/>
        <v>70077329.580594286</v>
      </c>
      <c r="T36" s="87"/>
    </row>
    <row r="37" spans="1:20" s="152" customFormat="1" x14ac:dyDescent="0.3">
      <c r="B37" s="270"/>
      <c r="C37" s="212">
        <v>10</v>
      </c>
      <c r="D37" s="213">
        <v>0</v>
      </c>
      <c r="E37" s="144">
        <v>0</v>
      </c>
      <c r="F37" s="144">
        <v>0</v>
      </c>
      <c r="G37" s="130">
        <v>0</v>
      </c>
      <c r="H37" s="99">
        <f t="shared" si="7"/>
        <v>10500000</v>
      </c>
      <c r="I37" s="215">
        <v>70000000</v>
      </c>
      <c r="J37" s="215">
        <v>54000000</v>
      </c>
      <c r="K37" s="216">
        <f t="shared" si="1"/>
        <v>16358676.540261295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16366721.513044985</v>
      </c>
      <c r="R37" s="215">
        <f t="shared" si="5"/>
        <v>80500000</v>
      </c>
      <c r="S37" s="215">
        <f t="shared" si="6"/>
        <v>70366721.513044983</v>
      </c>
      <c r="T37" s="222"/>
    </row>
    <row r="38" spans="1:20" s="29" customFormat="1" ht="17.25" thickBot="1" x14ac:dyDescent="0.35">
      <c r="B38" s="270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f t="shared" si="7"/>
        <v>8860000</v>
      </c>
      <c r="I38" s="99">
        <v>70000000</v>
      </c>
      <c r="J38" s="99">
        <v>54000000</v>
      </c>
      <c r="K38" s="136">
        <f t="shared" si="1"/>
        <v>16653132.717985999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16661322.500279795</v>
      </c>
      <c r="R38" s="101">
        <f t="shared" si="5"/>
        <v>78860000</v>
      </c>
      <c r="S38" s="101">
        <f t="shared" si="6"/>
        <v>70661322.500279799</v>
      </c>
      <c r="T38" s="88"/>
    </row>
    <row r="39" spans="1:20" s="236" customFormat="1" ht="17.25" thickBot="1" x14ac:dyDescent="0.35">
      <c r="A39" s="224"/>
      <c r="B39" s="270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228">
        <f t="shared" si="7"/>
        <v>7220000</v>
      </c>
      <c r="I39" s="228">
        <v>70000000</v>
      </c>
      <c r="J39" s="228">
        <v>54000000</v>
      </c>
      <c r="K39" s="229">
        <f t="shared" si="1"/>
        <v>16952889.106909748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16961226.305284835</v>
      </c>
      <c r="R39" s="228">
        <f t="shared" si="5"/>
        <v>77220000</v>
      </c>
      <c r="S39" s="228">
        <f t="shared" si="6"/>
        <v>70961226.305284828</v>
      </c>
      <c r="T39" s="235"/>
    </row>
    <row r="40" spans="1:20" s="26" customFormat="1" x14ac:dyDescent="0.3">
      <c r="A40" s="26">
        <v>4</v>
      </c>
      <c r="B40" s="270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f t="shared" si="7"/>
        <v>5580000</v>
      </c>
      <c r="I40" s="99">
        <v>70000000</v>
      </c>
      <c r="J40" s="99">
        <v>54000000</v>
      </c>
      <c r="K40" s="136">
        <f t="shared" si="1"/>
        <v>17258041.110834125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17266411.658002712</v>
      </c>
      <c r="R40" s="101">
        <f t="shared" si="5"/>
        <v>75580000</v>
      </c>
      <c r="S40" s="101">
        <f t="shared" si="6"/>
        <v>71266411.658002704</v>
      </c>
      <c r="T40" s="89"/>
    </row>
    <row r="41" spans="1:20" s="18" customFormat="1" x14ac:dyDescent="0.3">
      <c r="B41" s="270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17568685.850829139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17577207.06784676</v>
      </c>
      <c r="R41" s="101">
        <f t="shared" si="5"/>
        <v>70000000</v>
      </c>
      <c r="S41" s="101">
        <f t="shared" si="6"/>
        <v>71577207.06784676</v>
      </c>
      <c r="T41" s="87"/>
    </row>
    <row r="42" spans="1:20" s="18" customFormat="1" x14ac:dyDescent="0.3">
      <c r="B42" s="270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17884922.196144063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17893596.795068</v>
      </c>
      <c r="R42" s="101">
        <f t="shared" si="5"/>
        <v>70000000</v>
      </c>
      <c r="S42" s="101">
        <f t="shared" si="6"/>
        <v>71893596.795067996</v>
      </c>
      <c r="T42" s="87"/>
    </row>
    <row r="43" spans="1:20" s="18" customFormat="1" x14ac:dyDescent="0.3">
      <c r="B43" s="270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18206850.795674656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18215681.537379224</v>
      </c>
      <c r="R43" s="101">
        <f t="shared" si="5"/>
        <v>70000000</v>
      </c>
      <c r="S43" s="101">
        <f t="shared" si="6"/>
        <v>72215681.53737922</v>
      </c>
      <c r="T43" s="87"/>
    </row>
    <row r="44" spans="1:20" s="18" customFormat="1" x14ac:dyDescent="0.3">
      <c r="B44" s="270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18534574.109996799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18543563.805052049</v>
      </c>
      <c r="R44" s="101">
        <f t="shared" si="5"/>
        <v>70000000</v>
      </c>
      <c r="S44" s="101">
        <f t="shared" si="6"/>
        <v>72543563.805052042</v>
      </c>
      <c r="T44" s="87"/>
    </row>
    <row r="45" spans="1:20" s="18" customFormat="1" x14ac:dyDescent="0.3">
      <c r="B45" s="270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18868196.443976741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18877347.953542985</v>
      </c>
      <c r="R45" s="101">
        <f t="shared" si="5"/>
        <v>70000000</v>
      </c>
      <c r="S45" s="101">
        <f t="shared" si="6"/>
        <v>72877347.953542978</v>
      </c>
      <c r="T45" s="87"/>
    </row>
    <row r="46" spans="1:20" s="18" customFormat="1" x14ac:dyDescent="0.3">
      <c r="B46" s="270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19207823.979968324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19217140.216706764</v>
      </c>
      <c r="R46" s="101">
        <f t="shared" si="5"/>
        <v>70000000</v>
      </c>
      <c r="S46" s="101">
        <f t="shared" si="6"/>
        <v>73217140.216706768</v>
      </c>
      <c r="T46" s="87"/>
    </row>
    <row r="47" spans="1:20" s="18" customFormat="1" x14ac:dyDescent="0.3">
      <c r="B47" s="270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19553564.811607756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19563048.740607485</v>
      </c>
      <c r="R47" s="101">
        <f t="shared" si="5"/>
        <v>70000000</v>
      </c>
      <c r="S47" s="101">
        <f t="shared" si="6"/>
        <v>73563048.740607485</v>
      </c>
      <c r="T47" s="87"/>
    </row>
    <row r="48" spans="1:20" s="78" customFormat="1" x14ac:dyDescent="0.3">
      <c r="B48" s="270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19905528.978216697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19915183.617938422</v>
      </c>
      <c r="R48" s="101">
        <f t="shared" si="5"/>
        <v>70000000</v>
      </c>
      <c r="S48" s="101">
        <f t="shared" si="6"/>
        <v>73915183.617938429</v>
      </c>
      <c r="T48" s="106"/>
    </row>
    <row r="49" spans="1:20" s="152" customFormat="1" x14ac:dyDescent="0.3">
      <c r="B49" s="270"/>
      <c r="C49" s="212">
        <v>10</v>
      </c>
      <c r="D49" s="213">
        <v>0</v>
      </c>
      <c r="E49" s="213">
        <v>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20263828.499824598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20273656.923061315</v>
      </c>
      <c r="R49" s="215">
        <f t="shared" si="5"/>
        <v>210000000</v>
      </c>
      <c r="S49" s="215">
        <f t="shared" si="6"/>
        <v>70273656.923061311</v>
      </c>
      <c r="T49" s="222"/>
    </row>
    <row r="50" spans="1:20" s="29" customFormat="1" ht="17.25" thickBot="1" x14ac:dyDescent="0.35">
      <c r="B50" s="270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21239377.412821442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21249382.747676417</v>
      </c>
      <c r="R50" s="101">
        <f t="shared" si="5"/>
        <v>210000000</v>
      </c>
      <c r="S50" s="101">
        <f t="shared" si="6"/>
        <v>71249382.747676417</v>
      </c>
      <c r="T50" s="88"/>
    </row>
    <row r="51" spans="1:20" s="268" customFormat="1" ht="17.25" thickBot="1" x14ac:dyDescent="0.35">
      <c r="A51" s="256"/>
      <c r="B51" s="270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22232486.206252228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22242671.637134597</v>
      </c>
      <c r="R51" s="259">
        <f t="shared" si="5"/>
        <v>210000000</v>
      </c>
      <c r="S51" s="259">
        <f t="shared" si="6"/>
        <v>72242671.637134597</v>
      </c>
      <c r="T51" s="267"/>
    </row>
    <row r="52" spans="1:20" s="26" customFormat="1" x14ac:dyDescent="0.3">
      <c r="A52" s="26">
        <v>4</v>
      </c>
      <c r="B52" s="270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23243470.957964767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23253697.130570661</v>
      </c>
      <c r="R52" s="101">
        <f t="shared" si="5"/>
        <v>210000000</v>
      </c>
      <c r="S52" s="101">
        <f t="shared" si="6"/>
        <v>73253697.130570665</v>
      </c>
      <c r="T52" s="89"/>
    </row>
    <row r="53" spans="1:20" s="31" customFormat="1" x14ac:dyDescent="0.3">
      <c r="B53" s="270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24272653.435208134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24283063.678920936</v>
      </c>
      <c r="R53" s="101">
        <f t="shared" si="5"/>
        <v>210000000</v>
      </c>
      <c r="S53" s="101">
        <f t="shared" si="6"/>
        <v>74283063.67892094</v>
      </c>
      <c r="T53" s="90"/>
    </row>
    <row r="54" spans="1:20" s="18" customFormat="1" x14ac:dyDescent="0.3">
      <c r="B54" s="270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25320361.19704188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25330958.825141512</v>
      </c>
      <c r="R54" s="101">
        <f t="shared" si="5"/>
        <v>210000000</v>
      </c>
      <c r="S54" s="101">
        <f t="shared" si="6"/>
        <v>75330958.825141519</v>
      </c>
      <c r="T54" s="87"/>
    </row>
    <row r="55" spans="1:20" s="18" customFormat="1" x14ac:dyDescent="0.3">
      <c r="B55" s="270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26386927.698588636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26397716.083994061</v>
      </c>
      <c r="R55" s="101">
        <f t="shared" si="5"/>
        <v>210000000</v>
      </c>
      <c r="S55" s="101">
        <f t="shared" si="6"/>
        <v>76397716.083994061</v>
      </c>
      <c r="T55" s="87"/>
    </row>
    <row r="56" spans="1:20" s="18" customFormat="1" x14ac:dyDescent="0.3">
      <c r="B56" s="270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27472692.397163231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27483674.973505955</v>
      </c>
      <c r="R56" s="101">
        <f t="shared" si="5"/>
        <v>210000000</v>
      </c>
      <c r="S56" s="101">
        <f t="shared" si="6"/>
        <v>77483674.973505959</v>
      </c>
      <c r="T56" s="87"/>
    </row>
    <row r="57" spans="1:20" s="18" customFormat="1" x14ac:dyDescent="0.3">
      <c r="B57" s="270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28578000.860312168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28589181.123029061</v>
      </c>
      <c r="R57" s="101">
        <f t="shared" si="5"/>
        <v>210000000</v>
      </c>
      <c r="S57" s="101">
        <f t="shared" si="6"/>
        <v>78589181.123029053</v>
      </c>
      <c r="T57" s="87"/>
    </row>
    <row r="58" spans="1:20" s="18" customFormat="1" x14ac:dyDescent="0.3">
      <c r="B58" s="270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29703204.875797786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29714586.383243583</v>
      </c>
      <c r="R58" s="101">
        <f t="shared" si="5"/>
        <v>210000000</v>
      </c>
      <c r="S58" s="101">
        <f t="shared" si="6"/>
        <v>79714586.383243591</v>
      </c>
      <c r="T58" s="87"/>
    </row>
    <row r="59" spans="1:20" s="18" customFormat="1" x14ac:dyDescent="0.3">
      <c r="B59" s="270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30848662.563562147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30860248.938141968</v>
      </c>
      <c r="R59" s="101">
        <f t="shared" si="5"/>
        <v>210000000</v>
      </c>
      <c r="S59" s="101">
        <f t="shared" si="6"/>
        <v>80860248.938141972</v>
      </c>
      <c r="T59" s="87"/>
    </row>
    <row r="60" spans="1:20" s="18" customFormat="1" x14ac:dyDescent="0.3">
      <c r="B60" s="270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32014738.489706267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32026533.419028524</v>
      </c>
      <c r="R60" s="101">
        <f t="shared" si="5"/>
        <v>210000000</v>
      </c>
      <c r="S60" s="101">
        <f t="shared" si="6"/>
        <v>82026533.419028521</v>
      </c>
      <c r="T60" s="87"/>
    </row>
    <row r="61" spans="1:20" s="18" customFormat="1" x14ac:dyDescent="0.3">
      <c r="B61" s="270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33201803.78252098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33213811.020571038</v>
      </c>
      <c r="R61" s="101">
        <f t="shared" si="5"/>
        <v>210000000</v>
      </c>
      <c r="S61" s="101">
        <f t="shared" si="6"/>
        <v>83213811.020571038</v>
      </c>
      <c r="T61" s="87"/>
    </row>
    <row r="62" spans="1:20" s="29" customFormat="1" ht="17.25" thickBot="1" x14ac:dyDescent="0.35">
      <c r="B62" s="270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34410236.250606358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34422459.618941315</v>
      </c>
      <c r="R62" s="101">
        <f t="shared" si="5"/>
        <v>210000000</v>
      </c>
      <c r="S62" s="101">
        <f t="shared" si="6"/>
        <v>84422459.618941307</v>
      </c>
      <c r="T62" s="88"/>
    </row>
    <row r="63" spans="1:20" s="268" customFormat="1" ht="17.25" thickBot="1" x14ac:dyDescent="0.35">
      <c r="A63" s="256"/>
      <c r="B63" s="270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35640420.503117271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35652863.892082259</v>
      </c>
      <c r="R63" s="259">
        <f t="shared" si="5"/>
        <v>210000000</v>
      </c>
      <c r="S63" s="259">
        <f t="shared" si="6"/>
        <v>85652863.892082259</v>
      </c>
      <c r="T63" s="267"/>
    </row>
    <row r="64" spans="1:20" s="26" customFormat="1" x14ac:dyDescent="0.3">
      <c r="A64" s="26">
        <v>6</v>
      </c>
      <c r="B64" s="270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36892748.072173379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36905241.234694228</v>
      </c>
      <c r="R64" s="101">
        <f t="shared" si="5"/>
        <v>210000000</v>
      </c>
      <c r="S64" s="101">
        <f t="shared" si="6"/>
        <v>86905241.234694228</v>
      </c>
      <c r="T64" s="89"/>
    </row>
    <row r="65" spans="1:20" s="18" customFormat="1" x14ac:dyDescent="0.3">
      <c r="B65" s="270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38167617.537472501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38180335.576918729</v>
      </c>
      <c r="R65" s="101">
        <f t="shared" si="5"/>
        <v>210000000</v>
      </c>
      <c r="S65" s="101">
        <f t="shared" si="6"/>
        <v>88180335.576918721</v>
      </c>
      <c r="T65" s="87"/>
    </row>
    <row r="66" spans="1:20" s="18" customFormat="1" x14ac:dyDescent="0.3">
      <c r="B66" s="270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39465434.653147005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39478381.61730326</v>
      </c>
      <c r="R66" s="101">
        <f t="shared" si="5"/>
        <v>210000000</v>
      </c>
      <c r="S66" s="101">
        <f t="shared" si="6"/>
        <v>89478381.617303252</v>
      </c>
      <c r="T66" s="87"/>
    </row>
    <row r="67" spans="1:20" s="18" customFormat="1" x14ac:dyDescent="0.3">
      <c r="B67" s="270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40786612.476903647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40799792.486414716</v>
      </c>
      <c r="R67" s="101">
        <f t="shared" si="5"/>
        <v>210000000</v>
      </c>
      <c r="S67" s="101">
        <f t="shared" si="6"/>
        <v>90799792.486414716</v>
      </c>
      <c r="T67" s="87"/>
    </row>
    <row r="68" spans="1:20" s="18" customFormat="1" x14ac:dyDescent="0.3">
      <c r="B68" s="270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42131571.501487911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42144988.751170181</v>
      </c>
      <c r="R68" s="101">
        <f t="shared" si="5"/>
        <v>210000000</v>
      </c>
      <c r="S68" s="101">
        <f t="shared" si="6"/>
        <v>92144988.751170188</v>
      </c>
      <c r="T68" s="87"/>
    </row>
    <row r="69" spans="1:20" s="18" customFormat="1" x14ac:dyDescent="0.3">
      <c r="B69" s="270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43500739.788514696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43514398.548691243</v>
      </c>
      <c r="R69" s="101">
        <f t="shared" si="5"/>
        <v>210000000</v>
      </c>
      <c r="S69" s="101">
        <f t="shared" si="6"/>
        <v>93514398.548691243</v>
      </c>
      <c r="T69" s="87"/>
    </row>
    <row r="70" spans="1:20" s="18" customFormat="1" x14ac:dyDescent="0.3">
      <c r="B70" s="270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44894553.104707964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44908457.722567692</v>
      </c>
      <c r="R70" s="101">
        <f t="shared" si="5"/>
        <v>210000000</v>
      </c>
      <c r="S70" s="101">
        <f t="shared" si="6"/>
        <v>94908457.722567692</v>
      </c>
      <c r="T70" s="87"/>
    </row>
    <row r="71" spans="1:20" s="18" customFormat="1" x14ac:dyDescent="0.3">
      <c r="B71" s="270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46313455.060592704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46327609.961573906</v>
      </c>
      <c r="R71" s="101">
        <f t="shared" si="5"/>
        <v>210000000</v>
      </c>
      <c r="S71" s="101">
        <f t="shared" si="6"/>
        <v>96327609.961573899</v>
      </c>
      <c r="T71" s="87"/>
    </row>
    <row r="72" spans="1:20" s="18" customFormat="1" x14ac:dyDescent="0.3">
      <c r="B72" s="270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47757897.251683369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47772306.940882236</v>
      </c>
      <c r="R72" s="101">
        <f t="shared" si="5"/>
        <v>210000000</v>
      </c>
      <c r="S72" s="101">
        <f t="shared" si="6"/>
        <v>97772306.940882236</v>
      </c>
      <c r="T72" s="87"/>
    </row>
    <row r="73" spans="1:20" s="166" customFormat="1" x14ac:dyDescent="0.3">
      <c r="B73" s="270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49228339.40221367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49243008.465818115</v>
      </c>
      <c r="R73" s="169">
        <f t="shared" si="5"/>
        <v>210000000</v>
      </c>
      <c r="S73" s="169">
        <f t="shared" si="6"/>
        <v>99243008.465818107</v>
      </c>
      <c r="T73" s="176"/>
    </row>
    <row r="74" spans="1:20" s="29" customFormat="1" ht="17.25" thickBot="1" x14ac:dyDescent="0.35">
      <c r="B74" s="270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50725249.511453517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50740182.618202843</v>
      </c>
      <c r="R74" s="101">
        <f t="shared" si="5"/>
        <v>210000000</v>
      </c>
      <c r="S74" s="101">
        <f t="shared" si="6"/>
        <v>100740182.61820284</v>
      </c>
      <c r="T74" s="88"/>
    </row>
    <row r="75" spans="1:20" s="268" customFormat="1" ht="17.25" thickBot="1" x14ac:dyDescent="0.35">
      <c r="A75" s="256"/>
      <c r="B75" s="270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52249104.002659678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52264305.905330487</v>
      </c>
      <c r="R75" s="259">
        <f t="shared" si="5"/>
        <v>210000000</v>
      </c>
      <c r="S75" s="259">
        <f t="shared" si="6"/>
        <v>102264305.90533048</v>
      </c>
      <c r="T75" s="267"/>
    </row>
    <row r="76" spans="1:20" s="26" customFormat="1" x14ac:dyDescent="0.3">
      <c r="A76" s="26">
        <v>7</v>
      </c>
      <c r="B76" s="270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53800387.87470755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53815650.584989041</v>
      </c>
      <c r="R76" s="101">
        <f t="shared" si="5"/>
        <v>210000000</v>
      </c>
      <c r="S76" s="101">
        <f t="shared" si="6"/>
        <v>103815650.58498904</v>
      </c>
      <c r="T76" s="89"/>
    </row>
    <row r="77" spans="1:20" s="18" customFormat="1" x14ac:dyDescent="0.3">
      <c r="B77" s="270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55379594.856452286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55395132.295518845</v>
      </c>
      <c r="R77" s="101">
        <f t="shared" si="5"/>
        <v>210000000</v>
      </c>
      <c r="S77" s="101">
        <f t="shared" si="6"/>
        <v>105395132.29551885</v>
      </c>
      <c r="T77" s="87"/>
    </row>
    <row r="78" spans="1:20" s="18" customFormat="1" x14ac:dyDescent="0.3">
      <c r="B78" s="270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56987227.563868426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57003044.676838182</v>
      </c>
      <c r="R78" s="101">
        <f t="shared" si="5"/>
        <v>210000000</v>
      </c>
      <c r="S78" s="101">
        <f t="shared" si="6"/>
        <v>107003044.67683819</v>
      </c>
      <c r="T78" s="87"/>
    </row>
    <row r="79" spans="1:20" s="18" customFormat="1" x14ac:dyDescent="0.3">
      <c r="B79" s="270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58623797.660018057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58639899.48102127</v>
      </c>
      <c r="R79" s="101">
        <f t="shared" si="5"/>
        <v>210000000</v>
      </c>
      <c r="S79" s="101">
        <f t="shared" si="6"/>
        <v>108639899.48102127</v>
      </c>
      <c r="T79" s="87"/>
    </row>
    <row r="80" spans="1:20" s="18" customFormat="1" x14ac:dyDescent="0.3">
      <c r="B80" s="270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60289826.017898381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60306217.671679653</v>
      </c>
      <c r="R80" s="101">
        <f t="shared" si="5"/>
        <v>210000000</v>
      </c>
      <c r="S80" s="101">
        <f t="shared" si="6"/>
        <v>110306217.67167965</v>
      </c>
      <c r="T80" s="87"/>
    </row>
    <row r="81" spans="1:20" s="18" customFormat="1" x14ac:dyDescent="0.3">
      <c r="B81" s="270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61985842.886220552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62002529.589769885</v>
      </c>
      <c r="R81" s="101">
        <f t="shared" si="5"/>
        <v>210000000</v>
      </c>
      <c r="S81" s="101">
        <f t="shared" si="6"/>
        <v>112002529.58976988</v>
      </c>
      <c r="T81" s="87"/>
    </row>
    <row r="82" spans="1:20" s="18" customFormat="1" x14ac:dyDescent="0.3">
      <c r="B82" s="270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63712388.058172524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63729375.122385748</v>
      </c>
      <c r="R82" s="101">
        <f t="shared" si="5"/>
        <v>210000000</v>
      </c>
      <c r="S82" s="101">
        <f t="shared" si="6"/>
        <v>113729375.12238574</v>
      </c>
      <c r="T82" s="87"/>
    </row>
    <row r="83" spans="1:20" s="18" customFormat="1" x14ac:dyDescent="0.3">
      <c r="B83" s="270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65470011.043219626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65487303.874588691</v>
      </c>
      <c r="R83" s="101">
        <f t="shared" si="5"/>
        <v>210000000</v>
      </c>
      <c r="S83" s="101">
        <f t="shared" si="6"/>
        <v>115487303.8745887</v>
      </c>
      <c r="T83" s="87"/>
    </row>
    <row r="84" spans="1:20" s="18" customFormat="1" x14ac:dyDescent="0.3">
      <c r="B84" s="270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67259271.241997585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67276875.344331294</v>
      </c>
      <c r="R84" s="101">
        <f t="shared" si="5"/>
        <v>210000000</v>
      </c>
      <c r="S84" s="101">
        <f t="shared" si="6"/>
        <v>117276875.34433129</v>
      </c>
      <c r="T84" s="87"/>
    </row>
    <row r="85" spans="1:20" s="18" customFormat="1" x14ac:dyDescent="0.3">
      <c r="B85" s="270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69080738.124353543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69098659.100529253</v>
      </c>
      <c r="R85" s="101">
        <f t="shared" si="5"/>
        <v>210000000</v>
      </c>
      <c r="S85" s="101">
        <f t="shared" si="6"/>
        <v>119098659.10052925</v>
      </c>
      <c r="T85" s="87"/>
    </row>
    <row r="86" spans="1:20" s="18" customFormat="1" ht="17.25" thickBot="1" x14ac:dyDescent="0.35">
      <c r="B86" s="270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70934991.4105919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70953234.964338779</v>
      </c>
      <c r="R86" s="101">
        <f t="shared" si="5"/>
        <v>210000000</v>
      </c>
      <c r="S86" s="101">
        <f t="shared" si="6"/>
        <v>120953234.96433878</v>
      </c>
      <c r="T86" s="87"/>
    </row>
    <row r="87" spans="1:20" s="94" customFormat="1" ht="17.25" thickBot="1" x14ac:dyDescent="0.35">
      <c r="B87" s="270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72822621.255982548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72841193.193696871</v>
      </c>
      <c r="R87" s="101">
        <f t="shared" si="5"/>
        <v>210000000</v>
      </c>
      <c r="S87" s="101">
        <f t="shared" si="6"/>
        <v>122841193.19369687</v>
      </c>
      <c r="T87" s="107"/>
    </row>
    <row r="88" spans="1:20" s="18" customFormat="1" x14ac:dyDescent="0.3">
      <c r="A88" s="18">
        <v>8</v>
      </c>
      <c r="B88" s="270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74744228.438590229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74762874.664055407</v>
      </c>
      <c r="R88" s="101">
        <f t="shared" si="5"/>
        <v>210000000</v>
      </c>
      <c r="S88" s="101">
        <f t="shared" si="6"/>
        <v>124762874.66405541</v>
      </c>
      <c r="T88" s="87"/>
    </row>
    <row r="89" spans="1:20" s="18" customFormat="1" x14ac:dyDescent="0.3">
      <c r="B89" s="270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76700424.550484851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76719406.408008397</v>
      </c>
      <c r="R89" s="101">
        <f t="shared" si="5"/>
        <v>210000000</v>
      </c>
      <c r="S89" s="101">
        <f t="shared" si="6"/>
        <v>126719406.4080084</v>
      </c>
      <c r="T89" s="87"/>
    </row>
    <row r="90" spans="1:20" s="18" customFormat="1" x14ac:dyDescent="0.3">
      <c r="B90" s="270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78691832.192393571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78711155.723352537</v>
      </c>
      <c r="R90" s="101">
        <f t="shared" si="5"/>
        <v>210000000</v>
      </c>
      <c r="S90" s="101">
        <f t="shared" si="6"/>
        <v>128711155.72335254</v>
      </c>
      <c r="T90" s="87"/>
    </row>
    <row r="91" spans="1:20" s="18" customFormat="1" x14ac:dyDescent="0.3">
      <c r="B91" s="270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80719085.171856657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80738756.526372895</v>
      </c>
      <c r="R91" s="101">
        <f t="shared" ref="R91:R147" si="12" xml:space="preserve"> H91 + I91</f>
        <v>210000000</v>
      </c>
      <c r="S91" s="101">
        <f t="shared" ref="S91:S147" si="13" xml:space="preserve"> J91 + Q91</f>
        <v>130738756.52637289</v>
      </c>
      <c r="T91" s="87"/>
    </row>
    <row r="92" spans="1:20" s="18" customFormat="1" x14ac:dyDescent="0.3">
      <c r="B92" s="270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82782828.704950079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82802854.1438476</v>
      </c>
      <c r="R92" s="101">
        <f t="shared" si="12"/>
        <v>210000000</v>
      </c>
      <c r="S92" s="101">
        <f t="shared" si="13"/>
        <v>132802854.1438476</v>
      </c>
      <c r="T92" s="87"/>
    </row>
    <row r="93" spans="1:20" s="18" customFormat="1" x14ac:dyDescent="0.3">
      <c r="B93" s="270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84883719.621639177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84904105.518436864</v>
      </c>
      <c r="R93" s="101">
        <f t="shared" si="12"/>
        <v>210000000</v>
      </c>
      <c r="S93" s="101">
        <f t="shared" si="13"/>
        <v>134904105.51843685</v>
      </c>
      <c r="T93" s="87"/>
    </row>
    <row r="94" spans="1:20" s="18" customFormat="1" x14ac:dyDescent="0.3">
      <c r="B94" s="270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87022426.574828684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87043179.417768717</v>
      </c>
      <c r="R94" s="101">
        <f t="shared" si="12"/>
        <v>210000000</v>
      </c>
      <c r="S94" s="101">
        <f t="shared" si="13"/>
        <v>137043179.41776872</v>
      </c>
      <c r="T94" s="87"/>
    </row>
    <row r="95" spans="1:20" s="18" customFormat="1" x14ac:dyDescent="0.3">
      <c r="B95" s="270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89199630.253175601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89220756.647288561</v>
      </c>
      <c r="R95" s="101">
        <f t="shared" si="12"/>
        <v>210000000</v>
      </c>
      <c r="S95" s="101">
        <f t="shared" si="13"/>
        <v>139220756.64728856</v>
      </c>
      <c r="T95" s="87"/>
    </row>
    <row r="96" spans="1:20" s="18" customFormat="1" x14ac:dyDescent="0.3">
      <c r="B96" s="270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91416023.597732767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91437530.266939759</v>
      </c>
      <c r="R96" s="101">
        <f t="shared" si="12"/>
        <v>210000000</v>
      </c>
      <c r="S96" s="101">
        <f t="shared" si="13"/>
        <v>141437530.26693976</v>
      </c>
      <c r="T96" s="87"/>
    </row>
    <row r="97" spans="1:20" s="18" customFormat="1" x14ac:dyDescent="0.3">
      <c r="B97" s="270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93672312.022491962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93694205.811744675</v>
      </c>
      <c r="R97" s="101">
        <f t="shared" si="12"/>
        <v>210000000</v>
      </c>
      <c r="S97" s="101">
        <f t="shared" si="13"/>
        <v>143694205.81174469</v>
      </c>
      <c r="T97" s="87"/>
    </row>
    <row r="98" spans="1:20" s="18" customFormat="1" ht="17.25" thickBot="1" x14ac:dyDescent="0.35">
      <c r="B98" s="270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95969213.638896823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95991501.516356096</v>
      </c>
      <c r="R98" s="101">
        <f t="shared" si="12"/>
        <v>210000000</v>
      </c>
      <c r="S98" s="101">
        <f t="shared" si="13"/>
        <v>145991501.51635611</v>
      </c>
      <c r="T98" s="87"/>
    </row>
    <row r="99" spans="1:20" s="94" customFormat="1" ht="17.25" thickBot="1" x14ac:dyDescent="0.35">
      <c r="B99" s="270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98307459.484396964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98330148.543650493</v>
      </c>
      <c r="R99" s="101">
        <f t="shared" si="12"/>
        <v>210000000</v>
      </c>
      <c r="S99" s="101">
        <f t="shared" si="13"/>
        <v>148330148.54365051</v>
      </c>
      <c r="T99" s="107"/>
    </row>
    <row r="100" spans="1:20" s="18" customFormat="1" x14ac:dyDescent="0.3">
      <c r="A100" s="18">
        <v>9</v>
      </c>
      <c r="B100" s="270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100687793.75511611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100710573.57060665</v>
      </c>
      <c r="R100" s="101">
        <f t="shared" si="12"/>
        <v>210000000</v>
      </c>
      <c r="S100" s="101">
        <f t="shared" si="13"/>
        <v>150710573.57060665</v>
      </c>
      <c r="T100" s="87"/>
    </row>
    <row r="101" spans="1:20" s="18" customFormat="1" x14ac:dyDescent="0.3">
      <c r="B101" s="270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103110974.04270819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103134163.89487757</v>
      </c>
      <c r="R101" s="101">
        <f t="shared" si="12"/>
        <v>210000000</v>
      </c>
      <c r="S101" s="101">
        <f t="shared" si="13"/>
        <v>153134163.89487755</v>
      </c>
      <c r="T101" s="87"/>
    </row>
    <row r="102" spans="1:20" s="18" customFormat="1" x14ac:dyDescent="0.3">
      <c r="B102" s="270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105577771.57547693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105601378.84498535</v>
      </c>
      <c r="R102" s="101">
        <f t="shared" si="12"/>
        <v>210000000</v>
      </c>
      <c r="S102" s="101">
        <f t="shared" si="13"/>
        <v>155601378.84498537</v>
      </c>
      <c r="T102" s="87"/>
    </row>
    <row r="103" spans="1:20" s="18" customFormat="1" x14ac:dyDescent="0.3">
      <c r="B103" s="270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108088971.46383551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108113003.66419509</v>
      </c>
      <c r="R103" s="101">
        <f t="shared" si="12"/>
        <v>210000000</v>
      </c>
      <c r="S103" s="101">
        <f t="shared" si="13"/>
        <v>158113003.66419509</v>
      </c>
      <c r="T103" s="87"/>
    </row>
    <row r="104" spans="1:20" s="18" customFormat="1" x14ac:dyDescent="0.3">
      <c r="B104" s="270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110645372.95018455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110669837.73015061</v>
      </c>
      <c r="R104" s="101">
        <f t="shared" si="12"/>
        <v>210000000</v>
      </c>
      <c r="S104" s="101">
        <f t="shared" si="13"/>
        <v>160669837.73015061</v>
      </c>
      <c r="T104" s="87"/>
    </row>
    <row r="105" spans="1:20" s="18" customFormat="1" x14ac:dyDescent="0.3">
      <c r="B105" s="270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113247789.66328788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113272694.80929331</v>
      </c>
      <c r="R105" s="101">
        <f t="shared" si="12"/>
        <v>210000000</v>
      </c>
      <c r="S105" s="101">
        <f t="shared" si="13"/>
        <v>163272694.80929333</v>
      </c>
      <c r="T105" s="87"/>
    </row>
    <row r="106" spans="1:20" s="18" customFormat="1" x14ac:dyDescent="0.3">
      <c r="B106" s="270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115897049.87722705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115922403.31586058</v>
      </c>
      <c r="R106" s="101">
        <f t="shared" si="12"/>
        <v>210000000</v>
      </c>
      <c r="S106" s="101">
        <f t="shared" si="13"/>
        <v>165922403.31586057</v>
      </c>
      <c r="T106" s="87"/>
    </row>
    <row r="107" spans="1:20" s="18" customFormat="1" x14ac:dyDescent="0.3">
      <c r="B107" s="270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118593996.77501714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118619806.57554609</v>
      </c>
      <c r="R107" s="101">
        <f t="shared" si="12"/>
        <v>210000000</v>
      </c>
      <c r="S107" s="101">
        <f t="shared" si="13"/>
        <v>168619806.57554609</v>
      </c>
      <c r="T107" s="87"/>
    </row>
    <row r="108" spans="1:20" s="18" customFormat="1" x14ac:dyDescent="0.3">
      <c r="B108" s="270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121339488.71696745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121365763.09390591</v>
      </c>
      <c r="R108" s="101">
        <f t="shared" si="12"/>
        <v>210000000</v>
      </c>
      <c r="S108" s="101">
        <f t="shared" si="13"/>
        <v>171365763.09390593</v>
      </c>
      <c r="T108" s="87"/>
    </row>
    <row r="109" spans="1:20" s="18" customFormat="1" x14ac:dyDescent="0.3">
      <c r="B109" s="270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124134399.51387286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124161146.82959622</v>
      </c>
      <c r="R109" s="101">
        <f t="shared" si="12"/>
        <v>210000000</v>
      </c>
      <c r="S109" s="101">
        <f t="shared" si="13"/>
        <v>174161146.82959622</v>
      </c>
      <c r="T109" s="87"/>
    </row>
    <row r="110" spans="1:20" s="18" customFormat="1" ht="17.25" thickBot="1" x14ac:dyDescent="0.35">
      <c r="B110" s="270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126979618.70512258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127006847.47252895</v>
      </c>
      <c r="R110" s="101">
        <f t="shared" si="12"/>
        <v>210000000</v>
      </c>
      <c r="S110" s="101">
        <f t="shared" si="13"/>
        <v>177006847.47252893</v>
      </c>
      <c r="T110" s="87"/>
    </row>
    <row r="111" spans="1:20" s="94" customFormat="1" ht="17.25" thickBot="1" x14ac:dyDescent="0.35">
      <c r="B111" s="270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129876051.84181479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129903770.72703448</v>
      </c>
      <c r="R111" s="101">
        <f t="shared" si="12"/>
        <v>210000000</v>
      </c>
      <c r="S111" s="101">
        <f t="shared" si="13"/>
        <v>179903770.72703448</v>
      </c>
      <c r="T111" s="107"/>
    </row>
    <row r="112" spans="1:20" s="18" customFormat="1" x14ac:dyDescent="0.3">
      <c r="A112" s="18">
        <v>10</v>
      </c>
      <c r="B112" s="270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132824620.77496745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132852450.53572802</v>
      </c>
      <c r="R112" s="101">
        <f t="shared" si="12"/>
        <v>210000000</v>
      </c>
      <c r="S112" s="101">
        <f t="shared" si="13"/>
        <v>182852450.53572804</v>
      </c>
      <c r="T112" s="87"/>
    </row>
    <row r="113" spans="1:20" s="18" customFormat="1" x14ac:dyDescent="0.3">
      <c r="B113" s="270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135826263.94891685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135854594.64537111</v>
      </c>
      <c r="R113" s="101">
        <f t="shared" si="12"/>
        <v>210000000</v>
      </c>
      <c r="S113" s="101">
        <f t="shared" si="13"/>
        <v>185854594.64537111</v>
      </c>
      <c r="T113" s="87"/>
    </row>
    <row r="114" spans="1:20" s="18" customFormat="1" x14ac:dyDescent="0.3">
      <c r="B114" s="270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138881936.69999737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138910777.34898779</v>
      </c>
      <c r="R114" s="101">
        <f t="shared" si="12"/>
        <v>210000000</v>
      </c>
      <c r="S114" s="101">
        <f t="shared" si="13"/>
        <v>188910777.34898779</v>
      </c>
      <c r="T114" s="87"/>
    </row>
    <row r="115" spans="1:20" s="18" customFormat="1" x14ac:dyDescent="0.3">
      <c r="B115" s="270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141992611.56059733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142021971.34126958</v>
      </c>
      <c r="R115" s="101">
        <f t="shared" si="12"/>
        <v>210000000</v>
      </c>
      <c r="S115" s="101">
        <f t="shared" si="13"/>
        <v>192021971.34126958</v>
      </c>
      <c r="T115" s="87"/>
    </row>
    <row r="116" spans="1:20" s="18" customFormat="1" x14ac:dyDescent="0.3">
      <c r="B116" s="270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145159278.56868809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145189166.82541245</v>
      </c>
      <c r="R116" s="101">
        <f t="shared" si="12"/>
        <v>210000000</v>
      </c>
      <c r="S116" s="101">
        <f t="shared" si="13"/>
        <v>195189166.82541245</v>
      </c>
      <c r="T116" s="87"/>
    </row>
    <row r="117" spans="1:20" s="18" customFormat="1" x14ac:dyDescent="0.3">
      <c r="B117" s="270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148382945.58292449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148413371.8282699</v>
      </c>
      <c r="R117" s="101">
        <f t="shared" si="12"/>
        <v>210000000</v>
      </c>
      <c r="S117" s="101">
        <f t="shared" si="13"/>
        <v>198413371.8282699</v>
      </c>
      <c r="T117" s="87"/>
    </row>
    <row r="118" spans="1:20" s="18" customFormat="1" x14ac:dyDescent="0.3">
      <c r="B118" s="270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151664638.60341713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151695612.52117875</v>
      </c>
      <c r="R118" s="101">
        <f t="shared" si="12"/>
        <v>210000000</v>
      </c>
      <c r="S118" s="101">
        <f t="shared" si="13"/>
        <v>201695612.52117875</v>
      </c>
      <c r="T118" s="87"/>
    </row>
    <row r="119" spans="1:20" s="18" customFormat="1" x14ac:dyDescent="0.3">
      <c r="B119" s="270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155005402.09827864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155036933.54655996</v>
      </c>
      <c r="R119" s="101">
        <f t="shared" si="12"/>
        <v>210000000</v>
      </c>
      <c r="S119" s="101">
        <f t="shared" si="13"/>
        <v>205036933.54655996</v>
      </c>
      <c r="T119" s="87"/>
    </row>
    <row r="120" spans="1:20" s="18" customFormat="1" x14ac:dyDescent="0.3">
      <c r="B120" s="270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158406299.33604765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158438398.35039803</v>
      </c>
      <c r="R120" s="101">
        <f t="shared" si="12"/>
        <v>210000000</v>
      </c>
      <c r="S120" s="101">
        <f t="shared" si="13"/>
        <v>208438398.35039803</v>
      </c>
      <c r="T120" s="87"/>
    </row>
    <row r="121" spans="1:20" s="18" customFormat="1" x14ac:dyDescent="0.3">
      <c r="B121" s="270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161868412.72409651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161901089.52070519</v>
      </c>
      <c r="R121" s="101">
        <f t="shared" si="12"/>
        <v>210000000</v>
      </c>
      <c r="S121" s="101">
        <f t="shared" si="13"/>
        <v>211901089.52070519</v>
      </c>
      <c r="T121" s="87"/>
    </row>
    <row r="122" spans="1:20" s="18" customFormat="1" ht="17.25" thickBot="1" x14ac:dyDescent="0.35">
      <c r="B122" s="270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165392844.15313023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165426109.1320779</v>
      </c>
      <c r="R122" s="101">
        <f t="shared" si="12"/>
        <v>210000000</v>
      </c>
      <c r="S122" s="101">
        <f t="shared" si="13"/>
        <v>215426109.1320779</v>
      </c>
      <c r="T122" s="87"/>
    </row>
    <row r="123" spans="1:20" s="94" customFormat="1" ht="17.25" thickBot="1" x14ac:dyDescent="0.35">
      <c r="B123" s="270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168980715.34788656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169014579.09645528</v>
      </c>
      <c r="R123" s="101">
        <f t="shared" si="12"/>
        <v>210000000</v>
      </c>
      <c r="S123" s="101">
        <f t="shared" si="13"/>
        <v>219014579.09645528</v>
      </c>
      <c r="T123" s="107"/>
    </row>
    <row r="124" spans="1:20" s="18" customFormat="1" x14ac:dyDescent="0.3">
      <c r="A124" s="18">
        <v>11</v>
      </c>
      <c r="B124" s="270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172633168.22414851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172667167.42771152</v>
      </c>
      <c r="R124" s="101">
        <f t="shared" si="12"/>
        <v>210000000</v>
      </c>
      <c r="S124" s="101">
        <f t="shared" si="13"/>
        <v>222667167.42771152</v>
      </c>
      <c r="T124" s="87"/>
    </row>
    <row r="125" spans="1:20" s="18" customFormat="1" x14ac:dyDescent="0.3">
      <c r="B125" s="270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176351365.2521832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176385976.44141033</v>
      </c>
      <c r="R125" s="101">
        <f t="shared" si="12"/>
        <v>210000000</v>
      </c>
      <c r="S125" s="101">
        <f t="shared" si="13"/>
        <v>226385976.44141033</v>
      </c>
      <c r="T125" s="87"/>
    </row>
    <row r="126" spans="1:20" s="18" customFormat="1" x14ac:dyDescent="0.3">
      <c r="B126" s="270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180136489.8267225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180171724.01735571</v>
      </c>
      <c r="R126" s="101">
        <f t="shared" si="12"/>
        <v>210000000</v>
      </c>
      <c r="S126" s="101">
        <f t="shared" si="13"/>
        <v>230171724.01735571</v>
      </c>
      <c r="T126" s="87"/>
    </row>
    <row r="127" spans="1:20" s="18" customFormat="1" x14ac:dyDescent="0.3">
      <c r="B127" s="270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183989746.6436035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184025615.0496681</v>
      </c>
      <c r="R127" s="101">
        <f t="shared" si="12"/>
        <v>210000000</v>
      </c>
      <c r="S127" s="101">
        <f t="shared" si="13"/>
        <v>234025615.0496681</v>
      </c>
      <c r="T127" s="87"/>
    </row>
    <row r="128" spans="1:20" s="18" customFormat="1" x14ac:dyDescent="0.3">
      <c r="B128" s="270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187912362.08318835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187948876.12056214</v>
      </c>
      <c r="R128" s="101">
        <f t="shared" si="12"/>
        <v>210000000</v>
      </c>
      <c r="S128" s="101">
        <f t="shared" si="13"/>
        <v>237948876.12056214</v>
      </c>
      <c r="T128" s="87"/>
    </row>
    <row r="129" spans="1:20" s="18" customFormat="1" x14ac:dyDescent="0.3">
      <c r="B129" s="270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191905584.60068575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191942755.89073226</v>
      </c>
      <c r="R129" s="101">
        <f t="shared" si="12"/>
        <v>210000000</v>
      </c>
      <c r="S129" s="101">
        <f t="shared" si="13"/>
        <v>241942755.89073226</v>
      </c>
      <c r="T129" s="87"/>
    </row>
    <row r="130" spans="1:20" s="18" customFormat="1" x14ac:dyDescent="0.3">
      <c r="B130" s="270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195970685.12349808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196008525.49676543</v>
      </c>
      <c r="R130" s="101">
        <f t="shared" si="12"/>
        <v>210000000</v>
      </c>
      <c r="S130" s="101">
        <f t="shared" si="13"/>
        <v>246008525.49676543</v>
      </c>
      <c r="T130" s="87"/>
    </row>
    <row r="131" spans="1:20" s="18" customFormat="1" x14ac:dyDescent="0.3">
      <c r="B131" s="270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200108957.45572105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200147478.95570719</v>
      </c>
      <c r="R131" s="101">
        <f t="shared" si="12"/>
        <v>210000000</v>
      </c>
      <c r="S131" s="101">
        <f t="shared" si="13"/>
        <v>250147478.95570719</v>
      </c>
      <c r="T131" s="87"/>
    </row>
    <row r="132" spans="1:20" s="18" customFormat="1" x14ac:dyDescent="0.3">
      <c r="B132" s="270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204321718.68992403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204360933.57690993</v>
      </c>
      <c r="R132" s="101">
        <f t="shared" si="12"/>
        <v>210000000</v>
      </c>
      <c r="S132" s="101">
        <f t="shared" si="13"/>
        <v>254360933.57690993</v>
      </c>
      <c r="T132" s="87"/>
    </row>
    <row r="133" spans="1:20" s="18" customFormat="1" x14ac:dyDescent="0.3">
      <c r="B133" s="270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208610309.62634265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208650230.38129431</v>
      </c>
      <c r="R133" s="101">
        <f t="shared" si="12"/>
        <v>210000000</v>
      </c>
      <c r="S133" s="101">
        <f t="shared" si="13"/>
        <v>258650230.38129431</v>
      </c>
      <c r="T133" s="87"/>
    </row>
    <row r="134" spans="1:20" s="18" customFormat="1" ht="18" customHeight="1" thickBot="1" x14ac:dyDescent="0.35">
      <c r="B134" s="270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212976095.19961682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213016734.52815759</v>
      </c>
      <c r="R134" s="101">
        <f t="shared" si="12"/>
        <v>210000000</v>
      </c>
      <c r="S134" s="101">
        <f t="shared" si="13"/>
        <v>263016734.52815759</v>
      </c>
      <c r="T134" s="87"/>
    </row>
    <row r="135" spans="1:20" s="39" customFormat="1" ht="17.25" thickBot="1" x14ac:dyDescent="0.35">
      <c r="B135" s="270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217420464.91320992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217461835.74966443</v>
      </c>
      <c r="R135" s="100">
        <f t="shared" si="12"/>
        <v>210000000</v>
      </c>
      <c r="S135" s="100">
        <f t="shared" si="13"/>
        <v>267461835.74966443</v>
      </c>
      <c r="T135" s="188"/>
    </row>
    <row r="136" spans="1:20" s="36" customFormat="1" x14ac:dyDescent="0.3">
      <c r="A136" s="31">
        <v>12</v>
      </c>
      <c r="B136" s="270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221944833.28164768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221986369.601448</v>
      </c>
      <c r="R136" s="101">
        <f t="shared" si="12"/>
        <v>210000000</v>
      </c>
      <c r="S136" s="101">
        <f t="shared" si="13"/>
        <v>271986369.601448</v>
      </c>
    </row>
    <row r="137" spans="1:20" x14ac:dyDescent="0.3">
      <c r="A137" s="18"/>
      <c r="B137" s="270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226550640.28071734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226592924.25427407</v>
      </c>
      <c r="R137" s="101">
        <f t="shared" si="12"/>
        <v>210000000</v>
      </c>
      <c r="S137" s="101">
        <f t="shared" si="13"/>
        <v>276592924.25427407</v>
      </c>
    </row>
    <row r="138" spans="1:20" x14ac:dyDescent="0.3">
      <c r="A138" s="18"/>
      <c r="B138" s="270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231239351.80577025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231282396.89085099</v>
      </c>
      <c r="R138" s="101">
        <f t="shared" si="12"/>
        <v>210000000</v>
      </c>
      <c r="S138" s="101">
        <f t="shared" si="13"/>
        <v>281282396.89085102</v>
      </c>
    </row>
    <row r="139" spans="1:20" x14ac:dyDescent="0.3">
      <c r="A139" s="18"/>
      <c r="B139" s="270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236012460.1382741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236056280.0348863</v>
      </c>
      <c r="R139" s="101">
        <f t="shared" si="12"/>
        <v>210000000</v>
      </c>
      <c r="S139" s="101">
        <f t="shared" si="13"/>
        <v>286056280.0348863</v>
      </c>
    </row>
    <row r="140" spans="1:20" x14ac:dyDescent="0.3">
      <c r="A140" s="18"/>
      <c r="B140" s="270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240871484.42076305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240916093.07551429</v>
      </c>
      <c r="R140" s="101">
        <f t="shared" si="12"/>
        <v>210000000</v>
      </c>
      <c r="S140" s="101">
        <f t="shared" si="13"/>
        <v>290916093.07551432</v>
      </c>
    </row>
    <row r="141" spans="1:20" x14ac:dyDescent="0.3">
      <c r="A141" s="18"/>
      <c r="B141" s="270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245817971.14033678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245863382.75087354</v>
      </c>
      <c r="R141" s="101">
        <f t="shared" si="12"/>
        <v>210000000</v>
      </c>
      <c r="S141" s="101">
        <f t="shared" si="13"/>
        <v>295863382.75087357</v>
      </c>
    </row>
    <row r="142" spans="1:20" x14ac:dyDescent="0.3">
      <c r="A142" s="18"/>
      <c r="B142" s="270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250853494.62086284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250899723.64038926</v>
      </c>
      <c r="R142" s="101">
        <f t="shared" si="12"/>
        <v>210000000</v>
      </c>
      <c r="S142" s="101">
        <f t="shared" si="13"/>
        <v>300899723.64038926</v>
      </c>
    </row>
    <row r="143" spans="1:20" x14ac:dyDescent="0.3">
      <c r="A143" s="18"/>
      <c r="B143" s="270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255979657.52403837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256026718.66591626</v>
      </c>
      <c r="R143" s="101">
        <f t="shared" si="12"/>
        <v>210000000</v>
      </c>
      <c r="S143" s="101">
        <f t="shared" si="13"/>
        <v>306026718.66591626</v>
      </c>
    </row>
    <row r="144" spans="1:20" x14ac:dyDescent="0.3">
      <c r="A144" s="18"/>
      <c r="B144" s="270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261198091.35947105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261245999.60190275</v>
      </c>
      <c r="R144" s="101">
        <f t="shared" si="12"/>
        <v>210000000</v>
      </c>
      <c r="S144" s="101">
        <f t="shared" si="13"/>
        <v>311245999.60190272</v>
      </c>
    </row>
    <row r="145" spans="1:19" x14ac:dyDescent="0.3">
      <c r="A145" s="18"/>
      <c r="B145" s="270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266510457.00394154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266559227.59473699</v>
      </c>
      <c r="R145" s="101">
        <f t="shared" si="12"/>
        <v>210000000</v>
      </c>
      <c r="S145" s="101">
        <f t="shared" si="13"/>
        <v>316559227.59473699</v>
      </c>
    </row>
    <row r="146" spans="1:19" ht="17.25" thickBot="1" x14ac:dyDescent="0.35">
      <c r="A146" s="18"/>
      <c r="B146" s="270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271918445.23001248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271968093.69144225</v>
      </c>
      <c r="R146" s="101">
        <f t="shared" si="12"/>
        <v>210000000</v>
      </c>
      <c r="S146" s="101">
        <f t="shared" si="13"/>
        <v>321968093.69144225</v>
      </c>
    </row>
    <row r="147" spans="1:19" s="108" customFormat="1" ht="17.25" thickBot="1" x14ac:dyDescent="0.35">
      <c r="A147" s="94"/>
      <c r="B147" s="270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277423777.24415272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277474319.37788826</v>
      </c>
      <c r="R147" s="101">
        <f t="shared" si="12"/>
        <v>210000000</v>
      </c>
      <c r="S147" s="101">
        <f t="shared" si="13"/>
        <v>327474319.37788826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topLeftCell="B26" zoomScaleNormal="100" workbookViewId="0">
      <selection activeCell="D111" sqref="D111:D122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6" t="s">
        <v>159</v>
      </c>
      <c r="H1" s="286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7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7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7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7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7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7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7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7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7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7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7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7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7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7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3" s="153" customFormat="1" x14ac:dyDescent="0.3">
      <c r="A17" s="287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3" s="153" customFormat="1" ht="17.25" customHeight="1" x14ac:dyDescent="0.3">
      <c r="A18" s="287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3" s="153" customFormat="1" x14ac:dyDescent="0.3">
      <c r="A19" s="287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>
        <v>18700000</v>
      </c>
    </row>
    <row r="20" spans="1:23" s="153" customFormat="1" ht="15.75" customHeight="1" x14ac:dyDescent="0.3">
      <c r="A20" s="287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>
        <f xml:space="preserve"> W19 - 1640000</f>
        <v>17060000</v>
      </c>
    </row>
    <row r="21" spans="1:23" s="153" customFormat="1" x14ac:dyDescent="0.3">
      <c r="A21" s="287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>
        <f xml:space="preserve"> W20 - 1640000</f>
        <v>15420000</v>
      </c>
    </row>
    <row r="22" spans="1:23" s="153" customFormat="1" x14ac:dyDescent="0.3">
      <c r="A22" s="287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>
        <f t="shared" ref="W22" si="2" xml:space="preserve"> W21 - 1640000</f>
        <v>13780000</v>
      </c>
    </row>
    <row r="23" spans="1:23" s="153" customFormat="1" x14ac:dyDescent="0.3">
      <c r="A23" s="287"/>
      <c r="B23" s="153" t="s">
        <v>80</v>
      </c>
      <c r="C23" s="154">
        <f t="shared" ref="C23:C25" si="3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>
        <f xml:space="preserve"> W22 - 1300000</f>
        <v>12480000</v>
      </c>
    </row>
    <row r="24" spans="1:23" s="18" customFormat="1" x14ac:dyDescent="0.3">
      <c r="A24" s="287"/>
      <c r="B24" s="18" t="s">
        <v>81</v>
      </c>
      <c r="C24" s="158">
        <f xml:space="preserve"> V23 + 7370000</f>
        <v>17576000</v>
      </c>
      <c r="D24" s="158">
        <v>1459000</v>
      </c>
      <c r="E24" s="158">
        <v>0</v>
      </c>
      <c r="F24" s="158">
        <v>420000</v>
      </c>
      <c r="G24" s="158">
        <v>0</v>
      </c>
      <c r="H24" s="158">
        <v>0</v>
      </c>
      <c r="I24" s="158">
        <v>200000</v>
      </c>
      <c r="J24" s="158">
        <v>100000</v>
      </c>
      <c r="K24" s="158">
        <v>630000</v>
      </c>
      <c r="L24" s="158">
        <v>100000</v>
      </c>
      <c r="M24" s="158">
        <v>190000</v>
      </c>
      <c r="N24" s="158">
        <v>0</v>
      </c>
      <c r="O24" s="158">
        <v>100000</v>
      </c>
      <c r="P24" s="158">
        <v>0</v>
      </c>
      <c r="Q24" s="2">
        <v>1500000</v>
      </c>
      <c r="R24" s="158">
        <v>1000000</v>
      </c>
      <c r="S24" s="2">
        <v>250000</v>
      </c>
      <c r="T24" s="160">
        <v>10000000</v>
      </c>
      <c r="U24" s="158">
        <f>SUM(D24:T24)</f>
        <v>15949000</v>
      </c>
      <c r="V24" s="158">
        <f t="shared" si="1"/>
        <v>1627000</v>
      </c>
      <c r="W24" s="237">
        <f xml:space="preserve"> W23 - 1300000</f>
        <v>11180000</v>
      </c>
    </row>
    <row r="25" spans="1:23" x14ac:dyDescent="0.3">
      <c r="A25" s="287"/>
      <c r="B25" s="1" t="s">
        <v>82</v>
      </c>
      <c r="C25" s="157">
        <f t="shared" si="3"/>
        <v>8997000</v>
      </c>
      <c r="D25" s="158">
        <v>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1500000</v>
      </c>
      <c r="R25" s="158">
        <v>3500000</v>
      </c>
      <c r="S25" s="2">
        <v>0</v>
      </c>
      <c r="T25" s="160">
        <v>0</v>
      </c>
      <c r="U25" s="2">
        <f t="shared" si="0"/>
        <v>6740000</v>
      </c>
      <c r="V25" s="2">
        <f t="shared" si="1"/>
        <v>2257000</v>
      </c>
      <c r="W25" s="210">
        <f xml:space="preserve"> W24 - 1300000</f>
        <v>9880000</v>
      </c>
    </row>
    <row r="26" spans="1:23" s="195" customFormat="1" ht="17.25" thickBot="1" x14ac:dyDescent="0.35">
      <c r="A26" s="287"/>
      <c r="B26" s="197" t="s">
        <v>83</v>
      </c>
      <c r="C26" s="198">
        <f xml:space="preserve"> V25 + 7370000</f>
        <v>9627000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2300000</v>
      </c>
      <c r="R26" s="196">
        <v>0</v>
      </c>
      <c r="S26" s="2">
        <v>0</v>
      </c>
      <c r="T26" s="196">
        <v>0</v>
      </c>
      <c r="U26" s="198">
        <f t="shared" si="0"/>
        <v>4820000</v>
      </c>
      <c r="V26" s="198">
        <f t="shared" si="1"/>
        <v>4807000</v>
      </c>
      <c r="W26" s="269"/>
    </row>
    <row r="27" spans="1:23" s="68" customFormat="1" x14ac:dyDescent="0.3">
      <c r="A27" s="287">
        <v>2025</v>
      </c>
      <c r="B27" s="1" t="s">
        <v>72</v>
      </c>
      <c r="C27" s="157">
        <f xml:space="preserve"> V26 + 7590000</f>
        <v>12397000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0</v>
      </c>
      <c r="S27" s="2">
        <v>0</v>
      </c>
      <c r="T27" s="2">
        <v>0</v>
      </c>
      <c r="U27" s="2">
        <f>SUM(D27:T27)</f>
        <v>7720000</v>
      </c>
      <c r="V27" s="2">
        <f t="shared" si="1"/>
        <v>4677000</v>
      </c>
      <c r="W27" s="237"/>
    </row>
    <row r="28" spans="1:23" x14ac:dyDescent="0.3">
      <c r="A28" s="287"/>
      <c r="B28" s="1" t="s">
        <v>73</v>
      </c>
      <c r="C28" s="157">
        <f xml:space="preserve"> V27 + 7590000 +1400000</f>
        <v>13667000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400000</v>
      </c>
      <c r="S28" s="2">
        <v>0</v>
      </c>
      <c r="T28" s="2">
        <v>0</v>
      </c>
      <c r="U28" s="2">
        <f t="shared" si="0"/>
        <v>5220000</v>
      </c>
      <c r="V28" s="2">
        <f t="shared" si="1"/>
        <v>8447000</v>
      </c>
      <c r="W28" s="210"/>
    </row>
    <row r="29" spans="1:23" x14ac:dyDescent="0.3">
      <c r="A29" s="287"/>
      <c r="B29" s="1" t="s">
        <v>74</v>
      </c>
      <c r="C29" s="157">
        <f t="shared" ref="C29:C35" si="4" xml:space="preserve"> V28 + 7590000</f>
        <v>16037000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4820000</v>
      </c>
      <c r="V29" s="2">
        <f t="shared" si="1"/>
        <v>11217000</v>
      </c>
      <c r="W29" s="210"/>
    </row>
    <row r="30" spans="1:23" x14ac:dyDescent="0.3">
      <c r="A30" s="287"/>
      <c r="B30" s="1" t="s">
        <v>75</v>
      </c>
      <c r="C30" s="157">
        <f t="shared" si="4"/>
        <v>18807000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6320000</v>
      </c>
      <c r="V30" s="2">
        <f t="shared" si="1"/>
        <v>12487000</v>
      </c>
      <c r="W30" s="210"/>
    </row>
    <row r="31" spans="1:23" x14ac:dyDescent="0.3">
      <c r="A31" s="287"/>
      <c r="B31" s="1" t="s">
        <v>76</v>
      </c>
      <c r="C31" s="157">
        <f t="shared" si="4"/>
        <v>20077000</v>
      </c>
      <c r="D31" s="158">
        <v>2300000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7520000</v>
      </c>
      <c r="V31" s="2">
        <f t="shared" si="1"/>
        <v>12557000</v>
      </c>
      <c r="W31" s="210"/>
    </row>
    <row r="32" spans="1:23" x14ac:dyDescent="0.3">
      <c r="A32" s="287"/>
      <c r="B32" s="1" t="s">
        <v>77</v>
      </c>
      <c r="C32" s="157">
        <f t="shared" si="4"/>
        <v>20147000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4820000</v>
      </c>
      <c r="V32" s="2">
        <f t="shared" si="1"/>
        <v>15327000</v>
      </c>
      <c r="W32" s="210"/>
    </row>
    <row r="33" spans="1:23" x14ac:dyDescent="0.3">
      <c r="A33" s="287"/>
      <c r="B33" s="1" t="s">
        <v>78</v>
      </c>
      <c r="C33" s="157">
        <f t="shared" si="4"/>
        <v>22917000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8720000</v>
      </c>
      <c r="V33" s="2">
        <f t="shared" si="1"/>
        <v>14197000</v>
      </c>
      <c r="W33" s="210"/>
    </row>
    <row r="34" spans="1:23" x14ac:dyDescent="0.3">
      <c r="A34" s="287"/>
      <c r="B34" s="1" t="s">
        <v>79</v>
      </c>
      <c r="C34" s="157">
        <f xml:space="preserve"> V33 + 7590000 +1400000</f>
        <v>23187000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5220000</v>
      </c>
      <c r="V34" s="2">
        <f t="shared" si="1"/>
        <v>17967000</v>
      </c>
      <c r="W34" s="210"/>
    </row>
    <row r="35" spans="1:23" s="161" customFormat="1" ht="17.25" customHeight="1" x14ac:dyDescent="0.3">
      <c r="A35" s="287"/>
      <c r="B35" s="161" t="s">
        <v>80</v>
      </c>
      <c r="C35" s="157">
        <f t="shared" si="4"/>
        <v>25557000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5">SUM(D35:T35)</f>
        <v>4820000</v>
      </c>
      <c r="V35" s="162">
        <f t="shared" si="1"/>
        <v>20737000</v>
      </c>
      <c r="W35" s="211"/>
    </row>
    <row r="36" spans="1:23" s="250" customFormat="1" x14ac:dyDescent="0.3">
      <c r="A36" s="287"/>
      <c r="B36" s="250" t="s">
        <v>81</v>
      </c>
      <c r="C36" s="251">
        <f xml:space="preserve"> V35 + 7590000 + 7000000 + 54000000</f>
        <v>89327000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76000000</v>
      </c>
      <c r="S36" s="2">
        <v>0</v>
      </c>
      <c r="T36" s="2">
        <v>0</v>
      </c>
      <c r="U36" s="251">
        <f t="shared" si="5"/>
        <v>82320000</v>
      </c>
      <c r="V36" s="251">
        <f t="shared" si="1"/>
        <v>7007000</v>
      </c>
      <c r="W36" s="250" t="s">
        <v>195</v>
      </c>
    </row>
    <row r="37" spans="1:23" x14ac:dyDescent="0.3">
      <c r="A37" s="287"/>
      <c r="B37" s="1" t="s">
        <v>82</v>
      </c>
      <c r="C37" s="157">
        <f xml:space="preserve"> V36 + 7590000</f>
        <v>14597000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1500000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5"/>
        <v>6620000</v>
      </c>
      <c r="V37" s="2">
        <f t="shared" si="1"/>
        <v>7977000</v>
      </c>
      <c r="W37" s="1" t="s">
        <v>194</v>
      </c>
    </row>
    <row r="38" spans="1:23" s="255" customFormat="1" ht="17.25" thickBot="1" x14ac:dyDescent="0.35">
      <c r="A38" s="287"/>
      <c r="B38" s="252" t="s">
        <v>83</v>
      </c>
      <c r="C38" s="253">
        <f xml:space="preserve"> V37 + 7590000</f>
        <v>15567000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1500000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200000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5"/>
        <v>6420000</v>
      </c>
      <c r="V38" s="254">
        <f t="shared" si="1"/>
        <v>9147000</v>
      </c>
    </row>
    <row r="39" spans="1:23" s="193" customFormat="1" x14ac:dyDescent="0.3">
      <c r="A39" s="287">
        <v>2026</v>
      </c>
      <c r="B39" s="199" t="s">
        <v>72</v>
      </c>
      <c r="C39" s="194">
        <f xml:space="preserve"> V38 + 7700000</f>
        <v>16847000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1500000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200000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5"/>
        <v>9320000</v>
      </c>
      <c r="V39" s="194">
        <f t="shared" si="1"/>
        <v>7527000</v>
      </c>
    </row>
    <row r="40" spans="1:23" s="78" customFormat="1" x14ac:dyDescent="0.3">
      <c r="A40" s="287"/>
      <c r="B40" s="78" t="s">
        <v>73</v>
      </c>
      <c r="C40" s="159">
        <f xml:space="preserve"> V39 + 7700000 +1400000</f>
        <v>16627000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1500000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200000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5"/>
        <v>6820000</v>
      </c>
      <c r="V40" s="159">
        <f t="shared" si="1"/>
        <v>9807000</v>
      </c>
    </row>
    <row r="41" spans="1:23" s="163" customFormat="1" x14ac:dyDescent="0.3">
      <c r="A41" s="287"/>
      <c r="B41" s="163" t="s">
        <v>74</v>
      </c>
      <c r="C41" s="157">
        <f xml:space="preserve"> V40 + 7700000</f>
        <v>17507000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1500000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200000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5"/>
        <v>6420000</v>
      </c>
      <c r="V41" s="160">
        <f t="shared" si="1"/>
        <v>11087000</v>
      </c>
    </row>
    <row r="42" spans="1:23" s="163" customFormat="1" x14ac:dyDescent="0.3">
      <c r="A42" s="287"/>
      <c r="B42" s="163" t="s">
        <v>75</v>
      </c>
      <c r="C42" s="157">
        <f xml:space="preserve"> V41 + 7700000</f>
        <v>18787000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1500000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200000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5"/>
        <v>7920000</v>
      </c>
      <c r="V42" s="160">
        <f t="shared" si="1"/>
        <v>10867000</v>
      </c>
    </row>
    <row r="43" spans="1:23" s="163" customFormat="1" x14ac:dyDescent="0.3">
      <c r="A43" s="287"/>
      <c r="B43" s="163" t="s">
        <v>76</v>
      </c>
      <c r="C43" s="157">
        <f xml:space="preserve"> V42 + 7700000</f>
        <v>18567000</v>
      </c>
      <c r="D43" s="158">
        <v>2300000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1500000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200000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5"/>
        <v>9120000</v>
      </c>
      <c r="V43" s="160">
        <f t="shared" si="1"/>
        <v>9447000</v>
      </c>
    </row>
    <row r="44" spans="1:23" s="163" customFormat="1" x14ac:dyDescent="0.3">
      <c r="A44" s="287"/>
      <c r="B44" s="163" t="s">
        <v>77</v>
      </c>
      <c r="C44" s="157">
        <f xml:space="preserve"> V43 + 7700000</f>
        <v>17147000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1500000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200000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5"/>
        <v>6420000</v>
      </c>
      <c r="V44" s="160">
        <f t="shared" si="1"/>
        <v>10727000</v>
      </c>
    </row>
    <row r="45" spans="1:23" s="163" customFormat="1" x14ac:dyDescent="0.3">
      <c r="A45" s="287"/>
      <c r="B45" s="163" t="s">
        <v>78</v>
      </c>
      <c r="C45" s="157">
        <f xml:space="preserve"> V44 + 7700000</f>
        <v>18427000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1500000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200000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5"/>
        <v>10320000</v>
      </c>
      <c r="V45" s="160">
        <f t="shared" ref="V45:V76" si="6" xml:space="preserve"> C45 - U45</f>
        <v>8107000</v>
      </c>
    </row>
    <row r="46" spans="1:23" s="163" customFormat="1" x14ac:dyDescent="0.3">
      <c r="A46" s="287"/>
      <c r="B46" s="163" t="s">
        <v>79</v>
      </c>
      <c r="C46" s="157">
        <f xml:space="preserve"> V45 + 7700000 +1400000</f>
        <v>17207000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1500000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200000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5"/>
        <v>6820000</v>
      </c>
      <c r="V46" s="160">
        <f t="shared" si="6"/>
        <v>10387000</v>
      </c>
    </row>
    <row r="47" spans="1:23" s="163" customFormat="1" x14ac:dyDescent="0.3">
      <c r="A47" s="287"/>
      <c r="B47" s="163" t="s">
        <v>80</v>
      </c>
      <c r="C47" s="157">
        <f xml:space="preserve"> V46 + 7700000</f>
        <v>18087000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1500000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200000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5"/>
        <v>6420000</v>
      </c>
      <c r="V47" s="160">
        <f t="shared" si="6"/>
        <v>11667000</v>
      </c>
    </row>
    <row r="48" spans="1:23" s="163" customFormat="1" x14ac:dyDescent="0.3">
      <c r="A48" s="287"/>
      <c r="B48" s="163" t="s">
        <v>81</v>
      </c>
      <c r="C48" s="157">
        <f xml:space="preserve"> V47 + 7700000</f>
        <v>19367000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1500000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200000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5"/>
        <v>7920000</v>
      </c>
      <c r="V48" s="160">
        <f t="shared" si="6"/>
        <v>11447000</v>
      </c>
    </row>
    <row r="49" spans="1:23" s="163" customFormat="1" x14ac:dyDescent="0.3">
      <c r="A49" s="287"/>
      <c r="B49" s="163" t="s">
        <v>82</v>
      </c>
      <c r="C49" s="157">
        <f xml:space="preserve"> V48 + 7700000</f>
        <v>19147000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1500000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200000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5"/>
        <v>6620000</v>
      </c>
      <c r="V49" s="160">
        <f t="shared" si="6"/>
        <v>12527000</v>
      </c>
    </row>
    <row r="50" spans="1:23" s="195" customFormat="1" ht="17.25" thickBot="1" x14ac:dyDescent="0.35">
      <c r="A50" s="287"/>
      <c r="B50" s="197" t="s">
        <v>83</v>
      </c>
      <c r="C50" s="196">
        <f xml:space="preserve"> V49 + 7700000</f>
        <v>20227000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1500000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200000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5"/>
        <v>6420000</v>
      </c>
      <c r="V50" s="198">
        <f t="shared" si="6"/>
        <v>13807000</v>
      </c>
      <c r="W50" s="163"/>
    </row>
    <row r="51" spans="1:23" s="193" customFormat="1" x14ac:dyDescent="0.3">
      <c r="A51" s="288">
        <v>2027</v>
      </c>
      <c r="B51" s="199" t="s">
        <v>72</v>
      </c>
      <c r="C51" s="194">
        <f xml:space="preserve"> V50 + 7700000</f>
        <v>21507000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1500000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200000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5"/>
        <v>9320000</v>
      </c>
      <c r="V51" s="194">
        <f t="shared" si="6"/>
        <v>12187000</v>
      </c>
    </row>
    <row r="52" spans="1:23" s="163" customFormat="1" x14ac:dyDescent="0.3">
      <c r="A52" s="288"/>
      <c r="B52" s="163" t="s">
        <v>73</v>
      </c>
      <c r="C52" s="159">
        <f xml:space="preserve"> V51 + 7700000 +1400000</f>
        <v>21287000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1500000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200000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5"/>
        <v>6820000</v>
      </c>
      <c r="V52" s="160">
        <f t="shared" si="6"/>
        <v>14467000</v>
      </c>
    </row>
    <row r="53" spans="1:23" s="163" customFormat="1" x14ac:dyDescent="0.3">
      <c r="A53" s="288"/>
      <c r="B53" s="163" t="s">
        <v>74</v>
      </c>
      <c r="C53" s="157">
        <f xml:space="preserve"> V52 + 7700000</f>
        <v>22167000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1500000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200000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5"/>
        <v>6420000</v>
      </c>
      <c r="V53" s="160">
        <f t="shared" si="6"/>
        <v>15747000</v>
      </c>
    </row>
    <row r="54" spans="1:23" s="163" customFormat="1" x14ac:dyDescent="0.3">
      <c r="A54" s="288"/>
      <c r="B54" s="163" t="s">
        <v>75</v>
      </c>
      <c r="C54" s="157">
        <f xml:space="preserve"> V53 + 7700000</f>
        <v>23447000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1500000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200000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5"/>
        <v>7920000</v>
      </c>
      <c r="V54" s="160">
        <f t="shared" si="6"/>
        <v>15527000</v>
      </c>
    </row>
    <row r="55" spans="1:23" s="163" customFormat="1" x14ac:dyDescent="0.3">
      <c r="A55" s="288"/>
      <c r="B55" s="163" t="s">
        <v>76</v>
      </c>
      <c r="C55" s="157">
        <f xml:space="preserve"> V54 + 7700000</f>
        <v>23227000</v>
      </c>
      <c r="D55" s="158">
        <v>2300000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1500000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200000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5"/>
        <v>9120000</v>
      </c>
      <c r="V55" s="160">
        <f t="shared" si="6"/>
        <v>14107000</v>
      </c>
    </row>
    <row r="56" spans="1:23" s="163" customFormat="1" x14ac:dyDescent="0.3">
      <c r="A56" s="288"/>
      <c r="B56" s="163" t="s">
        <v>77</v>
      </c>
      <c r="C56" s="157">
        <f xml:space="preserve"> V55 + 7700000</f>
        <v>21807000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1500000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200000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5"/>
        <v>6420000</v>
      </c>
      <c r="V56" s="160">
        <f t="shared" si="6"/>
        <v>15387000</v>
      </c>
    </row>
    <row r="57" spans="1:23" s="163" customFormat="1" x14ac:dyDescent="0.3">
      <c r="A57" s="288"/>
      <c r="B57" s="163" t="s">
        <v>78</v>
      </c>
      <c r="C57" s="157">
        <f xml:space="preserve"> V56 + 7700000</f>
        <v>23087000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1500000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200000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5"/>
        <v>10320000</v>
      </c>
      <c r="V57" s="160">
        <f t="shared" si="6"/>
        <v>12767000</v>
      </c>
    </row>
    <row r="58" spans="1:23" s="163" customFormat="1" x14ac:dyDescent="0.3">
      <c r="A58" s="288"/>
      <c r="B58" s="163" t="s">
        <v>79</v>
      </c>
      <c r="C58" s="157">
        <f xml:space="preserve"> V57 + 7700000 +1400000</f>
        <v>21867000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1500000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200000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5"/>
        <v>6820000</v>
      </c>
      <c r="V58" s="160">
        <f t="shared" si="6"/>
        <v>15047000</v>
      </c>
    </row>
    <row r="59" spans="1:23" s="163" customFormat="1" x14ac:dyDescent="0.3">
      <c r="A59" s="288"/>
      <c r="B59" s="163" t="s">
        <v>80</v>
      </c>
      <c r="C59" s="157">
        <f xml:space="preserve"> V58 + 7700000</f>
        <v>22747000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1500000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200000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5"/>
        <v>6420000</v>
      </c>
      <c r="V59" s="160">
        <f t="shared" si="6"/>
        <v>16327000</v>
      </c>
    </row>
    <row r="60" spans="1:23" s="163" customFormat="1" x14ac:dyDescent="0.3">
      <c r="A60" s="288"/>
      <c r="B60" s="163" t="s">
        <v>81</v>
      </c>
      <c r="C60" s="157">
        <f xml:space="preserve"> V59 + 7700000</f>
        <v>24027000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1500000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200000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7920000</v>
      </c>
      <c r="V60" s="160">
        <f t="shared" si="6"/>
        <v>16107000</v>
      </c>
    </row>
    <row r="61" spans="1:23" s="163" customFormat="1" x14ac:dyDescent="0.3">
      <c r="A61" s="288"/>
      <c r="B61" s="163" t="s">
        <v>82</v>
      </c>
      <c r="C61" s="157">
        <f xml:space="preserve"> V60 + 7700000</f>
        <v>23807000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1500000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200000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5"/>
        <v>6620000</v>
      </c>
      <c r="V61" s="160">
        <f t="shared" si="6"/>
        <v>17187000</v>
      </c>
    </row>
    <row r="62" spans="1:23" s="249" customFormat="1" x14ac:dyDescent="0.3">
      <c r="A62" s="288"/>
      <c r="B62" s="249" t="s">
        <v>83</v>
      </c>
      <c r="C62" s="196">
        <f xml:space="preserve"> V61 + 7700000</f>
        <v>24887000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1500000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200000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5"/>
        <v>6420000</v>
      </c>
      <c r="V62" s="196">
        <f t="shared" si="6"/>
        <v>18467000</v>
      </c>
    </row>
    <row r="63" spans="1:23" s="163" customFormat="1" x14ac:dyDescent="0.3">
      <c r="A63" s="288">
        <v>2028</v>
      </c>
      <c r="B63" s="163" t="s">
        <v>72</v>
      </c>
      <c r="C63" s="194">
        <f xml:space="preserve"> V62 + 7700000</f>
        <v>26167000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1500000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200000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5"/>
        <v>9320000</v>
      </c>
      <c r="V63" s="160">
        <f t="shared" si="6"/>
        <v>16847000</v>
      </c>
    </row>
    <row r="64" spans="1:23" s="163" customFormat="1" x14ac:dyDescent="0.3">
      <c r="A64" s="288"/>
      <c r="B64" s="163" t="s">
        <v>73</v>
      </c>
      <c r="C64" s="159">
        <f xml:space="preserve"> V63 + 7700000 +1400000</f>
        <v>25947000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1500000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200000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5"/>
        <v>6820000</v>
      </c>
      <c r="V64" s="160">
        <f t="shared" si="6"/>
        <v>19127000</v>
      </c>
    </row>
    <row r="65" spans="1:22" s="163" customFormat="1" x14ac:dyDescent="0.3">
      <c r="A65" s="288"/>
      <c r="B65" s="163" t="s">
        <v>74</v>
      </c>
      <c r="C65" s="157">
        <f xml:space="preserve"> V64 + 7700000</f>
        <v>26827000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1500000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200000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5"/>
        <v>6420000</v>
      </c>
      <c r="V65" s="160">
        <f t="shared" si="6"/>
        <v>20407000</v>
      </c>
    </row>
    <row r="66" spans="1:22" s="163" customFormat="1" x14ac:dyDescent="0.3">
      <c r="A66" s="288"/>
      <c r="B66" s="163" t="s">
        <v>75</v>
      </c>
      <c r="C66" s="157">
        <f xml:space="preserve"> V65 + 7700000</f>
        <v>28107000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1500000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200000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5"/>
        <v>7920000</v>
      </c>
      <c r="V66" s="160">
        <f t="shared" si="6"/>
        <v>20187000</v>
      </c>
    </row>
    <row r="67" spans="1:22" s="163" customFormat="1" x14ac:dyDescent="0.3">
      <c r="A67" s="288"/>
      <c r="B67" s="163" t="s">
        <v>76</v>
      </c>
      <c r="C67" s="157">
        <f xml:space="preserve"> V66 + 7700000</f>
        <v>27887000</v>
      </c>
      <c r="D67" s="158">
        <v>2300000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1500000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200000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7">SUM(D67:T67)</f>
        <v>9120000</v>
      </c>
      <c r="V67" s="160">
        <f t="shared" si="6"/>
        <v>18767000</v>
      </c>
    </row>
    <row r="68" spans="1:22" s="163" customFormat="1" x14ac:dyDescent="0.3">
      <c r="A68" s="288"/>
      <c r="B68" s="163" t="s">
        <v>77</v>
      </c>
      <c r="C68" s="157">
        <f xml:space="preserve"> V67 + 7700000</f>
        <v>26467000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1500000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200000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7"/>
        <v>6420000</v>
      </c>
      <c r="V68" s="160">
        <f t="shared" si="6"/>
        <v>20047000</v>
      </c>
    </row>
    <row r="69" spans="1:22" s="163" customFormat="1" x14ac:dyDescent="0.3">
      <c r="A69" s="288"/>
      <c r="B69" s="163" t="s">
        <v>78</v>
      </c>
      <c r="C69" s="157">
        <f xml:space="preserve"> V68 + 7700000</f>
        <v>27747000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1500000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200000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7"/>
        <v>10320000</v>
      </c>
      <c r="V69" s="160">
        <f t="shared" si="6"/>
        <v>17427000</v>
      </c>
    </row>
    <row r="70" spans="1:22" s="163" customFormat="1" x14ac:dyDescent="0.3">
      <c r="A70" s="288"/>
      <c r="B70" s="163" t="s">
        <v>79</v>
      </c>
      <c r="C70" s="157">
        <f xml:space="preserve"> V69 + 7700000 +1400000</f>
        <v>26527000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1500000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200000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7"/>
        <v>6820000</v>
      </c>
      <c r="V70" s="160">
        <f t="shared" si="6"/>
        <v>19707000</v>
      </c>
    </row>
    <row r="71" spans="1:22" s="163" customFormat="1" x14ac:dyDescent="0.3">
      <c r="A71" s="288"/>
      <c r="B71" s="163" t="s">
        <v>80</v>
      </c>
      <c r="C71" s="157">
        <f xml:space="preserve"> V70 + 7700000</f>
        <v>27407000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1500000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200000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7"/>
        <v>6420000</v>
      </c>
      <c r="V71" s="160">
        <f t="shared" si="6"/>
        <v>20987000</v>
      </c>
    </row>
    <row r="72" spans="1:22" s="163" customFormat="1" x14ac:dyDescent="0.3">
      <c r="A72" s="288"/>
      <c r="B72" s="163" t="s">
        <v>81</v>
      </c>
      <c r="C72" s="157">
        <f xml:space="preserve"> V71 + 7700000</f>
        <v>28687000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1500000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200000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7"/>
        <v>7920000</v>
      </c>
      <c r="V72" s="160">
        <f t="shared" si="6"/>
        <v>20767000</v>
      </c>
    </row>
    <row r="73" spans="1:22" s="163" customFormat="1" x14ac:dyDescent="0.3">
      <c r="A73" s="288"/>
      <c r="B73" s="163" t="s">
        <v>82</v>
      </c>
      <c r="C73" s="157">
        <f xml:space="preserve"> V72 + 7700000</f>
        <v>28467000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1500000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200000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7"/>
        <v>6620000</v>
      </c>
      <c r="V73" s="160">
        <f t="shared" si="6"/>
        <v>21847000</v>
      </c>
    </row>
    <row r="74" spans="1:22" s="249" customFormat="1" x14ac:dyDescent="0.3">
      <c r="A74" s="288"/>
      <c r="B74" s="249" t="s">
        <v>83</v>
      </c>
      <c r="C74" s="196">
        <f xml:space="preserve"> V73 + 7700000</f>
        <v>29547000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1500000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200000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7"/>
        <v>6420000</v>
      </c>
      <c r="V74" s="196">
        <f t="shared" si="6"/>
        <v>23127000</v>
      </c>
    </row>
    <row r="75" spans="1:22" s="163" customFormat="1" x14ac:dyDescent="0.3">
      <c r="A75" s="288">
        <v>2029</v>
      </c>
      <c r="B75" s="163" t="s">
        <v>72</v>
      </c>
      <c r="C75" s="194">
        <f xml:space="preserve"> V74 + 7700000</f>
        <v>30827000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1500000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200000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7"/>
        <v>9320000</v>
      </c>
      <c r="V75" s="160">
        <f t="shared" si="6"/>
        <v>21507000</v>
      </c>
    </row>
    <row r="76" spans="1:22" s="163" customFormat="1" x14ac:dyDescent="0.3">
      <c r="A76" s="288"/>
      <c r="B76" s="163" t="s">
        <v>73</v>
      </c>
      <c r="C76" s="159">
        <f xml:space="preserve"> V75 + 7700000 +1400000</f>
        <v>30607000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1500000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200000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7"/>
        <v>6820000</v>
      </c>
      <c r="V76" s="160">
        <f t="shared" si="6"/>
        <v>23787000</v>
      </c>
    </row>
    <row r="77" spans="1:22" s="163" customFormat="1" x14ac:dyDescent="0.3">
      <c r="A77" s="288"/>
      <c r="B77" s="163" t="s">
        <v>74</v>
      </c>
      <c r="C77" s="157">
        <f xml:space="preserve"> V76 + 7700000</f>
        <v>31487000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1500000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200000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7"/>
        <v>6420000</v>
      </c>
      <c r="V77" s="160">
        <f t="shared" ref="V77:V108" si="8" xml:space="preserve"> C77 - U77</f>
        <v>25067000</v>
      </c>
    </row>
    <row r="78" spans="1:22" s="163" customFormat="1" x14ac:dyDescent="0.3">
      <c r="A78" s="288"/>
      <c r="B78" s="163" t="s">
        <v>75</v>
      </c>
      <c r="C78" s="157">
        <f xml:space="preserve"> V77 + 7700000</f>
        <v>32767000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1500000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200000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7"/>
        <v>7920000</v>
      </c>
      <c r="V78" s="160">
        <f t="shared" si="8"/>
        <v>24847000</v>
      </c>
    </row>
    <row r="79" spans="1:22" s="163" customFormat="1" x14ac:dyDescent="0.3">
      <c r="A79" s="288"/>
      <c r="B79" s="163" t="s">
        <v>76</v>
      </c>
      <c r="C79" s="157">
        <f xml:space="preserve"> V78 + 7700000</f>
        <v>32547000</v>
      </c>
      <c r="D79" s="158">
        <v>2300000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1500000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200000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7"/>
        <v>9120000</v>
      </c>
      <c r="V79" s="160">
        <f t="shared" si="8"/>
        <v>23427000</v>
      </c>
    </row>
    <row r="80" spans="1:22" s="163" customFormat="1" x14ac:dyDescent="0.3">
      <c r="A80" s="288"/>
      <c r="B80" s="163" t="s">
        <v>77</v>
      </c>
      <c r="C80" s="157">
        <f xml:space="preserve"> V79 + 7700000</f>
        <v>31127000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1500000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200000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7"/>
        <v>6420000</v>
      </c>
      <c r="V80" s="160">
        <f t="shared" si="8"/>
        <v>24707000</v>
      </c>
    </row>
    <row r="81" spans="1:22" s="163" customFormat="1" x14ac:dyDescent="0.3">
      <c r="A81" s="288"/>
      <c r="B81" s="163" t="s">
        <v>78</v>
      </c>
      <c r="C81" s="157">
        <f xml:space="preserve"> V80 + 7700000</f>
        <v>32407000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1500000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200000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7"/>
        <v>10320000</v>
      </c>
      <c r="V81" s="160">
        <f t="shared" si="8"/>
        <v>22087000</v>
      </c>
    </row>
    <row r="82" spans="1:22" s="163" customFormat="1" x14ac:dyDescent="0.3">
      <c r="A82" s="288"/>
      <c r="B82" s="163" t="s">
        <v>79</v>
      </c>
      <c r="C82" s="157">
        <f xml:space="preserve"> V81 + 7700000 +1400000</f>
        <v>31187000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1500000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200000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7"/>
        <v>6820000</v>
      </c>
      <c r="V82" s="160">
        <f t="shared" si="8"/>
        <v>24367000</v>
      </c>
    </row>
    <row r="83" spans="1:22" s="163" customFormat="1" x14ac:dyDescent="0.3">
      <c r="A83" s="288"/>
      <c r="B83" s="163" t="s">
        <v>80</v>
      </c>
      <c r="C83" s="157">
        <f xml:space="preserve"> V82 + 7700000</f>
        <v>32067000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1500000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200000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7"/>
        <v>6420000</v>
      </c>
      <c r="V83" s="160">
        <f t="shared" si="8"/>
        <v>25647000</v>
      </c>
    </row>
    <row r="84" spans="1:22" s="163" customFormat="1" x14ac:dyDescent="0.3">
      <c r="A84" s="288"/>
      <c r="B84" s="163" t="s">
        <v>81</v>
      </c>
      <c r="C84" s="157">
        <f xml:space="preserve"> V83 + 7700000</f>
        <v>33347000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1500000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200000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7"/>
        <v>7920000</v>
      </c>
      <c r="V84" s="160">
        <f t="shared" si="8"/>
        <v>25427000</v>
      </c>
    </row>
    <row r="85" spans="1:22" s="163" customFormat="1" x14ac:dyDescent="0.3">
      <c r="A85" s="288"/>
      <c r="B85" s="163" t="s">
        <v>82</v>
      </c>
      <c r="C85" s="157">
        <f xml:space="preserve"> V84 + 7700000</f>
        <v>33127000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1500000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200000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7"/>
        <v>6620000</v>
      </c>
      <c r="V85" s="160">
        <f t="shared" si="8"/>
        <v>26507000</v>
      </c>
    </row>
    <row r="86" spans="1:22" s="249" customFormat="1" x14ac:dyDescent="0.3">
      <c r="A86" s="288"/>
      <c r="B86" s="249" t="s">
        <v>83</v>
      </c>
      <c r="C86" s="196">
        <f xml:space="preserve"> V85 + 7700000</f>
        <v>34207000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1500000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200000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7"/>
        <v>6420000</v>
      </c>
      <c r="V86" s="196">
        <f t="shared" si="8"/>
        <v>27787000</v>
      </c>
    </row>
    <row r="87" spans="1:22" s="163" customFormat="1" x14ac:dyDescent="0.3">
      <c r="A87" s="288">
        <v>2030</v>
      </c>
      <c r="B87" s="163" t="s">
        <v>72</v>
      </c>
      <c r="C87" s="194">
        <f xml:space="preserve"> V86 + 7700000</f>
        <v>35487000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1500000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200000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7"/>
        <v>9320000</v>
      </c>
      <c r="V87" s="160">
        <f t="shared" si="8"/>
        <v>26167000</v>
      </c>
    </row>
    <row r="88" spans="1:22" s="163" customFormat="1" x14ac:dyDescent="0.3">
      <c r="A88" s="288"/>
      <c r="B88" s="163" t="s">
        <v>73</v>
      </c>
      <c r="C88" s="159">
        <f xml:space="preserve"> V87 + 7700000 +1400000</f>
        <v>35267000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1500000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200000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7"/>
        <v>6820000</v>
      </c>
      <c r="V88" s="160">
        <f t="shared" si="8"/>
        <v>28447000</v>
      </c>
    </row>
    <row r="89" spans="1:22" s="163" customFormat="1" x14ac:dyDescent="0.3">
      <c r="A89" s="288"/>
      <c r="B89" s="163" t="s">
        <v>74</v>
      </c>
      <c r="C89" s="157">
        <f xml:space="preserve"> V88 + 7700000</f>
        <v>36147000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1500000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200000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7"/>
        <v>6420000</v>
      </c>
      <c r="V89" s="160">
        <f t="shared" si="8"/>
        <v>29727000</v>
      </c>
    </row>
    <row r="90" spans="1:22" s="163" customFormat="1" x14ac:dyDescent="0.3">
      <c r="A90" s="288"/>
      <c r="B90" s="163" t="s">
        <v>75</v>
      </c>
      <c r="C90" s="157">
        <f xml:space="preserve"> V89 + 7700000</f>
        <v>37427000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1500000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200000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7"/>
        <v>7920000</v>
      </c>
      <c r="V90" s="160">
        <f t="shared" si="8"/>
        <v>29507000</v>
      </c>
    </row>
    <row r="91" spans="1:22" s="163" customFormat="1" x14ac:dyDescent="0.3">
      <c r="A91" s="288"/>
      <c r="B91" s="163" t="s">
        <v>76</v>
      </c>
      <c r="C91" s="157">
        <f xml:space="preserve"> V90 + 7700000</f>
        <v>37207000</v>
      </c>
      <c r="D91" s="158">
        <v>2300000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1500000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200000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7"/>
        <v>9120000</v>
      </c>
      <c r="V91" s="160">
        <f t="shared" si="8"/>
        <v>28087000</v>
      </c>
    </row>
    <row r="92" spans="1:22" s="163" customFormat="1" x14ac:dyDescent="0.3">
      <c r="A92" s="288"/>
      <c r="B92" s="163" t="s">
        <v>77</v>
      </c>
      <c r="C92" s="157">
        <f xml:space="preserve"> V91 + 7700000</f>
        <v>35787000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1500000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200000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7"/>
        <v>6420000</v>
      </c>
      <c r="V92" s="160">
        <f t="shared" si="8"/>
        <v>29367000</v>
      </c>
    </row>
    <row r="93" spans="1:22" s="163" customFormat="1" x14ac:dyDescent="0.3">
      <c r="A93" s="288"/>
      <c r="B93" s="163" t="s">
        <v>78</v>
      </c>
      <c r="C93" s="157">
        <f xml:space="preserve"> V92 + 7700000</f>
        <v>37067000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1500000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200000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7"/>
        <v>10320000</v>
      </c>
      <c r="V93" s="160">
        <f t="shared" si="8"/>
        <v>26747000</v>
      </c>
    </row>
    <row r="94" spans="1:22" s="163" customFormat="1" x14ac:dyDescent="0.3">
      <c r="A94" s="288"/>
      <c r="B94" s="163" t="s">
        <v>79</v>
      </c>
      <c r="C94" s="157">
        <f xml:space="preserve"> V93 + 7700000 +1400000</f>
        <v>35847000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1500000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200000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7"/>
        <v>6820000</v>
      </c>
      <c r="V94" s="160">
        <f t="shared" si="8"/>
        <v>29027000</v>
      </c>
    </row>
    <row r="95" spans="1:22" s="163" customFormat="1" x14ac:dyDescent="0.3">
      <c r="A95" s="288"/>
      <c r="B95" s="163" t="s">
        <v>80</v>
      </c>
      <c r="C95" s="157">
        <f xml:space="preserve"> V94 + 7700000</f>
        <v>36727000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1500000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200000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7"/>
        <v>6420000</v>
      </c>
      <c r="V95" s="160">
        <f t="shared" si="8"/>
        <v>30307000</v>
      </c>
    </row>
    <row r="96" spans="1:22" s="163" customFormat="1" x14ac:dyDescent="0.3">
      <c r="A96" s="288"/>
      <c r="B96" s="163" t="s">
        <v>81</v>
      </c>
      <c r="C96" s="157">
        <f xml:space="preserve"> V95 + 7700000</f>
        <v>38007000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1500000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200000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7"/>
        <v>7920000</v>
      </c>
      <c r="V96" s="160">
        <f t="shared" si="8"/>
        <v>30087000</v>
      </c>
    </row>
    <row r="97" spans="1:22" s="163" customFormat="1" x14ac:dyDescent="0.3">
      <c r="A97" s="288"/>
      <c r="B97" s="163" t="s">
        <v>82</v>
      </c>
      <c r="C97" s="157">
        <f xml:space="preserve"> V96 + 7700000</f>
        <v>37787000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1500000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200000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7"/>
        <v>6620000</v>
      </c>
      <c r="V97" s="160">
        <f t="shared" si="8"/>
        <v>31167000</v>
      </c>
    </row>
    <row r="98" spans="1:22" s="249" customFormat="1" x14ac:dyDescent="0.3">
      <c r="A98" s="288"/>
      <c r="B98" s="249" t="s">
        <v>83</v>
      </c>
      <c r="C98" s="196">
        <f xml:space="preserve"> V97 + 7700000</f>
        <v>38867000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1500000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200000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7"/>
        <v>6420000</v>
      </c>
      <c r="V98" s="196">
        <f t="shared" si="8"/>
        <v>32447000</v>
      </c>
    </row>
    <row r="99" spans="1:22" s="163" customFormat="1" x14ac:dyDescent="0.3">
      <c r="A99" s="288">
        <v>2031</v>
      </c>
      <c r="B99" s="163" t="s">
        <v>72</v>
      </c>
      <c r="C99" s="194">
        <f xml:space="preserve"> V98 + 7700000</f>
        <v>40147000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1500000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200000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9">SUM(D99:T99)</f>
        <v>9320000</v>
      </c>
      <c r="V99" s="160">
        <f t="shared" si="8"/>
        <v>30827000</v>
      </c>
    </row>
    <row r="100" spans="1:22" s="163" customFormat="1" x14ac:dyDescent="0.3">
      <c r="A100" s="288"/>
      <c r="B100" s="163" t="s">
        <v>73</v>
      </c>
      <c r="C100" s="159">
        <f xml:space="preserve"> V99 + 7700000 +1400000</f>
        <v>39927000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1500000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200000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9"/>
        <v>6820000</v>
      </c>
      <c r="V100" s="160">
        <f t="shared" si="8"/>
        <v>33107000</v>
      </c>
    </row>
    <row r="101" spans="1:22" s="163" customFormat="1" x14ac:dyDescent="0.3">
      <c r="A101" s="288"/>
      <c r="B101" s="163" t="s">
        <v>74</v>
      </c>
      <c r="C101" s="157">
        <f xml:space="preserve"> V100 + 7700000</f>
        <v>40807000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1500000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200000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9"/>
        <v>6420000</v>
      </c>
      <c r="V101" s="160">
        <f t="shared" si="8"/>
        <v>34387000</v>
      </c>
    </row>
    <row r="102" spans="1:22" s="163" customFormat="1" x14ac:dyDescent="0.3">
      <c r="A102" s="288"/>
      <c r="B102" s="163" t="s">
        <v>75</v>
      </c>
      <c r="C102" s="157">
        <f xml:space="preserve"> V101 + 7700000</f>
        <v>42087000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1500000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200000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9"/>
        <v>7920000</v>
      </c>
      <c r="V102" s="160">
        <f t="shared" si="8"/>
        <v>34167000</v>
      </c>
    </row>
    <row r="103" spans="1:22" s="163" customFormat="1" x14ac:dyDescent="0.3">
      <c r="A103" s="288"/>
      <c r="B103" s="163" t="s">
        <v>76</v>
      </c>
      <c r="C103" s="157">
        <f xml:space="preserve"> V102 + 7700000</f>
        <v>41867000</v>
      </c>
      <c r="D103" s="158">
        <v>2300000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1500000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200000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9"/>
        <v>9120000</v>
      </c>
      <c r="V103" s="160">
        <f t="shared" si="8"/>
        <v>32747000</v>
      </c>
    </row>
    <row r="104" spans="1:22" s="163" customFormat="1" x14ac:dyDescent="0.3">
      <c r="A104" s="288"/>
      <c r="B104" s="163" t="s">
        <v>77</v>
      </c>
      <c r="C104" s="157">
        <f xml:space="preserve"> V103 + 7700000</f>
        <v>40447000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1500000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200000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9"/>
        <v>6420000</v>
      </c>
      <c r="V104" s="160">
        <f t="shared" si="8"/>
        <v>34027000</v>
      </c>
    </row>
    <row r="105" spans="1:22" s="163" customFormat="1" x14ac:dyDescent="0.3">
      <c r="A105" s="288"/>
      <c r="B105" s="163" t="s">
        <v>78</v>
      </c>
      <c r="C105" s="157">
        <f xml:space="preserve"> V104 + 7700000</f>
        <v>41727000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1500000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200000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9"/>
        <v>10320000</v>
      </c>
      <c r="V105" s="160">
        <f t="shared" si="8"/>
        <v>31407000</v>
      </c>
    </row>
    <row r="106" spans="1:22" s="163" customFormat="1" x14ac:dyDescent="0.3">
      <c r="A106" s="288"/>
      <c r="B106" s="163" t="s">
        <v>79</v>
      </c>
      <c r="C106" s="157">
        <f xml:space="preserve"> V105 + 7700000 +1400000</f>
        <v>40507000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1500000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200000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9"/>
        <v>6820000</v>
      </c>
      <c r="V106" s="160">
        <f t="shared" si="8"/>
        <v>33687000</v>
      </c>
    </row>
    <row r="107" spans="1:22" s="163" customFormat="1" x14ac:dyDescent="0.3">
      <c r="A107" s="288"/>
      <c r="B107" s="163" t="s">
        <v>80</v>
      </c>
      <c r="C107" s="157">
        <f xml:space="preserve"> V106 + 7700000</f>
        <v>41387000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1500000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200000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9"/>
        <v>6420000</v>
      </c>
      <c r="V107" s="160">
        <f t="shared" si="8"/>
        <v>34967000</v>
      </c>
    </row>
    <row r="108" spans="1:22" s="163" customFormat="1" x14ac:dyDescent="0.3">
      <c r="A108" s="288"/>
      <c r="B108" s="163" t="s">
        <v>81</v>
      </c>
      <c r="C108" s="157">
        <f xml:space="preserve"> V107 + 7700000</f>
        <v>42667000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1500000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200000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9"/>
        <v>7920000</v>
      </c>
      <c r="V108" s="160">
        <f t="shared" si="8"/>
        <v>34747000</v>
      </c>
    </row>
    <row r="109" spans="1:22" s="163" customFormat="1" x14ac:dyDescent="0.3">
      <c r="A109" s="288"/>
      <c r="B109" s="163" t="s">
        <v>82</v>
      </c>
      <c r="C109" s="157">
        <f xml:space="preserve"> V108 + 7700000</f>
        <v>42447000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1500000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200000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9"/>
        <v>6620000</v>
      </c>
      <c r="V109" s="160">
        <f t="shared" ref="V109:V122" si="10" xml:space="preserve"> C109 - U109</f>
        <v>35827000</v>
      </c>
    </row>
    <row r="110" spans="1:22" s="249" customFormat="1" x14ac:dyDescent="0.3">
      <c r="A110" s="288"/>
      <c r="B110" s="249" t="s">
        <v>83</v>
      </c>
      <c r="C110" s="196">
        <f xml:space="preserve"> V109 + 7700000</f>
        <v>43527000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1500000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200000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9"/>
        <v>6420000</v>
      </c>
      <c r="V110" s="196">
        <f t="shared" si="10"/>
        <v>37107000</v>
      </c>
    </row>
    <row r="111" spans="1:22" s="163" customFormat="1" x14ac:dyDescent="0.3">
      <c r="A111" s="288">
        <v>2032</v>
      </c>
      <c r="B111" s="163" t="s">
        <v>72</v>
      </c>
      <c r="C111" s="194">
        <f xml:space="preserve"> V110 + 7700000</f>
        <v>44807000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1500000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200000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9"/>
        <v>9320000</v>
      </c>
      <c r="V111" s="160">
        <f t="shared" si="10"/>
        <v>35487000</v>
      </c>
    </row>
    <row r="112" spans="1:22" s="163" customFormat="1" x14ac:dyDescent="0.3">
      <c r="A112" s="288"/>
      <c r="B112" s="163" t="s">
        <v>73</v>
      </c>
      <c r="C112" s="159">
        <f xml:space="preserve"> V111 + 7700000 +1400000</f>
        <v>44587000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1500000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200000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9"/>
        <v>6820000</v>
      </c>
      <c r="V112" s="160">
        <f t="shared" si="10"/>
        <v>37767000</v>
      </c>
    </row>
    <row r="113" spans="1:22" s="163" customFormat="1" x14ac:dyDescent="0.3">
      <c r="A113" s="288"/>
      <c r="B113" s="163" t="s">
        <v>74</v>
      </c>
      <c r="C113" s="157">
        <f xml:space="preserve"> V112 + 7700000</f>
        <v>45467000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1500000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200000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9"/>
        <v>6420000</v>
      </c>
      <c r="V113" s="160">
        <f t="shared" si="10"/>
        <v>39047000</v>
      </c>
    </row>
    <row r="114" spans="1:22" s="163" customFormat="1" x14ac:dyDescent="0.3">
      <c r="A114" s="288"/>
      <c r="B114" s="163" t="s">
        <v>75</v>
      </c>
      <c r="C114" s="157">
        <f xml:space="preserve"> V113 + 7700000</f>
        <v>46747000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1500000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200000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9"/>
        <v>7920000</v>
      </c>
      <c r="V114" s="160">
        <f t="shared" si="10"/>
        <v>38827000</v>
      </c>
    </row>
    <row r="115" spans="1:22" s="163" customFormat="1" x14ac:dyDescent="0.3">
      <c r="A115" s="288"/>
      <c r="B115" s="163" t="s">
        <v>76</v>
      </c>
      <c r="C115" s="157">
        <f xml:space="preserve"> V114 + 7700000</f>
        <v>46527000</v>
      </c>
      <c r="D115" s="158">
        <v>2300000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1500000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200000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9"/>
        <v>9120000</v>
      </c>
      <c r="V115" s="160">
        <f t="shared" si="10"/>
        <v>37407000</v>
      </c>
    </row>
    <row r="116" spans="1:22" s="163" customFormat="1" x14ac:dyDescent="0.3">
      <c r="A116" s="288"/>
      <c r="B116" s="163" t="s">
        <v>77</v>
      </c>
      <c r="C116" s="157">
        <f xml:space="preserve"> V115 + 7700000</f>
        <v>45107000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1500000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200000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9"/>
        <v>6420000</v>
      </c>
      <c r="V116" s="160">
        <f t="shared" si="10"/>
        <v>38687000</v>
      </c>
    </row>
    <row r="117" spans="1:22" s="163" customFormat="1" x14ac:dyDescent="0.3">
      <c r="A117" s="288"/>
      <c r="B117" s="163" t="s">
        <v>78</v>
      </c>
      <c r="C117" s="157">
        <f xml:space="preserve"> V116 + 7700000</f>
        <v>46387000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1500000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200000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9"/>
        <v>10320000</v>
      </c>
      <c r="V117" s="160">
        <f t="shared" si="10"/>
        <v>36067000</v>
      </c>
    </row>
    <row r="118" spans="1:22" s="163" customFormat="1" x14ac:dyDescent="0.3">
      <c r="A118" s="288"/>
      <c r="B118" s="163" t="s">
        <v>79</v>
      </c>
      <c r="C118" s="157">
        <f xml:space="preserve"> V117 + 7700000 +1400000</f>
        <v>45167000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1500000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200000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9"/>
        <v>6820000</v>
      </c>
      <c r="V118" s="160">
        <f t="shared" si="10"/>
        <v>38347000</v>
      </c>
    </row>
    <row r="119" spans="1:22" s="163" customFormat="1" x14ac:dyDescent="0.3">
      <c r="A119" s="288"/>
      <c r="B119" s="163" t="s">
        <v>80</v>
      </c>
      <c r="C119" s="157">
        <f xml:space="preserve"> V118 + 7700000</f>
        <v>46047000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1500000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200000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9"/>
        <v>6420000</v>
      </c>
      <c r="V119" s="160">
        <f t="shared" si="10"/>
        <v>39627000</v>
      </c>
    </row>
    <row r="120" spans="1:22" s="163" customFormat="1" x14ac:dyDescent="0.3">
      <c r="A120" s="288"/>
      <c r="B120" s="163" t="s">
        <v>81</v>
      </c>
      <c r="C120" s="157">
        <f xml:space="preserve"> V119 + 7700000</f>
        <v>47327000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1500000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200000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9"/>
        <v>7920000</v>
      </c>
      <c r="V120" s="160">
        <f t="shared" si="10"/>
        <v>39407000</v>
      </c>
    </row>
    <row r="121" spans="1:22" s="163" customFormat="1" x14ac:dyDescent="0.3">
      <c r="A121" s="288"/>
      <c r="B121" s="163" t="s">
        <v>82</v>
      </c>
      <c r="C121" s="157">
        <f xml:space="preserve"> V120 + 7700000</f>
        <v>47107000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1500000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200000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9"/>
        <v>6620000</v>
      </c>
      <c r="V121" s="160">
        <f t="shared" si="10"/>
        <v>40487000</v>
      </c>
    </row>
    <row r="122" spans="1:22" s="249" customFormat="1" x14ac:dyDescent="0.3">
      <c r="A122" s="288"/>
      <c r="B122" s="249" t="s">
        <v>83</v>
      </c>
      <c r="C122" s="196">
        <f xml:space="preserve"> V121 + 7700000</f>
        <v>48187000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1500000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200000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9"/>
        <v>6420000</v>
      </c>
      <c r="V122" s="196">
        <f t="shared" si="10"/>
        <v>41767000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4"/>
  <sheetViews>
    <sheetView workbookViewId="0">
      <selection activeCell="F3" sqref="F3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191</v>
      </c>
      <c r="C2">
        <v>45000</v>
      </c>
    </row>
    <row r="3" spans="1:4" x14ac:dyDescent="0.3">
      <c r="A3">
        <v>20240912</v>
      </c>
      <c r="B3" t="s">
        <v>192</v>
      </c>
      <c r="C3">
        <v>61800</v>
      </c>
      <c r="D3" t="s">
        <v>193</v>
      </c>
    </row>
    <row r="4" spans="1:4" x14ac:dyDescent="0.3">
      <c r="A4">
        <v>20240926</v>
      </c>
      <c r="B4" t="s">
        <v>197</v>
      </c>
      <c r="C4">
        <v>200000</v>
      </c>
      <c r="D4" t="s">
        <v>196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9" t="s">
        <v>36</v>
      </c>
      <c r="E3" s="279"/>
      <c r="F3" s="279"/>
      <c r="G3" s="279"/>
      <c r="H3" s="279"/>
      <c r="I3" s="279"/>
      <c r="J3" s="279"/>
      <c r="K3" s="279"/>
      <c r="L3" s="279"/>
      <c r="M3" s="279"/>
      <c r="N3" s="279"/>
    </row>
    <row r="4" spans="3:14" x14ac:dyDescent="0.3"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89">
        <f xml:space="preserve"> D22 + E22 + F22 + G22</f>
        <v>18921448</v>
      </c>
      <c r="E23" s="287"/>
      <c r="F23" s="287"/>
      <c r="G23" s="28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90">
        <f xml:space="preserve"> D23 / I23 * 100</f>
        <v>84.996483606996279</v>
      </c>
      <c r="E24" s="291"/>
      <c r="F24" s="291"/>
      <c r="G24" s="29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98" t="s">
        <v>100</v>
      </c>
      <c r="C27" s="302" t="s">
        <v>115</v>
      </c>
      <c r="D27" s="293" t="s">
        <v>98</v>
      </c>
      <c r="E27" s="294"/>
      <c r="F27" s="295"/>
      <c r="G27" s="298" t="s">
        <v>102</v>
      </c>
      <c r="H27" s="296" t="s">
        <v>118</v>
      </c>
      <c r="I27" s="299" t="s">
        <v>96</v>
      </c>
      <c r="J27" s="298" t="s">
        <v>105</v>
      </c>
      <c r="K27" s="298" t="s">
        <v>116</v>
      </c>
    </row>
    <row r="28" spans="2:12" ht="17.25" thickBot="1" x14ac:dyDescent="0.35">
      <c r="B28" s="297"/>
      <c r="C28" s="303"/>
      <c r="D28" s="298" t="s">
        <v>97</v>
      </c>
      <c r="E28" s="296" t="s">
        <v>101</v>
      </c>
      <c r="F28" s="304" t="s">
        <v>104</v>
      </c>
      <c r="G28" s="297"/>
      <c r="H28" s="297"/>
      <c r="I28" s="300"/>
      <c r="J28" s="297"/>
      <c r="K28" s="297"/>
    </row>
    <row r="29" spans="2:12" ht="37.5" customHeight="1" thickBot="1" x14ac:dyDescent="0.35">
      <c r="B29" s="297"/>
      <c r="C29" s="303"/>
      <c r="D29" s="297"/>
      <c r="E29" s="297"/>
      <c r="F29" s="305"/>
      <c r="G29" s="297"/>
      <c r="H29" s="297"/>
      <c r="I29" s="47" t="s">
        <v>99</v>
      </c>
      <c r="J29" s="301"/>
      <c r="K29" s="301"/>
    </row>
    <row r="30" spans="2:12" x14ac:dyDescent="0.3">
      <c r="B30" s="310" t="s">
        <v>114</v>
      </c>
      <c r="C30" s="312">
        <v>4679754000</v>
      </c>
      <c r="D30" s="50">
        <v>4679754000</v>
      </c>
      <c r="E30" s="49">
        <v>0</v>
      </c>
      <c r="F30" s="51">
        <v>10.81</v>
      </c>
      <c r="G30" s="306">
        <f xml:space="preserve"> C30 + D31</f>
        <v>0</v>
      </c>
      <c r="H30" s="312">
        <v>583000000</v>
      </c>
      <c r="I30" s="314">
        <f xml:space="preserve"> G30 / H30</f>
        <v>0</v>
      </c>
      <c r="J30" s="308" t="s">
        <v>103</v>
      </c>
      <c r="K30" s="306">
        <f xml:space="preserve"> D30 / H30</f>
        <v>8.0270222984562611</v>
      </c>
    </row>
    <row r="31" spans="2:12" ht="17.25" thickBot="1" x14ac:dyDescent="0.35">
      <c r="B31" s="311"/>
      <c r="C31" s="313"/>
      <c r="D31" s="316">
        <f xml:space="preserve"> (D30 * (E30 - F30)) / F30</f>
        <v>-4679754000</v>
      </c>
      <c r="E31" s="317"/>
      <c r="F31" s="318"/>
      <c r="G31" s="311"/>
      <c r="H31" s="313"/>
      <c r="I31" s="315"/>
      <c r="J31" s="309"/>
      <c r="K31" s="30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7" t="s">
        <v>143</v>
      </c>
      <c r="B29" s="287"/>
      <c r="C29" s="287"/>
    </row>
    <row r="30" spans="1:11" x14ac:dyDescent="0.3">
      <c r="A30" s="1">
        <v>1</v>
      </c>
      <c r="B30" s="287" t="s">
        <v>144</v>
      </c>
      <c r="C30" s="1" t="s">
        <v>145</v>
      </c>
    </row>
    <row r="31" spans="1:11" x14ac:dyDescent="0.3">
      <c r="A31" s="1">
        <v>2</v>
      </c>
      <c r="B31" s="287"/>
      <c r="C31" s="1" t="s">
        <v>146</v>
      </c>
    </row>
    <row r="32" spans="1:11" x14ac:dyDescent="0.3">
      <c r="A32" s="1">
        <v>3</v>
      </c>
      <c r="B32" s="287"/>
      <c r="C32" s="1" t="s">
        <v>147</v>
      </c>
    </row>
    <row r="33" spans="1:3" x14ac:dyDescent="0.3">
      <c r="A33" s="1">
        <v>4</v>
      </c>
      <c r="B33" s="287"/>
      <c r="C33" s="1" t="s">
        <v>148</v>
      </c>
    </row>
    <row r="34" spans="1:3" x14ac:dyDescent="0.3">
      <c r="A34" s="1">
        <v>5</v>
      </c>
      <c r="B34" s="287" t="s">
        <v>152</v>
      </c>
      <c r="C34" s="1" t="s">
        <v>149</v>
      </c>
    </row>
    <row r="35" spans="1:3" x14ac:dyDescent="0.3">
      <c r="A35" s="1">
        <v>6</v>
      </c>
      <c r="B35" s="287"/>
      <c r="C35" s="1" t="s">
        <v>150</v>
      </c>
    </row>
    <row r="36" spans="1:3" x14ac:dyDescent="0.3">
      <c r="A36" s="1">
        <v>7</v>
      </c>
      <c r="B36" s="287"/>
      <c r="C36" s="1" t="s">
        <v>151</v>
      </c>
    </row>
    <row r="37" spans="1:3" x14ac:dyDescent="0.3">
      <c r="A37" s="1">
        <v>8</v>
      </c>
      <c r="B37" s="287" t="s">
        <v>153</v>
      </c>
      <c r="C37" s="1" t="s">
        <v>154</v>
      </c>
    </row>
    <row r="38" spans="1:3" x14ac:dyDescent="0.3">
      <c r="A38" s="1">
        <v>9</v>
      </c>
      <c r="B38" s="28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9" t="s">
        <v>169</v>
      </c>
      <c r="F25" s="320"/>
      <c r="G25" s="320"/>
      <c r="H25" s="321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2024-10-07T00:58:07Z</dcterms:modified>
</cp:coreProperties>
</file>