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90241887-AC0B-4BAB-A8F2-489ABECF55DB}" xr6:coauthVersionLast="36" xr6:coauthVersionMax="47" xr10:uidLastSave="{00000000-0000-0000-0000-000000000000}"/>
  <bookViews>
    <workbookView xWindow="765" yWindow="0" windowWidth="23655" windowHeight="15480" activeTab="1" xr2:uid="{00000000-000D-0000-FFFF-FFFF00000000}"/>
  </bookViews>
  <sheets>
    <sheet name="시나리오" sheetId="18" r:id="rId1"/>
    <sheet name="생활패턴" sheetId="5" r:id="rId2"/>
    <sheet name="Sheet1" sheetId="21" r:id="rId3"/>
    <sheet name="캐릭터브랜드사업" sheetId="20" r:id="rId4"/>
    <sheet name="차량구매" sheetId="19" r:id="rId5"/>
    <sheet name="플러그파워" sheetId="11" r:id="rId6"/>
    <sheet name="금융사이클" sheetId="10" r:id="rId7"/>
    <sheet name="단타일지" sheetId="9" r:id="rId8"/>
    <sheet name="2022단타일지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I8" i="21" l="1"/>
  <c r="I7" i="21"/>
  <c r="S23" i="5" l="1"/>
  <c r="I113" i="19" l="1"/>
  <c r="J111" i="19"/>
  <c r="K113" i="19" s="1"/>
  <c r="H33" i="18" l="1"/>
  <c r="H34" i="18" s="1"/>
  <c r="H35" i="18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l="1"/>
  <c r="S35" i="18" s="1"/>
  <c r="K36" i="18"/>
  <c r="V19" i="5"/>
  <c r="C20" i="5" s="1"/>
  <c r="P52" i="18"/>
  <c r="Q36" i="18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<sst xmlns="http://schemas.openxmlformats.org/spreadsheetml/2006/main" count="398" uniqueCount="201">
  <si>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</si>
  <si>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</si>
  <si>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</si>
  <si>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</si>
  <si>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</si>
  <si>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</si>
  <si>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</si>
  <si>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</si>
  <si>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</si>
  <si>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</si>
  <si>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</si>
  <si>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</si>
  <si>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</si>
  <si>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</si>
  <si>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</si>
  <si>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</si>
  <si>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</si>
  <si>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</si>
  <si>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</si>
  <si>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</si>
  <si>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</si>
  <si>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</si>
  <si>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</si>
  <si>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</si>
  <si>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</si>
  <si>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</si>
  <si>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</si>
  <si>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</si>
  <si>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</si>
  <si>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</si>
  <si>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</si>
  <si>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</si>
  <si>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</si>
  <si>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</si>
  <si>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</si>
  <si>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</si>
  <si>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</si>
  <si>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</si>
  <si>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</si>
  <si>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</si>
  <si>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</si>
  <si>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</si>
  <si>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</si>
  <si>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</si>
  <si>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</si>
  <si>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</si>
  <si>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</si>
  <si>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</si>
  <si>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</si>
  <si>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</si>
  <si>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</si>
  <si>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</si>
  <si>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</si>
  <si>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</si>
  <si>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</si>
  <si>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</si>
  <si>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</si>
  <si>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</si>
  <si>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</si>
  <si>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</si>
  <si>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</si>
  <si>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</si>
  <si>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</si>
  <si>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</si>
  <si>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</si>
  <si>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</si>
  <si>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</si>
  <si>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</si>
  <si>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</si>
  <si>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</si>
  <si>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</si>
  <si>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</si>
  <si>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</si>
  <si>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</si>
  <si>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</si>
  <si>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</si>
  <si>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</si>
  <si>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</si>
  <si>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</si>
  <si>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</si>
  <si>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</si>
  <si>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</si>
  <si>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</si>
  <si>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</si>
  <si>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</si>
  <si>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</si>
  <si>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</si>
  <si>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</si>
  <si>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</si>
  <si>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</si>
  <si>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</si>
  <si>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</si>
  <si>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</si>
  <si>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</si>
  <si>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</si>
  <si>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</si>
  <si>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</si>
  <si>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</si>
  <si>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</si>
  <si>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</si>
  <si>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</si>
  <si>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</si>
  <si>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</si>
  <si>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</si>
  <si>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</si>
  <si>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</si>
  <si>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</si>
  <si>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</si>
  <si>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</si>
  <si>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</si>
  <si>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</si>
  <si>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</si>
  <si>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</si>
  <si>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</si>
  <si>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</si>
  <si>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</si>
  <si>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</si>
  <si>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</si>
  <si>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</si>
  <si>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</si>
  <si>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</si>
  <si>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</si>
  <si>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</si>
  <si>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</si>
  <si>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</si>
  <si>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</si>
  <si>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</si>
  <si>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</si>
  <si>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</si>
  <si>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</si>
  <si>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</si>
  <si>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</si>
  <si>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</si>
  <si>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</si>
  <si>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</si>
  <si>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</si>
  <si>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</si>
  <si>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</si>
  <si>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</si>
  <si>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</si>
  <si>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</si>
  <si>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</si>
  <si>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</si>
  <si>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</si>
  <si>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</si>
  <si>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</si>
  <si>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</si>
  <si>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</si>
  <si>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</si>
  <si>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</si>
  <si>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</si>
  <si>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</si>
  <si>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</si>
  <si>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</si>
  <si>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</si>
  <si>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</si>
  <si>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</si>
  <si>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</si>
  <si>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</si>
  <si>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</si>
  <si>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</si>
  <si>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</si>
  <si>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</si>
  <si>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</si>
  <si>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</si>
  <si>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</si>
  <si>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</si>
  <si>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</si>
  <si>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</si>
  <si>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</si>
  <si>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</si>
  <si>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</si>
  <si>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</si>
  <si>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</si>
  <si>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</si>
  <si>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</si>
  <si>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</si>
  <si>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</si>
  <si>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</si>
  <si>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</si>
  <si>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</si>
  <si>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</si>
  <si>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</si>
  <si>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</si>
  <si>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</si>
  <si>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</si>
  <si>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</si>
  <si>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</si>
  <si>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</si>
  <si>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</si>
  <si>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</si>
  <si>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통신판매업 신고</t>
    <phoneticPr fontId="1" type="noConversion"/>
  </si>
  <si>
    <t>8개 샘플 구매</t>
    <phoneticPr fontId="1" type="noConversion"/>
  </si>
  <si>
    <t>314위안</t>
    <phoneticPr fontId="1" type="noConversion"/>
  </si>
  <si>
    <t>990위안</t>
    <phoneticPr fontId="1" type="noConversion"/>
  </si>
  <si>
    <t>100개 구매</t>
    <phoneticPr fontId="1" type="noConversion"/>
  </si>
  <si>
    <t>물류비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</si>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</sst>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3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D24" workbookViewId="0">
      <selection activeCell="F45" sqref="F45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1"/>
      <c r="B1" s="291"/>
      <c r="C1" s="291"/>
      <c r="D1" s="292" t="s">
        <v>84</v>
      </c>
      <c r="E1" s="293"/>
      <c r="F1" s="293"/>
      <c r="G1" s="293"/>
      <c r="H1" s="297" t="s">
        <v>174</v>
      </c>
      <c r="I1" s="297"/>
      <c r="J1" s="294" t="s">
        <v>164</v>
      </c>
      <c r="K1" s="295"/>
      <c r="L1" s="296"/>
      <c r="M1" s="287" t="s">
        <v>165</v>
      </c>
      <c r="N1" s="288"/>
      <c r="O1" s="288"/>
      <c r="P1" s="289"/>
      <c r="Q1" s="284" t="s">
        <v>189</v>
      </c>
      <c r="R1" s="282" t="s">
        <v>177</v>
      </c>
      <c r="S1" s="283" t="s">
        <v>178</v>
      </c>
    </row>
    <row r="2" spans="1:20" ht="33" x14ac:dyDescent="0.3">
      <c r="A2" s="291"/>
      <c r="B2" s="291"/>
      <c r="C2" s="291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84"/>
      <c r="R2" s="282"/>
      <c r="S2" s="283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90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90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90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90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90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90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90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90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90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90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90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90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85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85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85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85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85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85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85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85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85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85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85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85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86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85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85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85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85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85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85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35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85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270" customFormat="1" x14ac:dyDescent="0.3">
      <c r="B36" s="285"/>
      <c r="C36" s="271">
        <v>9</v>
      </c>
      <c r="D36" s="272">
        <v>0</v>
      </c>
      <c r="E36" s="272">
        <v>0</v>
      </c>
      <c r="F36" s="272">
        <v>0</v>
      </c>
      <c r="G36" s="273">
        <v>0</v>
      </c>
      <c r="H36" s="274">
        <v>0</v>
      </c>
      <c r="I36" s="274">
        <v>70000000</v>
      </c>
      <c r="J36" s="274">
        <v>54000000</v>
      </c>
      <c r="K36" s="275">
        <f xml:space="preserve"> (K35 + G36 + F36) + ((K35 + G36 + F36) * L36 ) - 12500000</f>
        <v>3569426.8568382077</v>
      </c>
      <c r="L36" s="276">
        <v>1.7999999999999999E-2</v>
      </c>
      <c r="M36" s="277">
        <v>0</v>
      </c>
      <c r="N36" s="278">
        <f t="shared" si="4"/>
        <v>7902.7237560815565</v>
      </c>
      <c r="O36" s="279">
        <v>1.7999999999999999E-2</v>
      </c>
      <c r="P36" s="277">
        <f t="shared" si="2"/>
        <v>7902.7237560815565</v>
      </c>
      <c r="Q36" s="280">
        <f t="shared" si="3"/>
        <v>3577329.5805942891</v>
      </c>
      <c r="R36" s="274">
        <f t="shared" si="5"/>
        <v>70000000</v>
      </c>
      <c r="S36" s="274">
        <f t="shared" si="6"/>
        <v>57577329.580594286</v>
      </c>
      <c r="T36" s="281"/>
    </row>
    <row r="37" spans="1:20" s="270" customFormat="1" x14ac:dyDescent="0.3">
      <c r="B37" s="285"/>
      <c r="C37" s="271">
        <v>10</v>
      </c>
      <c r="D37" s="272">
        <v>0</v>
      </c>
      <c r="E37" s="272">
        <v>0</v>
      </c>
      <c r="F37" s="272">
        <v>0</v>
      </c>
      <c r="G37" s="273">
        <v>0</v>
      </c>
      <c r="H37" s="274">
        <v>0</v>
      </c>
      <c r="I37" s="274">
        <v>70000000</v>
      </c>
      <c r="J37" s="274">
        <v>54000000</v>
      </c>
      <c r="K37" s="275">
        <f t="shared" si="1"/>
        <v>3633676.5402612956</v>
      </c>
      <c r="L37" s="276">
        <v>1.7999999999999999E-2</v>
      </c>
      <c r="M37" s="277">
        <v>0</v>
      </c>
      <c r="N37" s="278">
        <f t="shared" si="4"/>
        <v>8044.9727836910242</v>
      </c>
      <c r="O37" s="279">
        <v>1.7999999999999999E-2</v>
      </c>
      <c r="P37" s="277">
        <f t="shared" si="2"/>
        <v>8044.9727836910242</v>
      </c>
      <c r="Q37" s="280">
        <f t="shared" si="3"/>
        <v>3641721.5130449869</v>
      </c>
      <c r="R37" s="274">
        <f t="shared" si="5"/>
        <v>70000000</v>
      </c>
      <c r="S37" s="274">
        <f t="shared" si="6"/>
        <v>57641721.513044983</v>
      </c>
      <c r="T37" s="281"/>
    </row>
    <row r="38" spans="1:20" s="29" customFormat="1" ht="17.25" thickBot="1" x14ac:dyDescent="0.35">
      <c r="B38" s="285"/>
      <c r="C38" s="30">
        <v>11</v>
      </c>
      <c r="D38" s="144">
        <v>5000000</v>
      </c>
      <c r="E38" s="144">
        <v>0</v>
      </c>
      <c r="F38" s="144">
        <v>0</v>
      </c>
      <c r="G38" s="130">
        <v>0</v>
      </c>
      <c r="H38" s="99">
        <v>0</v>
      </c>
      <c r="I38" s="99">
        <v>70000000</v>
      </c>
      <c r="J38" s="99">
        <v>54000000</v>
      </c>
      <c r="K38" s="136">
        <f t="shared" si="1"/>
        <v>3699082.7179859988</v>
      </c>
      <c r="L38" s="102">
        <v>1.7999999999999999E-2</v>
      </c>
      <c r="M38" s="38">
        <v>0</v>
      </c>
      <c r="N38" s="115">
        <f t="shared" si="4"/>
        <v>5098189.7822937975</v>
      </c>
      <c r="O38" s="83">
        <v>1.7999999999999999E-2</v>
      </c>
      <c r="P38" s="190">
        <f t="shared" si="2"/>
        <v>5098189.7822937975</v>
      </c>
      <c r="Q38" s="150">
        <f t="shared" si="3"/>
        <v>8797272.5002797954</v>
      </c>
      <c r="R38" s="101">
        <f t="shared" si="5"/>
        <v>70000000</v>
      </c>
      <c r="S38" s="101">
        <f t="shared" si="6"/>
        <v>62797272.500279799</v>
      </c>
      <c r="T38" s="88"/>
    </row>
    <row r="39" spans="1:20" s="236" customFormat="1" ht="17.25" thickBot="1" x14ac:dyDescent="0.35">
      <c r="A39" s="224"/>
      <c r="B39" s="285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3765666.2069097469</v>
      </c>
      <c r="L39" s="230">
        <v>1.7999999999999999E-2</v>
      </c>
      <c r="M39" s="231">
        <v>0</v>
      </c>
      <c r="N39" s="232">
        <f t="shared" si="4"/>
        <v>5189957.1983750854</v>
      </c>
      <c r="O39" s="233">
        <v>1.7999999999999999E-2</v>
      </c>
      <c r="P39" s="231">
        <f t="shared" si="2"/>
        <v>5189957.1983750854</v>
      </c>
      <c r="Q39" s="234">
        <f t="shared" si="3"/>
        <v>8955623.4052848332</v>
      </c>
      <c r="R39" s="228">
        <f t="shared" si="5"/>
        <v>70000000</v>
      </c>
      <c r="S39" s="228">
        <f t="shared" si="6"/>
        <v>62955623.405284837</v>
      </c>
      <c r="T39" s="235"/>
    </row>
    <row r="40" spans="1:20" s="26" customFormat="1" x14ac:dyDescent="0.3">
      <c r="A40" s="26">
        <v>4</v>
      </c>
      <c r="B40" s="285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3833448.1986341225</v>
      </c>
      <c r="L40" s="102">
        <v>1.7999999999999999E-2</v>
      </c>
      <c r="M40" s="38">
        <v>0</v>
      </c>
      <c r="N40" s="115">
        <f t="shared" si="4"/>
        <v>5210717.0271685859</v>
      </c>
      <c r="O40" s="82">
        <v>4.0000000000000001E-3</v>
      </c>
      <c r="P40" s="190">
        <f t="shared" si="2"/>
        <v>5210717.0271685859</v>
      </c>
      <c r="Q40" s="150">
        <f t="shared" si="3"/>
        <v>9044165.2258027084</v>
      </c>
      <c r="R40" s="101">
        <f t="shared" si="5"/>
        <v>70000000</v>
      </c>
      <c r="S40" s="101">
        <f t="shared" si="6"/>
        <v>63044165.225802705</v>
      </c>
      <c r="T40" s="89"/>
    </row>
    <row r="41" spans="1:20" s="18" customFormat="1" x14ac:dyDescent="0.3">
      <c r="B41" s="285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3902450.2662095367</v>
      </c>
      <c r="L41" s="102">
        <v>1.7999999999999999E-2</v>
      </c>
      <c r="M41" s="38">
        <v>0</v>
      </c>
      <c r="N41" s="115">
        <f t="shared" si="4"/>
        <v>5304509.9336576201</v>
      </c>
      <c r="O41" s="25">
        <v>1.7999999999999999E-2</v>
      </c>
      <c r="P41" s="190">
        <f t="shared" si="2"/>
        <v>5304509.9336576201</v>
      </c>
      <c r="Q41" s="150">
        <f t="shared" si="3"/>
        <v>9206960.1998671573</v>
      </c>
      <c r="R41" s="101">
        <f t="shared" si="5"/>
        <v>70000000</v>
      </c>
      <c r="S41" s="101">
        <f t="shared" si="6"/>
        <v>63206960.199867159</v>
      </c>
      <c r="T41" s="87"/>
    </row>
    <row r="42" spans="1:20" s="18" customFormat="1" x14ac:dyDescent="0.3">
      <c r="B42" s="285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3972694.3710013083</v>
      </c>
      <c r="L42" s="102">
        <v>1.7999999999999999E-2</v>
      </c>
      <c r="M42" s="38">
        <v>0</v>
      </c>
      <c r="N42" s="115">
        <f t="shared" si="4"/>
        <v>5399991.1124634575</v>
      </c>
      <c r="O42" s="25">
        <v>1.7999999999999999E-2</v>
      </c>
      <c r="P42" s="190">
        <f t="shared" si="2"/>
        <v>5399991.1124634575</v>
      </c>
      <c r="Q42" s="150">
        <f t="shared" si="3"/>
        <v>9372685.4834647663</v>
      </c>
      <c r="R42" s="101">
        <f t="shared" si="5"/>
        <v>70000000</v>
      </c>
      <c r="S42" s="101">
        <f t="shared" si="6"/>
        <v>63372685.483464763</v>
      </c>
      <c r="T42" s="87"/>
    </row>
    <row r="43" spans="1:20" s="18" customFormat="1" x14ac:dyDescent="0.3">
      <c r="B43" s="285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4044202.8696793318</v>
      </c>
      <c r="L43" s="102">
        <v>1.7999999999999999E-2</v>
      </c>
      <c r="M43" s="38">
        <v>0</v>
      </c>
      <c r="N43" s="115">
        <f t="shared" si="4"/>
        <v>5497190.9524877993</v>
      </c>
      <c r="O43" s="25">
        <v>1.7999999999999999E-2</v>
      </c>
      <c r="P43" s="190">
        <f t="shared" si="2"/>
        <v>5497190.9524877993</v>
      </c>
      <c r="Q43" s="150">
        <f t="shared" si="3"/>
        <v>9541393.822167132</v>
      </c>
      <c r="R43" s="101">
        <f t="shared" si="5"/>
        <v>70000000</v>
      </c>
      <c r="S43" s="101">
        <f t="shared" si="6"/>
        <v>63541393.822167128</v>
      </c>
      <c r="T43" s="87"/>
    </row>
    <row r="44" spans="1:20" s="18" customFormat="1" x14ac:dyDescent="0.3">
      <c r="B44" s="285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4116998.5213335599</v>
      </c>
      <c r="L44" s="102">
        <v>1.7999999999999999E-2</v>
      </c>
      <c r="M44" s="38">
        <v>0</v>
      </c>
      <c r="N44" s="115">
        <f t="shared" si="4"/>
        <v>5596140.3896325799</v>
      </c>
      <c r="O44" s="25">
        <v>1.7999999999999999E-2</v>
      </c>
      <c r="P44" s="190">
        <f t="shared" si="2"/>
        <v>5596140.3896325799</v>
      </c>
      <c r="Q44" s="150">
        <f t="shared" si="3"/>
        <v>9713138.9109661393</v>
      </c>
      <c r="R44" s="101">
        <f t="shared" si="5"/>
        <v>70000000</v>
      </c>
      <c r="S44" s="101">
        <f t="shared" si="6"/>
        <v>63713138.910966143</v>
      </c>
      <c r="T44" s="87"/>
    </row>
    <row r="45" spans="1:20" s="18" customFormat="1" x14ac:dyDescent="0.3">
      <c r="B45" s="285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4191104.494717564</v>
      </c>
      <c r="L45" s="102">
        <v>1.7999999999999999E-2</v>
      </c>
      <c r="M45" s="38">
        <v>0</v>
      </c>
      <c r="N45" s="115">
        <f t="shared" si="4"/>
        <v>5696870.9166459665</v>
      </c>
      <c r="O45" s="25">
        <v>1.7999999999999999E-2</v>
      </c>
      <c r="P45" s="190">
        <f t="shared" si="2"/>
        <v>5696870.9166459665</v>
      </c>
      <c r="Q45" s="150">
        <f t="shared" si="3"/>
        <v>9887975.4113635309</v>
      </c>
      <c r="R45" s="101">
        <f t="shared" si="5"/>
        <v>70000000</v>
      </c>
      <c r="S45" s="101">
        <f t="shared" si="6"/>
        <v>63887975.411363527</v>
      </c>
      <c r="T45" s="87"/>
    </row>
    <row r="46" spans="1:20" s="18" customFormat="1" x14ac:dyDescent="0.3">
      <c r="B46" s="285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4266544.3756224802</v>
      </c>
      <c r="L46" s="102">
        <v>1.7999999999999999E-2</v>
      </c>
      <c r="M46" s="38">
        <v>0</v>
      </c>
      <c r="N46" s="115">
        <f t="shared" si="4"/>
        <v>5799414.593145594</v>
      </c>
      <c r="O46" s="25">
        <v>1.7999999999999999E-2</v>
      </c>
      <c r="P46" s="190">
        <f t="shared" si="2"/>
        <v>5799414.593145594</v>
      </c>
      <c r="Q46" s="150">
        <f t="shared" si="3"/>
        <v>10065958.968768075</v>
      </c>
      <c r="R46" s="101">
        <f t="shared" si="5"/>
        <v>70000000</v>
      </c>
      <c r="S46" s="101">
        <f t="shared" si="6"/>
        <v>64065958.968768075</v>
      </c>
      <c r="T46" s="87"/>
    </row>
    <row r="47" spans="1:20" s="18" customFormat="1" x14ac:dyDescent="0.3">
      <c r="B47" s="285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4343342.174383685</v>
      </c>
      <c r="L47" s="102">
        <v>1.7999999999999999E-2</v>
      </c>
      <c r="M47" s="38">
        <v>0</v>
      </c>
      <c r="N47" s="115">
        <f t="shared" si="4"/>
        <v>5903804.055822215</v>
      </c>
      <c r="O47" s="25">
        <v>1.7999999999999999E-2</v>
      </c>
      <c r="P47" s="190">
        <f t="shared" si="2"/>
        <v>5903804.055822215</v>
      </c>
      <c r="Q47" s="150">
        <f t="shared" si="3"/>
        <v>10247146.230205901</v>
      </c>
      <c r="R47" s="101">
        <f t="shared" si="5"/>
        <v>70000000</v>
      </c>
      <c r="S47" s="101">
        <f t="shared" si="6"/>
        <v>64247146.230205901</v>
      </c>
      <c r="T47" s="87"/>
    </row>
    <row r="48" spans="1:20" s="78" customFormat="1" x14ac:dyDescent="0.3">
      <c r="B48" s="285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4421522.3335225917</v>
      </c>
      <c r="L48" s="77">
        <v>1.7999999999999999E-2</v>
      </c>
      <c r="M48" s="38">
        <v>0</v>
      </c>
      <c r="N48" s="115">
        <f t="shared" si="4"/>
        <v>6010072.5288270153</v>
      </c>
      <c r="O48" s="105">
        <v>1.7999999999999999E-2</v>
      </c>
      <c r="P48" s="190">
        <f t="shared" si="2"/>
        <v>6010072.5288270153</v>
      </c>
      <c r="Q48" s="150">
        <f t="shared" si="3"/>
        <v>10431594.862349607</v>
      </c>
      <c r="R48" s="101">
        <f t="shared" si="5"/>
        <v>70000000</v>
      </c>
      <c r="S48" s="101">
        <f t="shared" si="6"/>
        <v>64431594.862349607</v>
      </c>
      <c r="T48" s="106"/>
    </row>
    <row r="49" spans="1:20" s="152" customFormat="1" x14ac:dyDescent="0.3">
      <c r="B49" s="285"/>
      <c r="C49" s="212">
        <v>10</v>
      </c>
      <c r="D49" s="213">
        <v>0</v>
      </c>
      <c r="E49" s="213">
        <v>5000000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4501109.7355259983</v>
      </c>
      <c r="L49" s="217">
        <v>1.7999999999999999E-2</v>
      </c>
      <c r="M49" s="218">
        <v>0</v>
      </c>
      <c r="N49" s="219">
        <f t="shared" si="4"/>
        <v>1028253.8343459016</v>
      </c>
      <c r="O49" s="220">
        <v>1.7999999999999999E-2</v>
      </c>
      <c r="P49" s="218">
        <f t="shared" si="2"/>
        <v>1028253.8343459016</v>
      </c>
      <c r="Q49" s="221">
        <f t="shared" si="3"/>
        <v>5529363.5698718997</v>
      </c>
      <c r="R49" s="215">
        <f t="shared" si="5"/>
        <v>210000000</v>
      </c>
      <c r="S49" s="215">
        <f t="shared" si="6"/>
        <v>55529363.569871902</v>
      </c>
      <c r="T49" s="222"/>
    </row>
    <row r="50" spans="1:20" s="29" customFormat="1" ht="17.25" thickBot="1" x14ac:dyDescent="0.35">
      <c r="B50" s="285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5192929.7107654661</v>
      </c>
      <c r="L50" s="102">
        <v>1.7999999999999999E-2</v>
      </c>
      <c r="M50" s="38">
        <v>0</v>
      </c>
      <c r="N50" s="115">
        <f t="shared" si="4"/>
        <v>1046762.4033641279</v>
      </c>
      <c r="O50" s="83">
        <v>1.7999999999999999E-2</v>
      </c>
      <c r="P50" s="190">
        <f t="shared" si="2"/>
        <v>1046762.4033641279</v>
      </c>
      <c r="Q50" s="150">
        <f t="shared" si="3"/>
        <v>6239692.1141295936</v>
      </c>
      <c r="R50" s="101">
        <f t="shared" si="5"/>
        <v>210000000</v>
      </c>
      <c r="S50" s="101">
        <f t="shared" si="6"/>
        <v>56239692.114129595</v>
      </c>
      <c r="T50" s="88"/>
    </row>
    <row r="51" spans="1:20" s="268" customFormat="1" ht="17.25" thickBot="1" x14ac:dyDescent="0.35">
      <c r="A51" s="256"/>
      <c r="B51" s="285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5897202.4455592446</v>
      </c>
      <c r="L51" s="262">
        <v>1.7999999999999999E-2</v>
      </c>
      <c r="M51" s="263">
        <v>0</v>
      </c>
      <c r="N51" s="264">
        <f t="shared" si="4"/>
        <v>1065604.1266246822</v>
      </c>
      <c r="O51" s="265">
        <v>1.7999999999999999E-2</v>
      </c>
      <c r="P51" s="263">
        <f t="shared" si="2"/>
        <v>1065604.1266246822</v>
      </c>
      <c r="Q51" s="266">
        <f t="shared" si="3"/>
        <v>6962806.5721839266</v>
      </c>
      <c r="R51" s="259">
        <f t="shared" si="5"/>
        <v>210000000</v>
      </c>
      <c r="S51" s="259">
        <f t="shared" si="6"/>
        <v>56962806.572183929</v>
      </c>
      <c r="T51" s="267"/>
    </row>
    <row r="52" spans="1:20" s="26" customFormat="1" x14ac:dyDescent="0.3">
      <c r="A52" s="26">
        <v>4</v>
      </c>
      <c r="B52" s="285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6614152.0895793112</v>
      </c>
      <c r="L52" s="102">
        <v>1.7999999999999999E-2</v>
      </c>
      <c r="M52" s="38">
        <v>0</v>
      </c>
      <c r="N52" s="115">
        <f t="shared" si="4"/>
        <v>1069866.543131181</v>
      </c>
      <c r="O52" s="82">
        <v>4.0000000000000001E-3</v>
      </c>
      <c r="P52" s="190">
        <f t="shared" si="2"/>
        <v>1069866.543131181</v>
      </c>
      <c r="Q52" s="150">
        <f t="shared" si="3"/>
        <v>7684018.6327104922</v>
      </c>
      <c r="R52" s="101">
        <f t="shared" si="5"/>
        <v>210000000</v>
      </c>
      <c r="S52" s="101">
        <f t="shared" si="6"/>
        <v>57684018.632710494</v>
      </c>
      <c r="T52" s="89"/>
    </row>
    <row r="53" spans="1:20" s="31" customFormat="1" x14ac:dyDescent="0.3">
      <c r="B53" s="285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7344006.8271917384</v>
      </c>
      <c r="L53" s="102">
        <v>1.7999999999999999E-2</v>
      </c>
      <c r="M53" s="38">
        <v>0</v>
      </c>
      <c r="N53" s="115">
        <f t="shared" si="4"/>
        <v>1089124.1409075423</v>
      </c>
      <c r="O53" s="25">
        <v>1.7999999999999999E-2</v>
      </c>
      <c r="P53" s="190">
        <f t="shared" si="2"/>
        <v>1089124.1409075423</v>
      </c>
      <c r="Q53" s="150">
        <f t="shared" si="3"/>
        <v>8433130.9680992812</v>
      </c>
      <c r="R53" s="101">
        <f t="shared" si="5"/>
        <v>210000000</v>
      </c>
      <c r="S53" s="101">
        <f t="shared" si="6"/>
        <v>58433130.968099281</v>
      </c>
      <c r="T53" s="90"/>
    </row>
    <row r="54" spans="1:20" s="18" customFormat="1" x14ac:dyDescent="0.3">
      <c r="B54" s="285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8086998.9500811901</v>
      </c>
      <c r="L54" s="102">
        <v>1.7999999999999999E-2</v>
      </c>
      <c r="M54" s="38">
        <v>0</v>
      </c>
      <c r="N54" s="115">
        <f t="shared" si="4"/>
        <v>1108728.3754438781</v>
      </c>
      <c r="O54" s="25">
        <v>1.7999999999999999E-2</v>
      </c>
      <c r="P54" s="190">
        <f t="shared" si="2"/>
        <v>1108728.3754438781</v>
      </c>
      <c r="Q54" s="150">
        <f t="shared" si="3"/>
        <v>9195727.3255250677</v>
      </c>
      <c r="R54" s="101">
        <f t="shared" si="5"/>
        <v>210000000</v>
      </c>
      <c r="S54" s="101">
        <f t="shared" si="6"/>
        <v>59195727.325525068</v>
      </c>
      <c r="T54" s="87"/>
    </row>
    <row r="55" spans="1:20" s="18" customFormat="1" x14ac:dyDescent="0.3">
      <c r="B55" s="285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8843364.9311826508</v>
      </c>
      <c r="L55" s="102">
        <v>1.7999999999999999E-2</v>
      </c>
      <c r="M55" s="38">
        <v>0</v>
      </c>
      <c r="N55" s="115">
        <f t="shared" si="4"/>
        <v>1128685.4862018679</v>
      </c>
      <c r="O55" s="25">
        <v>1.7999999999999999E-2</v>
      </c>
      <c r="P55" s="190">
        <f t="shared" si="2"/>
        <v>1128685.4862018679</v>
      </c>
      <c r="Q55" s="150">
        <f t="shared" si="3"/>
        <v>9972050.4173845183</v>
      </c>
      <c r="R55" s="101">
        <f t="shared" si="5"/>
        <v>210000000</v>
      </c>
      <c r="S55" s="101">
        <f t="shared" si="6"/>
        <v>59972050.41738452</v>
      </c>
      <c r="T55" s="87"/>
    </row>
    <row r="56" spans="1:20" s="18" customFormat="1" x14ac:dyDescent="0.3">
      <c r="B56" s="285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9613345.4999439381</v>
      </c>
      <c r="L56" s="102">
        <v>1.7999999999999999E-2</v>
      </c>
      <c r="M56" s="38">
        <v>0</v>
      </c>
      <c r="N56" s="115">
        <f t="shared" si="4"/>
        <v>1149001.8249535016</v>
      </c>
      <c r="O56" s="25">
        <v>1.7999999999999999E-2</v>
      </c>
      <c r="P56" s="190">
        <f t="shared" si="2"/>
        <v>1149001.8249535016</v>
      </c>
      <c r="Q56" s="150">
        <f t="shared" si="3"/>
        <v>10762347.32489744</v>
      </c>
      <c r="R56" s="101">
        <f t="shared" si="5"/>
        <v>210000000</v>
      </c>
      <c r="S56" s="101">
        <f t="shared" si="6"/>
        <v>60762347.324897438</v>
      </c>
      <c r="T56" s="87"/>
    </row>
    <row r="57" spans="1:20" s="18" customFormat="1" x14ac:dyDescent="0.3">
      <c r="B57" s="285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10397185.718942929</v>
      </c>
      <c r="L57" s="102">
        <v>1.7999999999999999E-2</v>
      </c>
      <c r="M57" s="38">
        <v>0</v>
      </c>
      <c r="N57" s="115">
        <f t="shared" si="4"/>
        <v>1169683.8578026646</v>
      </c>
      <c r="O57" s="25">
        <v>1.7999999999999999E-2</v>
      </c>
      <c r="P57" s="190">
        <f t="shared" si="2"/>
        <v>1169683.8578026646</v>
      </c>
      <c r="Q57" s="150">
        <f t="shared" si="3"/>
        <v>11566869.576745594</v>
      </c>
      <c r="R57" s="101">
        <f t="shared" si="5"/>
        <v>210000000</v>
      </c>
      <c r="S57" s="101">
        <f t="shared" si="6"/>
        <v>61566869.576745592</v>
      </c>
      <c r="T57" s="87"/>
    </row>
    <row r="58" spans="1:20" s="18" customFormat="1" x14ac:dyDescent="0.3">
      <c r="B58" s="285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11195135.061883902</v>
      </c>
      <c r="L58" s="102">
        <v>1.7999999999999999E-2</v>
      </c>
      <c r="M58" s="38">
        <v>0</v>
      </c>
      <c r="N58" s="115">
        <f t="shared" si="4"/>
        <v>1190738.1672431126</v>
      </c>
      <c r="O58" s="25">
        <v>1.7999999999999999E-2</v>
      </c>
      <c r="P58" s="190">
        <f t="shared" si="2"/>
        <v>1190738.1672431126</v>
      </c>
      <c r="Q58" s="150">
        <f t="shared" si="3"/>
        <v>12385873.229127014</v>
      </c>
      <c r="R58" s="101">
        <f t="shared" si="5"/>
        <v>210000000</v>
      </c>
      <c r="S58" s="101">
        <f t="shared" si="6"/>
        <v>62385873.229127012</v>
      </c>
      <c r="T58" s="87"/>
    </row>
    <row r="59" spans="1:20" s="18" customFormat="1" x14ac:dyDescent="0.3">
      <c r="B59" s="285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12007447.492997812</v>
      </c>
      <c r="L59" s="102">
        <v>1.7999999999999999E-2</v>
      </c>
      <c r="M59" s="38">
        <v>0</v>
      </c>
      <c r="N59" s="115">
        <f t="shared" si="4"/>
        <v>1212171.4542534887</v>
      </c>
      <c r="O59" s="25">
        <v>1.7999999999999999E-2</v>
      </c>
      <c r="P59" s="190">
        <f t="shared" si="2"/>
        <v>1212171.4542534887</v>
      </c>
      <c r="Q59" s="150">
        <f t="shared" si="3"/>
        <v>13219618.947251301</v>
      </c>
      <c r="R59" s="101">
        <f t="shared" si="5"/>
        <v>210000000</v>
      </c>
      <c r="S59" s="101">
        <f t="shared" si="6"/>
        <v>63219618.947251305</v>
      </c>
      <c r="T59" s="87"/>
    </row>
    <row r="60" spans="1:20" s="18" customFormat="1" x14ac:dyDescent="0.3">
      <c r="B60" s="285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12834381.547871772</v>
      </c>
      <c r="L60" s="102">
        <v>1.7999999999999999E-2</v>
      </c>
      <c r="M60" s="38">
        <v>0</v>
      </c>
      <c r="N60" s="115">
        <f t="shared" si="4"/>
        <v>1233990.5404300515</v>
      </c>
      <c r="O60" s="25">
        <v>1.7999999999999999E-2</v>
      </c>
      <c r="P60" s="190">
        <f t="shared" si="2"/>
        <v>1233990.5404300515</v>
      </c>
      <c r="Q60" s="150">
        <f t="shared" si="3"/>
        <v>14068372.088301824</v>
      </c>
      <c r="R60" s="101">
        <f t="shared" si="5"/>
        <v>210000000</v>
      </c>
      <c r="S60" s="101">
        <f t="shared" si="6"/>
        <v>64068372.088301823</v>
      </c>
      <c r="T60" s="87"/>
    </row>
    <row r="61" spans="1:20" s="18" customFormat="1" x14ac:dyDescent="0.3">
      <c r="B61" s="285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13676200.415733464</v>
      </c>
      <c r="L61" s="102">
        <v>1.7999999999999999E-2</v>
      </c>
      <c r="M61" s="38">
        <v>0</v>
      </c>
      <c r="N61" s="115">
        <f t="shared" si="4"/>
        <v>1256202.3701577925</v>
      </c>
      <c r="O61" s="25">
        <v>1.7999999999999999E-2</v>
      </c>
      <c r="P61" s="190">
        <f t="shared" si="2"/>
        <v>1256202.3701577925</v>
      </c>
      <c r="Q61" s="150">
        <f t="shared" si="3"/>
        <v>14932402.785891257</v>
      </c>
      <c r="R61" s="101">
        <f t="shared" si="5"/>
        <v>210000000</v>
      </c>
      <c r="S61" s="101">
        <f t="shared" si="6"/>
        <v>64932402.785891257</v>
      </c>
      <c r="T61" s="87"/>
    </row>
    <row r="62" spans="1:20" s="29" customFormat="1" ht="17.25" thickBot="1" x14ac:dyDescent="0.35">
      <c r="B62" s="285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14533172.023216667</v>
      </c>
      <c r="L62" s="102">
        <v>1.7999999999999999E-2</v>
      </c>
      <c r="M62" s="38">
        <v>0</v>
      </c>
      <c r="N62" s="115">
        <f t="shared" si="4"/>
        <v>1278814.0128206327</v>
      </c>
      <c r="O62" s="83">
        <v>1.7999999999999999E-2</v>
      </c>
      <c r="P62" s="190">
        <f t="shared" si="2"/>
        <v>1278814.0128206327</v>
      </c>
      <c r="Q62" s="150">
        <f t="shared" si="3"/>
        <v>15811986.0360373</v>
      </c>
      <c r="R62" s="101">
        <f t="shared" si="5"/>
        <v>210000000</v>
      </c>
      <c r="S62" s="101">
        <f t="shared" si="6"/>
        <v>65811986.036037296</v>
      </c>
      <c r="T62" s="88"/>
    </row>
    <row r="63" spans="1:20" s="268" customFormat="1" ht="17.25" thickBot="1" x14ac:dyDescent="0.35">
      <c r="A63" s="256"/>
      <c r="B63" s="285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15405569.119634567</v>
      </c>
      <c r="L63" s="262">
        <v>1.7999999999999999E-2</v>
      </c>
      <c r="M63" s="263">
        <v>0</v>
      </c>
      <c r="N63" s="264">
        <f t="shared" si="4"/>
        <v>1301832.6650514042</v>
      </c>
      <c r="O63" s="265">
        <v>1.7999999999999999E-2</v>
      </c>
      <c r="P63" s="263">
        <f t="shared" si="2"/>
        <v>1301832.6650514042</v>
      </c>
      <c r="Q63" s="266">
        <f t="shared" si="3"/>
        <v>16707401.784685971</v>
      </c>
      <c r="R63" s="259">
        <f t="shared" si="5"/>
        <v>210000000</v>
      </c>
      <c r="S63" s="259">
        <f t="shared" si="6"/>
        <v>66707401.784685969</v>
      </c>
      <c r="T63" s="267"/>
    </row>
    <row r="64" spans="1:20" s="26" customFormat="1" x14ac:dyDescent="0.3">
      <c r="A64" s="26">
        <v>6</v>
      </c>
      <c r="B64" s="285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16293669.363787988</v>
      </c>
      <c r="L64" s="102">
        <v>1.7999999999999999E-2</v>
      </c>
      <c r="M64" s="38">
        <v>0</v>
      </c>
      <c r="N64" s="115">
        <f t="shared" si="4"/>
        <v>1307039.9957116097</v>
      </c>
      <c r="O64" s="82">
        <v>4.0000000000000001E-3</v>
      </c>
      <c r="P64" s="190">
        <f t="shared" si="2"/>
        <v>1307039.9957116097</v>
      </c>
      <c r="Q64" s="150">
        <f t="shared" si="3"/>
        <v>17600709.359499596</v>
      </c>
      <c r="R64" s="101">
        <f t="shared" si="5"/>
        <v>210000000</v>
      </c>
      <c r="S64" s="101">
        <f t="shared" si="6"/>
        <v>67600709.359499604</v>
      </c>
      <c r="T64" s="89"/>
    </row>
    <row r="65" spans="1:20" s="18" customFormat="1" x14ac:dyDescent="0.3">
      <c r="B65" s="285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17197755.412336171</v>
      </c>
      <c r="L65" s="102">
        <v>1.7999999999999999E-2</v>
      </c>
      <c r="M65" s="38">
        <v>0</v>
      </c>
      <c r="N65" s="115">
        <f t="shared" si="4"/>
        <v>1330566.7156344187</v>
      </c>
      <c r="O65" s="25">
        <v>1.7999999999999999E-2</v>
      </c>
      <c r="P65" s="190">
        <f t="shared" si="2"/>
        <v>1330566.7156344187</v>
      </c>
      <c r="Q65" s="150">
        <f t="shared" si="3"/>
        <v>18528322.127970591</v>
      </c>
      <c r="R65" s="101">
        <f t="shared" si="5"/>
        <v>210000000</v>
      </c>
      <c r="S65" s="101">
        <f t="shared" si="6"/>
        <v>68528322.127970591</v>
      </c>
      <c r="T65" s="87"/>
    </row>
    <row r="66" spans="1:20" s="18" customFormat="1" x14ac:dyDescent="0.3">
      <c r="B66" s="285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18118115.009758223</v>
      </c>
      <c r="L66" s="102">
        <v>1.7999999999999999E-2</v>
      </c>
      <c r="M66" s="38">
        <v>0</v>
      </c>
      <c r="N66" s="115">
        <f t="shared" si="4"/>
        <v>1354516.9165158381</v>
      </c>
      <c r="O66" s="25">
        <v>1.7999999999999999E-2</v>
      </c>
      <c r="P66" s="190">
        <f t="shared" si="2"/>
        <v>1354516.9165158381</v>
      </c>
      <c r="Q66" s="150">
        <f t="shared" si="3"/>
        <v>19472631.926274061</v>
      </c>
      <c r="R66" s="101">
        <f t="shared" si="5"/>
        <v>210000000</v>
      </c>
      <c r="S66" s="101">
        <f t="shared" si="6"/>
        <v>69472631.926274061</v>
      </c>
      <c r="T66" s="87"/>
    </row>
    <row r="67" spans="1:20" s="18" customFormat="1" x14ac:dyDescent="0.3">
      <c r="B67" s="285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19055041.079933871</v>
      </c>
      <c r="L67" s="102">
        <v>1.7999999999999999E-2</v>
      </c>
      <c r="M67" s="38">
        <v>0</v>
      </c>
      <c r="N67" s="115">
        <f t="shared" si="4"/>
        <v>1378898.2210131232</v>
      </c>
      <c r="O67" s="25">
        <v>1.7999999999999999E-2</v>
      </c>
      <c r="P67" s="190">
        <f t="shared" si="2"/>
        <v>1378898.2210131232</v>
      </c>
      <c r="Q67" s="150">
        <f t="shared" si="3"/>
        <v>20433939.300946996</v>
      </c>
      <c r="R67" s="101">
        <f t="shared" si="5"/>
        <v>210000000</v>
      </c>
      <c r="S67" s="101">
        <f t="shared" si="6"/>
        <v>70433939.300946996</v>
      </c>
      <c r="T67" s="87"/>
    </row>
    <row r="68" spans="1:20" s="18" customFormat="1" x14ac:dyDescent="0.3">
      <c r="B68" s="285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20008831.81937268</v>
      </c>
      <c r="L68" s="102">
        <v>1.7999999999999999E-2</v>
      </c>
      <c r="M68" s="38">
        <v>0</v>
      </c>
      <c r="N68" s="115">
        <f t="shared" si="4"/>
        <v>1403718.3889913594</v>
      </c>
      <c r="O68" s="25">
        <v>1.7999999999999999E-2</v>
      </c>
      <c r="P68" s="190">
        <f t="shared" si="2"/>
        <v>1403718.3889913594</v>
      </c>
      <c r="Q68" s="150">
        <f t="shared" si="3"/>
        <v>21412550.20836404</v>
      </c>
      <c r="R68" s="101">
        <f t="shared" si="5"/>
        <v>210000000</v>
      </c>
      <c r="S68" s="101">
        <f t="shared" si="6"/>
        <v>71412550.20836404</v>
      </c>
      <c r="T68" s="87"/>
    </row>
    <row r="69" spans="1:20" s="18" customFormat="1" x14ac:dyDescent="0.3">
      <c r="B69" s="285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20979790.792121388</v>
      </c>
      <c r="L69" s="102">
        <v>1.7999999999999999E-2</v>
      </c>
      <c r="M69" s="38">
        <v>0</v>
      </c>
      <c r="N69" s="115">
        <f t="shared" si="4"/>
        <v>1428985.319993204</v>
      </c>
      <c r="O69" s="25">
        <v>1.7999999999999999E-2</v>
      </c>
      <c r="P69" s="190">
        <f t="shared" si="2"/>
        <v>1428985.319993204</v>
      </c>
      <c r="Q69" s="150">
        <f t="shared" si="3"/>
        <v>22408776.112114593</v>
      </c>
      <c r="R69" s="101">
        <f t="shared" si="5"/>
        <v>210000000</v>
      </c>
      <c r="S69" s="101">
        <f t="shared" si="6"/>
        <v>72408776.112114593</v>
      </c>
      <c r="T69" s="87"/>
    </row>
    <row r="70" spans="1:20" s="18" customFormat="1" x14ac:dyDescent="0.3">
      <c r="B70" s="285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21968227.026379574</v>
      </c>
      <c r="L70" s="102">
        <v>1.7999999999999999E-2</v>
      </c>
      <c r="M70" s="38">
        <v>0</v>
      </c>
      <c r="N70" s="115">
        <f t="shared" si="4"/>
        <v>1454707.0557530816</v>
      </c>
      <c r="O70" s="25">
        <v>1.7999999999999999E-2</v>
      </c>
      <c r="P70" s="190">
        <f t="shared" si="2"/>
        <v>1454707.0557530816</v>
      </c>
      <c r="Q70" s="150">
        <f t="shared" si="3"/>
        <v>23422934.082132656</v>
      </c>
      <c r="R70" s="101">
        <f t="shared" si="5"/>
        <v>210000000</v>
      </c>
      <c r="S70" s="101">
        <f t="shared" si="6"/>
        <v>73422934.082132652</v>
      </c>
      <c r="T70" s="87"/>
    </row>
    <row r="71" spans="1:20" s="18" customFormat="1" x14ac:dyDescent="0.3">
      <c r="B71" s="285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22974455.112854406</v>
      </c>
      <c r="L71" s="102">
        <v>1.7999999999999999E-2</v>
      </c>
      <c r="M71" s="38">
        <v>0</v>
      </c>
      <c r="N71" s="115">
        <f t="shared" si="4"/>
        <v>1480891.7827566371</v>
      </c>
      <c r="O71" s="25">
        <v>1.7999999999999999E-2</v>
      </c>
      <c r="P71" s="190">
        <f t="shared" si="2"/>
        <v>1480891.7827566371</v>
      </c>
      <c r="Q71" s="150">
        <f t="shared" si="3"/>
        <v>24455346.895611044</v>
      </c>
      <c r="R71" s="101">
        <f t="shared" si="5"/>
        <v>210000000</v>
      </c>
      <c r="S71" s="101">
        <f t="shared" si="6"/>
        <v>74455346.895611048</v>
      </c>
      <c r="T71" s="87"/>
    </row>
    <row r="72" spans="1:20" s="18" customFormat="1" x14ac:dyDescent="0.3">
      <c r="B72" s="285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23998795.304885786</v>
      </c>
      <c r="L72" s="102">
        <v>1.7999999999999999E-2</v>
      </c>
      <c r="M72" s="38">
        <v>0</v>
      </c>
      <c r="N72" s="115">
        <f t="shared" si="4"/>
        <v>1507547.8348462565</v>
      </c>
      <c r="O72" s="25">
        <v>1.7999999999999999E-2</v>
      </c>
      <c r="P72" s="190">
        <f t="shared" si="2"/>
        <v>1507547.8348462565</v>
      </c>
      <c r="Q72" s="150">
        <f t="shared" si="3"/>
        <v>25506343.139732044</v>
      </c>
      <c r="R72" s="101">
        <f t="shared" si="5"/>
        <v>210000000</v>
      </c>
      <c r="S72" s="101">
        <f t="shared" si="6"/>
        <v>75506343.139732048</v>
      </c>
      <c r="T72" s="87"/>
    </row>
    <row r="73" spans="1:20" s="166" customFormat="1" x14ac:dyDescent="0.3">
      <c r="B73" s="285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25041573.62037373</v>
      </c>
      <c r="L73" s="171">
        <v>1.7999999999999999E-2</v>
      </c>
      <c r="M73" s="172">
        <v>0</v>
      </c>
      <c r="N73" s="173">
        <f t="shared" si="4"/>
        <v>1534683.6958734891</v>
      </c>
      <c r="O73" s="174">
        <v>1.7999999999999999E-2</v>
      </c>
      <c r="P73" s="190">
        <f t="shared" si="2"/>
        <v>1534683.6958734891</v>
      </c>
      <c r="Q73" s="175">
        <f t="shared" si="3"/>
        <v>26576257.316247217</v>
      </c>
      <c r="R73" s="169">
        <f t="shared" si="5"/>
        <v>210000000</v>
      </c>
      <c r="S73" s="169">
        <f t="shared" si="6"/>
        <v>76576257.316247225</v>
      </c>
      <c r="T73" s="176"/>
    </row>
    <row r="74" spans="1:20" s="29" customFormat="1" ht="17.25" thickBot="1" x14ac:dyDescent="0.35">
      <c r="B74" s="285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26103121.945540458</v>
      </c>
      <c r="L74" s="102">
        <v>1.7999999999999999E-2</v>
      </c>
      <c r="M74" s="38">
        <v>0</v>
      </c>
      <c r="N74" s="115">
        <f t="shared" si="4"/>
        <v>1562308.002399212</v>
      </c>
      <c r="O74" s="83">
        <v>1.7999999999999999E-2</v>
      </c>
      <c r="P74" s="190">
        <f t="shared" si="2"/>
        <v>1562308.002399212</v>
      </c>
      <c r="Q74" s="150">
        <f t="shared" si="3"/>
        <v>27665429.947939672</v>
      </c>
      <c r="R74" s="101">
        <f t="shared" si="5"/>
        <v>210000000</v>
      </c>
      <c r="S74" s="101">
        <f t="shared" si="6"/>
        <v>77665429.947939664</v>
      </c>
      <c r="T74" s="88"/>
    </row>
    <row r="75" spans="1:20" s="268" customFormat="1" ht="17.25" thickBot="1" x14ac:dyDescent="0.35">
      <c r="A75" s="256"/>
      <c r="B75" s="285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27183778.140560187</v>
      </c>
      <c r="L75" s="262">
        <v>1.7999999999999999E-2</v>
      </c>
      <c r="M75" s="263">
        <v>0</v>
      </c>
      <c r="N75" s="264">
        <f t="shared" si="4"/>
        <v>1590429.5464423979</v>
      </c>
      <c r="O75" s="265">
        <v>1.7999999999999999E-2</v>
      </c>
      <c r="P75" s="263">
        <f t="shared" si="2"/>
        <v>1590429.5464423979</v>
      </c>
      <c r="Q75" s="266">
        <f t="shared" si="3"/>
        <v>28774207.687002584</v>
      </c>
      <c r="R75" s="259">
        <f t="shared" si="5"/>
        <v>210000000</v>
      </c>
      <c r="S75" s="259">
        <f t="shared" si="6"/>
        <v>78774207.687002584</v>
      </c>
      <c r="T75" s="267"/>
    </row>
    <row r="76" spans="1:20" s="26" customFormat="1" x14ac:dyDescent="0.3">
      <c r="A76" s="26">
        <v>7</v>
      </c>
      <c r="B76" s="285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28283886.147090271</v>
      </c>
      <c r="L76" s="102">
        <v>1.7999999999999999E-2</v>
      </c>
      <c r="M76" s="38">
        <v>0</v>
      </c>
      <c r="N76" s="115">
        <f t="shared" si="4"/>
        <v>1596791.2646281675</v>
      </c>
      <c r="O76" s="82">
        <v>4.0000000000000001E-3</v>
      </c>
      <c r="P76" s="190">
        <f t="shared" si="2"/>
        <v>1596791.2646281675</v>
      </c>
      <c r="Q76" s="150">
        <f t="shared" si="3"/>
        <v>29880677.411718439</v>
      </c>
      <c r="R76" s="101">
        <f t="shared" si="5"/>
        <v>210000000</v>
      </c>
      <c r="S76" s="101">
        <f t="shared" si="6"/>
        <v>79880677.411718443</v>
      </c>
      <c r="T76" s="89"/>
    </row>
    <row r="77" spans="1:20" s="18" customFormat="1" x14ac:dyDescent="0.3">
      <c r="B77" s="285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29403796.097737897</v>
      </c>
      <c r="L77" s="102">
        <v>1.7999999999999999E-2</v>
      </c>
      <c r="M77" s="38">
        <v>0</v>
      </c>
      <c r="N77" s="115">
        <f t="shared" si="4"/>
        <v>1625533.5073914744</v>
      </c>
      <c r="O77" s="25">
        <v>1.7999999999999999E-2</v>
      </c>
      <c r="P77" s="190">
        <f t="shared" si="2"/>
        <v>1625533.5073914744</v>
      </c>
      <c r="Q77" s="150">
        <f t="shared" si="3"/>
        <v>31029329.605129372</v>
      </c>
      <c r="R77" s="101">
        <f t="shared" si="5"/>
        <v>210000000</v>
      </c>
      <c r="S77" s="101">
        <f t="shared" si="6"/>
        <v>81029329.605129376</v>
      </c>
      <c r="T77" s="87"/>
    </row>
    <row r="78" spans="1:20" s="18" customFormat="1" x14ac:dyDescent="0.3">
      <c r="B78" s="285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30543864.427497178</v>
      </c>
      <c r="L78" s="102">
        <v>1.7999999999999999E-2</v>
      </c>
      <c r="M78" s="38">
        <v>0</v>
      </c>
      <c r="N78" s="115">
        <f t="shared" si="4"/>
        <v>1654793.110524521</v>
      </c>
      <c r="O78" s="25">
        <v>1.7999999999999999E-2</v>
      </c>
      <c r="P78" s="190">
        <f t="shared" si="2"/>
        <v>1654793.110524521</v>
      </c>
      <c r="Q78" s="150">
        <f t="shared" si="3"/>
        <v>32198657.538021699</v>
      </c>
      <c r="R78" s="101">
        <f t="shared" si="5"/>
        <v>210000000</v>
      </c>
      <c r="S78" s="101">
        <f t="shared" si="6"/>
        <v>82198657.538021699</v>
      </c>
      <c r="T78" s="87"/>
    </row>
    <row r="79" spans="1:20" s="18" customFormat="1" x14ac:dyDescent="0.3">
      <c r="B79" s="285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31704453.987192128</v>
      </c>
      <c r="L79" s="102">
        <v>1.7999999999999999E-2</v>
      </c>
      <c r="M79" s="38">
        <v>0</v>
      </c>
      <c r="N79" s="115">
        <f t="shared" si="4"/>
        <v>1684579.3865139624</v>
      </c>
      <c r="O79" s="25">
        <v>1.7999999999999999E-2</v>
      </c>
      <c r="P79" s="190">
        <f t="shared" si="2"/>
        <v>1684579.3865139624</v>
      </c>
      <c r="Q79" s="150">
        <f t="shared" si="3"/>
        <v>33389033.373706091</v>
      </c>
      <c r="R79" s="101">
        <f t="shared" si="5"/>
        <v>210000000</v>
      </c>
      <c r="S79" s="101">
        <f t="shared" si="6"/>
        <v>83389033.373706087</v>
      </c>
      <c r="T79" s="87"/>
    </row>
    <row r="80" spans="1:20" s="18" customFormat="1" x14ac:dyDescent="0.3">
      <c r="B80" s="285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32885934.158961587</v>
      </c>
      <c r="L80" s="102">
        <v>1.7999999999999999E-2</v>
      </c>
      <c r="M80" s="38">
        <v>0</v>
      </c>
      <c r="N80" s="115">
        <f t="shared" si="4"/>
        <v>1714901.8154712138</v>
      </c>
      <c r="O80" s="25">
        <v>1.7999999999999999E-2</v>
      </c>
      <c r="P80" s="190">
        <f t="shared" si="2"/>
        <v>1714901.8154712138</v>
      </c>
      <c r="Q80" s="150">
        <f t="shared" si="3"/>
        <v>34600835.974432804</v>
      </c>
      <c r="R80" s="101">
        <f t="shared" si="5"/>
        <v>210000000</v>
      </c>
      <c r="S80" s="101">
        <f t="shared" si="6"/>
        <v>84600835.974432796</v>
      </c>
      <c r="T80" s="87"/>
    </row>
    <row r="81" spans="1:20" s="18" customFormat="1" x14ac:dyDescent="0.3">
      <c r="B81" s="285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34088680.973822892</v>
      </c>
      <c r="L81" s="102">
        <v>1.7999999999999999E-2</v>
      </c>
      <c r="M81" s="38">
        <v>0</v>
      </c>
      <c r="N81" s="115">
        <f t="shared" si="4"/>
        <v>1745770.0481496956</v>
      </c>
      <c r="O81" s="25">
        <v>1.7999999999999999E-2</v>
      </c>
      <c r="P81" s="190">
        <f t="shared" si="2"/>
        <v>1745770.0481496956</v>
      </c>
      <c r="Q81" s="150">
        <f t="shared" si="3"/>
        <v>35834451.021972589</v>
      </c>
      <c r="R81" s="101">
        <f t="shared" si="5"/>
        <v>210000000</v>
      </c>
      <c r="S81" s="101">
        <f t="shared" si="6"/>
        <v>85834451.021972597</v>
      </c>
      <c r="T81" s="87"/>
    </row>
    <row r="82" spans="1:20" s="18" customFormat="1" x14ac:dyDescent="0.3">
      <c r="B82" s="285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35313077.231351703</v>
      </c>
      <c r="L82" s="102">
        <v>1.7999999999999999E-2</v>
      </c>
      <c r="M82" s="38">
        <v>0</v>
      </c>
      <c r="N82" s="115">
        <f t="shared" si="4"/>
        <v>1777193.9090163901</v>
      </c>
      <c r="O82" s="25">
        <v>1.7999999999999999E-2</v>
      </c>
      <c r="P82" s="190">
        <f t="shared" si="2"/>
        <v>1777193.9090163901</v>
      </c>
      <c r="Q82" s="150">
        <f t="shared" si="3"/>
        <v>37090271.140368097</v>
      </c>
      <c r="R82" s="101">
        <f t="shared" si="5"/>
        <v>210000000</v>
      </c>
      <c r="S82" s="101">
        <f t="shared" si="6"/>
        <v>87090271.140368104</v>
      </c>
      <c r="T82" s="87"/>
    </row>
    <row r="83" spans="1:20" s="18" customFormat="1" x14ac:dyDescent="0.3">
      <c r="B83" s="285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36559512.621516034</v>
      </c>
      <c r="L83" s="102">
        <v>1.7999999999999999E-2</v>
      </c>
      <c r="M83" s="38">
        <v>0</v>
      </c>
      <c r="N83" s="115">
        <f t="shared" si="4"/>
        <v>1809183.399378685</v>
      </c>
      <c r="O83" s="25">
        <v>1.7999999999999999E-2</v>
      </c>
      <c r="P83" s="190">
        <f t="shared" si="2"/>
        <v>1809183.399378685</v>
      </c>
      <c r="Q83" s="150">
        <f t="shared" si="3"/>
        <v>38368696.020894721</v>
      </c>
      <c r="R83" s="101">
        <f t="shared" si="5"/>
        <v>210000000</v>
      </c>
      <c r="S83" s="101">
        <f t="shared" si="6"/>
        <v>88368696.020894721</v>
      </c>
      <c r="T83" s="87"/>
    </row>
    <row r="84" spans="1:20" s="18" customFormat="1" x14ac:dyDescent="0.3">
      <c r="B84" s="285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37828383.848703325</v>
      </c>
      <c r="L84" s="102">
        <v>1.7999999999999999E-2</v>
      </c>
      <c r="M84" s="38">
        <v>0</v>
      </c>
      <c r="N84" s="115">
        <f t="shared" si="4"/>
        <v>1841748.7005675014</v>
      </c>
      <c r="O84" s="25">
        <v>1.7999999999999999E-2</v>
      </c>
      <c r="P84" s="190">
        <f t="shared" si="2"/>
        <v>1841748.7005675014</v>
      </c>
      <c r="Q84" s="150">
        <f t="shared" si="3"/>
        <v>39670132.549270824</v>
      </c>
      <c r="R84" s="101">
        <f t="shared" si="5"/>
        <v>210000000</v>
      </c>
      <c r="S84" s="101">
        <f t="shared" si="6"/>
        <v>89670132.549270824</v>
      </c>
      <c r="T84" s="87"/>
    </row>
    <row r="85" spans="1:20" s="18" customFormat="1" x14ac:dyDescent="0.3">
      <c r="B85" s="285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39120094.757979982</v>
      </c>
      <c r="L85" s="102">
        <v>1.7999999999999999E-2</v>
      </c>
      <c r="M85" s="38">
        <v>0</v>
      </c>
      <c r="N85" s="115">
        <f t="shared" si="4"/>
        <v>1874900.1771777163</v>
      </c>
      <c r="O85" s="25">
        <v>1.7999999999999999E-2</v>
      </c>
      <c r="P85" s="190">
        <f t="shared" si="2"/>
        <v>1874900.1771777163</v>
      </c>
      <c r="Q85" s="150">
        <f t="shared" si="3"/>
        <v>40994994.935157701</v>
      </c>
      <c r="R85" s="101">
        <f t="shared" si="5"/>
        <v>210000000</v>
      </c>
      <c r="S85" s="101">
        <f t="shared" si="6"/>
        <v>90994994.935157701</v>
      </c>
      <c r="T85" s="87"/>
    </row>
    <row r="86" spans="1:20" s="18" customFormat="1" ht="17.25" thickBot="1" x14ac:dyDescent="0.35">
      <c r="B86" s="285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40435056.463623621</v>
      </c>
      <c r="L86" s="102">
        <v>1.7999999999999999E-2</v>
      </c>
      <c r="M86" s="38">
        <v>0</v>
      </c>
      <c r="N86" s="115">
        <f t="shared" si="4"/>
        <v>1908648.3803669151</v>
      </c>
      <c r="O86" s="83">
        <v>1.7999999999999999E-2</v>
      </c>
      <c r="P86" s="190">
        <f t="shared" ref="P86:P147" si="9" xml:space="preserve"> M86 + N86</f>
        <v>1908648.3803669151</v>
      </c>
      <c r="Q86" s="150">
        <f t="shared" ref="Q86:Q147" si="10" xml:space="preserve"> K86 + P86</f>
        <v>42343704.843990535</v>
      </c>
      <c r="R86" s="101">
        <f t="shared" si="5"/>
        <v>210000000</v>
      </c>
      <c r="S86" s="101">
        <f t="shared" si="6"/>
        <v>92343704.843990535</v>
      </c>
      <c r="T86" s="87"/>
    </row>
    <row r="87" spans="1:20" s="94" customFormat="1" ht="17.25" thickBot="1" x14ac:dyDescent="0.35">
      <c r="B87" s="285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41773687.479968846</v>
      </c>
      <c r="L87" s="92">
        <v>1.7999999999999999E-2</v>
      </c>
      <c r="M87" s="38">
        <v>0</v>
      </c>
      <c r="N87" s="115">
        <f t="shared" si="4"/>
        <v>1943004.0512135196</v>
      </c>
      <c r="O87" s="93">
        <v>1.7999999999999999E-2</v>
      </c>
      <c r="P87" s="190">
        <f t="shared" si="9"/>
        <v>1943004.0512135196</v>
      </c>
      <c r="Q87" s="150">
        <f t="shared" si="10"/>
        <v>43716691.531182364</v>
      </c>
      <c r="R87" s="101">
        <f t="shared" si="5"/>
        <v>210000000</v>
      </c>
      <c r="S87" s="101">
        <f t="shared" si="6"/>
        <v>93716691.531182364</v>
      </c>
      <c r="T87" s="107"/>
    </row>
    <row r="88" spans="1:20" s="18" customFormat="1" x14ac:dyDescent="0.3">
      <c r="A88" s="18">
        <v>8</v>
      </c>
      <c r="B88" s="285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43136413.854608282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1950776.0674183737</v>
      </c>
      <c r="O88" s="82">
        <v>4.0000000000000001E-3</v>
      </c>
      <c r="P88" s="190">
        <f t="shared" si="9"/>
        <v>1950776.0674183737</v>
      </c>
      <c r="Q88" s="150">
        <f t="shared" si="10"/>
        <v>45087189.922026657</v>
      </c>
      <c r="R88" s="101">
        <f t="shared" si="5"/>
        <v>210000000</v>
      </c>
      <c r="S88" s="101">
        <f t="shared" si="6"/>
        <v>95087189.922026664</v>
      </c>
      <c r="T88" s="87"/>
    </row>
    <row r="89" spans="1:20" s="18" customFormat="1" x14ac:dyDescent="0.3">
      <c r="B89" s="285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44523669.303991228</v>
      </c>
      <c r="L89" s="102">
        <v>1.7999999999999999E-2</v>
      </c>
      <c r="M89" s="38">
        <v>0</v>
      </c>
      <c r="N89" s="115">
        <f t="shared" si="11"/>
        <v>1985890.0366319043</v>
      </c>
      <c r="O89" s="25">
        <v>1.7999999999999999E-2</v>
      </c>
      <c r="P89" s="190">
        <f t="shared" si="9"/>
        <v>1985890.0366319043</v>
      </c>
      <c r="Q89" s="150">
        <f t="shared" si="10"/>
        <v>46509559.340623133</v>
      </c>
      <c r="R89" s="101">
        <f t="shared" si="5"/>
        <v>210000000</v>
      </c>
      <c r="S89" s="101">
        <f t="shared" si="6"/>
        <v>96509559.34062314</v>
      </c>
      <c r="T89" s="87"/>
    </row>
    <row r="90" spans="1:20" s="18" customFormat="1" x14ac:dyDescent="0.3">
      <c r="B90" s="285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45935895.351463072</v>
      </c>
      <c r="L90" s="102">
        <v>1.7999999999999999E-2</v>
      </c>
      <c r="M90" s="38">
        <v>0</v>
      </c>
      <c r="N90" s="115">
        <f t="shared" si="11"/>
        <v>2021636.0572912786</v>
      </c>
      <c r="O90" s="25">
        <v>1.7999999999999999E-2</v>
      </c>
      <c r="P90" s="190">
        <f t="shared" si="9"/>
        <v>2021636.0572912786</v>
      </c>
      <c r="Q90" s="150">
        <f t="shared" si="10"/>
        <v>47957531.408754349</v>
      </c>
      <c r="R90" s="101">
        <f t="shared" si="5"/>
        <v>210000000</v>
      </c>
      <c r="S90" s="101">
        <f t="shared" si="6"/>
        <v>97957531.408754349</v>
      </c>
      <c r="T90" s="87"/>
    </row>
    <row r="91" spans="1:20" s="18" customFormat="1" x14ac:dyDescent="0.3">
      <c r="B91" s="285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47373541.467789404</v>
      </c>
      <c r="L91" s="102">
        <v>1.7999999999999999E-2</v>
      </c>
      <c r="M91" s="38">
        <v>0</v>
      </c>
      <c r="N91" s="115">
        <f t="shared" si="11"/>
        <v>2058025.5063225217</v>
      </c>
      <c r="O91" s="25">
        <v>1.7999999999999999E-2</v>
      </c>
      <c r="P91" s="190">
        <f t="shared" si="9"/>
        <v>2058025.5063225217</v>
      </c>
      <c r="Q91" s="150">
        <f t="shared" si="10"/>
        <v>49431566.97411193</v>
      </c>
      <c r="R91" s="101">
        <f t="shared" ref="R91:R147" si="12" xml:space="preserve"> H91 + I91</f>
        <v>210000000</v>
      </c>
      <c r="S91" s="101">
        <f t="shared" ref="S91:S147" si="13" xml:space="preserve"> J91 + Q91</f>
        <v>99431566.97411193</v>
      </c>
      <c r="T91" s="87"/>
    </row>
    <row r="92" spans="1:20" s="18" customFormat="1" x14ac:dyDescent="0.3">
      <c r="B92" s="285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48837065.214209616</v>
      </c>
      <c r="L92" s="102">
        <v>1.7999999999999999E-2</v>
      </c>
      <c r="M92" s="38">
        <v>0</v>
      </c>
      <c r="N92" s="115">
        <f t="shared" si="11"/>
        <v>2095069.965436327</v>
      </c>
      <c r="O92" s="25">
        <v>1.7999999999999999E-2</v>
      </c>
      <c r="P92" s="190">
        <f t="shared" si="9"/>
        <v>2095069.965436327</v>
      </c>
      <c r="Q92" s="150">
        <f t="shared" si="10"/>
        <v>50932135.179645941</v>
      </c>
      <c r="R92" s="101">
        <f t="shared" si="12"/>
        <v>210000000</v>
      </c>
      <c r="S92" s="101">
        <f t="shared" si="13"/>
        <v>100932135.17964594</v>
      </c>
      <c r="T92" s="87"/>
    </row>
    <row r="93" spans="1:20" s="18" customFormat="1" x14ac:dyDescent="0.3">
      <c r="B93" s="285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50326932.38806539</v>
      </c>
      <c r="L93" s="102">
        <v>1.7999999999999999E-2</v>
      </c>
      <c r="M93" s="38">
        <v>0</v>
      </c>
      <c r="N93" s="115">
        <f t="shared" si="11"/>
        <v>2132781.2248141808</v>
      </c>
      <c r="O93" s="25">
        <v>1.7999999999999999E-2</v>
      </c>
      <c r="P93" s="190">
        <f t="shared" si="9"/>
        <v>2132781.2248141808</v>
      </c>
      <c r="Q93" s="150">
        <f t="shared" si="10"/>
        <v>52459713.612879574</v>
      </c>
      <c r="R93" s="101">
        <f t="shared" si="12"/>
        <v>210000000</v>
      </c>
      <c r="S93" s="101">
        <f t="shared" si="13"/>
        <v>102459713.61287957</v>
      </c>
      <c r="T93" s="87"/>
    </row>
    <row r="94" spans="1:20" s="18" customFormat="1" x14ac:dyDescent="0.3">
      <c r="B94" s="285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51843617.171050571</v>
      </c>
      <c r="L94" s="102">
        <v>1.7999999999999999E-2</v>
      </c>
      <c r="M94" s="38">
        <v>0</v>
      </c>
      <c r="N94" s="115">
        <f t="shared" si="11"/>
        <v>2171171.2868608362</v>
      </c>
      <c r="O94" s="25">
        <v>1.7999999999999999E-2</v>
      </c>
      <c r="P94" s="190">
        <f t="shared" si="9"/>
        <v>2171171.2868608362</v>
      </c>
      <c r="Q94" s="150">
        <f t="shared" si="10"/>
        <v>54014788.457911409</v>
      </c>
      <c r="R94" s="101">
        <f t="shared" si="12"/>
        <v>210000000</v>
      </c>
      <c r="S94" s="101">
        <f t="shared" si="13"/>
        <v>104014788.4579114</v>
      </c>
      <c r="T94" s="87"/>
    </row>
    <row r="95" spans="1:20" s="18" customFormat="1" x14ac:dyDescent="0.3">
      <c r="B95" s="285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53387602.280129477</v>
      </c>
      <c r="L95" s="102">
        <v>1.7999999999999999E-2</v>
      </c>
      <c r="M95" s="38">
        <v>0</v>
      </c>
      <c r="N95" s="115">
        <f t="shared" si="11"/>
        <v>2210252.3700243314</v>
      </c>
      <c r="O95" s="25">
        <v>1.7999999999999999E-2</v>
      </c>
      <c r="P95" s="190">
        <f t="shared" si="9"/>
        <v>2210252.3700243314</v>
      </c>
      <c r="Q95" s="150">
        <f t="shared" si="10"/>
        <v>55597854.650153808</v>
      </c>
      <c r="R95" s="101">
        <f t="shared" si="12"/>
        <v>210000000</v>
      </c>
      <c r="S95" s="101">
        <f t="shared" si="13"/>
        <v>105597854.65015382</v>
      </c>
      <c r="T95" s="87"/>
    </row>
    <row r="96" spans="1:20" s="18" customFormat="1" x14ac:dyDescent="0.3">
      <c r="B96" s="285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54959379.12117181</v>
      </c>
      <c r="L96" s="102">
        <v>1.7999999999999999E-2</v>
      </c>
      <c r="M96" s="38">
        <v>0</v>
      </c>
      <c r="N96" s="115">
        <f t="shared" si="11"/>
        <v>2250036.9126847694</v>
      </c>
      <c r="O96" s="25">
        <v>1.7999999999999999E-2</v>
      </c>
      <c r="P96" s="190">
        <f t="shared" si="9"/>
        <v>2250036.9126847694</v>
      </c>
      <c r="Q96" s="150">
        <f t="shared" si="10"/>
        <v>57209416.033856578</v>
      </c>
      <c r="R96" s="101">
        <f t="shared" si="12"/>
        <v>210000000</v>
      </c>
      <c r="S96" s="101">
        <f t="shared" si="13"/>
        <v>107209416.03385657</v>
      </c>
      <c r="T96" s="87"/>
    </row>
    <row r="97" spans="1:20" s="18" customFormat="1" x14ac:dyDescent="0.3">
      <c r="B97" s="285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56559447.945352904</v>
      </c>
      <c r="L97" s="102">
        <v>1.7999999999999999E-2</v>
      </c>
      <c r="M97" s="38">
        <v>0</v>
      </c>
      <c r="N97" s="115">
        <f t="shared" si="11"/>
        <v>2290537.5771130952</v>
      </c>
      <c r="O97" s="25">
        <v>1.7999999999999999E-2</v>
      </c>
      <c r="P97" s="190">
        <f t="shared" si="9"/>
        <v>2290537.5771130952</v>
      </c>
      <c r="Q97" s="150">
        <f t="shared" si="10"/>
        <v>58849985.522465996</v>
      </c>
      <c r="R97" s="101">
        <f t="shared" si="12"/>
        <v>210000000</v>
      </c>
      <c r="S97" s="101">
        <f t="shared" si="13"/>
        <v>108849985.522466</v>
      </c>
      <c r="T97" s="87"/>
    </row>
    <row r="98" spans="1:20" s="18" customFormat="1" ht="17.25" thickBot="1" x14ac:dyDescent="0.35">
      <c r="B98" s="285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58188318.00836926</v>
      </c>
      <c r="L98" s="102">
        <v>1.7999999999999999E-2</v>
      </c>
      <c r="M98" s="38">
        <v>0</v>
      </c>
      <c r="N98" s="115">
        <f t="shared" si="11"/>
        <v>2331767.2535011307</v>
      </c>
      <c r="O98" s="83">
        <v>1.7999999999999999E-2</v>
      </c>
      <c r="P98" s="190">
        <f t="shared" si="9"/>
        <v>2331767.2535011307</v>
      </c>
      <c r="Q98" s="150">
        <f t="shared" si="10"/>
        <v>60520085.261870392</v>
      </c>
      <c r="R98" s="101">
        <f t="shared" si="12"/>
        <v>210000000</v>
      </c>
      <c r="S98" s="101">
        <f t="shared" si="13"/>
        <v>110520085.26187038</v>
      </c>
      <c r="T98" s="87"/>
    </row>
    <row r="99" spans="1:20" s="94" customFormat="1" ht="17.25" thickBot="1" x14ac:dyDescent="0.35">
      <c r="B99" s="285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59846507.73251991</v>
      </c>
      <c r="L99" s="92">
        <v>1.7999999999999999E-2</v>
      </c>
      <c r="M99" s="38">
        <v>0</v>
      </c>
      <c r="N99" s="115">
        <f t="shared" si="11"/>
        <v>2373739.0640641511</v>
      </c>
      <c r="O99" s="93">
        <v>1.7999999999999999E-2</v>
      </c>
      <c r="P99" s="190">
        <f t="shared" si="9"/>
        <v>2373739.0640641511</v>
      </c>
      <c r="Q99" s="150">
        <f t="shared" si="10"/>
        <v>62220246.796584062</v>
      </c>
      <c r="R99" s="101">
        <f t="shared" si="12"/>
        <v>210000000</v>
      </c>
      <c r="S99" s="101">
        <f t="shared" si="13"/>
        <v>112220246.79658407</v>
      </c>
      <c r="T99" s="107"/>
    </row>
    <row r="100" spans="1:20" s="18" customFormat="1" x14ac:dyDescent="0.3">
      <c r="A100" s="18">
        <v>9</v>
      </c>
      <c r="B100" s="285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61534544.871705271</v>
      </c>
      <c r="L100" s="102">
        <v>1.7999999999999999E-2</v>
      </c>
      <c r="M100" s="38">
        <v>0</v>
      </c>
      <c r="N100" s="115">
        <f t="shared" si="11"/>
        <v>2383234.0203204076</v>
      </c>
      <c r="O100" s="82">
        <v>4.0000000000000001E-3</v>
      </c>
      <c r="P100" s="190">
        <f t="shared" si="9"/>
        <v>2383234.0203204076</v>
      </c>
      <c r="Q100" s="150">
        <f t="shared" si="10"/>
        <v>63917778.892025679</v>
      </c>
      <c r="R100" s="101">
        <f t="shared" si="12"/>
        <v>210000000</v>
      </c>
      <c r="S100" s="101">
        <f t="shared" si="13"/>
        <v>113917778.89202568</v>
      </c>
      <c r="T100" s="87"/>
    </row>
    <row r="101" spans="1:20" s="18" customFormat="1" x14ac:dyDescent="0.3">
      <c r="B101" s="285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63252966.679395966</v>
      </c>
      <c r="L101" s="102">
        <v>1.7999999999999999E-2</v>
      </c>
      <c r="M101" s="38">
        <v>0</v>
      </c>
      <c r="N101" s="115">
        <f t="shared" si="11"/>
        <v>2426132.232686175</v>
      </c>
      <c r="O101" s="25">
        <v>1.7999999999999999E-2</v>
      </c>
      <c r="P101" s="190">
        <f t="shared" si="9"/>
        <v>2426132.232686175</v>
      </c>
      <c r="Q101" s="150">
        <f t="shared" si="10"/>
        <v>65679098.912082143</v>
      </c>
      <c r="R101" s="101">
        <f t="shared" si="12"/>
        <v>210000000</v>
      </c>
      <c r="S101" s="101">
        <f t="shared" si="13"/>
        <v>115679098.91208214</v>
      </c>
      <c r="T101" s="87"/>
    </row>
    <row r="102" spans="1:20" s="18" customFormat="1" x14ac:dyDescent="0.3">
      <c r="B102" s="285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65002320.079625092</v>
      </c>
      <c r="L102" s="102">
        <v>1.7999999999999999E-2</v>
      </c>
      <c r="M102" s="38">
        <v>0</v>
      </c>
      <c r="N102" s="115">
        <f t="shared" si="11"/>
        <v>2469802.6128745261</v>
      </c>
      <c r="O102" s="25">
        <v>1.7999999999999999E-2</v>
      </c>
      <c r="P102" s="190">
        <f t="shared" si="9"/>
        <v>2469802.6128745261</v>
      </c>
      <c r="Q102" s="150">
        <f t="shared" si="10"/>
        <v>67472122.692499623</v>
      </c>
      <c r="R102" s="101">
        <f t="shared" si="12"/>
        <v>210000000</v>
      </c>
      <c r="S102" s="101">
        <f t="shared" si="13"/>
        <v>117472122.69249962</v>
      </c>
      <c r="T102" s="87"/>
    </row>
    <row r="103" spans="1:20" s="18" customFormat="1" x14ac:dyDescent="0.3">
      <c r="B103" s="285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66783161.841058344</v>
      </c>
      <c r="L103" s="102">
        <v>1.7999999999999999E-2</v>
      </c>
      <c r="M103" s="38">
        <v>0</v>
      </c>
      <c r="N103" s="115">
        <f t="shared" si="11"/>
        <v>2514259.0599062676</v>
      </c>
      <c r="O103" s="25">
        <v>1.7999999999999999E-2</v>
      </c>
      <c r="P103" s="190">
        <f t="shared" si="9"/>
        <v>2514259.0599062676</v>
      </c>
      <c r="Q103" s="150">
        <f t="shared" si="10"/>
        <v>69297420.900964618</v>
      </c>
      <c r="R103" s="101">
        <f t="shared" si="12"/>
        <v>210000000</v>
      </c>
      <c r="S103" s="101">
        <f t="shared" si="13"/>
        <v>119297420.90096462</v>
      </c>
      <c r="T103" s="87"/>
    </row>
    <row r="104" spans="1:20" s="18" customFormat="1" x14ac:dyDescent="0.3">
      <c r="B104" s="285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68596058.754197389</v>
      </c>
      <c r="L104" s="102">
        <v>1.7999999999999999E-2</v>
      </c>
      <c r="M104" s="38">
        <v>0</v>
      </c>
      <c r="N104" s="115">
        <f t="shared" si="11"/>
        <v>2559515.7229845803</v>
      </c>
      <c r="O104" s="25">
        <v>1.7999999999999999E-2</v>
      </c>
      <c r="P104" s="190">
        <f t="shared" si="9"/>
        <v>2559515.7229845803</v>
      </c>
      <c r="Q104" s="150">
        <f t="shared" si="10"/>
        <v>71155574.477181971</v>
      </c>
      <c r="R104" s="101">
        <f t="shared" si="12"/>
        <v>210000000</v>
      </c>
      <c r="S104" s="101">
        <f t="shared" si="13"/>
        <v>121155574.47718197</v>
      </c>
      <c r="T104" s="87"/>
    </row>
    <row r="105" spans="1:20" s="18" customFormat="1" x14ac:dyDescent="0.3">
      <c r="B105" s="285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70441587.811772943</v>
      </c>
      <c r="L105" s="102">
        <v>1.7999999999999999E-2</v>
      </c>
      <c r="M105" s="38">
        <v>0</v>
      </c>
      <c r="N105" s="115">
        <f t="shared" si="11"/>
        <v>2605587.0059983027</v>
      </c>
      <c r="O105" s="25">
        <v>1.7999999999999999E-2</v>
      </c>
      <c r="P105" s="190">
        <f t="shared" si="9"/>
        <v>2605587.0059983027</v>
      </c>
      <c r="Q105" s="150">
        <f t="shared" si="10"/>
        <v>73047174.817771241</v>
      </c>
      <c r="R105" s="101">
        <f t="shared" si="12"/>
        <v>210000000</v>
      </c>
      <c r="S105" s="101">
        <f t="shared" si="13"/>
        <v>123047174.81777124</v>
      </c>
      <c r="T105" s="87"/>
    </row>
    <row r="106" spans="1:20" s="18" customFormat="1" x14ac:dyDescent="0.3">
      <c r="B106" s="285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72320336.392384857</v>
      </c>
      <c r="L106" s="102">
        <v>1.7999999999999999E-2</v>
      </c>
      <c r="M106" s="38">
        <v>0</v>
      </c>
      <c r="N106" s="115">
        <f t="shared" si="11"/>
        <v>2652487.572106272</v>
      </c>
      <c r="O106" s="25">
        <v>1.7999999999999999E-2</v>
      </c>
      <c r="P106" s="190">
        <f t="shared" si="9"/>
        <v>2652487.572106272</v>
      </c>
      <c r="Q106" s="150">
        <f t="shared" si="10"/>
        <v>74972823.964491129</v>
      </c>
      <c r="R106" s="101">
        <f t="shared" si="12"/>
        <v>210000000</v>
      </c>
      <c r="S106" s="101">
        <f t="shared" si="13"/>
        <v>124972823.96449113</v>
      </c>
      <c r="T106" s="87"/>
    </row>
    <row r="107" spans="1:20" s="18" customFormat="1" x14ac:dyDescent="0.3">
      <c r="B107" s="285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74232902.447447777</v>
      </c>
      <c r="L107" s="102">
        <v>1.7999999999999999E-2</v>
      </c>
      <c r="M107" s="38">
        <v>0</v>
      </c>
      <c r="N107" s="115">
        <f t="shared" si="11"/>
        <v>2700232.3484041849</v>
      </c>
      <c r="O107" s="25">
        <v>1.7999999999999999E-2</v>
      </c>
      <c r="P107" s="190">
        <f t="shared" si="9"/>
        <v>2700232.3484041849</v>
      </c>
      <c r="Q107" s="150">
        <f t="shared" si="10"/>
        <v>76933134.795851961</v>
      </c>
      <c r="R107" s="101">
        <f t="shared" si="12"/>
        <v>210000000</v>
      </c>
      <c r="S107" s="101">
        <f t="shared" si="13"/>
        <v>126933134.79585196</v>
      </c>
      <c r="T107" s="87"/>
    </row>
    <row r="108" spans="1:20" s="18" customFormat="1" x14ac:dyDescent="0.3">
      <c r="B108" s="285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76179894.691501841</v>
      </c>
      <c r="L108" s="102">
        <v>1.7999999999999999E-2</v>
      </c>
      <c r="M108" s="38">
        <v>0</v>
      </c>
      <c r="N108" s="115">
        <f t="shared" si="11"/>
        <v>2748836.5306754601</v>
      </c>
      <c r="O108" s="25">
        <v>1.7999999999999999E-2</v>
      </c>
      <c r="P108" s="190">
        <f t="shared" si="9"/>
        <v>2748836.5306754601</v>
      </c>
      <c r="Q108" s="150">
        <f t="shared" si="10"/>
        <v>78928731.222177297</v>
      </c>
      <c r="R108" s="101">
        <f t="shared" si="12"/>
        <v>210000000</v>
      </c>
      <c r="S108" s="101">
        <f t="shared" si="13"/>
        <v>128928731.2221773</v>
      </c>
      <c r="T108" s="87"/>
    </row>
    <row r="109" spans="1:20" s="18" customFormat="1" x14ac:dyDescent="0.3">
      <c r="B109" s="285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78161932.795948878</v>
      </c>
      <c r="L109" s="102">
        <v>1.7999999999999999E-2</v>
      </c>
      <c r="M109" s="38">
        <v>0</v>
      </c>
      <c r="N109" s="115">
        <f t="shared" si="11"/>
        <v>2798315.5882276185</v>
      </c>
      <c r="O109" s="25">
        <v>1.7999999999999999E-2</v>
      </c>
      <c r="P109" s="190">
        <f t="shared" si="9"/>
        <v>2798315.5882276185</v>
      </c>
      <c r="Q109" s="150">
        <f t="shared" si="10"/>
        <v>80960248.384176493</v>
      </c>
      <c r="R109" s="101">
        <f t="shared" si="12"/>
        <v>210000000</v>
      </c>
      <c r="S109" s="101">
        <f t="shared" si="13"/>
        <v>130960248.38417649</v>
      </c>
      <c r="T109" s="87"/>
    </row>
    <row r="110" spans="1:20" s="18" customFormat="1" ht="17.25" thickBot="1" x14ac:dyDescent="0.35">
      <c r="B110" s="285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80179647.586275965</v>
      </c>
      <c r="L110" s="102">
        <v>1.7999999999999999E-2</v>
      </c>
      <c r="M110" s="38">
        <v>0</v>
      </c>
      <c r="N110" s="115">
        <f t="shared" si="11"/>
        <v>2848685.2688157158</v>
      </c>
      <c r="O110" s="83">
        <v>1.7999999999999999E-2</v>
      </c>
      <c r="P110" s="190">
        <f t="shared" si="9"/>
        <v>2848685.2688157158</v>
      </c>
      <c r="Q110" s="150">
        <f t="shared" si="10"/>
        <v>83028332.855091676</v>
      </c>
      <c r="R110" s="101">
        <f t="shared" si="12"/>
        <v>210000000</v>
      </c>
      <c r="S110" s="101">
        <f t="shared" si="13"/>
        <v>133028332.85509168</v>
      </c>
      <c r="T110" s="87"/>
    </row>
    <row r="111" spans="1:20" s="94" customFormat="1" ht="17.25" thickBot="1" x14ac:dyDescent="0.35">
      <c r="B111" s="285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82233681.242828935</v>
      </c>
      <c r="L111" s="92">
        <v>1.7999999999999999E-2</v>
      </c>
      <c r="M111" s="38">
        <v>0</v>
      </c>
      <c r="N111" s="115">
        <f t="shared" si="11"/>
        <v>2899961.6036543986</v>
      </c>
      <c r="O111" s="93">
        <v>1.7999999999999999E-2</v>
      </c>
      <c r="P111" s="190">
        <f t="shared" si="9"/>
        <v>2899961.6036543986</v>
      </c>
      <c r="Q111" s="150">
        <f t="shared" si="10"/>
        <v>85133642.846483335</v>
      </c>
      <c r="R111" s="101">
        <f t="shared" si="12"/>
        <v>210000000</v>
      </c>
      <c r="S111" s="101">
        <f t="shared" si="13"/>
        <v>135133642.84648335</v>
      </c>
      <c r="T111" s="107"/>
    </row>
    <row r="112" spans="1:20" s="18" customFormat="1" x14ac:dyDescent="0.3">
      <c r="A112" s="18">
        <v>10</v>
      </c>
      <c r="B112" s="285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84324687.50519985</v>
      </c>
      <c r="L112" s="102">
        <v>1.7999999999999999E-2</v>
      </c>
      <c r="M112" s="38">
        <v>0</v>
      </c>
      <c r="N112" s="115">
        <f t="shared" si="11"/>
        <v>2911561.4500690163</v>
      </c>
      <c r="O112" s="82">
        <v>4.0000000000000001E-3</v>
      </c>
      <c r="P112" s="190">
        <f t="shared" si="9"/>
        <v>2911561.4500690163</v>
      </c>
      <c r="Q112" s="150">
        <f t="shared" si="10"/>
        <v>87236248.95526886</v>
      </c>
      <c r="R112" s="101">
        <f t="shared" si="12"/>
        <v>210000000</v>
      </c>
      <c r="S112" s="101">
        <f t="shared" si="13"/>
        <v>137236248.95526886</v>
      </c>
      <c r="T112" s="87"/>
    </row>
    <row r="113" spans="1:20" s="18" customFormat="1" x14ac:dyDescent="0.3">
      <c r="B113" s="285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86453331.880293444</v>
      </c>
      <c r="L113" s="102">
        <v>1.7999999999999999E-2</v>
      </c>
      <c r="M113" s="38">
        <v>0</v>
      </c>
      <c r="N113" s="115">
        <f t="shared" si="11"/>
        <v>2963969.5561702587</v>
      </c>
      <c r="O113" s="25">
        <v>1.7999999999999999E-2</v>
      </c>
      <c r="P113" s="190">
        <f t="shared" si="9"/>
        <v>2963969.5561702587</v>
      </c>
      <c r="Q113" s="150">
        <f t="shared" si="10"/>
        <v>89417301.436463699</v>
      </c>
      <c r="R113" s="101">
        <f t="shared" si="12"/>
        <v>210000000</v>
      </c>
      <c r="S113" s="101">
        <f t="shared" si="13"/>
        <v>139417301.43646371</v>
      </c>
      <c r="T113" s="87"/>
    </row>
    <row r="114" spans="1:20" s="18" customFormat="1" x14ac:dyDescent="0.3">
      <c r="B114" s="285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88620291.854138732</v>
      </c>
      <c r="L114" s="102">
        <v>1.7999999999999999E-2</v>
      </c>
      <c r="M114" s="38">
        <v>0</v>
      </c>
      <c r="N114" s="115">
        <f t="shared" si="11"/>
        <v>3017321.0081813233</v>
      </c>
      <c r="O114" s="25">
        <v>1.7999999999999999E-2</v>
      </c>
      <c r="P114" s="190">
        <f t="shared" si="9"/>
        <v>3017321.0081813233</v>
      </c>
      <c r="Q114" s="150">
        <f t="shared" si="10"/>
        <v>91637612.862320051</v>
      </c>
      <c r="R114" s="101">
        <f t="shared" si="12"/>
        <v>210000000</v>
      </c>
      <c r="S114" s="101">
        <f t="shared" si="13"/>
        <v>141637612.86232007</v>
      </c>
      <c r="T114" s="87"/>
    </row>
    <row r="115" spans="1:20" s="18" customFormat="1" x14ac:dyDescent="0.3">
      <c r="B115" s="285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90826257.107513234</v>
      </c>
      <c r="L115" s="102">
        <v>1.7999999999999999E-2</v>
      </c>
      <c r="M115" s="38">
        <v>0</v>
      </c>
      <c r="N115" s="115">
        <f t="shared" si="11"/>
        <v>3071632.7863285872</v>
      </c>
      <c r="O115" s="25">
        <v>1.7999999999999999E-2</v>
      </c>
      <c r="P115" s="190">
        <f t="shared" si="9"/>
        <v>3071632.7863285872</v>
      </c>
      <c r="Q115" s="150">
        <f t="shared" si="10"/>
        <v>93897889.893841818</v>
      </c>
      <c r="R115" s="101">
        <f t="shared" si="12"/>
        <v>210000000</v>
      </c>
      <c r="S115" s="101">
        <f t="shared" si="13"/>
        <v>143897889.8938418</v>
      </c>
      <c r="T115" s="87"/>
    </row>
    <row r="116" spans="1:20" s="18" customFormat="1" x14ac:dyDescent="0.3">
      <c r="B116" s="285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93071929.73544848</v>
      </c>
      <c r="L116" s="102">
        <v>1.7999999999999999E-2</v>
      </c>
      <c r="M116" s="38">
        <v>0</v>
      </c>
      <c r="N116" s="115">
        <f t="shared" si="11"/>
        <v>3126922.1764825019</v>
      </c>
      <c r="O116" s="25">
        <v>1.7999999999999999E-2</v>
      </c>
      <c r="P116" s="190">
        <f t="shared" si="9"/>
        <v>3126922.1764825019</v>
      </c>
      <c r="Q116" s="150">
        <f t="shared" si="10"/>
        <v>96198851.911930978</v>
      </c>
      <c r="R116" s="101">
        <f t="shared" si="12"/>
        <v>210000000</v>
      </c>
      <c r="S116" s="101">
        <f t="shared" si="13"/>
        <v>146198851.91193098</v>
      </c>
      <c r="T116" s="87"/>
    </row>
    <row r="117" spans="1:20" s="18" customFormat="1" x14ac:dyDescent="0.3">
      <c r="B117" s="285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95358024.470686555</v>
      </c>
      <c r="L117" s="102">
        <v>1.7999999999999999E-2</v>
      </c>
      <c r="M117" s="38">
        <v>0</v>
      </c>
      <c r="N117" s="115">
        <f t="shared" si="11"/>
        <v>3183206.7756591868</v>
      </c>
      <c r="O117" s="25">
        <v>1.7999999999999999E-2</v>
      </c>
      <c r="P117" s="190">
        <f t="shared" si="9"/>
        <v>3183206.7756591868</v>
      </c>
      <c r="Q117" s="150">
        <f t="shared" si="10"/>
        <v>98541231.246345744</v>
      </c>
      <c r="R117" s="101">
        <f t="shared" si="12"/>
        <v>210000000</v>
      </c>
      <c r="S117" s="101">
        <f t="shared" si="13"/>
        <v>148541231.24634576</v>
      </c>
      <c r="T117" s="87"/>
    </row>
    <row r="118" spans="1:20" s="18" customFormat="1" x14ac:dyDescent="0.3">
      <c r="B118" s="285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97685268.911158919</v>
      </c>
      <c r="L118" s="102">
        <v>1.7999999999999999E-2</v>
      </c>
      <c r="M118" s="38">
        <v>0</v>
      </c>
      <c r="N118" s="115">
        <f t="shared" si="11"/>
        <v>3240504.497621052</v>
      </c>
      <c r="O118" s="25">
        <v>1.7999999999999999E-2</v>
      </c>
      <c r="P118" s="190">
        <f t="shared" si="9"/>
        <v>3240504.497621052</v>
      </c>
      <c r="Q118" s="150">
        <f t="shared" si="10"/>
        <v>100925773.40877998</v>
      </c>
      <c r="R118" s="101">
        <f t="shared" si="12"/>
        <v>210000000</v>
      </c>
      <c r="S118" s="101">
        <f t="shared" si="13"/>
        <v>150925773.40877998</v>
      </c>
      <c r="T118" s="87"/>
    </row>
    <row r="119" spans="1:20" s="18" customFormat="1" x14ac:dyDescent="0.3">
      <c r="B119" s="285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100054403.75155978</v>
      </c>
      <c r="L119" s="102">
        <v>1.7999999999999999E-2</v>
      </c>
      <c r="M119" s="38">
        <v>0</v>
      </c>
      <c r="N119" s="115">
        <f t="shared" si="11"/>
        <v>3298833.5785782309</v>
      </c>
      <c r="O119" s="25">
        <v>1.7999999999999999E-2</v>
      </c>
      <c r="P119" s="190">
        <f t="shared" si="9"/>
        <v>3298833.5785782309</v>
      </c>
      <c r="Q119" s="150">
        <f t="shared" si="10"/>
        <v>103353237.33013801</v>
      </c>
      <c r="R119" s="101">
        <f t="shared" si="12"/>
        <v>210000000</v>
      </c>
      <c r="S119" s="101">
        <f t="shared" si="13"/>
        <v>153353237.33013803</v>
      </c>
      <c r="T119" s="87"/>
    </row>
    <row r="120" spans="1:20" s="18" customFormat="1" x14ac:dyDescent="0.3">
      <c r="B120" s="285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102466183.01908785</v>
      </c>
      <c r="L120" s="102">
        <v>1.7999999999999999E-2</v>
      </c>
      <c r="M120" s="38">
        <v>0</v>
      </c>
      <c r="N120" s="115">
        <f t="shared" si="11"/>
        <v>3358212.5829926389</v>
      </c>
      <c r="O120" s="25">
        <v>1.7999999999999999E-2</v>
      </c>
      <c r="P120" s="190">
        <f t="shared" si="9"/>
        <v>3358212.5829926389</v>
      </c>
      <c r="Q120" s="150">
        <f t="shared" si="10"/>
        <v>105824395.60208049</v>
      </c>
      <c r="R120" s="101">
        <f t="shared" si="12"/>
        <v>210000000</v>
      </c>
      <c r="S120" s="101">
        <f t="shared" si="13"/>
        <v>155824395.60208049</v>
      </c>
      <c r="T120" s="87"/>
    </row>
    <row r="121" spans="1:20" s="18" customFormat="1" x14ac:dyDescent="0.3">
      <c r="B121" s="285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104921374.31343143</v>
      </c>
      <c r="L121" s="102">
        <v>1.7999999999999999E-2</v>
      </c>
      <c r="M121" s="38">
        <v>0</v>
      </c>
      <c r="N121" s="115">
        <f t="shared" si="11"/>
        <v>3418660.4094865066</v>
      </c>
      <c r="O121" s="25">
        <v>1.7999999999999999E-2</v>
      </c>
      <c r="P121" s="190">
        <f t="shared" si="9"/>
        <v>3418660.4094865066</v>
      </c>
      <c r="Q121" s="150">
        <f t="shared" si="10"/>
        <v>108340034.72291793</v>
      </c>
      <c r="R121" s="101">
        <f t="shared" si="12"/>
        <v>210000000</v>
      </c>
      <c r="S121" s="101">
        <f t="shared" si="13"/>
        <v>158340034.72291791</v>
      </c>
      <c r="T121" s="87"/>
    </row>
    <row r="122" spans="1:20" s="18" customFormat="1" ht="17.25" thickBot="1" x14ac:dyDescent="0.35">
      <c r="B122" s="285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107420759.05107319</v>
      </c>
      <c r="L122" s="102">
        <v>1.7999999999999999E-2</v>
      </c>
      <c r="M122" s="38">
        <v>0</v>
      </c>
      <c r="N122" s="115">
        <f t="shared" si="11"/>
        <v>3480196.2968572639</v>
      </c>
      <c r="O122" s="83">
        <v>1.7999999999999999E-2</v>
      </c>
      <c r="P122" s="190">
        <f t="shared" si="9"/>
        <v>3480196.2968572639</v>
      </c>
      <c r="Q122" s="150">
        <f t="shared" si="10"/>
        <v>110900955.34793046</v>
      </c>
      <c r="R122" s="101">
        <f t="shared" si="12"/>
        <v>210000000</v>
      </c>
      <c r="S122" s="101">
        <f t="shared" si="13"/>
        <v>160900955.34793046</v>
      </c>
      <c r="T122" s="87"/>
    </row>
    <row r="123" spans="1:20" s="94" customFormat="1" ht="17.25" thickBot="1" x14ac:dyDescent="0.35">
      <c r="B123" s="285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109965132.71399251</v>
      </c>
      <c r="L123" s="92">
        <v>1.7999999999999999E-2</v>
      </c>
      <c r="M123" s="38">
        <v>0</v>
      </c>
      <c r="N123" s="115">
        <f t="shared" si="11"/>
        <v>3542839.8302006945</v>
      </c>
      <c r="O123" s="93">
        <v>1.7999999999999999E-2</v>
      </c>
      <c r="P123" s="190">
        <f t="shared" si="9"/>
        <v>3542839.8302006945</v>
      </c>
      <c r="Q123" s="150">
        <f t="shared" si="10"/>
        <v>113507972.54419321</v>
      </c>
      <c r="R123" s="101">
        <f t="shared" si="12"/>
        <v>210000000</v>
      </c>
      <c r="S123" s="101">
        <f t="shared" si="13"/>
        <v>163507972.54419321</v>
      </c>
      <c r="T123" s="107"/>
    </row>
    <row r="124" spans="1:20" s="18" customFormat="1" x14ac:dyDescent="0.3">
      <c r="A124" s="18">
        <v>11</v>
      </c>
      <c r="B124" s="285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112555305.10284437</v>
      </c>
      <c r="L124" s="102">
        <v>1.7999999999999999E-2</v>
      </c>
      <c r="M124" s="38">
        <v>0</v>
      </c>
      <c r="N124" s="115">
        <f t="shared" si="11"/>
        <v>3557011.1895214971</v>
      </c>
      <c r="O124" s="82">
        <v>4.0000000000000001E-3</v>
      </c>
      <c r="P124" s="190">
        <f t="shared" si="9"/>
        <v>3557011.1895214971</v>
      </c>
      <c r="Q124" s="150">
        <f t="shared" si="10"/>
        <v>116112316.29236586</v>
      </c>
      <c r="R124" s="101">
        <f t="shared" si="12"/>
        <v>210000000</v>
      </c>
      <c r="S124" s="101">
        <f t="shared" si="13"/>
        <v>166112316.29236585</v>
      </c>
      <c r="T124" s="87"/>
    </row>
    <row r="125" spans="1:20" s="18" customFormat="1" x14ac:dyDescent="0.3">
      <c r="B125" s="285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115192100.59469557</v>
      </c>
      <c r="L125" s="102">
        <v>1.7999999999999999E-2</v>
      </c>
      <c r="M125" s="38">
        <v>0</v>
      </c>
      <c r="N125" s="115">
        <f t="shared" si="11"/>
        <v>3621037.3909328841</v>
      </c>
      <c r="O125" s="25">
        <v>1.7999999999999999E-2</v>
      </c>
      <c r="P125" s="190">
        <f t="shared" si="9"/>
        <v>3621037.3909328841</v>
      </c>
      <c r="Q125" s="150">
        <f t="shared" si="10"/>
        <v>118813137.98562846</v>
      </c>
      <c r="R125" s="101">
        <f t="shared" si="12"/>
        <v>210000000</v>
      </c>
      <c r="S125" s="101">
        <f t="shared" si="13"/>
        <v>168813137.98562846</v>
      </c>
      <c r="T125" s="87"/>
    </row>
    <row r="126" spans="1:20" s="18" customFormat="1" x14ac:dyDescent="0.3">
      <c r="B126" s="285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117876358.40540008</v>
      </c>
      <c r="L126" s="102">
        <v>1.7999999999999999E-2</v>
      </c>
      <c r="M126" s="38">
        <v>0</v>
      </c>
      <c r="N126" s="115">
        <f t="shared" si="11"/>
        <v>3686216.0639696759</v>
      </c>
      <c r="O126" s="25">
        <v>1.7999999999999999E-2</v>
      </c>
      <c r="P126" s="190">
        <f t="shared" si="9"/>
        <v>3686216.0639696759</v>
      </c>
      <c r="Q126" s="150">
        <f t="shared" si="10"/>
        <v>121562574.46936975</v>
      </c>
      <c r="R126" s="101">
        <f t="shared" si="12"/>
        <v>210000000</v>
      </c>
      <c r="S126" s="101">
        <f t="shared" si="13"/>
        <v>171562574.46936977</v>
      </c>
      <c r="T126" s="87"/>
    </row>
    <row r="127" spans="1:20" s="18" customFormat="1" x14ac:dyDescent="0.3">
      <c r="B127" s="285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120608932.85669729</v>
      </c>
      <c r="L127" s="102">
        <v>1.7999999999999999E-2</v>
      </c>
      <c r="M127" s="38">
        <v>0</v>
      </c>
      <c r="N127" s="115">
        <f t="shared" si="11"/>
        <v>3752567.9531211299</v>
      </c>
      <c r="O127" s="25">
        <v>1.7999999999999999E-2</v>
      </c>
      <c r="P127" s="190">
        <f t="shared" si="9"/>
        <v>3752567.9531211299</v>
      </c>
      <c r="Q127" s="150">
        <f t="shared" si="10"/>
        <v>124361500.80981842</v>
      </c>
      <c r="R127" s="101">
        <f t="shared" si="12"/>
        <v>210000000</v>
      </c>
      <c r="S127" s="101">
        <f t="shared" si="13"/>
        <v>174361500.80981842</v>
      </c>
      <c r="T127" s="87"/>
    </row>
    <row r="128" spans="1:20" s="18" customFormat="1" x14ac:dyDescent="0.3">
      <c r="B128" s="285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123390693.64811784</v>
      </c>
      <c r="L128" s="102">
        <v>1.7999999999999999E-2</v>
      </c>
      <c r="M128" s="38">
        <v>0</v>
      </c>
      <c r="N128" s="115">
        <f t="shared" si="11"/>
        <v>3820114.1762773101</v>
      </c>
      <c r="O128" s="25">
        <v>1.7999999999999999E-2</v>
      </c>
      <c r="P128" s="190">
        <f t="shared" si="9"/>
        <v>3820114.1762773101</v>
      </c>
      <c r="Q128" s="150">
        <f t="shared" si="10"/>
        <v>127210807.82439515</v>
      </c>
      <c r="R128" s="101">
        <f t="shared" si="12"/>
        <v>210000000</v>
      </c>
      <c r="S128" s="101">
        <f t="shared" si="13"/>
        <v>177210807.82439515</v>
      </c>
      <c r="T128" s="87"/>
    </row>
    <row r="129" spans="1:20" s="18" customFormat="1" x14ac:dyDescent="0.3">
      <c r="B129" s="285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126222526.13378397</v>
      </c>
      <c r="L129" s="102">
        <v>1.7999999999999999E-2</v>
      </c>
      <c r="M129" s="38">
        <v>0</v>
      </c>
      <c r="N129" s="115">
        <f t="shared" si="11"/>
        <v>3888876.2314503016</v>
      </c>
      <c r="O129" s="25">
        <v>1.7999999999999999E-2</v>
      </c>
      <c r="P129" s="190">
        <f t="shared" si="9"/>
        <v>3888876.2314503016</v>
      </c>
      <c r="Q129" s="150">
        <f t="shared" si="10"/>
        <v>130111402.36523427</v>
      </c>
      <c r="R129" s="101">
        <f t="shared" si="12"/>
        <v>210000000</v>
      </c>
      <c r="S129" s="101">
        <f t="shared" si="13"/>
        <v>180111402.36523426</v>
      </c>
      <c r="T129" s="87"/>
    </row>
    <row r="130" spans="1:20" s="18" customFormat="1" x14ac:dyDescent="0.3">
      <c r="B130" s="285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129105331.60419208</v>
      </c>
      <c r="L130" s="102">
        <v>1.7999999999999999E-2</v>
      </c>
      <c r="M130" s="38">
        <v>0</v>
      </c>
      <c r="N130" s="115">
        <f t="shared" si="11"/>
        <v>3958876.003616407</v>
      </c>
      <c r="O130" s="25">
        <v>1.7999999999999999E-2</v>
      </c>
      <c r="P130" s="190">
        <f t="shared" si="9"/>
        <v>3958876.003616407</v>
      </c>
      <c r="Q130" s="150">
        <f t="shared" si="10"/>
        <v>133064207.60780849</v>
      </c>
      <c r="R130" s="101">
        <f t="shared" si="12"/>
        <v>210000000</v>
      </c>
      <c r="S130" s="101">
        <f t="shared" si="13"/>
        <v>183064207.60780847</v>
      </c>
      <c r="T130" s="87"/>
    </row>
    <row r="131" spans="1:20" s="18" customFormat="1" x14ac:dyDescent="0.3">
      <c r="B131" s="285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132040027.57306753</v>
      </c>
      <c r="L131" s="102">
        <v>1.7999999999999999E-2</v>
      </c>
      <c r="M131" s="38">
        <v>0</v>
      </c>
      <c r="N131" s="115">
        <f t="shared" si="11"/>
        <v>4030135.7716815025</v>
      </c>
      <c r="O131" s="25">
        <v>1.7999999999999999E-2</v>
      </c>
      <c r="P131" s="190">
        <f t="shared" si="9"/>
        <v>4030135.7716815025</v>
      </c>
      <c r="Q131" s="150">
        <f t="shared" si="10"/>
        <v>136070163.34474903</v>
      </c>
      <c r="R131" s="101">
        <f t="shared" si="12"/>
        <v>210000000</v>
      </c>
      <c r="S131" s="101">
        <f t="shared" si="13"/>
        <v>186070163.34474903</v>
      </c>
      <c r="T131" s="87"/>
    </row>
    <row r="132" spans="1:20" s="18" customFormat="1" x14ac:dyDescent="0.3">
      <c r="B132" s="285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135027548.06938276</v>
      </c>
      <c r="L132" s="102">
        <v>1.7999999999999999E-2</v>
      </c>
      <c r="M132" s="38">
        <v>0</v>
      </c>
      <c r="N132" s="115">
        <f t="shared" si="11"/>
        <v>4102678.2155717695</v>
      </c>
      <c r="O132" s="25">
        <v>1.7999999999999999E-2</v>
      </c>
      <c r="P132" s="190">
        <f t="shared" si="9"/>
        <v>4102678.2155717695</v>
      </c>
      <c r="Q132" s="150">
        <f t="shared" si="10"/>
        <v>139130226.28495452</v>
      </c>
      <c r="R132" s="101">
        <f t="shared" si="12"/>
        <v>210000000</v>
      </c>
      <c r="S132" s="101">
        <f t="shared" si="13"/>
        <v>189130226.28495452</v>
      </c>
      <c r="T132" s="87"/>
    </row>
    <row r="133" spans="1:20" s="18" customFormat="1" x14ac:dyDescent="0.3">
      <c r="B133" s="285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138068843.93463165</v>
      </c>
      <c r="L133" s="102">
        <v>1.7999999999999999E-2</v>
      </c>
      <c r="M133" s="38">
        <v>0</v>
      </c>
      <c r="N133" s="115">
        <f t="shared" si="11"/>
        <v>4176526.4234520611</v>
      </c>
      <c r="O133" s="25">
        <v>1.7999999999999999E-2</v>
      </c>
      <c r="P133" s="190">
        <f t="shared" si="9"/>
        <v>4176526.4234520611</v>
      </c>
      <c r="Q133" s="150">
        <f t="shared" si="10"/>
        <v>142245370.3580837</v>
      </c>
      <c r="R133" s="101">
        <f t="shared" si="12"/>
        <v>210000000</v>
      </c>
      <c r="S133" s="101">
        <f t="shared" si="13"/>
        <v>192245370.3580837</v>
      </c>
      <c r="T133" s="87"/>
    </row>
    <row r="134" spans="1:20" s="18" customFormat="1" ht="18" customHeight="1" thickBot="1" x14ac:dyDescent="0.35">
      <c r="B134" s="285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141164883.12545502</v>
      </c>
      <c r="L134" s="102">
        <v>1.7999999999999999E-2</v>
      </c>
      <c r="M134" s="38">
        <v>0</v>
      </c>
      <c r="N134" s="115">
        <f t="shared" si="11"/>
        <v>4251703.8990741987</v>
      </c>
      <c r="O134" s="83">
        <v>1.7999999999999999E-2</v>
      </c>
      <c r="P134" s="190">
        <f t="shared" si="9"/>
        <v>4251703.8990741987</v>
      </c>
      <c r="Q134" s="150">
        <f t="shared" si="10"/>
        <v>145416587.02452922</v>
      </c>
      <c r="R134" s="101">
        <f t="shared" si="12"/>
        <v>210000000</v>
      </c>
      <c r="S134" s="101">
        <f t="shared" si="13"/>
        <v>195416587.02452922</v>
      </c>
      <c r="T134" s="87"/>
    </row>
    <row r="135" spans="1:20" s="39" customFormat="1" ht="17.25" thickBot="1" x14ac:dyDescent="0.35">
      <c r="B135" s="285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144316651.0217132</v>
      </c>
      <c r="L135" s="184">
        <v>1.7999999999999999E-2</v>
      </c>
      <c r="M135" s="185">
        <v>0</v>
      </c>
      <c r="N135" s="115">
        <f t="shared" si="11"/>
        <v>4328234.5692575341</v>
      </c>
      <c r="O135" s="186">
        <v>1.7999999999999999E-2</v>
      </c>
      <c r="P135" s="190">
        <f t="shared" si="9"/>
        <v>4328234.5692575341</v>
      </c>
      <c r="Q135" s="187">
        <f t="shared" si="10"/>
        <v>148644885.59097072</v>
      </c>
      <c r="R135" s="100">
        <f t="shared" si="12"/>
        <v>210000000</v>
      </c>
      <c r="S135" s="100">
        <f t="shared" si="13"/>
        <v>198644885.59097072</v>
      </c>
      <c r="T135" s="188"/>
    </row>
    <row r="136" spans="1:20" s="36" customFormat="1" x14ac:dyDescent="0.3">
      <c r="A136" s="31">
        <v>12</v>
      </c>
      <c r="B136" s="285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147525150.74010402</v>
      </c>
      <c r="L136" s="102">
        <v>1.7999999999999999E-2</v>
      </c>
      <c r="M136" s="38">
        <v>0</v>
      </c>
      <c r="N136" s="115">
        <f t="shared" si="11"/>
        <v>4345547.5075345645</v>
      </c>
      <c r="O136" s="82">
        <v>4.0000000000000001E-3</v>
      </c>
      <c r="P136" s="190">
        <f t="shared" si="9"/>
        <v>4345547.5075345645</v>
      </c>
      <c r="Q136" s="150">
        <f t="shared" si="10"/>
        <v>151870698.24763858</v>
      </c>
      <c r="R136" s="101">
        <f t="shared" si="12"/>
        <v>210000000</v>
      </c>
      <c r="S136" s="101">
        <f t="shared" si="13"/>
        <v>201870698.24763858</v>
      </c>
    </row>
    <row r="137" spans="1:20" x14ac:dyDescent="0.3">
      <c r="A137" s="18"/>
      <c r="B137" s="285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150791403.45342588</v>
      </c>
      <c r="L137" s="102">
        <v>1.7999999999999999E-2</v>
      </c>
      <c r="M137" s="38">
        <v>0</v>
      </c>
      <c r="N137" s="115">
        <f t="shared" si="11"/>
        <v>4423767.3626701869</v>
      </c>
      <c r="O137" s="25">
        <v>1.7999999999999999E-2</v>
      </c>
      <c r="P137" s="190">
        <f t="shared" si="9"/>
        <v>4423767.3626701869</v>
      </c>
      <c r="Q137" s="150">
        <f t="shared" si="10"/>
        <v>155215170.81609607</v>
      </c>
      <c r="R137" s="101">
        <f t="shared" si="12"/>
        <v>210000000</v>
      </c>
      <c r="S137" s="101">
        <f t="shared" si="13"/>
        <v>205215170.81609607</v>
      </c>
    </row>
    <row r="138" spans="1:20" x14ac:dyDescent="0.3">
      <c r="A138" s="18"/>
      <c r="B138" s="285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154116448.71558756</v>
      </c>
      <c r="L138" s="102">
        <v>1.7999999999999999E-2</v>
      </c>
      <c r="M138" s="38">
        <v>0</v>
      </c>
      <c r="N138" s="115">
        <f t="shared" si="11"/>
        <v>4503395.1751982505</v>
      </c>
      <c r="O138" s="25">
        <v>1.7999999999999999E-2</v>
      </c>
      <c r="P138" s="190">
        <f t="shared" si="9"/>
        <v>4503395.1751982505</v>
      </c>
      <c r="Q138" s="150">
        <f t="shared" si="10"/>
        <v>158619843.89078581</v>
      </c>
      <c r="R138" s="101">
        <f t="shared" si="12"/>
        <v>210000000</v>
      </c>
      <c r="S138" s="101">
        <f t="shared" si="13"/>
        <v>208619843.89078581</v>
      </c>
    </row>
    <row r="139" spans="1:20" x14ac:dyDescent="0.3">
      <c r="A139" s="18"/>
      <c r="B139" s="285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157501344.79246813</v>
      </c>
      <c r="L139" s="102">
        <v>1.7999999999999999E-2</v>
      </c>
      <c r="M139" s="38">
        <v>0</v>
      </c>
      <c r="N139" s="115">
        <f t="shared" si="11"/>
        <v>4584456.2883518189</v>
      </c>
      <c r="O139" s="25">
        <v>1.7999999999999999E-2</v>
      </c>
      <c r="P139" s="190">
        <f t="shared" si="9"/>
        <v>4584456.2883518189</v>
      </c>
      <c r="Q139" s="150">
        <f t="shared" si="10"/>
        <v>162085801.08081996</v>
      </c>
      <c r="R139" s="101">
        <f t="shared" si="12"/>
        <v>210000000</v>
      </c>
      <c r="S139" s="101">
        <f t="shared" si="13"/>
        <v>212085801.08081996</v>
      </c>
    </row>
    <row r="140" spans="1:20" x14ac:dyDescent="0.3">
      <c r="A140" s="18"/>
      <c r="B140" s="285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160947168.99873257</v>
      </c>
      <c r="L140" s="102">
        <v>1.7999999999999999E-2</v>
      </c>
      <c r="M140" s="38">
        <v>0</v>
      </c>
      <c r="N140" s="115">
        <f t="shared" si="11"/>
        <v>4666976.5015421519</v>
      </c>
      <c r="O140" s="25">
        <v>1.7999999999999999E-2</v>
      </c>
      <c r="P140" s="190">
        <f t="shared" si="9"/>
        <v>4666976.5015421519</v>
      </c>
      <c r="Q140" s="150">
        <f t="shared" si="10"/>
        <v>165614145.50027472</v>
      </c>
      <c r="R140" s="101">
        <f t="shared" si="12"/>
        <v>210000000</v>
      </c>
      <c r="S140" s="101">
        <f t="shared" si="13"/>
        <v>215614145.50027472</v>
      </c>
    </row>
    <row r="141" spans="1:20" x14ac:dyDescent="0.3">
      <c r="A141" s="18"/>
      <c r="B141" s="285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164455018.04070976</v>
      </c>
      <c r="L141" s="102">
        <v>1.7999999999999999E-2</v>
      </c>
      <c r="M141" s="38">
        <v>0</v>
      </c>
      <c r="N141" s="115">
        <f t="shared" si="11"/>
        <v>4750982.0785699105</v>
      </c>
      <c r="O141" s="25">
        <v>1.7999999999999999E-2</v>
      </c>
      <c r="P141" s="190">
        <f t="shared" si="9"/>
        <v>4750982.0785699105</v>
      </c>
      <c r="Q141" s="150">
        <f t="shared" si="10"/>
        <v>169206000.11927968</v>
      </c>
      <c r="R141" s="101">
        <f t="shared" si="12"/>
        <v>210000000</v>
      </c>
      <c r="S141" s="101">
        <f t="shared" si="13"/>
        <v>219206000.11927968</v>
      </c>
    </row>
    <row r="142" spans="1:20" x14ac:dyDescent="0.3">
      <c r="A142" s="18"/>
      <c r="B142" s="285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168026008.36544254</v>
      </c>
      <c r="L142" s="102">
        <v>1.7999999999999999E-2</v>
      </c>
      <c r="M142" s="38">
        <v>0</v>
      </c>
      <c r="N142" s="115">
        <f t="shared" si="11"/>
        <v>4836499.7559841685</v>
      </c>
      <c r="O142" s="25">
        <v>1.7999999999999999E-2</v>
      </c>
      <c r="P142" s="190">
        <f t="shared" si="9"/>
        <v>4836499.7559841685</v>
      </c>
      <c r="Q142" s="150">
        <f t="shared" si="10"/>
        <v>172862508.1214267</v>
      </c>
      <c r="R142" s="101">
        <f t="shared" si="12"/>
        <v>210000000</v>
      </c>
      <c r="S142" s="101">
        <f t="shared" si="13"/>
        <v>222862508.1214267</v>
      </c>
    </row>
    <row r="143" spans="1:20" x14ac:dyDescent="0.3">
      <c r="A143" s="18"/>
      <c r="B143" s="285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171661276.51602051</v>
      </c>
      <c r="L143" s="102">
        <v>1.7999999999999999E-2</v>
      </c>
      <c r="M143" s="38">
        <v>0</v>
      </c>
      <c r="N143" s="115">
        <f t="shared" si="11"/>
        <v>4923556.7515918836</v>
      </c>
      <c r="O143" s="25">
        <v>1.7999999999999999E-2</v>
      </c>
      <c r="P143" s="190">
        <f t="shared" si="9"/>
        <v>4923556.7515918836</v>
      </c>
      <c r="Q143" s="150">
        <f t="shared" si="10"/>
        <v>176584833.2676124</v>
      </c>
      <c r="R143" s="101">
        <f t="shared" si="12"/>
        <v>210000000</v>
      </c>
      <c r="S143" s="101">
        <f t="shared" si="13"/>
        <v>226584833.2676124</v>
      </c>
    </row>
    <row r="144" spans="1:20" x14ac:dyDescent="0.3">
      <c r="A144" s="18"/>
      <c r="B144" s="285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175361979.49330887</v>
      </c>
      <c r="L144" s="102">
        <v>1.7999999999999999E-2</v>
      </c>
      <c r="M144" s="38">
        <v>0</v>
      </c>
      <c r="N144" s="115">
        <f t="shared" si="11"/>
        <v>5012180.7731205374</v>
      </c>
      <c r="O144" s="25">
        <v>1.7999999999999999E-2</v>
      </c>
      <c r="P144" s="190">
        <f t="shared" si="9"/>
        <v>5012180.7731205374</v>
      </c>
      <c r="Q144" s="150">
        <f t="shared" si="10"/>
        <v>180374160.26642942</v>
      </c>
      <c r="R144" s="101">
        <f t="shared" si="12"/>
        <v>210000000</v>
      </c>
      <c r="S144" s="101">
        <f t="shared" si="13"/>
        <v>230374160.26642942</v>
      </c>
    </row>
    <row r="145" spans="1:19" x14ac:dyDescent="0.3">
      <c r="A145" s="18"/>
      <c r="B145" s="285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179129295.12418842</v>
      </c>
      <c r="L145" s="102">
        <v>1.7999999999999999E-2</v>
      </c>
      <c r="M145" s="38">
        <v>0</v>
      </c>
      <c r="N145" s="115">
        <f t="shared" si="11"/>
        <v>5102400.0270367069</v>
      </c>
      <c r="O145" s="25">
        <v>1.7999999999999999E-2</v>
      </c>
      <c r="P145" s="190">
        <f t="shared" si="9"/>
        <v>5102400.0270367069</v>
      </c>
      <c r="Q145" s="150">
        <f t="shared" si="10"/>
        <v>184231695.15122512</v>
      </c>
      <c r="R145" s="101">
        <f t="shared" si="12"/>
        <v>210000000</v>
      </c>
      <c r="S145" s="101">
        <f t="shared" si="13"/>
        <v>234231695.15122512</v>
      </c>
    </row>
    <row r="146" spans="1:19" ht="17.25" thickBot="1" x14ac:dyDescent="0.35">
      <c r="A146" s="18"/>
      <c r="B146" s="285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182964422.43642381</v>
      </c>
      <c r="L146" s="102">
        <v>1.7999999999999999E-2</v>
      </c>
      <c r="M146" s="38">
        <v>0</v>
      </c>
      <c r="N146" s="115">
        <f t="shared" si="11"/>
        <v>5194243.2275233679</v>
      </c>
      <c r="O146" s="83">
        <v>1.7999999999999999E-2</v>
      </c>
      <c r="P146" s="190">
        <f t="shared" si="9"/>
        <v>5194243.2275233679</v>
      </c>
      <c r="Q146" s="150">
        <f t="shared" si="10"/>
        <v>188158665.66394717</v>
      </c>
      <c r="R146" s="101">
        <f t="shared" si="12"/>
        <v>210000000</v>
      </c>
      <c r="S146" s="101">
        <f t="shared" si="13"/>
        <v>238158665.66394717</v>
      </c>
    </row>
    <row r="147" spans="1:19" s="108" customFormat="1" ht="17.25" thickBot="1" x14ac:dyDescent="0.35">
      <c r="A147" s="94"/>
      <c r="B147" s="285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186868582.04027945</v>
      </c>
      <c r="L147" s="92">
        <v>1.7999999999999999E-2</v>
      </c>
      <c r="M147" s="38">
        <v>0</v>
      </c>
      <c r="N147" s="115">
        <f t="shared" si="11"/>
        <v>5287739.6056187889</v>
      </c>
      <c r="O147" s="93">
        <v>1.7999999999999999E-2</v>
      </c>
      <c r="P147" s="190">
        <f t="shared" si="9"/>
        <v>5287739.6056187889</v>
      </c>
      <c r="Q147" s="150">
        <f t="shared" si="10"/>
        <v>192156321.64589822</v>
      </c>
      <c r="R147" s="101">
        <f t="shared" si="12"/>
        <v>210000000</v>
      </c>
      <c r="S147" s="101">
        <f t="shared" si="13"/>
        <v>242156321.64589822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tabSelected="1" topLeftCell="L15" zoomScale="110" zoomScaleNormal="110" workbookViewId="0">
      <selection activeCell="W27" sqref="W2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99" t="s">
        <v>159</v>
      </c>
      <c r="H1" s="299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300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300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300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300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300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300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300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300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300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300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300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300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300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300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4" s="153" customFormat="1" x14ac:dyDescent="0.3">
      <c r="A17" s="300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4" s="153" customFormat="1" ht="17.25" customHeight="1" x14ac:dyDescent="0.3">
      <c r="A18" s="300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4" s="153" customFormat="1" x14ac:dyDescent="0.3">
      <c r="A19" s="300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/>
    </row>
    <row r="20" spans="1:24" s="153" customFormat="1" ht="15.75" customHeight="1" x14ac:dyDescent="0.3">
      <c r="A20" s="300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/>
    </row>
    <row r="21" spans="1:24" s="153" customFormat="1" x14ac:dyDescent="0.3">
      <c r="A21" s="300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/>
    </row>
    <row r="22" spans="1:24" s="153" customFormat="1" x14ac:dyDescent="0.3">
      <c r="A22" s="300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/>
    </row>
    <row r="23" spans="1:24" s="153" customFormat="1" x14ac:dyDescent="0.3">
      <c r="A23" s="300"/>
      <c r="B23" s="153" t="s">
        <v>80</v>
      </c>
      <c r="C23" s="154">
        <f t="shared" ref="C23" si="2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/>
    </row>
    <row r="24" spans="1:24" s="153" customFormat="1" x14ac:dyDescent="0.3">
      <c r="A24" s="300"/>
      <c r="B24" s="153" t="s">
        <v>81</v>
      </c>
      <c r="C24" s="154">
        <f xml:space="preserve"> V23 + 7370000 + 5000000 + 5000000</f>
        <v>27576000</v>
      </c>
      <c r="D24" s="154">
        <v>1459000</v>
      </c>
      <c r="E24" s="154">
        <v>0</v>
      </c>
      <c r="F24" s="154">
        <v>420000</v>
      </c>
      <c r="G24" s="154">
        <v>0</v>
      </c>
      <c r="H24" s="154">
        <v>0</v>
      </c>
      <c r="I24" s="154">
        <v>200000</v>
      </c>
      <c r="J24" s="154">
        <v>100000</v>
      </c>
      <c r="K24" s="154">
        <v>630000</v>
      </c>
      <c r="L24" s="154">
        <v>100000</v>
      </c>
      <c r="M24" s="154">
        <v>190000</v>
      </c>
      <c r="N24" s="154">
        <v>0</v>
      </c>
      <c r="O24" s="154">
        <v>100000</v>
      </c>
      <c r="P24" s="154">
        <v>0</v>
      </c>
      <c r="Q24" s="154">
        <v>1700000</v>
      </c>
      <c r="R24" s="154">
        <v>2800000</v>
      </c>
      <c r="S24" s="154">
        <v>5000000</v>
      </c>
      <c r="T24" s="154">
        <v>12500000</v>
      </c>
      <c r="U24" s="154">
        <f>SUM(D24:T24)</f>
        <v>25199000</v>
      </c>
      <c r="V24" s="154">
        <f t="shared" si="1"/>
        <v>2377000</v>
      </c>
      <c r="W24" s="223">
        <v>5000000</v>
      </c>
      <c r="X24" s="153" t="s">
        <v>197</v>
      </c>
    </row>
    <row r="25" spans="1:24" x14ac:dyDescent="0.3">
      <c r="A25" s="300"/>
      <c r="B25" s="1" t="s">
        <v>82</v>
      </c>
      <c r="C25" s="157">
        <f xml:space="preserve"> V24 + 7370000 +10700000 + 1000000 + 900000</f>
        <v>22347000</v>
      </c>
      <c r="D25" s="158">
        <v>1090000</v>
      </c>
      <c r="E25" s="158">
        <v>5000000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0</v>
      </c>
      <c r="R25" s="158">
        <v>6000000</v>
      </c>
      <c r="S25" s="2">
        <v>0</v>
      </c>
      <c r="T25" s="2">
        <v>5000000</v>
      </c>
      <c r="U25" s="2">
        <f t="shared" si="0"/>
        <v>18830000</v>
      </c>
      <c r="V25" s="2">
        <f t="shared" si="1"/>
        <v>3517000</v>
      </c>
      <c r="W25" s="210"/>
      <c r="X25" s="1" t="s">
        <v>198</v>
      </c>
    </row>
    <row r="26" spans="1:24" s="195" customFormat="1" ht="17.25" thickBot="1" x14ac:dyDescent="0.35">
      <c r="A26" s="300"/>
      <c r="B26" s="197" t="s">
        <v>83</v>
      </c>
      <c r="C26" s="198">
        <f xml:space="preserve"> V25 + 7370000</f>
        <v>10887000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950000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2500000</v>
      </c>
      <c r="R26" s="196">
        <v>0</v>
      </c>
      <c r="S26" s="2">
        <v>0</v>
      </c>
      <c r="T26" s="196">
        <v>0</v>
      </c>
      <c r="U26" s="198">
        <f t="shared" si="0"/>
        <v>5170000</v>
      </c>
      <c r="V26" s="198">
        <f t="shared" si="1"/>
        <v>5717000</v>
      </c>
      <c r="W26" s="269"/>
    </row>
    <row r="27" spans="1:24" s="68" customFormat="1" x14ac:dyDescent="0.3">
      <c r="A27" s="300">
        <v>2025</v>
      </c>
      <c r="B27" s="1" t="s">
        <v>72</v>
      </c>
      <c r="C27" s="157">
        <f xml:space="preserve"> V26 + 7590000</f>
        <v>13307000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950000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500000</v>
      </c>
      <c r="S27" s="2">
        <v>0</v>
      </c>
      <c r="T27" s="2">
        <v>0</v>
      </c>
      <c r="U27" s="2">
        <f>SUM(D27:T27)</f>
        <v>8370000</v>
      </c>
      <c r="V27" s="2">
        <f t="shared" si="1"/>
        <v>4937000</v>
      </c>
      <c r="W27" s="237"/>
    </row>
    <row r="28" spans="1:24" x14ac:dyDescent="0.3">
      <c r="A28" s="300"/>
      <c r="B28" s="1" t="s">
        <v>73</v>
      </c>
      <c r="C28" s="157">
        <f xml:space="preserve"> V27 + 7590000 +1400000</f>
        <v>13927000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950000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0</v>
      </c>
      <c r="U28" s="2">
        <f t="shared" si="0"/>
        <v>4970000</v>
      </c>
      <c r="V28" s="2">
        <f t="shared" si="1"/>
        <v>8957000</v>
      </c>
      <c r="W28" s="210"/>
    </row>
    <row r="29" spans="1:24" x14ac:dyDescent="0.3">
      <c r="A29" s="300"/>
      <c r="B29" s="1" t="s">
        <v>74</v>
      </c>
      <c r="C29" s="157">
        <f t="shared" ref="C29:C35" si="3" xml:space="preserve"> V28 + 7590000</f>
        <v>16547000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950000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4970000</v>
      </c>
      <c r="V29" s="2">
        <f t="shared" si="1"/>
        <v>11577000</v>
      </c>
      <c r="W29" s="210"/>
    </row>
    <row r="30" spans="1:24" x14ac:dyDescent="0.3">
      <c r="A30" s="300"/>
      <c r="B30" s="1" t="s">
        <v>75</v>
      </c>
      <c r="C30" s="157">
        <f t="shared" si="3"/>
        <v>19167000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950000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6470000</v>
      </c>
      <c r="V30" s="2">
        <f t="shared" si="1"/>
        <v>12697000</v>
      </c>
      <c r="W30" s="210"/>
    </row>
    <row r="31" spans="1:24" x14ac:dyDescent="0.3">
      <c r="A31" s="300"/>
      <c r="B31" s="1" t="s">
        <v>76</v>
      </c>
      <c r="C31" s="157">
        <f t="shared" si="3"/>
        <v>20287000</v>
      </c>
      <c r="D31" s="158">
        <v>3000000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950000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8370000</v>
      </c>
      <c r="V31" s="2">
        <f t="shared" si="1"/>
        <v>11917000</v>
      </c>
      <c r="W31" s="210"/>
    </row>
    <row r="32" spans="1:24" x14ac:dyDescent="0.3">
      <c r="A32" s="300"/>
      <c r="B32" s="1" t="s">
        <v>77</v>
      </c>
      <c r="C32" s="157">
        <f t="shared" si="3"/>
        <v>19507000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950000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4970000</v>
      </c>
      <c r="V32" s="2">
        <f t="shared" si="1"/>
        <v>14537000</v>
      </c>
      <c r="W32" s="210"/>
    </row>
    <row r="33" spans="1:23" x14ac:dyDescent="0.3">
      <c r="A33" s="300"/>
      <c r="B33" s="1" t="s">
        <v>78</v>
      </c>
      <c r="C33" s="157">
        <f t="shared" si="3"/>
        <v>22127000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950000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8870000</v>
      </c>
      <c r="V33" s="2">
        <f t="shared" si="1"/>
        <v>13257000</v>
      </c>
      <c r="W33" s="210"/>
    </row>
    <row r="34" spans="1:23" x14ac:dyDescent="0.3">
      <c r="A34" s="300"/>
      <c r="B34" s="1" t="s">
        <v>79</v>
      </c>
      <c r="C34" s="157">
        <f xml:space="preserve"> V33 + 7590000 +1400000</f>
        <v>22247000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950000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5370000</v>
      </c>
      <c r="V34" s="2">
        <f t="shared" si="1"/>
        <v>16877000</v>
      </c>
      <c r="W34" s="210"/>
    </row>
    <row r="35" spans="1:23" s="161" customFormat="1" ht="17.25" customHeight="1" x14ac:dyDescent="0.3">
      <c r="A35" s="300"/>
      <c r="B35" s="161" t="s">
        <v>80</v>
      </c>
      <c r="C35" s="157">
        <f t="shared" si="3"/>
        <v>24467000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950000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4">SUM(D35:T35)</f>
        <v>4970000</v>
      </c>
      <c r="V35" s="162">
        <f t="shared" si="1"/>
        <v>19497000</v>
      </c>
      <c r="W35" s="211"/>
    </row>
    <row r="36" spans="1:23" s="250" customFormat="1" x14ac:dyDescent="0.3">
      <c r="A36" s="300"/>
      <c r="B36" s="250" t="s">
        <v>81</v>
      </c>
      <c r="C36" s="251">
        <f xml:space="preserve"> V35 + 7590000 + 7000000 + 54000000 +5000000</f>
        <v>93087000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">
        <v>950000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80000000</v>
      </c>
      <c r="S36" s="2">
        <v>0</v>
      </c>
      <c r="T36" s="2">
        <v>0</v>
      </c>
      <c r="U36" s="251">
        <f t="shared" si="4"/>
        <v>86470000</v>
      </c>
      <c r="V36" s="251">
        <f t="shared" si="1"/>
        <v>6617000</v>
      </c>
      <c r="W36" s="250" t="s">
        <v>200</v>
      </c>
    </row>
    <row r="37" spans="1:23" x14ac:dyDescent="0.3">
      <c r="A37" s="300"/>
      <c r="B37" s="1" t="s">
        <v>82</v>
      </c>
      <c r="C37" s="157">
        <f xml:space="preserve"> V36 + 7590000</f>
        <v>14207000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1200000</v>
      </c>
      <c r="J37" s="2">
        <v>0</v>
      </c>
      <c r="K37" s="2">
        <v>950000</v>
      </c>
      <c r="L37" s="2">
        <v>150000</v>
      </c>
      <c r="M37" s="196">
        <v>250000</v>
      </c>
      <c r="N37" s="2">
        <v>0</v>
      </c>
      <c r="O37" s="2">
        <v>500000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4"/>
        <v>6770000</v>
      </c>
      <c r="V37" s="2">
        <f t="shared" si="1"/>
        <v>7437000</v>
      </c>
      <c r="W37" s="1" t="s">
        <v>199</v>
      </c>
    </row>
    <row r="38" spans="1:23" s="255" customFormat="1" ht="17.25" thickBot="1" x14ac:dyDescent="0.35">
      <c r="A38" s="300"/>
      <c r="B38" s="252" t="s">
        <v>83</v>
      </c>
      <c r="C38" s="253">
        <f xml:space="preserve"> V37 + 7590000</f>
        <v>15027000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1200000</v>
      </c>
      <c r="J38" s="253">
        <v>0</v>
      </c>
      <c r="K38" s="2">
        <v>950000</v>
      </c>
      <c r="L38" s="253">
        <v>150000</v>
      </c>
      <c r="M38" s="253">
        <v>250000</v>
      </c>
      <c r="N38" s="254">
        <v>0</v>
      </c>
      <c r="O38" s="2">
        <v>500000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4"/>
        <v>6570000</v>
      </c>
      <c r="V38" s="254">
        <f t="shared" si="1"/>
        <v>8457000</v>
      </c>
    </row>
    <row r="39" spans="1:23" s="193" customFormat="1" x14ac:dyDescent="0.3">
      <c r="A39" s="300">
        <v>2026</v>
      </c>
      <c r="B39" s="199" t="s">
        <v>72</v>
      </c>
      <c r="C39" s="194">
        <f xml:space="preserve"> V38 + 7700000</f>
        <v>16157000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1200000</v>
      </c>
      <c r="J39" s="194">
        <v>0</v>
      </c>
      <c r="K39" s="2">
        <v>950000</v>
      </c>
      <c r="L39" s="2">
        <v>150000</v>
      </c>
      <c r="M39" s="196">
        <v>250000</v>
      </c>
      <c r="N39" s="194">
        <v>0</v>
      </c>
      <c r="O39" s="2">
        <v>500000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4"/>
        <v>9470000</v>
      </c>
      <c r="V39" s="194">
        <f t="shared" si="1"/>
        <v>6687000</v>
      </c>
    </row>
    <row r="40" spans="1:23" s="78" customFormat="1" x14ac:dyDescent="0.3">
      <c r="A40" s="300"/>
      <c r="B40" s="78" t="s">
        <v>73</v>
      </c>
      <c r="C40" s="159">
        <f xml:space="preserve"> V39 + 7700000 +1400000</f>
        <v>15787000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1200000</v>
      </c>
      <c r="J40" s="159">
        <v>0</v>
      </c>
      <c r="K40" s="2">
        <v>950000</v>
      </c>
      <c r="L40" s="159">
        <v>150000</v>
      </c>
      <c r="M40" s="196">
        <v>250000</v>
      </c>
      <c r="N40" s="159">
        <v>0</v>
      </c>
      <c r="O40" s="2">
        <v>500000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4"/>
        <v>6970000</v>
      </c>
      <c r="V40" s="159">
        <f t="shared" si="1"/>
        <v>8817000</v>
      </c>
    </row>
    <row r="41" spans="1:23" s="163" customFormat="1" x14ac:dyDescent="0.3">
      <c r="A41" s="300"/>
      <c r="B41" s="163" t="s">
        <v>74</v>
      </c>
      <c r="C41" s="157">
        <f xml:space="preserve"> V40 + 7700000</f>
        <v>16517000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1200000</v>
      </c>
      <c r="J41" s="2">
        <v>0</v>
      </c>
      <c r="K41" s="2">
        <v>950000</v>
      </c>
      <c r="L41" s="2">
        <v>150000</v>
      </c>
      <c r="M41" s="196">
        <v>250000</v>
      </c>
      <c r="N41" s="160">
        <v>0</v>
      </c>
      <c r="O41" s="2">
        <v>500000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4"/>
        <v>6570000</v>
      </c>
      <c r="V41" s="160">
        <f t="shared" si="1"/>
        <v>9947000</v>
      </c>
    </row>
    <row r="42" spans="1:23" s="163" customFormat="1" x14ac:dyDescent="0.3">
      <c r="A42" s="300"/>
      <c r="B42" s="163" t="s">
        <v>75</v>
      </c>
      <c r="C42" s="157">
        <f xml:space="preserve"> V41 + 7700000</f>
        <v>17647000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1200000</v>
      </c>
      <c r="J42" s="2">
        <v>0</v>
      </c>
      <c r="K42" s="2">
        <v>950000</v>
      </c>
      <c r="L42" s="2">
        <v>150000</v>
      </c>
      <c r="M42" s="196">
        <v>250000</v>
      </c>
      <c r="N42" s="160">
        <v>0</v>
      </c>
      <c r="O42" s="2">
        <v>500000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4"/>
        <v>8070000</v>
      </c>
      <c r="V42" s="160">
        <f t="shared" si="1"/>
        <v>9577000</v>
      </c>
    </row>
    <row r="43" spans="1:23" s="163" customFormat="1" x14ac:dyDescent="0.3">
      <c r="A43" s="300"/>
      <c r="B43" s="163" t="s">
        <v>76</v>
      </c>
      <c r="C43" s="157">
        <f xml:space="preserve"> V42 + 7700000</f>
        <v>17277000</v>
      </c>
      <c r="D43" s="158">
        <v>3000000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1200000</v>
      </c>
      <c r="J43" s="2">
        <v>0</v>
      </c>
      <c r="K43" s="2">
        <v>950000</v>
      </c>
      <c r="L43" s="2">
        <v>150000</v>
      </c>
      <c r="M43" s="196">
        <v>250000</v>
      </c>
      <c r="N43" s="160">
        <v>0</v>
      </c>
      <c r="O43" s="2">
        <v>500000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4"/>
        <v>9970000</v>
      </c>
      <c r="V43" s="160">
        <f t="shared" si="1"/>
        <v>7307000</v>
      </c>
    </row>
    <row r="44" spans="1:23" s="163" customFormat="1" x14ac:dyDescent="0.3">
      <c r="A44" s="300"/>
      <c r="B44" s="163" t="s">
        <v>77</v>
      </c>
      <c r="C44" s="157">
        <f xml:space="preserve"> V43 + 7700000</f>
        <v>15007000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1200000</v>
      </c>
      <c r="J44" s="2">
        <v>0</v>
      </c>
      <c r="K44" s="2">
        <v>950000</v>
      </c>
      <c r="L44" s="2">
        <v>150000</v>
      </c>
      <c r="M44" s="196">
        <v>250000</v>
      </c>
      <c r="N44" s="160">
        <v>0</v>
      </c>
      <c r="O44" s="2">
        <v>500000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4"/>
        <v>6570000</v>
      </c>
      <c r="V44" s="160">
        <f t="shared" si="1"/>
        <v>8437000</v>
      </c>
    </row>
    <row r="45" spans="1:23" s="163" customFormat="1" x14ac:dyDescent="0.3">
      <c r="A45" s="300"/>
      <c r="B45" s="163" t="s">
        <v>78</v>
      </c>
      <c r="C45" s="157">
        <f xml:space="preserve"> V44 + 7700000</f>
        <v>16137000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1200000</v>
      </c>
      <c r="J45" s="2">
        <v>0</v>
      </c>
      <c r="K45" s="2">
        <v>950000</v>
      </c>
      <c r="L45" s="2">
        <v>150000</v>
      </c>
      <c r="M45" s="196">
        <v>250000</v>
      </c>
      <c r="N45" s="160">
        <v>0</v>
      </c>
      <c r="O45" s="2">
        <v>500000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4"/>
        <v>10470000</v>
      </c>
      <c r="V45" s="160">
        <f t="shared" ref="V45:V76" si="5" xml:space="preserve"> C45 - U45</f>
        <v>5667000</v>
      </c>
    </row>
    <row r="46" spans="1:23" s="163" customFormat="1" x14ac:dyDescent="0.3">
      <c r="A46" s="300"/>
      <c r="B46" s="163" t="s">
        <v>79</v>
      </c>
      <c r="C46" s="157">
        <f xml:space="preserve"> V45 + 7700000 +1400000</f>
        <v>14767000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1200000</v>
      </c>
      <c r="J46" s="2">
        <v>0</v>
      </c>
      <c r="K46" s="2">
        <v>950000</v>
      </c>
      <c r="L46" s="2">
        <v>150000</v>
      </c>
      <c r="M46" s="196">
        <v>250000</v>
      </c>
      <c r="N46" s="160">
        <v>0</v>
      </c>
      <c r="O46" s="2">
        <v>500000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4"/>
        <v>6970000</v>
      </c>
      <c r="V46" s="160">
        <f t="shared" si="5"/>
        <v>7797000</v>
      </c>
    </row>
    <row r="47" spans="1:23" s="163" customFormat="1" x14ac:dyDescent="0.3">
      <c r="A47" s="300"/>
      <c r="B47" s="163" t="s">
        <v>80</v>
      </c>
      <c r="C47" s="157">
        <f xml:space="preserve"> V46 + 7700000</f>
        <v>15497000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1200000</v>
      </c>
      <c r="J47" s="2">
        <v>0</v>
      </c>
      <c r="K47" s="2">
        <v>950000</v>
      </c>
      <c r="L47" s="2">
        <v>150000</v>
      </c>
      <c r="M47" s="196">
        <v>250000</v>
      </c>
      <c r="N47" s="160">
        <v>0</v>
      </c>
      <c r="O47" s="2">
        <v>500000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4"/>
        <v>6570000</v>
      </c>
      <c r="V47" s="160">
        <f t="shared" si="5"/>
        <v>8927000</v>
      </c>
    </row>
    <row r="48" spans="1:23" s="163" customFormat="1" x14ac:dyDescent="0.3">
      <c r="A48" s="300"/>
      <c r="B48" s="163" t="s">
        <v>81</v>
      </c>
      <c r="C48" s="157">
        <f xml:space="preserve"> V47 + 7700000</f>
        <v>16627000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1200000</v>
      </c>
      <c r="J48" s="2">
        <v>0</v>
      </c>
      <c r="K48" s="2">
        <v>950000</v>
      </c>
      <c r="L48" s="2">
        <v>150000</v>
      </c>
      <c r="M48" s="196">
        <v>250000</v>
      </c>
      <c r="N48" s="160">
        <v>0</v>
      </c>
      <c r="O48" s="2">
        <v>500000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4"/>
        <v>8070000</v>
      </c>
      <c r="V48" s="160">
        <f t="shared" si="5"/>
        <v>8557000</v>
      </c>
    </row>
    <row r="49" spans="1:23" s="163" customFormat="1" x14ac:dyDescent="0.3">
      <c r="A49" s="300"/>
      <c r="B49" s="163" t="s">
        <v>82</v>
      </c>
      <c r="C49" s="157">
        <f xml:space="preserve"> V48 + 7700000</f>
        <v>16257000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1200000</v>
      </c>
      <c r="J49" s="2">
        <v>0</v>
      </c>
      <c r="K49" s="2">
        <v>950000</v>
      </c>
      <c r="L49" s="2">
        <v>150000</v>
      </c>
      <c r="M49" s="196">
        <v>250000</v>
      </c>
      <c r="N49" s="160">
        <v>0</v>
      </c>
      <c r="O49" s="2">
        <v>500000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4"/>
        <v>6770000</v>
      </c>
      <c r="V49" s="160">
        <f t="shared" si="5"/>
        <v>9487000</v>
      </c>
    </row>
    <row r="50" spans="1:23" s="195" customFormat="1" ht="17.25" thickBot="1" x14ac:dyDescent="0.35">
      <c r="A50" s="300"/>
      <c r="B50" s="197" t="s">
        <v>83</v>
      </c>
      <c r="C50" s="196">
        <f xml:space="preserve"> V49 + 7700000</f>
        <v>17187000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1200000</v>
      </c>
      <c r="J50" s="196">
        <v>0</v>
      </c>
      <c r="K50" s="2">
        <v>950000</v>
      </c>
      <c r="L50" s="196">
        <v>150000</v>
      </c>
      <c r="M50" s="196">
        <v>250000</v>
      </c>
      <c r="N50" s="198">
        <v>0</v>
      </c>
      <c r="O50" s="2">
        <v>500000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4"/>
        <v>6570000</v>
      </c>
      <c r="V50" s="198">
        <f t="shared" si="5"/>
        <v>10617000</v>
      </c>
      <c r="W50" s="163"/>
    </row>
    <row r="51" spans="1:23" s="193" customFormat="1" x14ac:dyDescent="0.3">
      <c r="A51" s="298">
        <v>2027</v>
      </c>
      <c r="B51" s="199" t="s">
        <v>72</v>
      </c>
      <c r="C51" s="194">
        <f xml:space="preserve"> V50 + 7700000</f>
        <v>18317000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1200000</v>
      </c>
      <c r="J51" s="194">
        <v>0</v>
      </c>
      <c r="K51" s="2">
        <v>950000</v>
      </c>
      <c r="L51" s="194">
        <v>150000</v>
      </c>
      <c r="M51" s="196">
        <v>250000</v>
      </c>
      <c r="N51" s="194">
        <v>0</v>
      </c>
      <c r="O51" s="2">
        <v>500000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4"/>
        <v>9470000</v>
      </c>
      <c r="V51" s="194">
        <f t="shared" si="5"/>
        <v>8847000</v>
      </c>
    </row>
    <row r="52" spans="1:23" s="163" customFormat="1" x14ac:dyDescent="0.3">
      <c r="A52" s="298"/>
      <c r="B52" s="163" t="s">
        <v>73</v>
      </c>
      <c r="C52" s="159">
        <f xml:space="preserve"> V51 + 7700000 +1400000</f>
        <v>17947000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1200000</v>
      </c>
      <c r="J52" s="2">
        <v>0</v>
      </c>
      <c r="K52" s="2">
        <v>950000</v>
      </c>
      <c r="L52" s="2">
        <v>150000</v>
      </c>
      <c r="M52" s="196">
        <v>250000</v>
      </c>
      <c r="N52" s="160">
        <v>0</v>
      </c>
      <c r="O52" s="2">
        <v>500000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4"/>
        <v>6970000</v>
      </c>
      <c r="V52" s="160">
        <f t="shared" si="5"/>
        <v>10977000</v>
      </c>
    </row>
    <row r="53" spans="1:23" s="163" customFormat="1" x14ac:dyDescent="0.3">
      <c r="A53" s="298"/>
      <c r="B53" s="163" t="s">
        <v>74</v>
      </c>
      <c r="C53" s="157">
        <f xml:space="preserve"> V52 + 7700000</f>
        <v>18677000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1200000</v>
      </c>
      <c r="J53" s="2">
        <v>0</v>
      </c>
      <c r="K53" s="2">
        <v>950000</v>
      </c>
      <c r="L53" s="2">
        <v>150000</v>
      </c>
      <c r="M53" s="196">
        <v>250000</v>
      </c>
      <c r="N53" s="160">
        <v>0</v>
      </c>
      <c r="O53" s="2">
        <v>500000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4"/>
        <v>6570000</v>
      </c>
      <c r="V53" s="160">
        <f t="shared" si="5"/>
        <v>12107000</v>
      </c>
    </row>
    <row r="54" spans="1:23" s="163" customFormat="1" x14ac:dyDescent="0.3">
      <c r="A54" s="298"/>
      <c r="B54" s="163" t="s">
        <v>75</v>
      </c>
      <c r="C54" s="157">
        <f xml:space="preserve"> V53 + 7700000</f>
        <v>19807000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1200000</v>
      </c>
      <c r="J54" s="2">
        <v>0</v>
      </c>
      <c r="K54" s="2">
        <v>950000</v>
      </c>
      <c r="L54" s="2">
        <v>150000</v>
      </c>
      <c r="M54" s="196">
        <v>250000</v>
      </c>
      <c r="N54" s="160">
        <v>0</v>
      </c>
      <c r="O54" s="2">
        <v>500000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4"/>
        <v>8070000</v>
      </c>
      <c r="V54" s="160">
        <f t="shared" si="5"/>
        <v>11737000</v>
      </c>
    </row>
    <row r="55" spans="1:23" s="163" customFormat="1" x14ac:dyDescent="0.3">
      <c r="A55" s="298"/>
      <c r="B55" s="163" t="s">
        <v>76</v>
      </c>
      <c r="C55" s="157">
        <f xml:space="preserve"> V54 + 7700000</f>
        <v>19437000</v>
      </c>
      <c r="D55" s="158">
        <v>3000000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1200000</v>
      </c>
      <c r="J55" s="2">
        <v>0</v>
      </c>
      <c r="K55" s="2">
        <v>950000</v>
      </c>
      <c r="L55" s="2">
        <v>150000</v>
      </c>
      <c r="M55" s="196">
        <v>250000</v>
      </c>
      <c r="N55" s="160">
        <v>0</v>
      </c>
      <c r="O55" s="2">
        <v>500000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4"/>
        <v>9970000</v>
      </c>
      <c r="V55" s="160">
        <f t="shared" si="5"/>
        <v>9467000</v>
      </c>
    </row>
    <row r="56" spans="1:23" s="163" customFormat="1" x14ac:dyDescent="0.3">
      <c r="A56" s="298"/>
      <c r="B56" s="163" t="s">
        <v>77</v>
      </c>
      <c r="C56" s="157">
        <f xml:space="preserve"> V55 + 7700000</f>
        <v>17167000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1200000</v>
      </c>
      <c r="J56" s="2">
        <v>0</v>
      </c>
      <c r="K56" s="2">
        <v>950000</v>
      </c>
      <c r="L56" s="2">
        <v>150000</v>
      </c>
      <c r="M56" s="196">
        <v>250000</v>
      </c>
      <c r="N56" s="160">
        <v>0</v>
      </c>
      <c r="O56" s="2">
        <v>500000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4"/>
        <v>6570000</v>
      </c>
      <c r="V56" s="160">
        <f t="shared" si="5"/>
        <v>10597000</v>
      </c>
    </row>
    <row r="57" spans="1:23" s="163" customFormat="1" x14ac:dyDescent="0.3">
      <c r="A57" s="298"/>
      <c r="B57" s="163" t="s">
        <v>78</v>
      </c>
      <c r="C57" s="157">
        <f xml:space="preserve"> V56 + 7700000</f>
        <v>18297000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1200000</v>
      </c>
      <c r="J57" s="2">
        <v>0</v>
      </c>
      <c r="K57" s="2">
        <v>950000</v>
      </c>
      <c r="L57" s="2">
        <v>150000</v>
      </c>
      <c r="M57" s="196">
        <v>250000</v>
      </c>
      <c r="N57" s="160">
        <v>0</v>
      </c>
      <c r="O57" s="2">
        <v>500000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4"/>
        <v>10470000</v>
      </c>
      <c r="V57" s="160">
        <f t="shared" si="5"/>
        <v>7827000</v>
      </c>
    </row>
    <row r="58" spans="1:23" s="163" customFormat="1" x14ac:dyDescent="0.3">
      <c r="A58" s="298"/>
      <c r="B58" s="163" t="s">
        <v>79</v>
      </c>
      <c r="C58" s="157">
        <f xml:space="preserve"> V57 + 7700000 +1400000</f>
        <v>16927000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1200000</v>
      </c>
      <c r="J58" s="2">
        <v>0</v>
      </c>
      <c r="K58" s="2">
        <v>950000</v>
      </c>
      <c r="L58" s="2">
        <v>150000</v>
      </c>
      <c r="M58" s="196">
        <v>250000</v>
      </c>
      <c r="N58" s="160">
        <v>0</v>
      </c>
      <c r="O58" s="2">
        <v>500000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4"/>
        <v>6970000</v>
      </c>
      <c r="V58" s="160">
        <f t="shared" si="5"/>
        <v>9957000</v>
      </c>
    </row>
    <row r="59" spans="1:23" s="163" customFormat="1" x14ac:dyDescent="0.3">
      <c r="A59" s="298"/>
      <c r="B59" s="163" t="s">
        <v>80</v>
      </c>
      <c r="C59" s="157">
        <f xml:space="preserve"> V58 + 7700000</f>
        <v>17657000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1200000</v>
      </c>
      <c r="J59" s="2">
        <v>0</v>
      </c>
      <c r="K59" s="2">
        <v>950000</v>
      </c>
      <c r="L59" s="2">
        <v>150000</v>
      </c>
      <c r="M59" s="196">
        <v>250000</v>
      </c>
      <c r="N59" s="160">
        <v>0</v>
      </c>
      <c r="O59" s="2">
        <v>500000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4"/>
        <v>6570000</v>
      </c>
      <c r="V59" s="160">
        <f t="shared" si="5"/>
        <v>11087000</v>
      </c>
    </row>
    <row r="60" spans="1:23" s="163" customFormat="1" x14ac:dyDescent="0.3">
      <c r="A60" s="298"/>
      <c r="B60" s="163" t="s">
        <v>81</v>
      </c>
      <c r="C60" s="157">
        <f xml:space="preserve"> V59 + 7700000</f>
        <v>18787000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1200000</v>
      </c>
      <c r="J60" s="2">
        <v>0</v>
      </c>
      <c r="K60" s="2">
        <v>950000</v>
      </c>
      <c r="L60" s="2">
        <v>150000</v>
      </c>
      <c r="M60" s="196">
        <v>250000</v>
      </c>
      <c r="N60" s="160">
        <v>0</v>
      </c>
      <c r="O60" s="2">
        <v>500000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8070000</v>
      </c>
      <c r="V60" s="160">
        <f t="shared" si="5"/>
        <v>10717000</v>
      </c>
    </row>
    <row r="61" spans="1:23" s="163" customFormat="1" x14ac:dyDescent="0.3">
      <c r="A61" s="298"/>
      <c r="B61" s="163" t="s">
        <v>82</v>
      </c>
      <c r="C61" s="157">
        <f xml:space="preserve"> V60 + 7700000</f>
        <v>18417000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1200000</v>
      </c>
      <c r="J61" s="2">
        <v>0</v>
      </c>
      <c r="K61" s="2">
        <v>950000</v>
      </c>
      <c r="L61" s="2">
        <v>150000</v>
      </c>
      <c r="M61" s="196">
        <v>250000</v>
      </c>
      <c r="N61" s="160">
        <v>0</v>
      </c>
      <c r="O61" s="2">
        <v>500000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4"/>
        <v>6770000</v>
      </c>
      <c r="V61" s="160">
        <f t="shared" si="5"/>
        <v>11647000</v>
      </c>
    </row>
    <row r="62" spans="1:23" s="249" customFormat="1" x14ac:dyDescent="0.3">
      <c r="A62" s="298"/>
      <c r="B62" s="249" t="s">
        <v>83</v>
      </c>
      <c r="C62" s="196">
        <f xml:space="preserve"> V61 + 7700000</f>
        <v>19347000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1200000</v>
      </c>
      <c r="J62" s="196">
        <v>0</v>
      </c>
      <c r="K62" s="2">
        <v>950000</v>
      </c>
      <c r="L62" s="196">
        <v>150000</v>
      </c>
      <c r="M62" s="196">
        <v>250000</v>
      </c>
      <c r="N62" s="196">
        <v>0</v>
      </c>
      <c r="O62" s="2">
        <v>500000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4"/>
        <v>6570000</v>
      </c>
      <c r="V62" s="196">
        <f t="shared" si="5"/>
        <v>12777000</v>
      </c>
    </row>
    <row r="63" spans="1:23" s="163" customFormat="1" x14ac:dyDescent="0.3">
      <c r="A63" s="298">
        <v>2028</v>
      </c>
      <c r="B63" s="163" t="s">
        <v>72</v>
      </c>
      <c r="C63" s="194">
        <f xml:space="preserve"> V62 + 7700000</f>
        <v>20477000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1200000</v>
      </c>
      <c r="J63" s="2">
        <v>0</v>
      </c>
      <c r="K63" s="2">
        <v>950000</v>
      </c>
      <c r="L63" s="2">
        <v>150000</v>
      </c>
      <c r="M63" s="196">
        <v>250000</v>
      </c>
      <c r="N63" s="160">
        <v>0</v>
      </c>
      <c r="O63" s="2">
        <v>500000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4"/>
        <v>9470000</v>
      </c>
      <c r="V63" s="160">
        <f t="shared" si="5"/>
        <v>11007000</v>
      </c>
    </row>
    <row r="64" spans="1:23" s="163" customFormat="1" x14ac:dyDescent="0.3">
      <c r="A64" s="298"/>
      <c r="B64" s="163" t="s">
        <v>73</v>
      </c>
      <c r="C64" s="159">
        <f xml:space="preserve"> V63 + 7700000 +1400000</f>
        <v>20107000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1200000</v>
      </c>
      <c r="J64" s="2">
        <v>0</v>
      </c>
      <c r="K64" s="2">
        <v>950000</v>
      </c>
      <c r="L64" s="2">
        <v>150000</v>
      </c>
      <c r="M64" s="196">
        <v>250000</v>
      </c>
      <c r="N64" s="160">
        <v>0</v>
      </c>
      <c r="O64" s="2">
        <v>500000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4"/>
        <v>6970000</v>
      </c>
      <c r="V64" s="160">
        <f t="shared" si="5"/>
        <v>13137000</v>
      </c>
    </row>
    <row r="65" spans="1:22" s="163" customFormat="1" x14ac:dyDescent="0.3">
      <c r="A65" s="298"/>
      <c r="B65" s="163" t="s">
        <v>74</v>
      </c>
      <c r="C65" s="157">
        <f xml:space="preserve"> V64 + 7700000</f>
        <v>20837000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1200000</v>
      </c>
      <c r="J65" s="2">
        <v>0</v>
      </c>
      <c r="K65" s="2">
        <v>950000</v>
      </c>
      <c r="L65" s="2">
        <v>150000</v>
      </c>
      <c r="M65" s="196">
        <v>250000</v>
      </c>
      <c r="N65" s="160">
        <v>0</v>
      </c>
      <c r="O65" s="2">
        <v>500000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4"/>
        <v>6570000</v>
      </c>
      <c r="V65" s="160">
        <f t="shared" si="5"/>
        <v>14267000</v>
      </c>
    </row>
    <row r="66" spans="1:22" s="163" customFormat="1" x14ac:dyDescent="0.3">
      <c r="A66" s="298"/>
      <c r="B66" s="163" t="s">
        <v>75</v>
      </c>
      <c r="C66" s="157">
        <f xml:space="preserve"> V65 + 7700000</f>
        <v>21967000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1200000</v>
      </c>
      <c r="J66" s="2">
        <v>0</v>
      </c>
      <c r="K66" s="2">
        <v>950000</v>
      </c>
      <c r="L66" s="2">
        <v>150000</v>
      </c>
      <c r="M66" s="196">
        <v>250000</v>
      </c>
      <c r="N66" s="160">
        <v>0</v>
      </c>
      <c r="O66" s="2">
        <v>500000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4"/>
        <v>8070000</v>
      </c>
      <c r="V66" s="160">
        <f t="shared" si="5"/>
        <v>13897000</v>
      </c>
    </row>
    <row r="67" spans="1:22" s="163" customFormat="1" x14ac:dyDescent="0.3">
      <c r="A67" s="298"/>
      <c r="B67" s="163" t="s">
        <v>76</v>
      </c>
      <c r="C67" s="157">
        <f xml:space="preserve"> V66 + 7700000</f>
        <v>21597000</v>
      </c>
      <c r="D67" s="158">
        <v>3000000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1200000</v>
      </c>
      <c r="J67" s="2">
        <v>0</v>
      </c>
      <c r="K67" s="2">
        <v>950000</v>
      </c>
      <c r="L67" s="2">
        <v>150000</v>
      </c>
      <c r="M67" s="196">
        <v>250000</v>
      </c>
      <c r="N67" s="160">
        <v>0</v>
      </c>
      <c r="O67" s="2">
        <v>500000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6">SUM(D67:T67)</f>
        <v>9970000</v>
      </c>
      <c r="V67" s="160">
        <f t="shared" si="5"/>
        <v>11627000</v>
      </c>
    </row>
    <row r="68" spans="1:22" s="163" customFormat="1" x14ac:dyDescent="0.3">
      <c r="A68" s="298"/>
      <c r="B68" s="163" t="s">
        <v>77</v>
      </c>
      <c r="C68" s="157">
        <f xml:space="preserve"> V67 + 7700000</f>
        <v>19327000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1200000</v>
      </c>
      <c r="J68" s="2">
        <v>0</v>
      </c>
      <c r="K68" s="2">
        <v>950000</v>
      </c>
      <c r="L68" s="2">
        <v>150000</v>
      </c>
      <c r="M68" s="196">
        <v>250000</v>
      </c>
      <c r="N68" s="160">
        <v>0</v>
      </c>
      <c r="O68" s="2">
        <v>500000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6"/>
        <v>6570000</v>
      </c>
      <c r="V68" s="160">
        <f t="shared" si="5"/>
        <v>12757000</v>
      </c>
    </row>
    <row r="69" spans="1:22" s="163" customFormat="1" x14ac:dyDescent="0.3">
      <c r="A69" s="298"/>
      <c r="B69" s="163" t="s">
        <v>78</v>
      </c>
      <c r="C69" s="157">
        <f xml:space="preserve"> V68 + 7700000</f>
        <v>20457000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1200000</v>
      </c>
      <c r="J69" s="2">
        <v>0</v>
      </c>
      <c r="K69" s="2">
        <v>950000</v>
      </c>
      <c r="L69" s="2">
        <v>150000</v>
      </c>
      <c r="M69" s="196">
        <v>250000</v>
      </c>
      <c r="N69" s="160">
        <v>0</v>
      </c>
      <c r="O69" s="2">
        <v>500000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6"/>
        <v>10470000</v>
      </c>
      <c r="V69" s="160">
        <f t="shared" si="5"/>
        <v>9987000</v>
      </c>
    </row>
    <row r="70" spans="1:22" s="163" customFormat="1" x14ac:dyDescent="0.3">
      <c r="A70" s="298"/>
      <c r="B70" s="163" t="s">
        <v>79</v>
      </c>
      <c r="C70" s="157">
        <f xml:space="preserve"> V69 + 7700000 +1400000</f>
        <v>19087000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1200000</v>
      </c>
      <c r="J70" s="2">
        <v>0</v>
      </c>
      <c r="K70" s="2">
        <v>950000</v>
      </c>
      <c r="L70" s="2">
        <v>150000</v>
      </c>
      <c r="M70" s="196">
        <v>250000</v>
      </c>
      <c r="N70" s="160">
        <v>0</v>
      </c>
      <c r="O70" s="2">
        <v>500000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6"/>
        <v>6970000</v>
      </c>
      <c r="V70" s="160">
        <f t="shared" si="5"/>
        <v>12117000</v>
      </c>
    </row>
    <row r="71" spans="1:22" s="163" customFormat="1" x14ac:dyDescent="0.3">
      <c r="A71" s="298"/>
      <c r="B71" s="163" t="s">
        <v>80</v>
      </c>
      <c r="C71" s="157">
        <f xml:space="preserve"> V70 + 7700000</f>
        <v>19817000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1200000</v>
      </c>
      <c r="J71" s="2">
        <v>0</v>
      </c>
      <c r="K71" s="2">
        <v>950000</v>
      </c>
      <c r="L71" s="2">
        <v>150000</v>
      </c>
      <c r="M71" s="196">
        <v>250000</v>
      </c>
      <c r="N71" s="160">
        <v>0</v>
      </c>
      <c r="O71" s="2">
        <v>500000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6"/>
        <v>6570000</v>
      </c>
      <c r="V71" s="160">
        <f t="shared" si="5"/>
        <v>13247000</v>
      </c>
    </row>
    <row r="72" spans="1:22" s="163" customFormat="1" x14ac:dyDescent="0.3">
      <c r="A72" s="298"/>
      <c r="B72" s="163" t="s">
        <v>81</v>
      </c>
      <c r="C72" s="157">
        <f xml:space="preserve"> V71 + 7700000</f>
        <v>20947000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1200000</v>
      </c>
      <c r="J72" s="2">
        <v>0</v>
      </c>
      <c r="K72" s="2">
        <v>950000</v>
      </c>
      <c r="L72" s="2">
        <v>150000</v>
      </c>
      <c r="M72" s="196">
        <v>250000</v>
      </c>
      <c r="N72" s="160">
        <v>0</v>
      </c>
      <c r="O72" s="2">
        <v>500000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6"/>
        <v>8070000</v>
      </c>
      <c r="V72" s="160">
        <f t="shared" si="5"/>
        <v>12877000</v>
      </c>
    </row>
    <row r="73" spans="1:22" s="163" customFormat="1" x14ac:dyDescent="0.3">
      <c r="A73" s="298"/>
      <c r="B73" s="163" t="s">
        <v>82</v>
      </c>
      <c r="C73" s="157">
        <f xml:space="preserve"> V72 + 7700000</f>
        <v>20577000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1200000</v>
      </c>
      <c r="J73" s="2">
        <v>0</v>
      </c>
      <c r="K73" s="2">
        <v>950000</v>
      </c>
      <c r="L73" s="2">
        <v>150000</v>
      </c>
      <c r="M73" s="196">
        <v>250000</v>
      </c>
      <c r="N73" s="160">
        <v>0</v>
      </c>
      <c r="O73" s="2">
        <v>500000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6"/>
        <v>6770000</v>
      </c>
      <c r="V73" s="160">
        <f t="shared" si="5"/>
        <v>13807000</v>
      </c>
    </row>
    <row r="74" spans="1:22" s="249" customFormat="1" x14ac:dyDescent="0.3">
      <c r="A74" s="298"/>
      <c r="B74" s="249" t="s">
        <v>83</v>
      </c>
      <c r="C74" s="196">
        <f xml:space="preserve"> V73 + 7700000</f>
        <v>21507000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1200000</v>
      </c>
      <c r="J74" s="196">
        <v>0</v>
      </c>
      <c r="K74" s="2">
        <v>950000</v>
      </c>
      <c r="L74" s="196">
        <v>150000</v>
      </c>
      <c r="M74" s="196">
        <v>250000</v>
      </c>
      <c r="N74" s="196">
        <v>0</v>
      </c>
      <c r="O74" s="2">
        <v>500000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6"/>
        <v>6570000</v>
      </c>
      <c r="V74" s="196">
        <f t="shared" si="5"/>
        <v>14937000</v>
      </c>
    </row>
    <row r="75" spans="1:22" s="163" customFormat="1" x14ac:dyDescent="0.3">
      <c r="A75" s="298">
        <v>2029</v>
      </c>
      <c r="B75" s="163" t="s">
        <v>72</v>
      </c>
      <c r="C75" s="194">
        <f xml:space="preserve"> V74 + 7700000</f>
        <v>22637000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1200000</v>
      </c>
      <c r="J75" s="2">
        <v>0</v>
      </c>
      <c r="K75" s="2">
        <v>950000</v>
      </c>
      <c r="L75" s="2">
        <v>150000</v>
      </c>
      <c r="M75" s="196">
        <v>250000</v>
      </c>
      <c r="N75" s="160">
        <v>0</v>
      </c>
      <c r="O75" s="2">
        <v>500000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6"/>
        <v>9470000</v>
      </c>
      <c r="V75" s="160">
        <f t="shared" si="5"/>
        <v>13167000</v>
      </c>
    </row>
    <row r="76" spans="1:22" s="163" customFormat="1" x14ac:dyDescent="0.3">
      <c r="A76" s="298"/>
      <c r="B76" s="163" t="s">
        <v>73</v>
      </c>
      <c r="C76" s="159">
        <f xml:space="preserve"> V75 + 7700000 +1400000</f>
        <v>22267000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1200000</v>
      </c>
      <c r="J76" s="2">
        <v>0</v>
      </c>
      <c r="K76" s="2">
        <v>950000</v>
      </c>
      <c r="L76" s="2">
        <v>150000</v>
      </c>
      <c r="M76" s="196">
        <v>250000</v>
      </c>
      <c r="N76" s="160">
        <v>0</v>
      </c>
      <c r="O76" s="2">
        <v>500000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6"/>
        <v>6970000</v>
      </c>
      <c r="V76" s="160">
        <f t="shared" si="5"/>
        <v>15297000</v>
      </c>
    </row>
    <row r="77" spans="1:22" s="163" customFormat="1" x14ac:dyDescent="0.3">
      <c r="A77" s="298"/>
      <c r="B77" s="163" t="s">
        <v>74</v>
      </c>
      <c r="C77" s="157">
        <f xml:space="preserve"> V76 + 7700000</f>
        <v>22997000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1200000</v>
      </c>
      <c r="J77" s="2">
        <v>0</v>
      </c>
      <c r="K77" s="2">
        <v>950000</v>
      </c>
      <c r="L77" s="2">
        <v>150000</v>
      </c>
      <c r="M77" s="196">
        <v>250000</v>
      </c>
      <c r="N77" s="160">
        <v>0</v>
      </c>
      <c r="O77" s="2">
        <v>500000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6"/>
        <v>6570000</v>
      </c>
      <c r="V77" s="160">
        <f t="shared" ref="V77:V108" si="7" xml:space="preserve"> C77 - U77</f>
        <v>16427000</v>
      </c>
    </row>
    <row r="78" spans="1:22" s="163" customFormat="1" x14ac:dyDescent="0.3">
      <c r="A78" s="298"/>
      <c r="B78" s="163" t="s">
        <v>75</v>
      </c>
      <c r="C78" s="157">
        <f xml:space="preserve"> V77 + 7700000</f>
        <v>24127000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1200000</v>
      </c>
      <c r="J78" s="2">
        <v>0</v>
      </c>
      <c r="K78" s="2">
        <v>950000</v>
      </c>
      <c r="L78" s="2">
        <v>150000</v>
      </c>
      <c r="M78" s="196">
        <v>250000</v>
      </c>
      <c r="N78" s="160">
        <v>0</v>
      </c>
      <c r="O78" s="2">
        <v>500000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6"/>
        <v>8070000</v>
      </c>
      <c r="V78" s="160">
        <f t="shared" si="7"/>
        <v>16057000</v>
      </c>
    </row>
    <row r="79" spans="1:22" s="163" customFormat="1" x14ac:dyDescent="0.3">
      <c r="A79" s="298"/>
      <c r="B79" s="163" t="s">
        <v>76</v>
      </c>
      <c r="C79" s="157">
        <f xml:space="preserve"> V78 + 7700000</f>
        <v>23757000</v>
      </c>
      <c r="D79" s="158">
        <v>3000000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1200000</v>
      </c>
      <c r="J79" s="2">
        <v>0</v>
      </c>
      <c r="K79" s="2">
        <v>950000</v>
      </c>
      <c r="L79" s="2">
        <v>150000</v>
      </c>
      <c r="M79" s="196">
        <v>250000</v>
      </c>
      <c r="N79" s="160">
        <v>0</v>
      </c>
      <c r="O79" s="2">
        <v>500000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6"/>
        <v>9970000</v>
      </c>
      <c r="V79" s="160">
        <f t="shared" si="7"/>
        <v>13787000</v>
      </c>
    </row>
    <row r="80" spans="1:22" s="163" customFormat="1" x14ac:dyDescent="0.3">
      <c r="A80" s="298"/>
      <c r="B80" s="163" t="s">
        <v>77</v>
      </c>
      <c r="C80" s="157">
        <f xml:space="preserve"> V79 + 7700000</f>
        <v>21487000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1200000</v>
      </c>
      <c r="J80" s="2">
        <v>0</v>
      </c>
      <c r="K80" s="2">
        <v>950000</v>
      </c>
      <c r="L80" s="2">
        <v>150000</v>
      </c>
      <c r="M80" s="196">
        <v>250000</v>
      </c>
      <c r="N80" s="160">
        <v>0</v>
      </c>
      <c r="O80" s="2">
        <v>500000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6"/>
        <v>6570000</v>
      </c>
      <c r="V80" s="160">
        <f t="shared" si="7"/>
        <v>14917000</v>
      </c>
    </row>
    <row r="81" spans="1:22" s="163" customFormat="1" x14ac:dyDescent="0.3">
      <c r="A81" s="298"/>
      <c r="B81" s="163" t="s">
        <v>78</v>
      </c>
      <c r="C81" s="157">
        <f xml:space="preserve"> V80 + 7700000</f>
        <v>22617000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1200000</v>
      </c>
      <c r="J81" s="2">
        <v>0</v>
      </c>
      <c r="K81" s="2">
        <v>950000</v>
      </c>
      <c r="L81" s="2">
        <v>150000</v>
      </c>
      <c r="M81" s="196">
        <v>250000</v>
      </c>
      <c r="N81" s="160">
        <v>0</v>
      </c>
      <c r="O81" s="2">
        <v>500000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6"/>
        <v>10470000</v>
      </c>
      <c r="V81" s="160">
        <f t="shared" si="7"/>
        <v>12147000</v>
      </c>
    </row>
    <row r="82" spans="1:22" s="163" customFormat="1" x14ac:dyDescent="0.3">
      <c r="A82" s="298"/>
      <c r="B82" s="163" t="s">
        <v>79</v>
      </c>
      <c r="C82" s="157">
        <f xml:space="preserve"> V81 + 7700000 +1400000</f>
        <v>21247000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1200000</v>
      </c>
      <c r="J82" s="2">
        <v>0</v>
      </c>
      <c r="K82" s="2">
        <v>950000</v>
      </c>
      <c r="L82" s="2">
        <v>150000</v>
      </c>
      <c r="M82" s="196">
        <v>250000</v>
      </c>
      <c r="N82" s="160">
        <v>0</v>
      </c>
      <c r="O82" s="2">
        <v>500000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6"/>
        <v>6970000</v>
      </c>
      <c r="V82" s="160">
        <f t="shared" si="7"/>
        <v>14277000</v>
      </c>
    </row>
    <row r="83" spans="1:22" s="163" customFormat="1" x14ac:dyDescent="0.3">
      <c r="A83" s="298"/>
      <c r="B83" s="163" t="s">
        <v>80</v>
      </c>
      <c r="C83" s="157">
        <f xml:space="preserve"> V82 + 7700000</f>
        <v>21977000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1200000</v>
      </c>
      <c r="J83" s="2">
        <v>0</v>
      </c>
      <c r="K83" s="2">
        <v>950000</v>
      </c>
      <c r="L83" s="2">
        <v>150000</v>
      </c>
      <c r="M83" s="196">
        <v>250000</v>
      </c>
      <c r="N83" s="160">
        <v>0</v>
      </c>
      <c r="O83" s="2">
        <v>500000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6"/>
        <v>6570000</v>
      </c>
      <c r="V83" s="160">
        <f t="shared" si="7"/>
        <v>15407000</v>
      </c>
    </row>
    <row r="84" spans="1:22" s="163" customFormat="1" x14ac:dyDescent="0.3">
      <c r="A84" s="298"/>
      <c r="B84" s="163" t="s">
        <v>81</v>
      </c>
      <c r="C84" s="157">
        <f xml:space="preserve"> V83 + 7700000</f>
        <v>23107000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1200000</v>
      </c>
      <c r="J84" s="2">
        <v>0</v>
      </c>
      <c r="K84" s="2">
        <v>950000</v>
      </c>
      <c r="L84" s="2">
        <v>150000</v>
      </c>
      <c r="M84" s="196">
        <v>250000</v>
      </c>
      <c r="N84" s="160">
        <v>0</v>
      </c>
      <c r="O84" s="2">
        <v>500000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6"/>
        <v>8070000</v>
      </c>
      <c r="V84" s="160">
        <f t="shared" si="7"/>
        <v>15037000</v>
      </c>
    </row>
    <row r="85" spans="1:22" s="163" customFormat="1" x14ac:dyDescent="0.3">
      <c r="A85" s="298"/>
      <c r="B85" s="163" t="s">
        <v>82</v>
      </c>
      <c r="C85" s="157">
        <f xml:space="preserve"> V84 + 7700000</f>
        <v>22737000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1200000</v>
      </c>
      <c r="J85" s="2">
        <v>0</v>
      </c>
      <c r="K85" s="2">
        <v>950000</v>
      </c>
      <c r="L85" s="2">
        <v>150000</v>
      </c>
      <c r="M85" s="196">
        <v>250000</v>
      </c>
      <c r="N85" s="160">
        <v>0</v>
      </c>
      <c r="O85" s="2">
        <v>500000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6"/>
        <v>6770000</v>
      </c>
      <c r="V85" s="160">
        <f t="shared" si="7"/>
        <v>15967000</v>
      </c>
    </row>
    <row r="86" spans="1:22" s="249" customFormat="1" x14ac:dyDescent="0.3">
      <c r="A86" s="298"/>
      <c r="B86" s="249" t="s">
        <v>83</v>
      </c>
      <c r="C86" s="196">
        <f xml:space="preserve"> V85 + 7700000</f>
        <v>23667000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1200000</v>
      </c>
      <c r="J86" s="196">
        <v>0</v>
      </c>
      <c r="K86" s="2">
        <v>950000</v>
      </c>
      <c r="L86" s="196">
        <v>150000</v>
      </c>
      <c r="M86" s="196">
        <v>250000</v>
      </c>
      <c r="N86" s="196">
        <v>0</v>
      </c>
      <c r="O86" s="2">
        <v>500000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6"/>
        <v>6570000</v>
      </c>
      <c r="V86" s="196">
        <f t="shared" si="7"/>
        <v>17097000</v>
      </c>
    </row>
    <row r="87" spans="1:22" s="163" customFormat="1" x14ac:dyDescent="0.3">
      <c r="A87" s="298">
        <v>2030</v>
      </c>
      <c r="B87" s="163" t="s">
        <v>72</v>
      </c>
      <c r="C87" s="194">
        <f xml:space="preserve"> V86 + 7700000</f>
        <v>24797000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1200000</v>
      </c>
      <c r="J87" s="2">
        <v>0</v>
      </c>
      <c r="K87" s="2">
        <v>950000</v>
      </c>
      <c r="L87" s="2">
        <v>150000</v>
      </c>
      <c r="M87" s="196">
        <v>250000</v>
      </c>
      <c r="N87" s="160">
        <v>0</v>
      </c>
      <c r="O87" s="2">
        <v>500000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6"/>
        <v>9470000</v>
      </c>
      <c r="V87" s="160">
        <f t="shared" si="7"/>
        <v>15327000</v>
      </c>
    </row>
    <row r="88" spans="1:22" s="163" customFormat="1" x14ac:dyDescent="0.3">
      <c r="A88" s="298"/>
      <c r="B88" s="163" t="s">
        <v>73</v>
      </c>
      <c r="C88" s="159">
        <f xml:space="preserve"> V87 + 7700000 +1400000</f>
        <v>24427000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1200000</v>
      </c>
      <c r="J88" s="2">
        <v>0</v>
      </c>
      <c r="K88" s="2">
        <v>950000</v>
      </c>
      <c r="L88" s="2">
        <v>150000</v>
      </c>
      <c r="M88" s="196">
        <v>250000</v>
      </c>
      <c r="N88" s="160">
        <v>0</v>
      </c>
      <c r="O88" s="2">
        <v>500000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6"/>
        <v>6970000</v>
      </c>
      <c r="V88" s="160">
        <f t="shared" si="7"/>
        <v>17457000</v>
      </c>
    </row>
    <row r="89" spans="1:22" s="163" customFormat="1" x14ac:dyDescent="0.3">
      <c r="A89" s="298"/>
      <c r="B89" s="163" t="s">
        <v>74</v>
      </c>
      <c r="C89" s="157">
        <f xml:space="preserve"> V88 + 7700000</f>
        <v>25157000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1200000</v>
      </c>
      <c r="J89" s="2">
        <v>0</v>
      </c>
      <c r="K89" s="2">
        <v>950000</v>
      </c>
      <c r="L89" s="2">
        <v>150000</v>
      </c>
      <c r="M89" s="196">
        <v>250000</v>
      </c>
      <c r="N89" s="160">
        <v>0</v>
      </c>
      <c r="O89" s="2">
        <v>500000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6"/>
        <v>6570000</v>
      </c>
      <c r="V89" s="160">
        <f t="shared" si="7"/>
        <v>18587000</v>
      </c>
    </row>
    <row r="90" spans="1:22" s="163" customFormat="1" x14ac:dyDescent="0.3">
      <c r="A90" s="298"/>
      <c r="B90" s="163" t="s">
        <v>75</v>
      </c>
      <c r="C90" s="157">
        <f xml:space="preserve"> V89 + 7700000</f>
        <v>26287000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1200000</v>
      </c>
      <c r="J90" s="2">
        <v>0</v>
      </c>
      <c r="K90" s="2">
        <v>950000</v>
      </c>
      <c r="L90" s="2">
        <v>150000</v>
      </c>
      <c r="M90" s="196">
        <v>250000</v>
      </c>
      <c r="N90" s="160">
        <v>0</v>
      </c>
      <c r="O90" s="2">
        <v>500000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6"/>
        <v>8070000</v>
      </c>
      <c r="V90" s="160">
        <f t="shared" si="7"/>
        <v>18217000</v>
      </c>
    </row>
    <row r="91" spans="1:22" s="163" customFormat="1" x14ac:dyDescent="0.3">
      <c r="A91" s="298"/>
      <c r="B91" s="163" t="s">
        <v>76</v>
      </c>
      <c r="C91" s="157">
        <f xml:space="preserve"> V90 + 7700000</f>
        <v>25917000</v>
      </c>
      <c r="D91" s="158">
        <v>3000000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1200000</v>
      </c>
      <c r="J91" s="2">
        <v>0</v>
      </c>
      <c r="K91" s="2">
        <v>950000</v>
      </c>
      <c r="L91" s="2">
        <v>150000</v>
      </c>
      <c r="M91" s="196">
        <v>250000</v>
      </c>
      <c r="N91" s="160">
        <v>0</v>
      </c>
      <c r="O91" s="2">
        <v>500000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6"/>
        <v>9970000</v>
      </c>
      <c r="V91" s="160">
        <f t="shared" si="7"/>
        <v>15947000</v>
      </c>
    </row>
    <row r="92" spans="1:22" s="163" customFormat="1" x14ac:dyDescent="0.3">
      <c r="A92" s="298"/>
      <c r="B92" s="163" t="s">
        <v>77</v>
      </c>
      <c r="C92" s="157">
        <f xml:space="preserve"> V91 + 7700000</f>
        <v>23647000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1200000</v>
      </c>
      <c r="J92" s="2">
        <v>0</v>
      </c>
      <c r="K92" s="2">
        <v>950000</v>
      </c>
      <c r="L92" s="2">
        <v>150000</v>
      </c>
      <c r="M92" s="196">
        <v>250000</v>
      </c>
      <c r="N92" s="160">
        <v>0</v>
      </c>
      <c r="O92" s="2">
        <v>500000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6"/>
        <v>6570000</v>
      </c>
      <c r="V92" s="160">
        <f t="shared" si="7"/>
        <v>17077000</v>
      </c>
    </row>
    <row r="93" spans="1:22" s="163" customFormat="1" x14ac:dyDescent="0.3">
      <c r="A93" s="298"/>
      <c r="B93" s="163" t="s">
        <v>78</v>
      </c>
      <c r="C93" s="157">
        <f xml:space="preserve"> V92 + 7700000</f>
        <v>24777000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1200000</v>
      </c>
      <c r="J93" s="2">
        <v>0</v>
      </c>
      <c r="K93" s="2">
        <v>950000</v>
      </c>
      <c r="L93" s="2">
        <v>150000</v>
      </c>
      <c r="M93" s="196">
        <v>250000</v>
      </c>
      <c r="N93" s="160">
        <v>0</v>
      </c>
      <c r="O93" s="2">
        <v>500000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6"/>
        <v>10470000</v>
      </c>
      <c r="V93" s="160">
        <f t="shared" si="7"/>
        <v>14307000</v>
      </c>
    </row>
    <row r="94" spans="1:22" s="163" customFormat="1" x14ac:dyDescent="0.3">
      <c r="A94" s="298"/>
      <c r="B94" s="163" t="s">
        <v>79</v>
      </c>
      <c r="C94" s="157">
        <f xml:space="preserve"> V93 + 7700000 +1400000</f>
        <v>23407000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1200000</v>
      </c>
      <c r="J94" s="2">
        <v>0</v>
      </c>
      <c r="K94" s="2">
        <v>950000</v>
      </c>
      <c r="L94" s="2">
        <v>150000</v>
      </c>
      <c r="M94" s="196">
        <v>250000</v>
      </c>
      <c r="N94" s="160">
        <v>0</v>
      </c>
      <c r="O94" s="2">
        <v>500000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6"/>
        <v>6970000</v>
      </c>
      <c r="V94" s="160">
        <f t="shared" si="7"/>
        <v>16437000</v>
      </c>
    </row>
    <row r="95" spans="1:22" s="163" customFormat="1" x14ac:dyDescent="0.3">
      <c r="A95" s="298"/>
      <c r="B95" s="163" t="s">
        <v>80</v>
      </c>
      <c r="C95" s="157">
        <f xml:space="preserve"> V94 + 7700000</f>
        <v>24137000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1200000</v>
      </c>
      <c r="J95" s="2">
        <v>0</v>
      </c>
      <c r="K95" s="2">
        <v>950000</v>
      </c>
      <c r="L95" s="2">
        <v>150000</v>
      </c>
      <c r="M95" s="196">
        <v>250000</v>
      </c>
      <c r="N95" s="160">
        <v>0</v>
      </c>
      <c r="O95" s="2">
        <v>500000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6"/>
        <v>6570000</v>
      </c>
      <c r="V95" s="160">
        <f t="shared" si="7"/>
        <v>17567000</v>
      </c>
    </row>
    <row r="96" spans="1:22" s="163" customFormat="1" x14ac:dyDescent="0.3">
      <c r="A96" s="298"/>
      <c r="B96" s="163" t="s">
        <v>81</v>
      </c>
      <c r="C96" s="157">
        <f xml:space="preserve"> V95 + 7700000</f>
        <v>25267000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1200000</v>
      </c>
      <c r="J96" s="2">
        <v>0</v>
      </c>
      <c r="K96" s="2">
        <v>950000</v>
      </c>
      <c r="L96" s="2">
        <v>150000</v>
      </c>
      <c r="M96" s="196">
        <v>250000</v>
      </c>
      <c r="N96" s="160">
        <v>0</v>
      </c>
      <c r="O96" s="2">
        <v>500000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6"/>
        <v>8070000</v>
      </c>
      <c r="V96" s="160">
        <f t="shared" si="7"/>
        <v>17197000</v>
      </c>
    </row>
    <row r="97" spans="1:22" s="163" customFormat="1" x14ac:dyDescent="0.3">
      <c r="A97" s="298"/>
      <c r="B97" s="163" t="s">
        <v>82</v>
      </c>
      <c r="C97" s="157">
        <f xml:space="preserve"> V96 + 7700000</f>
        <v>24897000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1200000</v>
      </c>
      <c r="J97" s="2">
        <v>0</v>
      </c>
      <c r="K97" s="2">
        <v>950000</v>
      </c>
      <c r="L97" s="2">
        <v>150000</v>
      </c>
      <c r="M97" s="196">
        <v>250000</v>
      </c>
      <c r="N97" s="160">
        <v>0</v>
      </c>
      <c r="O97" s="2">
        <v>500000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6"/>
        <v>6770000</v>
      </c>
      <c r="V97" s="160">
        <f t="shared" si="7"/>
        <v>18127000</v>
      </c>
    </row>
    <row r="98" spans="1:22" s="249" customFormat="1" x14ac:dyDescent="0.3">
      <c r="A98" s="298"/>
      <c r="B98" s="249" t="s">
        <v>83</v>
      </c>
      <c r="C98" s="196">
        <f xml:space="preserve"> V97 + 7700000</f>
        <v>25827000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1200000</v>
      </c>
      <c r="J98" s="196">
        <v>0</v>
      </c>
      <c r="K98" s="2">
        <v>950000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6"/>
        <v>6570000</v>
      </c>
      <c r="V98" s="196">
        <f t="shared" si="7"/>
        <v>19257000</v>
      </c>
    </row>
    <row r="99" spans="1:22" s="163" customFormat="1" x14ac:dyDescent="0.3">
      <c r="A99" s="298">
        <v>2031</v>
      </c>
      <c r="B99" s="163" t="s">
        <v>72</v>
      </c>
      <c r="C99" s="194">
        <f xml:space="preserve"> V98 + 7700000</f>
        <v>26957000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1200000</v>
      </c>
      <c r="J99" s="2">
        <v>0</v>
      </c>
      <c r="K99" s="2">
        <v>950000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8">SUM(D99:T99)</f>
        <v>9470000</v>
      </c>
      <c r="V99" s="160">
        <f t="shared" si="7"/>
        <v>17487000</v>
      </c>
    </row>
    <row r="100" spans="1:22" s="163" customFormat="1" x14ac:dyDescent="0.3">
      <c r="A100" s="298"/>
      <c r="B100" s="163" t="s">
        <v>73</v>
      </c>
      <c r="C100" s="159">
        <f xml:space="preserve"> V99 + 7700000 +1400000</f>
        <v>26587000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1200000</v>
      </c>
      <c r="J100" s="2">
        <v>0</v>
      </c>
      <c r="K100" s="2">
        <v>950000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8"/>
        <v>6970000</v>
      </c>
      <c r="V100" s="160">
        <f t="shared" si="7"/>
        <v>19617000</v>
      </c>
    </row>
    <row r="101" spans="1:22" s="163" customFormat="1" x14ac:dyDescent="0.3">
      <c r="A101" s="298"/>
      <c r="B101" s="163" t="s">
        <v>74</v>
      </c>
      <c r="C101" s="157">
        <f xml:space="preserve"> V100 + 7700000</f>
        <v>27317000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1200000</v>
      </c>
      <c r="J101" s="2">
        <v>0</v>
      </c>
      <c r="K101" s="2">
        <v>950000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8"/>
        <v>6570000</v>
      </c>
      <c r="V101" s="160">
        <f t="shared" si="7"/>
        <v>20747000</v>
      </c>
    </row>
    <row r="102" spans="1:22" s="163" customFormat="1" x14ac:dyDescent="0.3">
      <c r="A102" s="298"/>
      <c r="B102" s="163" t="s">
        <v>75</v>
      </c>
      <c r="C102" s="157">
        <f xml:space="preserve"> V101 + 7700000</f>
        <v>28447000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1200000</v>
      </c>
      <c r="J102" s="2">
        <v>0</v>
      </c>
      <c r="K102" s="2">
        <v>950000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8"/>
        <v>8070000</v>
      </c>
      <c r="V102" s="160">
        <f t="shared" si="7"/>
        <v>20377000</v>
      </c>
    </row>
    <row r="103" spans="1:22" s="163" customFormat="1" x14ac:dyDescent="0.3">
      <c r="A103" s="298"/>
      <c r="B103" s="163" t="s">
        <v>76</v>
      </c>
      <c r="C103" s="157">
        <f xml:space="preserve"> V102 + 7700000</f>
        <v>28077000</v>
      </c>
      <c r="D103" s="158">
        <v>3000000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1200000</v>
      </c>
      <c r="J103" s="2">
        <v>0</v>
      </c>
      <c r="K103" s="2">
        <v>950000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8"/>
        <v>9970000</v>
      </c>
      <c r="V103" s="160">
        <f t="shared" si="7"/>
        <v>18107000</v>
      </c>
    </row>
    <row r="104" spans="1:22" s="163" customFormat="1" x14ac:dyDescent="0.3">
      <c r="A104" s="298"/>
      <c r="B104" s="163" t="s">
        <v>77</v>
      </c>
      <c r="C104" s="157">
        <f xml:space="preserve"> V103 + 7700000</f>
        <v>25807000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1200000</v>
      </c>
      <c r="J104" s="2">
        <v>0</v>
      </c>
      <c r="K104" s="2">
        <v>950000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8"/>
        <v>6570000</v>
      </c>
      <c r="V104" s="160">
        <f t="shared" si="7"/>
        <v>19237000</v>
      </c>
    </row>
    <row r="105" spans="1:22" s="163" customFormat="1" x14ac:dyDescent="0.3">
      <c r="A105" s="298"/>
      <c r="B105" s="163" t="s">
        <v>78</v>
      </c>
      <c r="C105" s="157">
        <f xml:space="preserve"> V104 + 7700000</f>
        <v>26937000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1200000</v>
      </c>
      <c r="J105" s="2">
        <v>0</v>
      </c>
      <c r="K105" s="2">
        <v>950000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8"/>
        <v>10470000</v>
      </c>
      <c r="V105" s="160">
        <f t="shared" si="7"/>
        <v>16467000</v>
      </c>
    </row>
    <row r="106" spans="1:22" s="163" customFormat="1" x14ac:dyDescent="0.3">
      <c r="A106" s="298"/>
      <c r="B106" s="163" t="s">
        <v>79</v>
      </c>
      <c r="C106" s="157">
        <f xml:space="preserve"> V105 + 7700000 +1400000</f>
        <v>25567000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1200000</v>
      </c>
      <c r="J106" s="2">
        <v>0</v>
      </c>
      <c r="K106" s="2">
        <v>950000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8"/>
        <v>6970000</v>
      </c>
      <c r="V106" s="160">
        <f t="shared" si="7"/>
        <v>18597000</v>
      </c>
    </row>
    <row r="107" spans="1:22" s="163" customFormat="1" x14ac:dyDescent="0.3">
      <c r="A107" s="298"/>
      <c r="B107" s="163" t="s">
        <v>80</v>
      </c>
      <c r="C107" s="157">
        <f xml:space="preserve"> V106 + 7700000</f>
        <v>26297000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1200000</v>
      </c>
      <c r="J107" s="2">
        <v>0</v>
      </c>
      <c r="K107" s="2">
        <v>950000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8"/>
        <v>6570000</v>
      </c>
      <c r="V107" s="160">
        <f t="shared" si="7"/>
        <v>19727000</v>
      </c>
    </row>
    <row r="108" spans="1:22" s="163" customFormat="1" x14ac:dyDescent="0.3">
      <c r="A108" s="298"/>
      <c r="B108" s="163" t="s">
        <v>81</v>
      </c>
      <c r="C108" s="157">
        <f xml:space="preserve"> V107 + 7700000</f>
        <v>27427000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1200000</v>
      </c>
      <c r="J108" s="2">
        <v>0</v>
      </c>
      <c r="K108" s="2">
        <v>950000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8"/>
        <v>8070000</v>
      </c>
      <c r="V108" s="160">
        <f t="shared" si="7"/>
        <v>19357000</v>
      </c>
    </row>
    <row r="109" spans="1:22" s="163" customFormat="1" x14ac:dyDescent="0.3">
      <c r="A109" s="298"/>
      <c r="B109" s="163" t="s">
        <v>82</v>
      </c>
      <c r="C109" s="157">
        <f xml:space="preserve"> V108 + 7700000</f>
        <v>27057000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1200000</v>
      </c>
      <c r="J109" s="2">
        <v>0</v>
      </c>
      <c r="K109" s="2">
        <v>950000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8"/>
        <v>6770000</v>
      </c>
      <c r="V109" s="160">
        <f t="shared" ref="V109:V122" si="9" xml:space="preserve"> C109 - U109</f>
        <v>20287000</v>
      </c>
    </row>
    <row r="110" spans="1:22" s="249" customFormat="1" x14ac:dyDescent="0.3">
      <c r="A110" s="298"/>
      <c r="B110" s="249" t="s">
        <v>83</v>
      </c>
      <c r="C110" s="196">
        <f xml:space="preserve"> V109 + 7700000</f>
        <v>27987000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1200000</v>
      </c>
      <c r="J110" s="196">
        <v>0</v>
      </c>
      <c r="K110" s="2">
        <v>950000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8"/>
        <v>6570000</v>
      </c>
      <c r="V110" s="196">
        <f t="shared" si="9"/>
        <v>21417000</v>
      </c>
    </row>
    <row r="111" spans="1:22" s="163" customFormat="1" x14ac:dyDescent="0.3">
      <c r="A111" s="298">
        <v>2032</v>
      </c>
      <c r="B111" s="163" t="s">
        <v>72</v>
      </c>
      <c r="C111" s="194">
        <f xml:space="preserve"> V110 + 7700000</f>
        <v>29117000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1200000</v>
      </c>
      <c r="J111" s="2">
        <v>0</v>
      </c>
      <c r="K111" s="2">
        <v>950000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8"/>
        <v>9470000</v>
      </c>
      <c r="V111" s="160">
        <f t="shared" si="9"/>
        <v>19647000</v>
      </c>
    </row>
    <row r="112" spans="1:22" s="163" customFormat="1" x14ac:dyDescent="0.3">
      <c r="A112" s="298"/>
      <c r="B112" s="163" t="s">
        <v>73</v>
      </c>
      <c r="C112" s="159">
        <f xml:space="preserve"> V111 + 7700000 +1400000</f>
        <v>28747000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1200000</v>
      </c>
      <c r="J112" s="2">
        <v>0</v>
      </c>
      <c r="K112" s="2">
        <v>950000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8"/>
        <v>6970000</v>
      </c>
      <c r="V112" s="160">
        <f t="shared" si="9"/>
        <v>21777000</v>
      </c>
    </row>
    <row r="113" spans="1:22" s="163" customFormat="1" x14ac:dyDescent="0.3">
      <c r="A113" s="298"/>
      <c r="B113" s="163" t="s">
        <v>74</v>
      </c>
      <c r="C113" s="157">
        <f xml:space="preserve"> V112 + 7700000</f>
        <v>29477000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1200000</v>
      </c>
      <c r="J113" s="2">
        <v>0</v>
      </c>
      <c r="K113" s="2">
        <v>950000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8"/>
        <v>6570000</v>
      </c>
      <c r="V113" s="160">
        <f t="shared" si="9"/>
        <v>22907000</v>
      </c>
    </row>
    <row r="114" spans="1:22" s="163" customFormat="1" x14ac:dyDescent="0.3">
      <c r="A114" s="298"/>
      <c r="B114" s="163" t="s">
        <v>75</v>
      </c>
      <c r="C114" s="157">
        <f xml:space="preserve"> V113 + 7700000</f>
        <v>30607000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1200000</v>
      </c>
      <c r="J114" s="2">
        <v>0</v>
      </c>
      <c r="K114" s="2">
        <v>950000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8"/>
        <v>8070000</v>
      </c>
      <c r="V114" s="160">
        <f t="shared" si="9"/>
        <v>22537000</v>
      </c>
    </row>
    <row r="115" spans="1:22" s="163" customFormat="1" x14ac:dyDescent="0.3">
      <c r="A115" s="298"/>
      <c r="B115" s="163" t="s">
        <v>76</v>
      </c>
      <c r="C115" s="157">
        <f xml:space="preserve"> V114 + 7700000</f>
        <v>30237000</v>
      </c>
      <c r="D115" s="158">
        <v>3000000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1200000</v>
      </c>
      <c r="J115" s="2">
        <v>0</v>
      </c>
      <c r="K115" s="2">
        <v>950000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8"/>
        <v>9970000</v>
      </c>
      <c r="V115" s="160">
        <f t="shared" si="9"/>
        <v>20267000</v>
      </c>
    </row>
    <row r="116" spans="1:22" s="163" customFormat="1" x14ac:dyDescent="0.3">
      <c r="A116" s="298"/>
      <c r="B116" s="163" t="s">
        <v>77</v>
      </c>
      <c r="C116" s="157">
        <f xml:space="preserve"> V115 + 7700000</f>
        <v>27967000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1200000</v>
      </c>
      <c r="J116" s="2">
        <v>0</v>
      </c>
      <c r="K116" s="2">
        <v>950000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8"/>
        <v>6570000</v>
      </c>
      <c r="V116" s="160">
        <f t="shared" si="9"/>
        <v>21397000</v>
      </c>
    </row>
    <row r="117" spans="1:22" s="163" customFormat="1" x14ac:dyDescent="0.3">
      <c r="A117" s="298"/>
      <c r="B117" s="163" t="s">
        <v>78</v>
      </c>
      <c r="C117" s="157">
        <f xml:space="preserve"> V116 + 7700000</f>
        <v>29097000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1200000</v>
      </c>
      <c r="J117" s="2">
        <v>0</v>
      </c>
      <c r="K117" s="2">
        <v>950000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8"/>
        <v>10470000</v>
      </c>
      <c r="V117" s="160">
        <f t="shared" si="9"/>
        <v>18627000</v>
      </c>
    </row>
    <row r="118" spans="1:22" s="163" customFormat="1" x14ac:dyDescent="0.3">
      <c r="A118" s="298"/>
      <c r="B118" s="163" t="s">
        <v>79</v>
      </c>
      <c r="C118" s="157">
        <f xml:space="preserve"> V117 + 7700000 +1400000</f>
        <v>27727000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1200000</v>
      </c>
      <c r="J118" s="2">
        <v>0</v>
      </c>
      <c r="K118" s="2">
        <v>950000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8"/>
        <v>6970000</v>
      </c>
      <c r="V118" s="160">
        <f t="shared" si="9"/>
        <v>20757000</v>
      </c>
    </row>
    <row r="119" spans="1:22" s="163" customFormat="1" x14ac:dyDescent="0.3">
      <c r="A119" s="298"/>
      <c r="B119" s="163" t="s">
        <v>80</v>
      </c>
      <c r="C119" s="157">
        <f xml:space="preserve"> V118 + 7700000</f>
        <v>28457000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1200000</v>
      </c>
      <c r="J119" s="2">
        <v>0</v>
      </c>
      <c r="K119" s="2">
        <v>950000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8"/>
        <v>6570000</v>
      </c>
      <c r="V119" s="160">
        <f t="shared" si="9"/>
        <v>21887000</v>
      </c>
    </row>
    <row r="120" spans="1:22" s="163" customFormat="1" x14ac:dyDescent="0.3">
      <c r="A120" s="298"/>
      <c r="B120" s="163" t="s">
        <v>81</v>
      </c>
      <c r="C120" s="157">
        <f xml:space="preserve"> V119 + 7700000</f>
        <v>29587000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1200000</v>
      </c>
      <c r="J120" s="2">
        <v>0</v>
      </c>
      <c r="K120" s="2">
        <v>950000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8"/>
        <v>8070000</v>
      </c>
      <c r="V120" s="160">
        <f t="shared" si="9"/>
        <v>21517000</v>
      </c>
    </row>
    <row r="121" spans="1:22" s="163" customFormat="1" x14ac:dyDescent="0.3">
      <c r="A121" s="298"/>
      <c r="B121" s="163" t="s">
        <v>82</v>
      </c>
      <c r="C121" s="157">
        <f xml:space="preserve"> V120 + 7700000</f>
        <v>29217000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1200000</v>
      </c>
      <c r="J121" s="2">
        <v>0</v>
      </c>
      <c r="K121" s="2">
        <v>950000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8"/>
        <v>6770000</v>
      </c>
      <c r="V121" s="160">
        <f t="shared" si="9"/>
        <v>22447000</v>
      </c>
    </row>
    <row r="122" spans="1:22" s="249" customFormat="1" x14ac:dyDescent="0.3">
      <c r="A122" s="298"/>
      <c r="B122" s="249" t="s">
        <v>83</v>
      </c>
      <c r="C122" s="196">
        <f xml:space="preserve"> V121 + 7700000</f>
        <v>30147000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1200000</v>
      </c>
      <c r="J122" s="196">
        <v>0</v>
      </c>
      <c r="K122" s="2">
        <v>950000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8"/>
        <v>6570000</v>
      </c>
      <c r="V122" s="196">
        <f t="shared" si="9"/>
        <v>23577000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0B50-B3F2-4A63-88F8-5C5F3E468AF7}">
  <dimension ref="A2:D5"/>
  <sheetViews>
    <sheetView workbookViewId="0">
      <selection activeCell="F2" sqref="F2"/>
    </sheetView>
  </sheetViews>
  <sheetFormatPr defaultRowHeight="16.5" x14ac:dyDescent="0.3"/>
  <cols>
    <col min="1" max="1" width="11" customWidth="1"/>
    <col min="2" max="2" width="15.875" bestFit="1" customWidth="1"/>
  </cols>
  <sheetData>
    <row r="2" spans="1:4" x14ac:dyDescent="0.3">
      <c r="A2">
        <v>20240912</v>
      </c>
      <c r="B2" t="s">
        <v>191</v>
      </c>
      <c r="C2">
        <v>45000</v>
      </c>
    </row>
    <row r="3" spans="1:4" x14ac:dyDescent="0.3">
      <c r="A3">
        <v>20240912</v>
      </c>
      <c r="B3" t="s">
        <v>192</v>
      </c>
      <c r="C3">
        <v>61800</v>
      </c>
      <c r="D3" t="s">
        <v>193</v>
      </c>
    </row>
    <row r="4" spans="1:4" x14ac:dyDescent="0.3">
      <c r="A4">
        <v>20240926</v>
      </c>
      <c r="B4" t="s">
        <v>195</v>
      </c>
      <c r="C4">
        <v>200000</v>
      </c>
      <c r="D4" t="s">
        <v>194</v>
      </c>
    </row>
    <row r="5" spans="1:4" x14ac:dyDescent="0.3">
      <c r="A5">
        <v>20241006</v>
      </c>
      <c r="B5" t="s">
        <v>196</v>
      </c>
      <c r="C5">
        <v>167000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1" t="s">
        <v>36</v>
      </c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3:14" x14ac:dyDescent="0.3"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1">
        <f xml:space="preserve"> D22 + E22 + F22 + G22</f>
        <v>18921448</v>
      </c>
      <c r="E23" s="300"/>
      <c r="F23" s="300"/>
      <c r="G23" s="300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2">
        <f xml:space="preserve"> D23 / I23 * 100</f>
        <v>84.996483606996279</v>
      </c>
      <c r="E24" s="323"/>
      <c r="F24" s="323"/>
      <c r="G24" s="324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14" t="s">
        <v>100</v>
      </c>
      <c r="C27" s="316" t="s">
        <v>115</v>
      </c>
      <c r="D27" s="325" t="s">
        <v>98</v>
      </c>
      <c r="E27" s="326"/>
      <c r="F27" s="327"/>
      <c r="G27" s="314" t="s">
        <v>102</v>
      </c>
      <c r="H27" s="318" t="s">
        <v>118</v>
      </c>
      <c r="I27" s="328" t="s">
        <v>96</v>
      </c>
      <c r="J27" s="314" t="s">
        <v>105</v>
      </c>
      <c r="K27" s="314" t="s">
        <v>116</v>
      </c>
    </row>
    <row r="28" spans="2:12" ht="17.25" thickBot="1" x14ac:dyDescent="0.35">
      <c r="B28" s="315"/>
      <c r="C28" s="317"/>
      <c r="D28" s="314" t="s">
        <v>97</v>
      </c>
      <c r="E28" s="318" t="s">
        <v>101</v>
      </c>
      <c r="F28" s="319" t="s">
        <v>104</v>
      </c>
      <c r="G28" s="315"/>
      <c r="H28" s="315"/>
      <c r="I28" s="329"/>
      <c r="J28" s="315"/>
      <c r="K28" s="315"/>
    </row>
    <row r="29" spans="2:12" ht="37.5" customHeight="1" thickBot="1" x14ac:dyDescent="0.35">
      <c r="B29" s="315"/>
      <c r="C29" s="317"/>
      <c r="D29" s="315"/>
      <c r="E29" s="315"/>
      <c r="F29" s="320"/>
      <c r="G29" s="315"/>
      <c r="H29" s="315"/>
      <c r="I29" s="47" t="s">
        <v>99</v>
      </c>
      <c r="J29" s="330"/>
      <c r="K29" s="330"/>
    </row>
    <row r="30" spans="2:12" x14ac:dyDescent="0.3">
      <c r="B30" s="305" t="s">
        <v>114</v>
      </c>
      <c r="C30" s="307">
        <v>4679754000</v>
      </c>
      <c r="D30" s="50">
        <v>4679754000</v>
      </c>
      <c r="E30" s="49">
        <v>0</v>
      </c>
      <c r="F30" s="51">
        <v>10.81</v>
      </c>
      <c r="G30" s="301">
        <f xml:space="preserve"> C30 + D31</f>
        <v>0</v>
      </c>
      <c r="H30" s="307">
        <v>583000000</v>
      </c>
      <c r="I30" s="309">
        <f xml:space="preserve"> G30 / H30</f>
        <v>0</v>
      </c>
      <c r="J30" s="303" t="s">
        <v>103</v>
      </c>
      <c r="K30" s="301">
        <f xml:space="preserve"> D30 / H30</f>
        <v>8.0270222984562611</v>
      </c>
    </row>
    <row r="31" spans="2:12" ht="17.25" thickBot="1" x14ac:dyDescent="0.35">
      <c r="B31" s="306"/>
      <c r="C31" s="308"/>
      <c r="D31" s="311">
        <f xml:space="preserve"> (D30 * (E30 - F30)) / F30</f>
        <v>-4679754000</v>
      </c>
      <c r="E31" s="312"/>
      <c r="F31" s="313"/>
      <c r="G31" s="306"/>
      <c r="H31" s="308"/>
      <c r="I31" s="310"/>
      <c r="J31" s="304"/>
      <c r="K31" s="30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0" t="s">
        <v>143</v>
      </c>
      <c r="B29" s="300"/>
      <c r="C29" s="300"/>
    </row>
    <row r="30" spans="1:11" x14ac:dyDescent="0.3">
      <c r="A30" s="1">
        <v>1</v>
      </c>
      <c r="B30" s="300" t="s">
        <v>144</v>
      </c>
      <c r="C30" s="1" t="s">
        <v>145</v>
      </c>
    </row>
    <row r="31" spans="1:11" x14ac:dyDescent="0.3">
      <c r="A31" s="1">
        <v>2</v>
      </c>
      <c r="B31" s="300"/>
      <c r="C31" s="1" t="s">
        <v>146</v>
      </c>
    </row>
    <row r="32" spans="1:11" x14ac:dyDescent="0.3">
      <c r="A32" s="1">
        <v>3</v>
      </c>
      <c r="B32" s="300"/>
      <c r="C32" s="1" t="s">
        <v>147</v>
      </c>
    </row>
    <row r="33" spans="1:3" x14ac:dyDescent="0.3">
      <c r="A33" s="1">
        <v>4</v>
      </c>
      <c r="B33" s="300"/>
      <c r="C33" s="1" t="s">
        <v>148</v>
      </c>
    </row>
    <row r="34" spans="1:3" x14ac:dyDescent="0.3">
      <c r="A34" s="1">
        <v>5</v>
      </c>
      <c r="B34" s="300" t="s">
        <v>152</v>
      </c>
      <c r="C34" s="1" t="s">
        <v>149</v>
      </c>
    </row>
    <row r="35" spans="1:3" x14ac:dyDescent="0.3">
      <c r="A35" s="1">
        <v>6</v>
      </c>
      <c r="B35" s="300"/>
      <c r="C35" s="1" t="s">
        <v>150</v>
      </c>
    </row>
    <row r="36" spans="1:3" x14ac:dyDescent="0.3">
      <c r="A36" s="1">
        <v>7</v>
      </c>
      <c r="B36" s="300"/>
      <c r="C36" s="1" t="s">
        <v>151</v>
      </c>
    </row>
    <row r="37" spans="1:3" x14ac:dyDescent="0.3">
      <c r="A37" s="1">
        <v>8</v>
      </c>
      <c r="B37" s="300" t="s">
        <v>153</v>
      </c>
      <c r="C37" s="1" t="s">
        <v>154</v>
      </c>
    </row>
    <row r="38" spans="1:3" x14ac:dyDescent="0.3">
      <c r="A38" s="1">
        <v>9</v>
      </c>
      <c r="B38" s="300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35"/>
      <c r="C1" s="335"/>
    </row>
    <row r="2" spans="2:18" x14ac:dyDescent="0.3">
      <c r="B2" s="334" t="s">
        <v>71</v>
      </c>
      <c r="C2" s="334"/>
      <c r="E2" s="331" t="s">
        <v>71</v>
      </c>
      <c r="F2" s="332"/>
      <c r="G2" s="332"/>
      <c r="H2" s="333"/>
      <c r="J2" s="331" t="s">
        <v>94</v>
      </c>
      <c r="K2" s="332"/>
      <c r="L2" s="332"/>
      <c r="M2" s="333"/>
      <c r="O2" s="331" t="s">
        <v>95</v>
      </c>
      <c r="P2" s="332"/>
      <c r="Q2" s="332"/>
      <c r="R2" s="333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31" t="s">
        <v>169</v>
      </c>
      <c r="F25" s="332"/>
      <c r="G25" s="332"/>
      <c r="H25" s="333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4" t="s">
        <v>66</v>
      </c>
      <c r="C2" s="334"/>
      <c r="E2" s="334" t="s">
        <v>67</v>
      </c>
      <c r="F2" s="334"/>
      <c r="H2" s="334" t="s">
        <v>68</v>
      </c>
      <c r="I2" s="334"/>
      <c r="K2" s="334" t="s">
        <v>69</v>
      </c>
      <c r="L2" s="334"/>
      <c r="N2" s="334" t="s">
        <v>70</v>
      </c>
      <c r="O2" s="334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Sheet1</vt:lpstr>
      <vt:lpstr>캐릭터브랜드사업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2024-12-02T00:02:47Z</dcterms:modified>
</cp:coreProperties>
</file>