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8815FCFD-A218-4588-9994-C688D01F2667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2" i="1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<sst xmlns="http://schemas.openxmlformats.org/spreadsheetml/2006/main" count="446" uniqueCount="236">
  <si>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</si>
  <si>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</si>
  <si>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</si>
  <si>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</si>
  <si>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</si>
  <si>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</si>
  <si>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</si>
  <si>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</si>
  <si>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</si>
  <si>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</si>
  <si>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</si>
  <si>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</si>
  <si>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</si>
  <si>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</si>
  <si>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</si>
  <si>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</si>
  <si>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</si>
  <si>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</si>
  <si>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</si>
  <si>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</si>
  <si>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</si>
  <si>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</si>
  <si>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</si>
  <si>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</si>
  <si>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</si>
  <si>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</si>
  <si>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</si>
  <si>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</si>
  <si>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</si>
  <si>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</si>
  <si>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</si>
  <si>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</si>
  <si>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</si>
  <si>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</si>
  <si>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</si>
  <si>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</si>
  <si>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</si>
  <si>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</si>
  <si>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</si>
  <si>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</si>
  <si>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</si>
  <si>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</si>
  <si>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</si>
  <si>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</si>
  <si>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</si>
  <si>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</si>
  <si>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</si>
  <si>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</si>
  <si>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</si>
  <si>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</si>
  <si>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</si>
  <si>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</si>
  <si>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</si>
  <si>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</si>
  <si>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</si>
  <si>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</si>
  <si>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</si>
  <si>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</si>
  <si>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</si>
  <si>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</si>
  <si>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</si>
  <si>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</si>
  <si>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</si>
  <si>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</si>
  <si>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</si>
  <si>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</si>
  <si>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</si>
  <si>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</si>
  <si>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</si>
  <si>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</si>
  <si>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</si>
  <si>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</si>
  <si>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</si>
  <si>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</si>
  <si>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</si>
  <si>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</si>
  <si>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</si>
  <si>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</si>
  <si>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</si>
  <si>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</si>
  <si>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</si>
  <si>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</si>
  <si>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</si>
  <si>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</si>
  <si>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</si>
  <si>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</si>
  <si>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</si>
  <si>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</si>
  <si>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</si>
  <si>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</si>
  <si>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</si>
  <si>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</si>
  <si>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</si>
  <si>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</si>
  <si>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</si>
  <si>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</si>
  <si>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</si>
  <si>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</si>
  <si>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</si>
  <si>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</si>
  <si>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</si>
  <si>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</si>
  <si>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</si>
  <si>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</si>
  <si>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</si>
  <si>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</si>
  <si>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</si>
  <si>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</si>
  <si>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</si>
  <si>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</si>
  <si>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</si>
  <si>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</si>
  <si>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</si>
  <si>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</si>
  <si>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</si>
  <si>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</si>
  <si>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</si>
  <si>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</si>
  <si>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</si>
  <si>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</si>
  <si>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</si>
  <si>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</si>
  <si>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</si>
  <si>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</si>
  <si>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</si>
  <si>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</si>
  <si>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</si>
  <si>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</si>
  <si>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</si>
  <si>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</si>
  <si>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</si>
  <si>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</si>
  <si>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</si>
  <si>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</si>
  <si>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</si>
  <si>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</si>
  <si>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</si>
  <si>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</si>
  <si>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</si>
  <si>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</si>
  <si>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</si>
  <si>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</si>
  <si>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</si>
  <si>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</si>
  <si>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</si>
  <si>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</si>
  <si>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</si>
  <si>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</si>
  <si>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</si>
  <si>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</si>
  <si>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</si>
  <si>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</si>
  <si>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</si>
  <si>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</si>
  <si>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</si>
  <si>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</si>
  <si>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</si>
  <si>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</si>
  <si>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</si>
  <si>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</si>
  <si>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</si>
  <si>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</si>
  <si>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</si>
  <si>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</si>
  <si>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</si>
  <si>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</si>
  <si>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</si>
  <si>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</si>
  <si>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</si>
  <si>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</si>
  <si>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</si>
  <si>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</si>
  <si>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</si>
  <si>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</si>
  <si>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</si>
  <si>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</si>
  <si>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</si>
  <si>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</si>
  <si>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</si>
  <si>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</si>
  <si>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</si>
  <si>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</si>
  <si>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</si>
  <si>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</si>
  <si>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</si>
  <si>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</si>
  <si>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</si>
  <si>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</si>
  <si>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</si>
  <si>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</si>
  <si>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</si>
  <si>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</si>
  <si>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</si>
  <si>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</si>
  <si>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</si>
  <si>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</si>
  <si>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</si>
  <si>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</si>
  <si>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</si>
  <si>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</si>
  <si>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</si>
  <si>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</si>
  <si>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</si>
  <si>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</si>
  <si>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</si>
  <si>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</si>
  <si>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</si>
  <si>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</si>
  <si>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</si>
  <si>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</si>
  <si>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</si>
  <si>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</si>
  <si>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</si>
  <si>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</si>
  <si>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</si>
  <si>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</si>
  <si>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</si>
  <si>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</si>
  <si>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</si>
  <si>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</si>
  <si>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</si>
  <si>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</si>
  <si>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</si>
  <si>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</si>
  <si>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</si>
  <si>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</si>
  <si>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</si>
  <si>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</si>
  <si>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</si>
  <si>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</si>
  <si>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</si>
  <si>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</si>
  <si>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</si>
  <si>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</si>
  <si>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</si>
  <si>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2월 12일기준 1500 박살.. 에휴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</si>
</sst>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40" borderId="24" xfId="0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28" workbookViewId="0">
      <selection activeCell="E42" sqref="E42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3"/>
      <c r="B1" s="303"/>
      <c r="C1" s="303"/>
      <c r="D1" s="304" t="s">
        <v>84</v>
      </c>
      <c r="E1" s="305"/>
      <c r="F1" s="305"/>
      <c r="G1" s="305"/>
      <c r="H1" s="309" t="s">
        <v>173</v>
      </c>
      <c r="I1" s="309"/>
      <c r="J1" s="306" t="s">
        <v>164</v>
      </c>
      <c r="K1" s="307"/>
      <c r="L1" s="308"/>
      <c r="M1" s="299" t="s">
        <v>165</v>
      </c>
      <c r="N1" s="300"/>
      <c r="O1" s="300"/>
      <c r="P1" s="301"/>
      <c r="Q1" s="296" t="s">
        <v>186</v>
      </c>
      <c r="R1" s="294" t="s">
        <v>176</v>
      </c>
      <c r="S1" s="295" t="s">
        <v>177</v>
      </c>
    </row>
    <row r="2" spans="1:20" ht="33" x14ac:dyDescent="0.3">
      <c r="A2" s="303"/>
      <c r="B2" s="303"/>
      <c r="C2" s="303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6"/>
      <c r="R2" s="294"/>
      <c r="S2" s="295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2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2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2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2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2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2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2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2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2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2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2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2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7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7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7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7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7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7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7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7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7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7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7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7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298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7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7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7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7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7"/>
      <c r="C33" s="230">
        <v>6</v>
      </c>
      <c r="D33" s="231">
        <v>0</v>
      </c>
      <c r="E33" s="231">
        <v>1500000</v>
      </c>
      <c r="F33" s="231">
        <v>300000</v>
      </c>
      <c r="G33" s="232">
        <v>300000</v>
      </c>
      <c r="H33" s="233">
        <f xml:space="preserve"> 18700000 - 1640000</f>
        <v>17060000</v>
      </c>
      <c r="I33" s="233">
        <v>70000000</v>
      </c>
      <c r="J33" s="233">
        <v>54000000</v>
      </c>
      <c r="K33" s="234">
        <f t="shared" si="1"/>
        <v>14244280.073496789</v>
      </c>
      <c r="L33" s="235">
        <v>-0.01</v>
      </c>
      <c r="M33" s="236">
        <v>0</v>
      </c>
      <c r="N33" s="237">
        <f t="shared" si="4"/>
        <v>12007490.890819099</v>
      </c>
      <c r="O33" s="238">
        <v>-0.1</v>
      </c>
      <c r="P33" s="236">
        <f t="shared" si="2"/>
        <v>12007490.890819099</v>
      </c>
      <c r="Q33" s="239">
        <f t="shared" si="3"/>
        <v>26251770.964315888</v>
      </c>
      <c r="R33" s="233">
        <f t="shared" si="5"/>
        <v>87060000</v>
      </c>
      <c r="S33" s="233">
        <f t="shared" si="6"/>
        <v>80251770.964315891</v>
      </c>
      <c r="T33" s="240"/>
    </row>
    <row r="34" spans="1:21" s="149" customFormat="1" x14ac:dyDescent="0.3">
      <c r="B34" s="297"/>
      <c r="C34" s="230">
        <v>7</v>
      </c>
      <c r="D34" s="231">
        <v>0</v>
      </c>
      <c r="E34" s="231">
        <v>12000000</v>
      </c>
      <c r="F34" s="231">
        <v>300000</v>
      </c>
      <c r="G34" s="232">
        <v>300000</v>
      </c>
      <c r="H34" s="233">
        <f t="shared" ref="H34:H35" si="7" xml:space="preserve"> H33 - 1640000</f>
        <v>15420000</v>
      </c>
      <c r="I34" s="233">
        <v>70000000</v>
      </c>
      <c r="J34" s="233">
        <v>54000000</v>
      </c>
      <c r="K34" s="234">
        <f t="shared" si="1"/>
        <v>14725525.832908815</v>
      </c>
      <c r="L34" s="235">
        <v>-8.0000000000000002E-3</v>
      </c>
      <c r="M34" s="236">
        <v>0</v>
      </c>
      <c r="N34" s="237">
        <f t="shared" si="4"/>
        <v>7625.7268538425787</v>
      </c>
      <c r="O34" s="238">
        <v>1.7999999999999999E-2</v>
      </c>
      <c r="P34" s="236">
        <f t="shared" si="2"/>
        <v>7625.7268538425787</v>
      </c>
      <c r="Q34" s="239">
        <f t="shared" si="3"/>
        <v>14733151.559762657</v>
      </c>
      <c r="R34" s="233">
        <f t="shared" si="5"/>
        <v>85420000</v>
      </c>
      <c r="S34" s="233">
        <f t="shared" si="6"/>
        <v>68733151.559762657</v>
      </c>
      <c r="T34" s="240"/>
    </row>
    <row r="35" spans="1:21" s="149" customFormat="1" x14ac:dyDescent="0.3">
      <c r="B35" s="297"/>
      <c r="C35" s="230">
        <v>8</v>
      </c>
      <c r="D35" s="231">
        <v>0</v>
      </c>
      <c r="E35" s="231">
        <v>0</v>
      </c>
      <c r="F35" s="231">
        <v>300000</v>
      </c>
      <c r="G35" s="232">
        <v>300000</v>
      </c>
      <c r="H35" s="233">
        <f t="shared" si="7"/>
        <v>13780000</v>
      </c>
      <c r="I35" s="233">
        <v>70000000</v>
      </c>
      <c r="J35" s="233">
        <v>54000000</v>
      </c>
      <c r="K35" s="234">
        <f t="shared" si="1"/>
        <v>15785291.607896078</v>
      </c>
      <c r="L35" s="235">
        <v>0.03</v>
      </c>
      <c r="M35" s="236">
        <v>0</v>
      </c>
      <c r="N35" s="237">
        <f t="shared" si="4"/>
        <v>7762.9899372117452</v>
      </c>
      <c r="O35" s="238">
        <v>1.7999999999999999E-2</v>
      </c>
      <c r="P35" s="236">
        <f t="shared" si="2"/>
        <v>7762.9899372117452</v>
      </c>
      <c r="Q35" s="239">
        <f t="shared" si="3"/>
        <v>15793054.597833291</v>
      </c>
      <c r="R35" s="233">
        <f t="shared" si="5"/>
        <v>83780000</v>
      </c>
      <c r="S35" s="233">
        <f t="shared" si="6"/>
        <v>69793054.597833291</v>
      </c>
      <c r="T35" s="240"/>
    </row>
    <row r="36" spans="1:21" s="257" customFormat="1" x14ac:dyDescent="0.3">
      <c r="B36" s="297"/>
      <c r="C36" s="258">
        <v>9</v>
      </c>
      <c r="D36" s="259">
        <v>0</v>
      </c>
      <c r="E36" s="259">
        <v>0</v>
      </c>
      <c r="F36" s="259">
        <v>0</v>
      </c>
      <c r="G36" s="260">
        <v>0</v>
      </c>
      <c r="H36" s="261">
        <v>0</v>
      </c>
      <c r="I36" s="261">
        <v>70000000</v>
      </c>
      <c r="J36" s="261">
        <v>54000000</v>
      </c>
      <c r="K36" s="262">
        <f xml:space="preserve"> (K35 + G36 + F36) + ((K35 + G36 + F36) * L36 ) - 12500000</f>
        <v>3569426.8568382077</v>
      </c>
      <c r="L36" s="263">
        <v>1.7999999999999999E-2</v>
      </c>
      <c r="M36" s="264">
        <v>0</v>
      </c>
      <c r="N36" s="265">
        <f t="shared" si="4"/>
        <v>7902.7237560815565</v>
      </c>
      <c r="O36" s="266">
        <v>1.7999999999999999E-2</v>
      </c>
      <c r="P36" s="264">
        <f t="shared" si="2"/>
        <v>7902.7237560815565</v>
      </c>
      <c r="Q36" s="267">
        <f t="shared" si="3"/>
        <v>3577329.5805942891</v>
      </c>
      <c r="R36" s="261">
        <f t="shared" si="5"/>
        <v>70000000</v>
      </c>
      <c r="S36" s="261">
        <f t="shared" si="6"/>
        <v>57577329.580594286</v>
      </c>
      <c r="T36" s="268"/>
    </row>
    <row r="37" spans="1:21" s="257" customFormat="1" x14ac:dyDescent="0.3">
      <c r="B37" s="297"/>
      <c r="C37" s="258">
        <v>10</v>
      </c>
      <c r="D37" s="259">
        <v>0</v>
      </c>
      <c r="E37" s="259">
        <v>0</v>
      </c>
      <c r="F37" s="259">
        <v>0</v>
      </c>
      <c r="G37" s="260">
        <v>0</v>
      </c>
      <c r="H37" s="261">
        <v>0</v>
      </c>
      <c r="I37" s="261">
        <v>70000000</v>
      </c>
      <c r="J37" s="261">
        <v>54000000</v>
      </c>
      <c r="K37" s="262">
        <f t="shared" si="1"/>
        <v>3633676.5402612956</v>
      </c>
      <c r="L37" s="263">
        <v>1.7999999999999999E-2</v>
      </c>
      <c r="M37" s="264">
        <v>0</v>
      </c>
      <c r="N37" s="265">
        <f t="shared" si="4"/>
        <v>8044.9727836910242</v>
      </c>
      <c r="O37" s="266">
        <v>1.7999999999999999E-2</v>
      </c>
      <c r="P37" s="264">
        <f t="shared" si="2"/>
        <v>8044.9727836910242</v>
      </c>
      <c r="Q37" s="267">
        <f t="shared" si="3"/>
        <v>3641721.5130449869</v>
      </c>
      <c r="R37" s="261">
        <f t="shared" si="5"/>
        <v>70000000</v>
      </c>
      <c r="S37" s="261">
        <f t="shared" si="6"/>
        <v>57641721.513044983</v>
      </c>
      <c r="T37" s="268"/>
    </row>
    <row r="38" spans="1:21" s="270" customFormat="1" ht="17.25" thickBot="1" x14ac:dyDescent="0.35">
      <c r="B38" s="297"/>
      <c r="C38" s="271">
        <v>11</v>
      </c>
      <c r="D38" s="231">
        <v>5000000</v>
      </c>
      <c r="E38" s="231">
        <v>0</v>
      </c>
      <c r="F38" s="231">
        <v>0</v>
      </c>
      <c r="G38" s="232">
        <v>0</v>
      </c>
      <c r="H38" s="233">
        <v>0</v>
      </c>
      <c r="I38" s="233">
        <v>70000000</v>
      </c>
      <c r="J38" s="233">
        <v>54000000</v>
      </c>
      <c r="K38" s="234">
        <f t="shared" si="1"/>
        <v>3699082.7179859988</v>
      </c>
      <c r="L38" s="235">
        <v>1.7999999999999999E-2</v>
      </c>
      <c r="M38" s="236">
        <v>0</v>
      </c>
      <c r="N38" s="237">
        <f t="shared" si="4"/>
        <v>5098189.7822937975</v>
      </c>
      <c r="O38" s="272">
        <v>1.7999999999999999E-2</v>
      </c>
      <c r="P38" s="236">
        <f t="shared" si="2"/>
        <v>5098189.7822937975</v>
      </c>
      <c r="Q38" s="239">
        <f t="shared" si="3"/>
        <v>8797272.5002797954</v>
      </c>
      <c r="R38" s="233">
        <f t="shared" si="5"/>
        <v>70000000</v>
      </c>
      <c r="S38" s="233">
        <f t="shared" si="6"/>
        <v>62797272.500279799</v>
      </c>
      <c r="T38" s="273"/>
    </row>
    <row r="39" spans="1:21" s="229" customFormat="1" ht="17.25" thickBot="1" x14ac:dyDescent="0.35">
      <c r="A39" s="217" t="s">
        <v>212</v>
      </c>
      <c r="B39" s="297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34" customFormat="1" x14ac:dyDescent="0.3">
      <c r="A40" s="34">
        <v>4</v>
      </c>
      <c r="B40" s="297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74086387.810987025</v>
      </c>
      <c r="O40" s="351">
        <v>0.03</v>
      </c>
      <c r="P40" s="118">
        <f t="shared" si="2"/>
        <v>74086387.810987025</v>
      </c>
      <c r="Q40" s="116">
        <f t="shared" si="3"/>
        <v>77919836.009621143</v>
      </c>
      <c r="R40" s="95">
        <f t="shared" si="5"/>
        <v>130000000</v>
      </c>
      <c r="S40" s="95">
        <f t="shared" si="6"/>
        <v>131919836.00962114</v>
      </c>
      <c r="T40" s="84"/>
    </row>
    <row r="41" spans="1:21" s="18" customFormat="1" x14ac:dyDescent="0.3">
      <c r="B41" s="297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3641775.7887024162</v>
      </c>
      <c r="L41" s="99">
        <v>-0.05</v>
      </c>
      <c r="M41" s="38">
        <v>0</v>
      </c>
      <c r="N41" s="111">
        <f t="shared" si="4"/>
        <v>55564790.858240269</v>
      </c>
      <c r="O41" s="81">
        <v>-0.25</v>
      </c>
      <c r="P41" s="184">
        <f t="shared" si="2"/>
        <v>55564790.858240269</v>
      </c>
      <c r="Q41" s="146">
        <f t="shared" si="3"/>
        <v>59206566.646942683</v>
      </c>
      <c r="R41" s="98">
        <f t="shared" si="5"/>
        <v>130000000</v>
      </c>
      <c r="S41" s="98">
        <f t="shared" si="6"/>
        <v>113206566.64694268</v>
      </c>
      <c r="T41" s="85"/>
    </row>
    <row r="42" spans="1:21" s="18" customFormat="1" x14ac:dyDescent="0.3">
      <c r="B42" s="297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v>0</v>
      </c>
      <c r="L42" s="99">
        <v>1.7999999999999999E-2</v>
      </c>
      <c r="M42" s="38">
        <v>0</v>
      </c>
      <c r="N42" s="111">
        <f t="shared" si="4"/>
        <v>56676086.675405078</v>
      </c>
      <c r="O42" s="81">
        <v>0.02</v>
      </c>
      <c r="P42" s="184">
        <f t="shared" si="2"/>
        <v>56676086.675405078</v>
      </c>
      <c r="Q42" s="146">
        <f t="shared" si="3"/>
        <v>56676086.675405078</v>
      </c>
      <c r="R42" s="98">
        <f t="shared" si="5"/>
        <v>130000000</v>
      </c>
      <c r="S42" s="98">
        <f t="shared" si="6"/>
        <v>110676086.67540509</v>
      </c>
      <c r="T42" s="85"/>
    </row>
    <row r="43" spans="1:21" s="18" customFormat="1" x14ac:dyDescent="0.3">
      <c r="B43" s="297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0</v>
      </c>
      <c r="L43" s="99">
        <v>1.7999999999999999E-2</v>
      </c>
      <c r="M43" s="38">
        <v>0</v>
      </c>
      <c r="N43" s="111">
        <f t="shared" si="4"/>
        <v>57809608.40891318</v>
      </c>
      <c r="O43" s="81">
        <v>0.02</v>
      </c>
      <c r="P43" s="184">
        <f t="shared" si="2"/>
        <v>57809608.40891318</v>
      </c>
      <c r="Q43" s="146">
        <f t="shared" si="3"/>
        <v>57809608.40891318</v>
      </c>
      <c r="R43" s="98">
        <f t="shared" si="5"/>
        <v>130000000</v>
      </c>
      <c r="S43" s="98">
        <f t="shared" si="6"/>
        <v>111809608.40891318</v>
      </c>
      <c r="T43" s="85"/>
    </row>
    <row r="44" spans="1:21" s="18" customFormat="1" x14ac:dyDescent="0.3">
      <c r="B44" s="297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0</v>
      </c>
      <c r="L44" s="99">
        <v>1.7999999999999999E-2</v>
      </c>
      <c r="M44" s="38">
        <v>0</v>
      </c>
      <c r="N44" s="111">
        <f t="shared" si="4"/>
        <v>58965800.577091441</v>
      </c>
      <c r="O44" s="81">
        <v>0.02</v>
      </c>
      <c r="P44" s="184">
        <f t="shared" si="2"/>
        <v>58965800.577091441</v>
      </c>
      <c r="Q44" s="146">
        <f t="shared" si="3"/>
        <v>58965800.577091441</v>
      </c>
      <c r="R44" s="98">
        <f t="shared" si="5"/>
        <v>130000000</v>
      </c>
      <c r="S44" s="98">
        <f t="shared" si="6"/>
        <v>112965800.57709144</v>
      </c>
      <c r="T44" s="85"/>
    </row>
    <row r="45" spans="1:21" s="18" customFormat="1" x14ac:dyDescent="0.3">
      <c r="B45" s="297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60145116.588633269</v>
      </c>
      <c r="O45" s="81">
        <v>0.02</v>
      </c>
      <c r="P45" s="184">
        <f t="shared" si="2"/>
        <v>60145116.588633269</v>
      </c>
      <c r="Q45" s="146">
        <f t="shared" si="3"/>
        <v>60145116.588633269</v>
      </c>
      <c r="R45" s="98">
        <f t="shared" si="5"/>
        <v>130000000</v>
      </c>
      <c r="S45" s="98">
        <f t="shared" si="6"/>
        <v>114145116.58863327</v>
      </c>
      <c r="T45" s="85"/>
    </row>
    <row r="46" spans="1:21" s="18" customFormat="1" x14ac:dyDescent="0.3">
      <c r="B46" s="297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61348018.920405932</v>
      </c>
      <c r="O46" s="81">
        <v>0.02</v>
      </c>
      <c r="P46" s="184">
        <f t="shared" si="2"/>
        <v>61348018.920405932</v>
      </c>
      <c r="Q46" s="146">
        <f t="shared" si="3"/>
        <v>61348018.920405932</v>
      </c>
      <c r="R46" s="98">
        <f t="shared" si="5"/>
        <v>130000000</v>
      </c>
      <c r="S46" s="98">
        <f t="shared" si="6"/>
        <v>115348018.92040592</v>
      </c>
      <c r="T46" s="85"/>
    </row>
    <row r="47" spans="1:21" s="18" customFormat="1" x14ac:dyDescent="0.3">
      <c r="A47" s="18" t="s">
        <v>194</v>
      </c>
      <c r="B47" s="297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51864979.298814051</v>
      </c>
      <c r="O47" s="81">
        <v>0.02</v>
      </c>
      <c r="P47" s="184">
        <f t="shared" si="2"/>
        <v>51864979.298814051</v>
      </c>
      <c r="Q47" s="146">
        <f t="shared" si="3"/>
        <v>51864979.298814051</v>
      </c>
      <c r="R47" s="98">
        <f t="shared" si="5"/>
        <v>130000000</v>
      </c>
      <c r="S47" s="98">
        <f t="shared" si="6"/>
        <v>105864979.29881406</v>
      </c>
      <c r="T47" s="85"/>
    </row>
    <row r="48" spans="1:21" s="77" customFormat="1" x14ac:dyDescent="0.3">
      <c r="A48" s="77" t="s">
        <v>195</v>
      </c>
      <c r="B48" s="297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-12071721.115209669</v>
      </c>
      <c r="O48" s="81">
        <v>0.02</v>
      </c>
      <c r="P48" s="184">
        <f t="shared" si="2"/>
        <v>-12071721.115209669</v>
      </c>
      <c r="Q48" s="146">
        <f t="shared" si="3"/>
        <v>-12071721.115209669</v>
      </c>
      <c r="R48" s="98">
        <f t="shared" si="5"/>
        <v>130000000</v>
      </c>
      <c r="S48" s="98">
        <f t="shared" si="6"/>
        <v>41928278.884790331</v>
      </c>
      <c r="T48" s="102"/>
    </row>
    <row r="49" spans="1:20" s="148" customFormat="1" x14ac:dyDescent="0.3">
      <c r="B49" s="297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0</v>
      </c>
      <c r="L49" s="211">
        <v>1.7999999999999999E-2</v>
      </c>
      <c r="M49" s="212">
        <v>0</v>
      </c>
      <c r="N49" s="213">
        <f t="shared" si="4"/>
        <v>-12313155.537513861</v>
      </c>
      <c r="O49" s="81">
        <v>0.02</v>
      </c>
      <c r="P49" s="212">
        <f t="shared" si="2"/>
        <v>-12313155.537513861</v>
      </c>
      <c r="Q49" s="214">
        <f t="shared" si="3"/>
        <v>-12313155.537513861</v>
      </c>
      <c r="R49" s="209">
        <f t="shared" si="5"/>
        <v>210000000</v>
      </c>
      <c r="S49" s="209">
        <f t="shared" si="6"/>
        <v>37686844.46248614</v>
      </c>
      <c r="T49" s="215"/>
    </row>
    <row r="50" spans="1:20" s="29" customFormat="1" ht="17.25" thickBot="1" x14ac:dyDescent="0.35">
      <c r="B50" s="297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610800</v>
      </c>
      <c r="L50" s="99">
        <v>1.7999999999999999E-2</v>
      </c>
      <c r="M50" s="38">
        <v>0</v>
      </c>
      <c r="N50" s="111">
        <f t="shared" si="4"/>
        <v>-12559418.648264138</v>
      </c>
      <c r="O50" s="81">
        <v>0.02</v>
      </c>
      <c r="P50" s="184">
        <f t="shared" si="2"/>
        <v>-12559418.648264138</v>
      </c>
      <c r="Q50" s="146">
        <f t="shared" si="3"/>
        <v>-11948618.648264138</v>
      </c>
      <c r="R50" s="98">
        <f t="shared" si="5"/>
        <v>210000000</v>
      </c>
      <c r="S50" s="98">
        <f t="shared" si="6"/>
        <v>38051381.35173586</v>
      </c>
      <c r="T50" s="86"/>
    </row>
    <row r="51" spans="1:20" s="256" customFormat="1" ht="17.25" thickBot="1" x14ac:dyDescent="0.35">
      <c r="A51" s="245"/>
      <c r="B51" s="297"/>
      <c r="C51" s="246">
        <v>12</v>
      </c>
      <c r="D51" s="247">
        <v>0</v>
      </c>
      <c r="E51" s="247">
        <v>0</v>
      </c>
      <c r="F51" s="248">
        <v>300000</v>
      </c>
      <c r="G51" s="249">
        <v>300000</v>
      </c>
      <c r="H51" s="248">
        <v>0</v>
      </c>
      <c r="I51" s="248">
        <v>210000000</v>
      </c>
      <c r="J51" s="248">
        <v>50000000</v>
      </c>
      <c r="K51" s="250">
        <f t="shared" si="1"/>
        <v>1232594.3999999999</v>
      </c>
      <c r="L51" s="251">
        <v>1.7999999999999999E-2</v>
      </c>
      <c r="M51" s="252">
        <v>0</v>
      </c>
      <c r="N51" s="253">
        <f t="shared" si="4"/>
        <v>-12810607.02122942</v>
      </c>
      <c r="O51" s="81">
        <v>0.02</v>
      </c>
      <c r="P51" s="252">
        <f t="shared" si="2"/>
        <v>-12810607.02122942</v>
      </c>
      <c r="Q51" s="254">
        <f t="shared" si="3"/>
        <v>-11578012.621229419</v>
      </c>
      <c r="R51" s="248">
        <f t="shared" si="5"/>
        <v>210000000</v>
      </c>
      <c r="S51" s="248">
        <f t="shared" si="6"/>
        <v>38421987.378770582</v>
      </c>
      <c r="T51" s="255"/>
    </row>
    <row r="52" spans="1:20" s="26" customFormat="1" x14ac:dyDescent="0.3">
      <c r="A52" s="26">
        <v>4</v>
      </c>
      <c r="B52" s="297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1865581.0991999998</v>
      </c>
      <c r="L52" s="99">
        <v>1.7999999999999999E-2</v>
      </c>
      <c r="M52" s="38">
        <v>0</v>
      </c>
      <c r="N52" s="111">
        <f t="shared" si="4"/>
        <v>-13066819.161654009</v>
      </c>
      <c r="O52" s="81">
        <v>0.02</v>
      </c>
      <c r="P52" s="184">
        <f t="shared" si="2"/>
        <v>-13066819.161654009</v>
      </c>
      <c r="Q52" s="146">
        <f t="shared" si="3"/>
        <v>-11201238.062454009</v>
      </c>
      <c r="R52" s="98">
        <f t="shared" si="5"/>
        <v>210000000</v>
      </c>
      <c r="S52" s="98">
        <f t="shared" si="6"/>
        <v>38798761.937545992</v>
      </c>
      <c r="T52" s="87"/>
    </row>
    <row r="53" spans="1:20" s="31" customFormat="1" x14ac:dyDescent="0.3">
      <c r="B53" s="297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2509961.5589856002</v>
      </c>
      <c r="L53" s="99">
        <v>1.7999999999999999E-2</v>
      </c>
      <c r="M53" s="38">
        <v>0</v>
      </c>
      <c r="N53" s="111">
        <f t="shared" si="4"/>
        <v>-13328155.544887088</v>
      </c>
      <c r="O53" s="81">
        <v>0.02</v>
      </c>
      <c r="P53" s="184">
        <f t="shared" si="2"/>
        <v>-13328155.544887088</v>
      </c>
      <c r="Q53" s="146">
        <f t="shared" si="3"/>
        <v>-10818193.985901488</v>
      </c>
      <c r="R53" s="98">
        <f t="shared" si="5"/>
        <v>210000000</v>
      </c>
      <c r="S53" s="98">
        <f t="shared" si="6"/>
        <v>39181806.01409851</v>
      </c>
      <c r="T53" s="88"/>
    </row>
    <row r="54" spans="1:20" s="18" customFormat="1" x14ac:dyDescent="0.3">
      <c r="B54" s="297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3165940.8670473411</v>
      </c>
      <c r="L54" s="99">
        <v>1.7999999999999999E-2</v>
      </c>
      <c r="M54" s="38">
        <v>0</v>
      </c>
      <c r="N54" s="111">
        <f t="shared" si="4"/>
        <v>-13594718.65578483</v>
      </c>
      <c r="O54" s="81">
        <v>0.02</v>
      </c>
      <c r="P54" s="184">
        <f t="shared" si="2"/>
        <v>-13594718.65578483</v>
      </c>
      <c r="Q54" s="146">
        <f t="shared" si="3"/>
        <v>-10428777.788737489</v>
      </c>
      <c r="R54" s="98">
        <f t="shared" si="5"/>
        <v>210000000</v>
      </c>
      <c r="S54" s="98">
        <f t="shared" si="6"/>
        <v>39571222.211262509</v>
      </c>
      <c r="T54" s="85"/>
    </row>
    <row r="55" spans="1:20" s="18" customFormat="1" x14ac:dyDescent="0.3">
      <c r="B55" s="297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3833727.8026541932</v>
      </c>
      <c r="L55" s="99">
        <v>1.7999999999999999E-2</v>
      </c>
      <c r="M55" s="38">
        <v>0</v>
      </c>
      <c r="N55" s="111">
        <f t="shared" si="4"/>
        <v>-13866613.028900526</v>
      </c>
      <c r="O55" s="81">
        <v>0.02</v>
      </c>
      <c r="P55" s="184">
        <f t="shared" si="2"/>
        <v>-13866613.028900526</v>
      </c>
      <c r="Q55" s="146">
        <f t="shared" si="3"/>
        <v>-10032885.226246333</v>
      </c>
      <c r="R55" s="98">
        <f t="shared" si="5"/>
        <v>210000000</v>
      </c>
      <c r="S55" s="98">
        <f t="shared" si="6"/>
        <v>39967114.773753665</v>
      </c>
      <c r="T55" s="85"/>
    </row>
    <row r="56" spans="1:20" s="18" customFormat="1" x14ac:dyDescent="0.3">
      <c r="B56" s="297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4513534.9031019695</v>
      </c>
      <c r="L56" s="99">
        <v>1.7999999999999999E-2</v>
      </c>
      <c r="M56" s="38">
        <v>0</v>
      </c>
      <c r="N56" s="111">
        <f t="shared" si="4"/>
        <v>-14143945.289478537</v>
      </c>
      <c r="O56" s="81">
        <v>0.02</v>
      </c>
      <c r="P56" s="184">
        <f t="shared" si="2"/>
        <v>-14143945.289478537</v>
      </c>
      <c r="Q56" s="146">
        <f t="shared" si="3"/>
        <v>-9630410.3863765672</v>
      </c>
      <c r="R56" s="98">
        <f t="shared" si="5"/>
        <v>210000000</v>
      </c>
      <c r="S56" s="98">
        <f t="shared" si="6"/>
        <v>40369589.613623433</v>
      </c>
      <c r="T56" s="85"/>
    </row>
    <row r="57" spans="1:20" s="18" customFormat="1" x14ac:dyDescent="0.3">
      <c r="B57" s="297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5205578.5313578052</v>
      </c>
      <c r="L57" s="99">
        <v>1.7999999999999999E-2</v>
      </c>
      <c r="M57" s="38">
        <v>0</v>
      </c>
      <c r="N57" s="111">
        <f t="shared" si="4"/>
        <v>-14426824.195268108</v>
      </c>
      <c r="O57" s="81">
        <v>0.02</v>
      </c>
      <c r="P57" s="184">
        <f t="shared" si="2"/>
        <v>-14426824.195268108</v>
      </c>
      <c r="Q57" s="146">
        <f t="shared" si="3"/>
        <v>-9221245.6639103033</v>
      </c>
      <c r="R57" s="98">
        <f t="shared" si="5"/>
        <v>210000000</v>
      </c>
      <c r="S57" s="98">
        <f t="shared" si="6"/>
        <v>40778754.3360897</v>
      </c>
      <c r="T57" s="85"/>
    </row>
    <row r="58" spans="1:20" s="18" customFormat="1" x14ac:dyDescent="0.3">
      <c r="B58" s="297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5910078.944922246</v>
      </c>
      <c r="L58" s="99">
        <v>1.7999999999999999E-2</v>
      </c>
      <c r="M58" s="38">
        <v>0</v>
      </c>
      <c r="N58" s="111">
        <f t="shared" si="4"/>
        <v>-14715360.67917347</v>
      </c>
      <c r="O58" s="81">
        <v>0.02</v>
      </c>
      <c r="P58" s="184">
        <f t="shared" si="2"/>
        <v>-14715360.67917347</v>
      </c>
      <c r="Q58" s="146">
        <f t="shared" si="3"/>
        <v>-8805281.7342512235</v>
      </c>
      <c r="R58" s="98">
        <f t="shared" si="5"/>
        <v>210000000</v>
      </c>
      <c r="S58" s="98">
        <f t="shared" si="6"/>
        <v>41194718.265748776</v>
      </c>
      <c r="T58" s="85"/>
    </row>
    <row r="59" spans="1:20" s="18" customFormat="1" x14ac:dyDescent="0.3">
      <c r="B59" s="297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6627260.3659308469</v>
      </c>
      <c r="L59" s="99">
        <v>1.7999999999999999E-2</v>
      </c>
      <c r="M59" s="38">
        <v>0</v>
      </c>
      <c r="N59" s="111">
        <f t="shared" si="4"/>
        <v>-15009667.892756939</v>
      </c>
      <c r="O59" s="81">
        <v>0.02</v>
      </c>
      <c r="P59" s="184">
        <f t="shared" si="2"/>
        <v>-15009667.892756939</v>
      </c>
      <c r="Q59" s="146">
        <f t="shared" si="3"/>
        <v>-8382407.526826092</v>
      </c>
      <c r="R59" s="98">
        <f t="shared" si="5"/>
        <v>210000000</v>
      </c>
      <c r="S59" s="98">
        <f t="shared" si="6"/>
        <v>41617592.473173909</v>
      </c>
      <c r="T59" s="85"/>
    </row>
    <row r="60" spans="1:20" s="18" customFormat="1" x14ac:dyDescent="0.3">
      <c r="B60" s="297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7357351.0525176022</v>
      </c>
      <c r="L60" s="99">
        <v>1.7999999999999999E-2</v>
      </c>
      <c r="M60" s="38">
        <v>0</v>
      </c>
      <c r="N60" s="111">
        <f t="shared" si="4"/>
        <v>-15309861.250612078</v>
      </c>
      <c r="O60" s="81">
        <v>0.02</v>
      </c>
      <c r="P60" s="184">
        <f t="shared" si="2"/>
        <v>-15309861.250612078</v>
      </c>
      <c r="Q60" s="146">
        <f t="shared" si="3"/>
        <v>-7952510.198094476</v>
      </c>
      <c r="R60" s="98">
        <f t="shared" si="5"/>
        <v>210000000</v>
      </c>
      <c r="S60" s="98">
        <f t="shared" si="6"/>
        <v>42047489.801905528</v>
      </c>
      <c r="T60" s="85"/>
    </row>
    <row r="61" spans="1:20" s="18" customFormat="1" x14ac:dyDescent="0.3">
      <c r="B61" s="297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8100583.3714629188</v>
      </c>
      <c r="L61" s="99">
        <v>1.7999999999999999E-2</v>
      </c>
      <c r="M61" s="38">
        <v>0</v>
      </c>
      <c r="N61" s="111">
        <f t="shared" si="4"/>
        <v>-15616058.475624319</v>
      </c>
      <c r="O61" s="81">
        <v>0.02</v>
      </c>
      <c r="P61" s="184">
        <f t="shared" si="2"/>
        <v>-15616058.475624319</v>
      </c>
      <c r="Q61" s="146">
        <f t="shared" si="3"/>
        <v>-7515475.1041614003</v>
      </c>
      <c r="R61" s="98">
        <f t="shared" si="5"/>
        <v>210000000</v>
      </c>
      <c r="S61" s="98">
        <f t="shared" si="6"/>
        <v>42484524.895838603</v>
      </c>
      <c r="T61" s="85"/>
    </row>
    <row r="62" spans="1:20" s="29" customFormat="1" ht="17.25" thickBot="1" x14ac:dyDescent="0.35">
      <c r="B62" s="297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8857193.8721492514</v>
      </c>
      <c r="L62" s="99">
        <v>1.7999999999999999E-2</v>
      </c>
      <c r="M62" s="38">
        <v>0</v>
      </c>
      <c r="N62" s="111">
        <f t="shared" si="4"/>
        <v>-15928379.645136805</v>
      </c>
      <c r="O62" s="81">
        <v>0.02</v>
      </c>
      <c r="P62" s="184">
        <f t="shared" si="2"/>
        <v>-15928379.645136805</v>
      </c>
      <c r="Q62" s="146">
        <f t="shared" si="3"/>
        <v>-7071185.7729875538</v>
      </c>
      <c r="R62" s="98">
        <f t="shared" si="5"/>
        <v>210000000</v>
      </c>
      <c r="S62" s="98">
        <f t="shared" si="6"/>
        <v>42928814.227012448</v>
      </c>
      <c r="T62" s="86"/>
    </row>
    <row r="63" spans="1:20" s="256" customFormat="1" ht="17.25" thickBot="1" x14ac:dyDescent="0.35">
      <c r="A63" s="245"/>
      <c r="B63" s="297"/>
      <c r="C63" s="246">
        <v>12</v>
      </c>
      <c r="D63" s="247">
        <v>0</v>
      </c>
      <c r="E63" s="247">
        <v>0</v>
      </c>
      <c r="F63" s="248">
        <v>300000</v>
      </c>
      <c r="G63" s="249">
        <v>300000</v>
      </c>
      <c r="H63" s="248">
        <v>0</v>
      </c>
      <c r="I63" s="248">
        <v>210000000</v>
      </c>
      <c r="J63" s="248">
        <v>50000000</v>
      </c>
      <c r="K63" s="250">
        <f t="shared" si="1"/>
        <v>9627423.3618479371</v>
      </c>
      <c r="L63" s="251">
        <v>1.7999999999999999E-2</v>
      </c>
      <c r="M63" s="252">
        <v>0</v>
      </c>
      <c r="N63" s="253">
        <f t="shared" si="4"/>
        <v>-16246947.238039542</v>
      </c>
      <c r="O63" s="81">
        <v>0.02</v>
      </c>
      <c r="P63" s="252">
        <f t="shared" si="2"/>
        <v>-16246947.238039542</v>
      </c>
      <c r="Q63" s="254">
        <f t="shared" si="3"/>
        <v>-6619523.8761916049</v>
      </c>
      <c r="R63" s="248">
        <f t="shared" si="5"/>
        <v>210000000</v>
      </c>
      <c r="S63" s="248">
        <f t="shared" si="6"/>
        <v>43380476.123808399</v>
      </c>
      <c r="T63" s="255"/>
    </row>
    <row r="64" spans="1:20" s="26" customFormat="1" x14ac:dyDescent="0.3">
      <c r="A64" s="26">
        <v>6</v>
      </c>
      <c r="B64" s="297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10411516.982361199</v>
      </c>
      <c r="L64" s="99">
        <v>1.7999999999999999E-2</v>
      </c>
      <c r="M64" s="38">
        <v>0</v>
      </c>
      <c r="N64" s="111">
        <f t="shared" si="4"/>
        <v>-16571886.182800332</v>
      </c>
      <c r="O64" s="81">
        <v>0.02</v>
      </c>
      <c r="P64" s="184">
        <f t="shared" si="2"/>
        <v>-16571886.182800332</v>
      </c>
      <c r="Q64" s="146">
        <f t="shared" si="3"/>
        <v>-6160369.2004391328</v>
      </c>
      <c r="R64" s="98">
        <f t="shared" si="5"/>
        <v>210000000</v>
      </c>
      <c r="S64" s="98">
        <f t="shared" si="6"/>
        <v>43839630.799560867</v>
      </c>
      <c r="T64" s="87"/>
    </row>
    <row r="65" spans="1:20" s="18" customFormat="1" x14ac:dyDescent="0.3">
      <c r="B65" s="297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11209724.2880437</v>
      </c>
      <c r="L65" s="99">
        <v>1.7999999999999999E-2</v>
      </c>
      <c r="M65" s="38">
        <v>0</v>
      </c>
      <c r="N65" s="111">
        <f t="shared" si="4"/>
        <v>-16903323.90645634</v>
      </c>
      <c r="O65" s="81">
        <v>0.02</v>
      </c>
      <c r="P65" s="184">
        <f t="shared" si="2"/>
        <v>-16903323.90645634</v>
      </c>
      <c r="Q65" s="146">
        <f t="shared" si="3"/>
        <v>-5693599.6184126399</v>
      </c>
      <c r="R65" s="98">
        <f t="shared" si="5"/>
        <v>210000000</v>
      </c>
      <c r="S65" s="98">
        <f t="shared" si="6"/>
        <v>44306400.381587356</v>
      </c>
      <c r="T65" s="85"/>
    </row>
    <row r="66" spans="1:20" s="18" customFormat="1" x14ac:dyDescent="0.3">
      <c r="B66" s="297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12022299.325228486</v>
      </c>
      <c r="L66" s="99">
        <v>1.7999999999999999E-2</v>
      </c>
      <c r="M66" s="38">
        <v>0</v>
      </c>
      <c r="N66" s="111">
        <f t="shared" si="4"/>
        <v>-17241390.384585466</v>
      </c>
      <c r="O66" s="81">
        <v>0.02</v>
      </c>
      <c r="P66" s="184">
        <f t="shared" si="2"/>
        <v>-17241390.384585466</v>
      </c>
      <c r="Q66" s="146">
        <f t="shared" si="3"/>
        <v>-5219091.05935698</v>
      </c>
      <c r="R66" s="98">
        <f t="shared" si="5"/>
        <v>210000000</v>
      </c>
      <c r="S66" s="98">
        <f t="shared" si="6"/>
        <v>44780908.94064302</v>
      </c>
      <c r="T66" s="85"/>
    </row>
    <row r="67" spans="1:20" s="18" customFormat="1" x14ac:dyDescent="0.3">
      <c r="B67" s="297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12849500.713082599</v>
      </c>
      <c r="L67" s="99">
        <v>1.7999999999999999E-2</v>
      </c>
      <c r="M67" s="38">
        <v>0</v>
      </c>
      <c r="N67" s="111">
        <f t="shared" si="4"/>
        <v>-17586218.192277174</v>
      </c>
      <c r="O67" s="81">
        <v>0.02</v>
      </c>
      <c r="P67" s="184">
        <f t="shared" si="2"/>
        <v>-17586218.192277174</v>
      </c>
      <c r="Q67" s="146">
        <f t="shared" si="3"/>
        <v>-4736717.4791945759</v>
      </c>
      <c r="R67" s="98">
        <f t="shared" si="5"/>
        <v>210000000</v>
      </c>
      <c r="S67" s="98">
        <f t="shared" si="6"/>
        <v>45263282.520805426</v>
      </c>
      <c r="T67" s="85"/>
    </row>
    <row r="68" spans="1:20" s="18" customFormat="1" x14ac:dyDescent="0.3">
      <c r="B68" s="297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13691591.725918084</v>
      </c>
      <c r="L68" s="99">
        <v>1.7999999999999999E-2</v>
      </c>
      <c r="M68" s="38">
        <v>0</v>
      </c>
      <c r="N68" s="111">
        <f t="shared" si="4"/>
        <v>-17937942.556122717</v>
      </c>
      <c r="O68" s="81">
        <v>0.02</v>
      </c>
      <c r="P68" s="184">
        <f t="shared" si="2"/>
        <v>-17937942.556122717</v>
      </c>
      <c r="Q68" s="146">
        <f t="shared" si="3"/>
        <v>-4246350.8302046321</v>
      </c>
      <c r="R68" s="98">
        <f t="shared" si="5"/>
        <v>210000000</v>
      </c>
      <c r="S68" s="98">
        <f t="shared" si="6"/>
        <v>45753649.169795364</v>
      </c>
      <c r="T68" s="85"/>
    </row>
    <row r="69" spans="1:20" s="18" customFormat="1" x14ac:dyDescent="0.3">
      <c r="B69" s="297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14548840.376984609</v>
      </c>
      <c r="L69" s="99">
        <v>1.7999999999999999E-2</v>
      </c>
      <c r="M69" s="38">
        <v>0</v>
      </c>
      <c r="N69" s="111">
        <f t="shared" si="4"/>
        <v>-18296701.40724517</v>
      </c>
      <c r="O69" s="81">
        <v>0.02</v>
      </c>
      <c r="P69" s="184">
        <f t="shared" si="2"/>
        <v>-18296701.40724517</v>
      </c>
      <c r="Q69" s="146">
        <f t="shared" si="3"/>
        <v>-3747861.030260561</v>
      </c>
      <c r="R69" s="98">
        <f t="shared" si="5"/>
        <v>210000000</v>
      </c>
      <c r="S69" s="98">
        <f t="shared" si="6"/>
        <v>46252138.969739437</v>
      </c>
      <c r="T69" s="85"/>
    </row>
    <row r="70" spans="1:20" s="18" customFormat="1" x14ac:dyDescent="0.3">
      <c r="B70" s="297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15421519.503770333</v>
      </c>
      <c r="L70" s="99">
        <v>1.7999999999999999E-2</v>
      </c>
      <c r="M70" s="38">
        <v>0</v>
      </c>
      <c r="N70" s="111">
        <f t="shared" si="4"/>
        <v>-18662635.435390074</v>
      </c>
      <c r="O70" s="81">
        <v>0.02</v>
      </c>
      <c r="P70" s="184">
        <f t="shared" si="2"/>
        <v>-18662635.435390074</v>
      </c>
      <c r="Q70" s="146">
        <f t="shared" si="3"/>
        <v>-3241115.931619741</v>
      </c>
      <c r="R70" s="98">
        <f t="shared" si="5"/>
        <v>210000000</v>
      </c>
      <c r="S70" s="98">
        <f t="shared" si="6"/>
        <v>46758884.068380259</v>
      </c>
      <c r="T70" s="85"/>
    </row>
    <row r="71" spans="1:20" s="18" customFormat="1" x14ac:dyDescent="0.3">
      <c r="B71" s="297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16309906.854838198</v>
      </c>
      <c r="L71" s="99">
        <v>1.7999999999999999E-2</v>
      </c>
      <c r="M71" s="38">
        <v>0</v>
      </c>
      <c r="N71" s="111">
        <f t="shared" si="4"/>
        <v>-19035888.144097876</v>
      </c>
      <c r="O71" s="81">
        <v>0.02</v>
      </c>
      <c r="P71" s="184">
        <f t="shared" si="2"/>
        <v>-19035888.144097876</v>
      </c>
      <c r="Q71" s="146">
        <f t="shared" si="3"/>
        <v>-2725981.2892596778</v>
      </c>
      <c r="R71" s="98">
        <f t="shared" si="5"/>
        <v>210000000</v>
      </c>
      <c r="S71" s="98">
        <f t="shared" si="6"/>
        <v>47274018.71074032</v>
      </c>
      <c r="T71" s="85"/>
    </row>
    <row r="72" spans="1:20" s="18" customFormat="1" x14ac:dyDescent="0.3">
      <c r="B72" s="297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17214285.178225286</v>
      </c>
      <c r="L72" s="99">
        <v>1.7999999999999999E-2</v>
      </c>
      <c r="M72" s="38">
        <v>0</v>
      </c>
      <c r="N72" s="111">
        <f t="shared" si="4"/>
        <v>-19416605.906979833</v>
      </c>
      <c r="O72" s="81">
        <v>0.02</v>
      </c>
      <c r="P72" s="184">
        <f t="shared" si="2"/>
        <v>-19416605.906979833</v>
      </c>
      <c r="Q72" s="146">
        <f t="shared" si="3"/>
        <v>-2202320.7287545465</v>
      </c>
      <c r="R72" s="98">
        <f t="shared" si="5"/>
        <v>210000000</v>
      </c>
      <c r="S72" s="98">
        <f t="shared" si="6"/>
        <v>47797679.27124545</v>
      </c>
      <c r="T72" s="85"/>
    </row>
    <row r="73" spans="1:20" s="162" customFormat="1" x14ac:dyDescent="0.3">
      <c r="B73" s="297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18134942.311433341</v>
      </c>
      <c r="L73" s="167">
        <v>1.7999999999999999E-2</v>
      </c>
      <c r="M73" s="168">
        <v>0</v>
      </c>
      <c r="N73" s="169">
        <f t="shared" si="4"/>
        <v>-19804938.025119431</v>
      </c>
      <c r="O73" s="81">
        <v>0.02</v>
      </c>
      <c r="P73" s="184">
        <f t="shared" si="2"/>
        <v>-19804938.025119431</v>
      </c>
      <c r="Q73" s="170">
        <f t="shared" si="3"/>
        <v>-1669995.71368609</v>
      </c>
      <c r="R73" s="165">
        <f t="shared" si="5"/>
        <v>210000000</v>
      </c>
      <c r="S73" s="165">
        <f t="shared" si="6"/>
        <v>48330004.286313906</v>
      </c>
      <c r="T73" s="171"/>
    </row>
    <row r="74" spans="1:20" s="29" customFormat="1" ht="17.25" thickBot="1" x14ac:dyDescent="0.35">
      <c r="B74" s="297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19072171.27303914</v>
      </c>
      <c r="L74" s="99">
        <v>1.7999999999999999E-2</v>
      </c>
      <c r="M74" s="38">
        <v>0</v>
      </c>
      <c r="N74" s="111">
        <f t="shared" si="4"/>
        <v>-20201036.785621818</v>
      </c>
      <c r="O74" s="81">
        <v>0.02</v>
      </c>
      <c r="P74" s="184">
        <f t="shared" si="2"/>
        <v>-20201036.785621818</v>
      </c>
      <c r="Q74" s="146">
        <f t="shared" si="3"/>
        <v>-1128865.5125826783</v>
      </c>
      <c r="R74" s="98">
        <f t="shared" si="5"/>
        <v>210000000</v>
      </c>
      <c r="S74" s="98">
        <f t="shared" si="6"/>
        <v>48871134.487417325</v>
      </c>
      <c r="T74" s="86"/>
    </row>
    <row r="75" spans="1:20" s="256" customFormat="1" ht="17.25" thickBot="1" x14ac:dyDescent="0.35">
      <c r="A75" s="245"/>
      <c r="B75" s="297"/>
      <c r="C75" s="246">
        <v>12</v>
      </c>
      <c r="D75" s="247">
        <v>0</v>
      </c>
      <c r="E75" s="247">
        <v>0</v>
      </c>
      <c r="F75" s="248">
        <v>300000</v>
      </c>
      <c r="G75" s="249">
        <v>300000</v>
      </c>
      <c r="H75" s="248">
        <v>0</v>
      </c>
      <c r="I75" s="248">
        <v>210000000</v>
      </c>
      <c r="J75" s="248">
        <v>50000000</v>
      </c>
      <c r="K75" s="250">
        <f t="shared" si="1"/>
        <v>20026270.355953846</v>
      </c>
      <c r="L75" s="251">
        <v>1.7999999999999999E-2</v>
      </c>
      <c r="M75" s="252">
        <v>0</v>
      </c>
      <c r="N75" s="253">
        <f t="shared" si="4"/>
        <v>-20605057.521334253</v>
      </c>
      <c r="O75" s="81">
        <v>0.02</v>
      </c>
      <c r="P75" s="252">
        <f t="shared" si="2"/>
        <v>-20605057.521334253</v>
      </c>
      <c r="Q75" s="254">
        <f t="shared" si="3"/>
        <v>-578787.16538040712</v>
      </c>
      <c r="R75" s="248">
        <f t="shared" si="5"/>
        <v>210000000</v>
      </c>
      <c r="S75" s="248">
        <f t="shared" si="6"/>
        <v>49421212.834619597</v>
      </c>
      <c r="T75" s="255"/>
    </row>
    <row r="76" spans="1:20" s="26" customFormat="1" x14ac:dyDescent="0.3">
      <c r="A76" s="26">
        <v>7</v>
      </c>
      <c r="B76" s="297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20997543.222361017</v>
      </c>
      <c r="L76" s="99">
        <v>1.7999999999999999E-2</v>
      </c>
      <c r="M76" s="38">
        <v>0</v>
      </c>
      <c r="N76" s="111">
        <f t="shared" si="4"/>
        <v>-21017158.671760939</v>
      </c>
      <c r="O76" s="81">
        <v>0.02</v>
      </c>
      <c r="P76" s="184">
        <f t="shared" si="2"/>
        <v>-21017158.671760939</v>
      </c>
      <c r="Q76" s="146">
        <f t="shared" si="3"/>
        <v>-19615.449399922043</v>
      </c>
      <c r="R76" s="98">
        <f t="shared" si="5"/>
        <v>210000000</v>
      </c>
      <c r="S76" s="98">
        <f t="shared" si="6"/>
        <v>49980384.550600082</v>
      </c>
      <c r="T76" s="87"/>
    </row>
    <row r="77" spans="1:20" s="18" customFormat="1" x14ac:dyDescent="0.3">
      <c r="B77" s="297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21986299.000363514</v>
      </c>
      <c r="L77" s="99">
        <v>1.7999999999999999E-2</v>
      </c>
      <c r="M77" s="38">
        <v>0</v>
      </c>
      <c r="N77" s="111">
        <f t="shared" si="4"/>
        <v>-21437501.845196158</v>
      </c>
      <c r="O77" s="81">
        <v>0.02</v>
      </c>
      <c r="P77" s="184">
        <f t="shared" si="2"/>
        <v>-21437501.845196158</v>
      </c>
      <c r="Q77" s="146">
        <f t="shared" si="3"/>
        <v>548797.15516735613</v>
      </c>
      <c r="R77" s="98">
        <f t="shared" si="5"/>
        <v>210000000</v>
      </c>
      <c r="S77" s="98">
        <f t="shared" si="6"/>
        <v>50548797.155167356</v>
      </c>
      <c r="T77" s="85"/>
    </row>
    <row r="78" spans="1:20" s="18" customFormat="1" x14ac:dyDescent="0.3">
      <c r="B78" s="297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22992852.382370058</v>
      </c>
      <c r="L78" s="99">
        <v>1.7999999999999999E-2</v>
      </c>
      <c r="M78" s="38">
        <v>0</v>
      </c>
      <c r="N78" s="111">
        <f t="shared" si="4"/>
        <v>-21866251.882100079</v>
      </c>
      <c r="O78" s="81">
        <v>0.02</v>
      </c>
      <c r="P78" s="184">
        <f t="shared" si="2"/>
        <v>-21866251.882100079</v>
      </c>
      <c r="Q78" s="146">
        <f t="shared" si="3"/>
        <v>1126600.5002699792</v>
      </c>
      <c r="R78" s="98">
        <f t="shared" si="5"/>
        <v>210000000</v>
      </c>
      <c r="S78" s="98">
        <f t="shared" si="6"/>
        <v>51126600.500269979</v>
      </c>
      <c r="T78" s="85"/>
    </row>
    <row r="79" spans="1:20" s="18" customFormat="1" x14ac:dyDescent="0.3">
      <c r="B79" s="297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24017523.725252718</v>
      </c>
      <c r="L79" s="99">
        <v>1.7999999999999999E-2</v>
      </c>
      <c r="M79" s="38">
        <v>0</v>
      </c>
      <c r="N79" s="111">
        <f t="shared" si="4"/>
        <v>-22303576.919742081</v>
      </c>
      <c r="O79" s="81">
        <v>0.02</v>
      </c>
      <c r="P79" s="184">
        <f t="shared" si="2"/>
        <v>-22303576.919742081</v>
      </c>
      <c r="Q79" s="146">
        <f t="shared" si="3"/>
        <v>1713946.8055106364</v>
      </c>
      <c r="R79" s="98">
        <f t="shared" si="5"/>
        <v>210000000</v>
      </c>
      <c r="S79" s="98">
        <f t="shared" si="6"/>
        <v>51713946.80551064</v>
      </c>
      <c r="T79" s="85"/>
    </row>
    <row r="80" spans="1:20" s="18" customFormat="1" x14ac:dyDescent="0.3">
      <c r="B80" s="297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25060639.152307268</v>
      </c>
      <c r="L80" s="99">
        <v>1.7999999999999999E-2</v>
      </c>
      <c r="M80" s="38">
        <v>0</v>
      </c>
      <c r="N80" s="111">
        <f t="shared" si="4"/>
        <v>-22749648.458136924</v>
      </c>
      <c r="O80" s="81">
        <v>0.02</v>
      </c>
      <c r="P80" s="184">
        <f t="shared" si="2"/>
        <v>-22749648.458136924</v>
      </c>
      <c r="Q80" s="146">
        <f t="shared" si="3"/>
        <v>2310990.6941703446</v>
      </c>
      <c r="R80" s="98">
        <f t="shared" si="5"/>
        <v>210000000</v>
      </c>
      <c r="S80" s="98">
        <f t="shared" si="6"/>
        <v>52310990.694170341</v>
      </c>
      <c r="T80" s="85"/>
    </row>
    <row r="81" spans="1:20" s="18" customFormat="1" x14ac:dyDescent="0.3">
      <c r="B81" s="297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26122530.657048799</v>
      </c>
      <c r="L81" s="99">
        <v>1.7999999999999999E-2</v>
      </c>
      <c r="M81" s="38">
        <v>0</v>
      </c>
      <c r="N81" s="111">
        <f t="shared" si="4"/>
        <v>-23204641.427299663</v>
      </c>
      <c r="O81" s="81">
        <v>0.02</v>
      </c>
      <c r="P81" s="184">
        <f t="shared" si="2"/>
        <v>-23204641.427299663</v>
      </c>
      <c r="Q81" s="146">
        <f t="shared" si="3"/>
        <v>2917889.2297491357</v>
      </c>
      <c r="R81" s="98">
        <f t="shared" si="5"/>
        <v>210000000</v>
      </c>
      <c r="S81" s="98">
        <f t="shared" si="6"/>
        <v>52917889.229749136</v>
      </c>
      <c r="T81" s="85"/>
    </row>
    <row r="82" spans="1:20" s="18" customFormat="1" x14ac:dyDescent="0.3">
      <c r="B82" s="297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27203536.208875678</v>
      </c>
      <c r="L82" s="99">
        <v>1.7999999999999999E-2</v>
      </c>
      <c r="M82" s="38">
        <v>0</v>
      </c>
      <c r="N82" s="111">
        <f t="shared" si="4"/>
        <v>-23668734.255845658</v>
      </c>
      <c r="O82" s="81">
        <v>0.02</v>
      </c>
      <c r="P82" s="184">
        <f t="shared" si="2"/>
        <v>-23668734.255845658</v>
      </c>
      <c r="Q82" s="146">
        <f t="shared" si="3"/>
        <v>3534801.95303002</v>
      </c>
      <c r="R82" s="98">
        <f t="shared" si="5"/>
        <v>210000000</v>
      </c>
      <c r="S82" s="98">
        <f t="shared" si="6"/>
        <v>53534801.95303002</v>
      </c>
      <c r="T82" s="85"/>
    </row>
    <row r="83" spans="1:20" s="18" customFormat="1" x14ac:dyDescent="0.3">
      <c r="B83" s="297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28303999.860635441</v>
      </c>
      <c r="L83" s="99">
        <v>1.7999999999999999E-2</v>
      </c>
      <c r="M83" s="38">
        <v>0</v>
      </c>
      <c r="N83" s="111">
        <f t="shared" si="4"/>
        <v>-24142108.940962572</v>
      </c>
      <c r="O83" s="81">
        <v>0.02</v>
      </c>
      <c r="P83" s="184">
        <f t="shared" si="2"/>
        <v>-24142108.940962572</v>
      </c>
      <c r="Q83" s="146">
        <f t="shared" si="3"/>
        <v>4161890.9196728691</v>
      </c>
      <c r="R83" s="98">
        <f t="shared" si="5"/>
        <v>210000000</v>
      </c>
      <c r="S83" s="98">
        <f t="shared" si="6"/>
        <v>54161890.919672869</v>
      </c>
      <c r="T83" s="85"/>
    </row>
    <row r="84" spans="1:20" s="18" customFormat="1" x14ac:dyDescent="0.3">
      <c r="B84" s="297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29424271.858126879</v>
      </c>
      <c r="L84" s="99">
        <v>1.7999999999999999E-2</v>
      </c>
      <c r="M84" s="38">
        <v>0</v>
      </c>
      <c r="N84" s="111">
        <f t="shared" si="4"/>
        <v>-24624951.119781822</v>
      </c>
      <c r="O84" s="81">
        <v>0.02</v>
      </c>
      <c r="P84" s="184">
        <f t="shared" si="2"/>
        <v>-24624951.119781822</v>
      </c>
      <c r="Q84" s="146">
        <f t="shared" si="3"/>
        <v>4799320.7383450568</v>
      </c>
      <c r="R84" s="98">
        <f t="shared" si="5"/>
        <v>210000000</v>
      </c>
      <c r="S84" s="98">
        <f t="shared" si="6"/>
        <v>54799320.738345057</v>
      </c>
      <c r="T84" s="85"/>
    </row>
    <row r="85" spans="1:20" s="18" customFormat="1" x14ac:dyDescent="0.3">
      <c r="B85" s="297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30564708.751573164</v>
      </c>
      <c r="L85" s="99">
        <v>1.7999999999999999E-2</v>
      </c>
      <c r="M85" s="38">
        <v>0</v>
      </c>
      <c r="N85" s="111">
        <f t="shared" si="4"/>
        <v>-25117450.142177459</v>
      </c>
      <c r="O85" s="81">
        <v>0.02</v>
      </c>
      <c r="P85" s="184">
        <f t="shared" si="2"/>
        <v>-25117450.142177459</v>
      </c>
      <c r="Q85" s="146">
        <f t="shared" si="3"/>
        <v>5447258.6093957052</v>
      </c>
      <c r="R85" s="98">
        <f t="shared" si="5"/>
        <v>210000000</v>
      </c>
      <c r="S85" s="98">
        <f t="shared" si="6"/>
        <v>55447258.609395705</v>
      </c>
      <c r="T85" s="85"/>
    </row>
    <row r="86" spans="1:20" s="18" customFormat="1" ht="17.25" thickBot="1" x14ac:dyDescent="0.35">
      <c r="B86" s="297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31725673.50910148</v>
      </c>
      <c r="L86" s="99">
        <v>1.7999999999999999E-2</v>
      </c>
      <c r="M86" s="38">
        <v>0</v>
      </c>
      <c r="N86" s="111">
        <f t="shared" si="4"/>
        <v>-25619799.145021006</v>
      </c>
      <c r="O86" s="81">
        <v>0.02</v>
      </c>
      <c r="P86" s="184">
        <f t="shared" ref="P86:P147" si="9" xml:space="preserve"> M86 + N86</f>
        <v>-25619799.145021006</v>
      </c>
      <c r="Q86" s="146">
        <f t="shared" ref="Q86:Q147" si="10" xml:space="preserve"> K86 + P86</f>
        <v>6105874.3640804738</v>
      </c>
      <c r="R86" s="98">
        <f t="shared" si="5"/>
        <v>210000000</v>
      </c>
      <c r="S86" s="98">
        <f t="shared" si="6"/>
        <v>56105874.364080474</v>
      </c>
      <c r="T86" s="85"/>
    </row>
    <row r="87" spans="1:20" s="91" customFormat="1" ht="17.25" thickBot="1" x14ac:dyDescent="0.35">
      <c r="B87" s="297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32907535.632265307</v>
      </c>
      <c r="L87" s="90">
        <v>1.7999999999999999E-2</v>
      </c>
      <c r="M87" s="38">
        <v>0</v>
      </c>
      <c r="N87" s="111">
        <f t="shared" si="4"/>
        <v>-26132195.127921425</v>
      </c>
      <c r="O87" s="81">
        <v>0.02</v>
      </c>
      <c r="P87" s="184">
        <f t="shared" si="9"/>
        <v>-26132195.127921425</v>
      </c>
      <c r="Q87" s="146">
        <f t="shared" si="10"/>
        <v>6775340.5043438822</v>
      </c>
      <c r="R87" s="98">
        <f t="shared" si="5"/>
        <v>210000000</v>
      </c>
      <c r="S87" s="98">
        <f t="shared" si="6"/>
        <v>56775340.504343882</v>
      </c>
      <c r="T87" s="103"/>
    </row>
    <row r="88" spans="1:20" s="18" customFormat="1" x14ac:dyDescent="0.3">
      <c r="A88" s="18">
        <v>8</v>
      </c>
      <c r="B88" s="297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34110671.273646079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-26654839.030479852</v>
      </c>
      <c r="O88" s="81">
        <v>0.02</v>
      </c>
      <c r="P88" s="184">
        <f t="shared" si="9"/>
        <v>-26654839.030479852</v>
      </c>
      <c r="Q88" s="146">
        <f t="shared" si="10"/>
        <v>7455832.2431662269</v>
      </c>
      <c r="R88" s="98">
        <f t="shared" si="5"/>
        <v>210000000</v>
      </c>
      <c r="S88" s="98">
        <f t="shared" si="6"/>
        <v>57455832.243166223</v>
      </c>
      <c r="T88" s="85"/>
    </row>
    <row r="89" spans="1:20" s="18" customFormat="1" x14ac:dyDescent="0.3">
      <c r="B89" s="297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35335463.356571712</v>
      </c>
      <c r="L89" s="99">
        <v>1.7999999999999999E-2</v>
      </c>
      <c r="M89" s="38">
        <v>0</v>
      </c>
      <c r="N89" s="111">
        <f t="shared" si="11"/>
        <v>-27187935.811089449</v>
      </c>
      <c r="O89" s="81">
        <v>0.02</v>
      </c>
      <c r="P89" s="184">
        <f t="shared" si="9"/>
        <v>-27187935.811089449</v>
      </c>
      <c r="Q89" s="146">
        <f t="shared" si="10"/>
        <v>8147527.545482263</v>
      </c>
      <c r="R89" s="98">
        <f t="shared" si="5"/>
        <v>210000000</v>
      </c>
      <c r="S89" s="98">
        <f t="shared" si="6"/>
        <v>58147527.545482263</v>
      </c>
      <c r="T89" s="85"/>
    </row>
    <row r="90" spans="1:20" s="18" customFormat="1" x14ac:dyDescent="0.3">
      <c r="B90" s="297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36582301.696990006</v>
      </c>
      <c r="L90" s="99">
        <v>1.7999999999999999E-2</v>
      </c>
      <c r="M90" s="38">
        <v>0</v>
      </c>
      <c r="N90" s="111">
        <f t="shared" si="11"/>
        <v>-27731694.527311239</v>
      </c>
      <c r="O90" s="81">
        <v>0.02</v>
      </c>
      <c r="P90" s="184">
        <f t="shared" si="9"/>
        <v>-27731694.527311239</v>
      </c>
      <c r="Q90" s="146">
        <f t="shared" si="10"/>
        <v>8850607.1696787663</v>
      </c>
      <c r="R90" s="98">
        <f t="shared" si="5"/>
        <v>210000000</v>
      </c>
      <c r="S90" s="98">
        <f t="shared" si="6"/>
        <v>58850607.169678763</v>
      </c>
      <c r="T90" s="85"/>
    </row>
    <row r="91" spans="1:20" s="18" customFormat="1" x14ac:dyDescent="0.3">
      <c r="B91" s="297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37851583.127535827</v>
      </c>
      <c r="L91" s="99">
        <v>1.7999999999999999E-2</v>
      </c>
      <c r="M91" s="38">
        <v>0</v>
      </c>
      <c r="N91" s="111">
        <f t="shared" si="11"/>
        <v>-28286328.417857464</v>
      </c>
      <c r="O91" s="81">
        <v>0.02</v>
      </c>
      <c r="P91" s="184">
        <f t="shared" si="9"/>
        <v>-28286328.417857464</v>
      </c>
      <c r="Q91" s="146">
        <f t="shared" si="10"/>
        <v>9565254.7096783631</v>
      </c>
      <c r="R91" s="98">
        <f t="shared" ref="R91:R147" si="12" xml:space="preserve"> H91 + I91</f>
        <v>210000000</v>
      </c>
      <c r="S91" s="98">
        <f t="shared" ref="S91:S147" si="13" xml:space="preserve"> J91 + Q91</f>
        <v>59565254.709678367</v>
      </c>
      <c r="T91" s="85"/>
    </row>
    <row r="92" spans="1:20" s="18" customFormat="1" x14ac:dyDescent="0.3">
      <c r="B92" s="297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39143711.623831473</v>
      </c>
      <c r="L92" s="99">
        <v>1.7999999999999999E-2</v>
      </c>
      <c r="M92" s="38">
        <v>0</v>
      </c>
      <c r="N92" s="111">
        <f t="shared" si="11"/>
        <v>-28852054.986214615</v>
      </c>
      <c r="O92" s="81">
        <v>0.02</v>
      </c>
      <c r="P92" s="184">
        <f t="shared" si="9"/>
        <v>-28852054.986214615</v>
      </c>
      <c r="Q92" s="146">
        <f t="shared" si="10"/>
        <v>10291656.637616858</v>
      </c>
      <c r="R92" s="98">
        <f t="shared" si="12"/>
        <v>210000000</v>
      </c>
      <c r="S92" s="98">
        <f t="shared" si="13"/>
        <v>60291656.637616858</v>
      </c>
      <c r="T92" s="85"/>
    </row>
    <row r="93" spans="1:20" s="18" customFormat="1" x14ac:dyDescent="0.3">
      <c r="B93" s="297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40459098.433060437</v>
      </c>
      <c r="L93" s="99">
        <v>1.7999999999999999E-2</v>
      </c>
      <c r="M93" s="38">
        <v>0</v>
      </c>
      <c r="N93" s="111">
        <f t="shared" si="11"/>
        <v>-29429096.085938908</v>
      </c>
      <c r="O93" s="81">
        <v>0.02</v>
      </c>
      <c r="P93" s="184">
        <f t="shared" si="9"/>
        <v>-29429096.085938908</v>
      </c>
      <c r="Q93" s="146">
        <f t="shared" si="10"/>
        <v>11030002.347121529</v>
      </c>
      <c r="R93" s="98">
        <f t="shared" si="12"/>
        <v>210000000</v>
      </c>
      <c r="S93" s="98">
        <f t="shared" si="13"/>
        <v>61030002.347121529</v>
      </c>
      <c r="T93" s="85"/>
    </row>
    <row r="94" spans="1:20" s="18" customFormat="1" x14ac:dyDescent="0.3">
      <c r="B94" s="297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41798162.204855524</v>
      </c>
      <c r="L94" s="99">
        <v>1.7999999999999999E-2</v>
      </c>
      <c r="M94" s="38">
        <v>0</v>
      </c>
      <c r="N94" s="111">
        <f t="shared" si="11"/>
        <v>-30017678.007657688</v>
      </c>
      <c r="O94" s="81">
        <v>0.02</v>
      </c>
      <c r="P94" s="184">
        <f t="shared" si="9"/>
        <v>-30017678.007657688</v>
      </c>
      <c r="Q94" s="146">
        <f t="shared" si="10"/>
        <v>11780484.197197836</v>
      </c>
      <c r="R94" s="98">
        <f t="shared" si="12"/>
        <v>210000000</v>
      </c>
      <c r="S94" s="98">
        <f t="shared" si="13"/>
        <v>61780484.19719784</v>
      </c>
      <c r="T94" s="85"/>
    </row>
    <row r="95" spans="1:20" s="18" customFormat="1" x14ac:dyDescent="0.3">
      <c r="B95" s="297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43161329.124542922</v>
      </c>
      <c r="L95" s="99">
        <v>1.7999999999999999E-2</v>
      </c>
      <c r="M95" s="38">
        <v>0</v>
      </c>
      <c r="N95" s="111">
        <f t="shared" si="11"/>
        <v>-30618031.567810841</v>
      </c>
      <c r="O95" s="81">
        <v>0.02</v>
      </c>
      <c r="P95" s="184">
        <f t="shared" si="9"/>
        <v>-30618031.567810841</v>
      </c>
      <c r="Q95" s="146">
        <f t="shared" si="10"/>
        <v>12543297.556732081</v>
      </c>
      <c r="R95" s="98">
        <f t="shared" si="12"/>
        <v>210000000</v>
      </c>
      <c r="S95" s="98">
        <f t="shared" si="13"/>
        <v>62543297.556732081</v>
      </c>
      <c r="T95" s="85"/>
    </row>
    <row r="96" spans="1:20" s="18" customFormat="1" x14ac:dyDescent="0.3">
      <c r="B96" s="297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44549033.048784696</v>
      </c>
      <c r="L96" s="99">
        <v>1.7999999999999999E-2</v>
      </c>
      <c r="M96" s="38">
        <v>0</v>
      </c>
      <c r="N96" s="111">
        <f t="shared" si="11"/>
        <v>-31230392.199167058</v>
      </c>
      <c r="O96" s="81">
        <v>0.02</v>
      </c>
      <c r="P96" s="184">
        <f t="shared" si="9"/>
        <v>-31230392.199167058</v>
      </c>
      <c r="Q96" s="146">
        <f t="shared" si="10"/>
        <v>13318640.849617638</v>
      </c>
      <c r="R96" s="98">
        <f t="shared" si="12"/>
        <v>210000000</v>
      </c>
      <c r="S96" s="98">
        <f t="shared" si="13"/>
        <v>63318640.849617638</v>
      </c>
      <c r="T96" s="85"/>
    </row>
    <row r="97" spans="1:20" s="18" customFormat="1" x14ac:dyDescent="0.3">
      <c r="B97" s="297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45961715.643662818</v>
      </c>
      <c r="L97" s="99">
        <v>1.7999999999999999E-2</v>
      </c>
      <c r="M97" s="38">
        <v>0</v>
      </c>
      <c r="N97" s="111">
        <f t="shared" si="11"/>
        <v>-31855000.043150399</v>
      </c>
      <c r="O97" s="81">
        <v>0.02</v>
      </c>
      <c r="P97" s="184">
        <f t="shared" si="9"/>
        <v>-31855000.043150399</v>
      </c>
      <c r="Q97" s="146">
        <f t="shared" si="10"/>
        <v>14106715.600512419</v>
      </c>
      <c r="R97" s="98">
        <f t="shared" si="12"/>
        <v>210000000</v>
      </c>
      <c r="S97" s="98">
        <f t="shared" si="13"/>
        <v>64106715.600512415</v>
      </c>
      <c r="T97" s="85"/>
    </row>
    <row r="98" spans="1:20" s="18" customFormat="1" ht="17.25" thickBot="1" x14ac:dyDescent="0.35">
      <c r="B98" s="297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47399826.525248751</v>
      </c>
      <c r="L98" s="99">
        <v>1.7999999999999999E-2</v>
      </c>
      <c r="M98" s="38">
        <v>0</v>
      </c>
      <c r="N98" s="111">
        <f t="shared" si="11"/>
        <v>-32492100.044013407</v>
      </c>
      <c r="O98" s="81">
        <v>0.02</v>
      </c>
      <c r="P98" s="184">
        <f t="shared" si="9"/>
        <v>-32492100.044013407</v>
      </c>
      <c r="Q98" s="146">
        <f t="shared" si="10"/>
        <v>14907726.481235344</v>
      </c>
      <c r="R98" s="98">
        <f t="shared" si="12"/>
        <v>210000000</v>
      </c>
      <c r="S98" s="98">
        <f t="shared" si="13"/>
        <v>64907726.48123534</v>
      </c>
      <c r="T98" s="85"/>
    </row>
    <row r="99" spans="1:20" s="91" customFormat="1" ht="17.25" thickBot="1" x14ac:dyDescent="0.35">
      <c r="B99" s="297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48863823.402703226</v>
      </c>
      <c r="L99" s="90">
        <v>1.7999999999999999E-2</v>
      </c>
      <c r="M99" s="38">
        <v>0</v>
      </c>
      <c r="N99" s="111">
        <f t="shared" si="11"/>
        <v>-33141942.044893675</v>
      </c>
      <c r="O99" s="81">
        <v>0.02</v>
      </c>
      <c r="P99" s="184">
        <f t="shared" si="9"/>
        <v>-33141942.044893675</v>
      </c>
      <c r="Q99" s="146">
        <f t="shared" si="10"/>
        <v>15721881.357809551</v>
      </c>
      <c r="R99" s="98">
        <f t="shared" si="12"/>
        <v>210000000</v>
      </c>
      <c r="S99" s="98">
        <f t="shared" si="13"/>
        <v>65721881.357809551</v>
      </c>
      <c r="T99" s="103"/>
    </row>
    <row r="100" spans="1:20" s="18" customFormat="1" x14ac:dyDescent="0.3">
      <c r="A100" s="18">
        <v>9</v>
      </c>
      <c r="B100" s="297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50354172.223951884</v>
      </c>
      <c r="L100" s="99">
        <v>1.7999999999999999E-2</v>
      </c>
      <c r="M100" s="38">
        <v>0</v>
      </c>
      <c r="N100" s="111">
        <f t="shared" si="11"/>
        <v>-33804780.885791548</v>
      </c>
      <c r="O100" s="81">
        <v>0.02</v>
      </c>
      <c r="P100" s="184">
        <f t="shared" si="9"/>
        <v>-33804780.885791548</v>
      </c>
      <c r="Q100" s="146">
        <f t="shared" si="10"/>
        <v>16549391.338160336</v>
      </c>
      <c r="R100" s="98">
        <f t="shared" si="12"/>
        <v>210000000</v>
      </c>
      <c r="S100" s="98">
        <f t="shared" si="13"/>
        <v>66549391.338160336</v>
      </c>
      <c r="T100" s="85"/>
    </row>
    <row r="101" spans="1:20" s="18" customFormat="1" x14ac:dyDescent="0.3">
      <c r="B101" s="297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51871347.323983021</v>
      </c>
      <c r="L101" s="99">
        <v>1.7999999999999999E-2</v>
      </c>
      <c r="M101" s="38">
        <v>0</v>
      </c>
      <c r="N101" s="111">
        <f t="shared" si="11"/>
        <v>-34480876.503507376</v>
      </c>
      <c r="O101" s="81">
        <v>0.02</v>
      </c>
      <c r="P101" s="184">
        <f t="shared" si="9"/>
        <v>-34480876.503507376</v>
      </c>
      <c r="Q101" s="146">
        <f t="shared" si="10"/>
        <v>17390470.820475645</v>
      </c>
      <c r="R101" s="98">
        <f t="shared" si="12"/>
        <v>210000000</v>
      </c>
      <c r="S101" s="98">
        <f t="shared" si="13"/>
        <v>67390470.820475638</v>
      </c>
      <c r="T101" s="85"/>
    </row>
    <row r="102" spans="1:20" s="18" customFormat="1" x14ac:dyDescent="0.3">
      <c r="B102" s="297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53415831.575814717</v>
      </c>
      <c r="L102" s="99">
        <v>1.7999999999999999E-2</v>
      </c>
      <c r="M102" s="38">
        <v>0</v>
      </c>
      <c r="N102" s="111">
        <f t="shared" si="11"/>
        <v>-35170494.033577524</v>
      </c>
      <c r="O102" s="81">
        <v>0.02</v>
      </c>
      <c r="P102" s="184">
        <f t="shared" si="9"/>
        <v>-35170494.033577524</v>
      </c>
      <c r="Q102" s="146">
        <f t="shared" si="10"/>
        <v>18245337.542237192</v>
      </c>
      <c r="R102" s="98">
        <f t="shared" si="12"/>
        <v>210000000</v>
      </c>
      <c r="S102" s="98">
        <f t="shared" si="13"/>
        <v>68245337.542237192</v>
      </c>
      <c r="T102" s="85"/>
    </row>
    <row r="103" spans="1:20" s="18" customFormat="1" x14ac:dyDescent="0.3">
      <c r="B103" s="297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54988116.54417938</v>
      </c>
      <c r="L103" s="99">
        <v>1.7999999999999999E-2</v>
      </c>
      <c r="M103" s="38">
        <v>0</v>
      </c>
      <c r="N103" s="111">
        <f t="shared" si="11"/>
        <v>-35873903.914249077</v>
      </c>
      <c r="O103" s="81">
        <v>0.02</v>
      </c>
      <c r="P103" s="184">
        <f t="shared" si="9"/>
        <v>-35873903.914249077</v>
      </c>
      <c r="Q103" s="146">
        <f t="shared" si="10"/>
        <v>19114212.629930303</v>
      </c>
      <c r="R103" s="98">
        <f t="shared" si="12"/>
        <v>210000000</v>
      </c>
      <c r="S103" s="98">
        <f t="shared" si="13"/>
        <v>69114212.629930303</v>
      </c>
      <c r="T103" s="85"/>
    </row>
    <row r="104" spans="1:20" s="18" customFormat="1" x14ac:dyDescent="0.3">
      <c r="B104" s="297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56588702.641974606</v>
      </c>
      <c r="L104" s="99">
        <v>1.7999999999999999E-2</v>
      </c>
      <c r="M104" s="38">
        <v>0</v>
      </c>
      <c r="N104" s="111">
        <f t="shared" si="11"/>
        <v>-36591381.992534056</v>
      </c>
      <c r="O104" s="81">
        <v>0.02</v>
      </c>
      <c r="P104" s="184">
        <f t="shared" si="9"/>
        <v>-36591381.992534056</v>
      </c>
      <c r="Q104" s="146">
        <f t="shared" si="10"/>
        <v>19997320.649440549</v>
      </c>
      <c r="R104" s="98">
        <f t="shared" si="12"/>
        <v>210000000</v>
      </c>
      <c r="S104" s="98">
        <f t="shared" si="13"/>
        <v>69997320.649440557</v>
      </c>
      <c r="T104" s="85"/>
    </row>
    <row r="105" spans="1:20" s="18" customFormat="1" x14ac:dyDescent="0.3">
      <c r="B105" s="297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58218099.289530151</v>
      </c>
      <c r="L105" s="99">
        <v>1.7999999999999999E-2</v>
      </c>
      <c r="M105" s="38">
        <v>0</v>
      </c>
      <c r="N105" s="111">
        <f t="shared" si="11"/>
        <v>-37323209.63238474</v>
      </c>
      <c r="O105" s="81">
        <v>0.02</v>
      </c>
      <c r="P105" s="184">
        <f t="shared" si="9"/>
        <v>-37323209.63238474</v>
      </c>
      <c r="Q105" s="146">
        <f t="shared" si="10"/>
        <v>20894889.657145411</v>
      </c>
      <c r="R105" s="98">
        <f t="shared" si="12"/>
        <v>210000000</v>
      </c>
      <c r="S105" s="98">
        <f t="shared" si="13"/>
        <v>70894889.657145411</v>
      </c>
      <c r="T105" s="85"/>
    </row>
    <row r="106" spans="1:20" s="18" customFormat="1" x14ac:dyDescent="0.3">
      <c r="B106" s="297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59876825.076741695</v>
      </c>
      <c r="L106" s="99">
        <v>1.7999999999999999E-2</v>
      </c>
      <c r="M106" s="38">
        <v>0</v>
      </c>
      <c r="N106" s="111">
        <f t="shared" si="11"/>
        <v>-38069673.825032435</v>
      </c>
      <c r="O106" s="81">
        <v>0.02</v>
      </c>
      <c r="P106" s="184">
        <f t="shared" si="9"/>
        <v>-38069673.825032435</v>
      </c>
      <c r="Q106" s="146">
        <f t="shared" si="10"/>
        <v>21807151.25170926</v>
      </c>
      <c r="R106" s="98">
        <f t="shared" si="12"/>
        <v>210000000</v>
      </c>
      <c r="S106" s="98">
        <f t="shared" si="13"/>
        <v>71807151.251709253</v>
      </c>
      <c r="T106" s="85"/>
    </row>
    <row r="107" spans="1:20" s="18" customFormat="1" x14ac:dyDescent="0.3">
      <c r="B107" s="297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61565407.928123049</v>
      </c>
      <c r="L107" s="99">
        <v>1.7999999999999999E-2</v>
      </c>
      <c r="M107" s="38">
        <v>0</v>
      </c>
      <c r="N107" s="111">
        <f t="shared" si="11"/>
        <v>-38831067.301533081</v>
      </c>
      <c r="O107" s="81">
        <v>0.02</v>
      </c>
      <c r="P107" s="184">
        <f t="shared" si="9"/>
        <v>-38831067.301533081</v>
      </c>
      <c r="Q107" s="146">
        <f t="shared" si="10"/>
        <v>22734340.626589969</v>
      </c>
      <c r="R107" s="98">
        <f t="shared" si="12"/>
        <v>210000000</v>
      </c>
      <c r="S107" s="98">
        <f t="shared" si="13"/>
        <v>72734340.626589969</v>
      </c>
      <c r="T107" s="85"/>
    </row>
    <row r="108" spans="1:20" s="18" customFormat="1" x14ac:dyDescent="0.3">
      <c r="B108" s="297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63284385.270829268</v>
      </c>
      <c r="L108" s="99">
        <v>1.7999999999999999E-2</v>
      </c>
      <c r="M108" s="38">
        <v>0</v>
      </c>
      <c r="N108" s="111">
        <f t="shared" si="11"/>
        <v>-39607688.647563741</v>
      </c>
      <c r="O108" s="81">
        <v>0.02</v>
      </c>
      <c r="P108" s="184">
        <f t="shared" si="9"/>
        <v>-39607688.647563741</v>
      </c>
      <c r="Q108" s="146">
        <f t="shared" si="10"/>
        <v>23676696.623265527</v>
      </c>
      <c r="R108" s="98">
        <f t="shared" si="12"/>
        <v>210000000</v>
      </c>
      <c r="S108" s="98">
        <f t="shared" si="13"/>
        <v>73676696.623265535</v>
      </c>
      <c r="T108" s="85"/>
    </row>
    <row r="109" spans="1:20" s="18" customFormat="1" x14ac:dyDescent="0.3">
      <c r="B109" s="297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65034304.205704197</v>
      </c>
      <c r="L109" s="99">
        <v>1.7999999999999999E-2</v>
      </c>
      <c r="M109" s="38">
        <v>0</v>
      </c>
      <c r="N109" s="111">
        <f t="shared" si="11"/>
        <v>-40399842.420515016</v>
      </c>
      <c r="O109" s="81">
        <v>0.02</v>
      </c>
      <c r="P109" s="184">
        <f t="shared" si="9"/>
        <v>-40399842.420515016</v>
      </c>
      <c r="Q109" s="146">
        <f t="shared" si="10"/>
        <v>24634461.785189182</v>
      </c>
      <c r="R109" s="98">
        <f t="shared" si="12"/>
        <v>210000000</v>
      </c>
      <c r="S109" s="98">
        <f t="shared" si="13"/>
        <v>74634461.785189182</v>
      </c>
      <c r="T109" s="85"/>
    </row>
    <row r="110" spans="1:20" s="18" customFormat="1" ht="17.25" thickBot="1" x14ac:dyDescent="0.35">
      <c r="B110" s="297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66815721.68140687</v>
      </c>
      <c r="L110" s="99">
        <v>1.7999999999999999E-2</v>
      </c>
      <c r="M110" s="38">
        <v>0</v>
      </c>
      <c r="N110" s="111">
        <f t="shared" si="11"/>
        <v>-41207839.268925317</v>
      </c>
      <c r="O110" s="81">
        <v>0.02</v>
      </c>
      <c r="P110" s="184">
        <f t="shared" si="9"/>
        <v>-41207839.268925317</v>
      </c>
      <c r="Q110" s="146">
        <f t="shared" si="10"/>
        <v>25607882.412481554</v>
      </c>
      <c r="R110" s="98">
        <f t="shared" si="12"/>
        <v>210000000</v>
      </c>
      <c r="S110" s="98">
        <f t="shared" si="13"/>
        <v>75607882.412481546</v>
      </c>
      <c r="T110" s="85"/>
    </row>
    <row r="111" spans="1:20" s="91" customFormat="1" ht="17.25" thickBot="1" x14ac:dyDescent="0.35">
      <c r="B111" s="297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68629204.671672195</v>
      </c>
      <c r="L111" s="90">
        <v>1.7999999999999999E-2</v>
      </c>
      <c r="M111" s="38">
        <v>0</v>
      </c>
      <c r="N111" s="111">
        <f t="shared" si="11"/>
        <v>-42031996.054303825</v>
      </c>
      <c r="O111" s="81">
        <v>0.02</v>
      </c>
      <c r="P111" s="184">
        <f t="shared" si="9"/>
        <v>-42031996.054303825</v>
      </c>
      <c r="Q111" s="146">
        <f t="shared" si="10"/>
        <v>26597208.61736837</v>
      </c>
      <c r="R111" s="98">
        <f t="shared" si="12"/>
        <v>210000000</v>
      </c>
      <c r="S111" s="98">
        <f t="shared" si="13"/>
        <v>76597208.61736837</v>
      </c>
      <c r="T111" s="103"/>
    </row>
    <row r="112" spans="1:20" s="18" customFormat="1" x14ac:dyDescent="0.3">
      <c r="A112" s="18">
        <v>10</v>
      </c>
      <c r="B112" s="297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70475330.355762288</v>
      </c>
      <c r="L112" s="99">
        <v>1.7999999999999999E-2</v>
      </c>
      <c r="M112" s="38">
        <v>0</v>
      </c>
      <c r="N112" s="111">
        <f t="shared" si="11"/>
        <v>-42872635.975389898</v>
      </c>
      <c r="O112" s="81">
        <v>0.02</v>
      </c>
      <c r="P112" s="184">
        <f t="shared" si="9"/>
        <v>-42872635.975389898</v>
      </c>
      <c r="Q112" s="146">
        <f t="shared" si="10"/>
        <v>27602694.38037239</v>
      </c>
      <c r="R112" s="98">
        <f t="shared" si="12"/>
        <v>210000000</v>
      </c>
      <c r="S112" s="98">
        <f t="shared" si="13"/>
        <v>77602694.38037239</v>
      </c>
      <c r="T112" s="85"/>
    </row>
    <row r="113" spans="1:20" s="18" customFormat="1" x14ac:dyDescent="0.3">
      <c r="B113" s="297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72354686.302166015</v>
      </c>
      <c r="L113" s="99">
        <v>1.7999999999999999E-2</v>
      </c>
      <c r="M113" s="38">
        <v>0</v>
      </c>
      <c r="N113" s="111">
        <f t="shared" si="11"/>
        <v>-43730088.694897696</v>
      </c>
      <c r="O113" s="81">
        <v>0.02</v>
      </c>
      <c r="P113" s="184">
        <f t="shared" si="9"/>
        <v>-43730088.694897696</v>
      </c>
      <c r="Q113" s="146">
        <f t="shared" si="10"/>
        <v>28624597.607268319</v>
      </c>
      <c r="R113" s="98">
        <f t="shared" si="12"/>
        <v>210000000</v>
      </c>
      <c r="S113" s="98">
        <f t="shared" si="13"/>
        <v>78624597.607268319</v>
      </c>
      <c r="T113" s="85"/>
    </row>
    <row r="114" spans="1:20" s="18" customFormat="1" x14ac:dyDescent="0.3">
      <c r="B114" s="297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74267870.655605003</v>
      </c>
      <c r="L114" s="99">
        <v>1.7999999999999999E-2</v>
      </c>
      <c r="M114" s="38">
        <v>0</v>
      </c>
      <c r="N114" s="111">
        <f t="shared" si="11"/>
        <v>-44604690.46879565</v>
      </c>
      <c r="O114" s="81">
        <v>0.02</v>
      </c>
      <c r="P114" s="184">
        <f t="shared" si="9"/>
        <v>-44604690.46879565</v>
      </c>
      <c r="Q114" s="146">
        <f t="shared" si="10"/>
        <v>29663180.186809354</v>
      </c>
      <c r="R114" s="98">
        <f t="shared" si="12"/>
        <v>210000000</v>
      </c>
      <c r="S114" s="98">
        <f t="shared" si="13"/>
        <v>79663180.186809361</v>
      </c>
      <c r="T114" s="85"/>
    </row>
    <row r="115" spans="1:20" s="18" customFormat="1" x14ac:dyDescent="0.3">
      <c r="B115" s="297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76215492.3274059</v>
      </c>
      <c r="L115" s="99">
        <v>1.7999999999999999E-2</v>
      </c>
      <c r="M115" s="38">
        <v>0</v>
      </c>
      <c r="N115" s="111">
        <f t="shared" si="11"/>
        <v>-45496784.278171562</v>
      </c>
      <c r="O115" s="81">
        <v>0.02</v>
      </c>
      <c r="P115" s="184">
        <f t="shared" si="9"/>
        <v>-45496784.278171562</v>
      </c>
      <c r="Q115" s="146">
        <f t="shared" si="10"/>
        <v>30718708.049234338</v>
      </c>
      <c r="R115" s="98">
        <f t="shared" si="12"/>
        <v>210000000</v>
      </c>
      <c r="S115" s="98">
        <f t="shared" si="13"/>
        <v>80718708.049234331</v>
      </c>
      <c r="T115" s="85"/>
    </row>
    <row r="116" spans="1:20" s="18" customFormat="1" x14ac:dyDescent="0.3">
      <c r="B116" s="297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78198171.189299211</v>
      </c>
      <c r="L116" s="99">
        <v>1.7999999999999999E-2</v>
      </c>
      <c r="M116" s="38">
        <v>0</v>
      </c>
      <c r="N116" s="111">
        <f t="shared" si="11"/>
        <v>-46406719.963734992</v>
      </c>
      <c r="O116" s="81">
        <v>0.02</v>
      </c>
      <c r="P116" s="184">
        <f t="shared" si="9"/>
        <v>-46406719.963734992</v>
      </c>
      <c r="Q116" s="146">
        <f t="shared" si="10"/>
        <v>31791451.225564219</v>
      </c>
      <c r="R116" s="98">
        <f t="shared" si="12"/>
        <v>210000000</v>
      </c>
      <c r="S116" s="98">
        <f t="shared" si="13"/>
        <v>81791451.225564212</v>
      </c>
      <c r="T116" s="85"/>
    </row>
    <row r="117" spans="1:20" s="18" customFormat="1" x14ac:dyDescent="0.3">
      <c r="B117" s="297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80216538.270706594</v>
      </c>
      <c r="L117" s="99">
        <v>1.7999999999999999E-2</v>
      </c>
      <c r="M117" s="38">
        <v>0</v>
      </c>
      <c r="N117" s="111">
        <f t="shared" si="11"/>
        <v>-47334854.363009691</v>
      </c>
      <c r="O117" s="81">
        <v>0.02</v>
      </c>
      <c r="P117" s="184">
        <f t="shared" si="9"/>
        <v>-47334854.363009691</v>
      </c>
      <c r="Q117" s="146">
        <f t="shared" si="10"/>
        <v>32881683.907696903</v>
      </c>
      <c r="R117" s="98">
        <f t="shared" si="12"/>
        <v>210000000</v>
      </c>
      <c r="S117" s="98">
        <f t="shared" si="13"/>
        <v>82881683.907696903</v>
      </c>
      <c r="T117" s="85"/>
    </row>
    <row r="118" spans="1:20" s="18" customFormat="1" x14ac:dyDescent="0.3">
      <c r="B118" s="297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82271235.959579319</v>
      </c>
      <c r="L118" s="99">
        <v>1.7999999999999999E-2</v>
      </c>
      <c r="M118" s="38">
        <v>0</v>
      </c>
      <c r="N118" s="111">
        <f t="shared" si="11"/>
        <v>-48281551.450269885</v>
      </c>
      <c r="O118" s="81">
        <v>0.02</v>
      </c>
      <c r="P118" s="184">
        <f t="shared" si="9"/>
        <v>-48281551.450269885</v>
      </c>
      <c r="Q118" s="146">
        <f t="shared" si="10"/>
        <v>33989684.509309433</v>
      </c>
      <c r="R118" s="98">
        <f t="shared" si="12"/>
        <v>210000000</v>
      </c>
      <c r="S118" s="98">
        <f t="shared" si="13"/>
        <v>83989684.509309441</v>
      </c>
      <c r="T118" s="85"/>
    </row>
    <row r="119" spans="1:20" s="18" customFormat="1" x14ac:dyDescent="0.3">
      <c r="B119" s="297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84362918.206851751</v>
      </c>
      <c r="L119" s="99">
        <v>1.7999999999999999E-2</v>
      </c>
      <c r="M119" s="38">
        <v>0</v>
      </c>
      <c r="N119" s="111">
        <f t="shared" si="11"/>
        <v>-49247182.479275286</v>
      </c>
      <c r="O119" s="81">
        <v>0.02</v>
      </c>
      <c r="P119" s="184">
        <f t="shared" si="9"/>
        <v>-49247182.479275286</v>
      </c>
      <c r="Q119" s="146">
        <f t="shared" si="10"/>
        <v>35115735.727576464</v>
      </c>
      <c r="R119" s="98">
        <f t="shared" si="12"/>
        <v>210000000</v>
      </c>
      <c r="S119" s="98">
        <f t="shared" si="13"/>
        <v>85115735.727576464</v>
      </c>
      <c r="T119" s="85"/>
    </row>
    <row r="120" spans="1:20" s="18" customFormat="1" x14ac:dyDescent="0.3">
      <c r="B120" s="297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86492250.734575078</v>
      </c>
      <c r="L120" s="99">
        <v>1.7999999999999999E-2</v>
      </c>
      <c r="M120" s="38">
        <v>0</v>
      </c>
      <c r="N120" s="111">
        <f t="shared" si="11"/>
        <v>-50232126.128860794</v>
      </c>
      <c r="O120" s="81">
        <v>0.02</v>
      </c>
      <c r="P120" s="184">
        <f t="shared" si="9"/>
        <v>-50232126.128860794</v>
      </c>
      <c r="Q120" s="146">
        <f t="shared" si="10"/>
        <v>36260124.605714284</v>
      </c>
      <c r="R120" s="98">
        <f t="shared" si="12"/>
        <v>210000000</v>
      </c>
      <c r="S120" s="98">
        <f t="shared" si="13"/>
        <v>86260124.605714291</v>
      </c>
      <c r="T120" s="85"/>
    </row>
    <row r="121" spans="1:20" s="18" customFormat="1" x14ac:dyDescent="0.3">
      <c r="B121" s="297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88659911.24779743</v>
      </c>
      <c r="L121" s="99">
        <v>1.7999999999999999E-2</v>
      </c>
      <c r="M121" s="38">
        <v>0</v>
      </c>
      <c r="N121" s="111">
        <f t="shared" si="11"/>
        <v>-51236768.651438013</v>
      </c>
      <c r="O121" s="81">
        <v>0.02</v>
      </c>
      <c r="P121" s="184">
        <f t="shared" si="9"/>
        <v>-51236768.651438013</v>
      </c>
      <c r="Q121" s="146">
        <f t="shared" si="10"/>
        <v>37423142.596359417</v>
      </c>
      <c r="R121" s="98">
        <f t="shared" si="12"/>
        <v>210000000</v>
      </c>
      <c r="S121" s="98">
        <f t="shared" si="13"/>
        <v>87423142.596359417</v>
      </c>
      <c r="T121" s="85"/>
    </row>
    <row r="122" spans="1:20" s="18" customFormat="1" ht="17.25" thickBot="1" x14ac:dyDescent="0.35">
      <c r="B122" s="297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90866589.650257781</v>
      </c>
      <c r="L122" s="99">
        <v>1.7999999999999999E-2</v>
      </c>
      <c r="M122" s="38">
        <v>0</v>
      </c>
      <c r="N122" s="111">
        <f t="shared" si="11"/>
        <v>-52261504.024466775</v>
      </c>
      <c r="O122" s="81">
        <v>0.02</v>
      </c>
      <c r="P122" s="184">
        <f t="shared" si="9"/>
        <v>-52261504.024466775</v>
      </c>
      <c r="Q122" s="146">
        <f t="shared" si="10"/>
        <v>38605085.625791006</v>
      </c>
      <c r="R122" s="98">
        <f t="shared" si="12"/>
        <v>210000000</v>
      </c>
      <c r="S122" s="98">
        <f t="shared" si="13"/>
        <v>88605085.625791013</v>
      </c>
      <c r="T122" s="85"/>
    </row>
    <row r="123" spans="1:20" s="91" customFormat="1" ht="17.25" thickBot="1" x14ac:dyDescent="0.35">
      <c r="B123" s="297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93112988.263962418</v>
      </c>
      <c r="L123" s="90">
        <v>1.7999999999999999E-2</v>
      </c>
      <c r="M123" s="38">
        <v>0</v>
      </c>
      <c r="N123" s="111">
        <f t="shared" si="11"/>
        <v>-53306734.104956113</v>
      </c>
      <c r="O123" s="81">
        <v>0.02</v>
      </c>
      <c r="P123" s="184">
        <f t="shared" si="9"/>
        <v>-53306734.104956113</v>
      </c>
      <c r="Q123" s="146">
        <f t="shared" si="10"/>
        <v>39806254.159006305</v>
      </c>
      <c r="R123" s="98">
        <f t="shared" si="12"/>
        <v>210000000</v>
      </c>
      <c r="S123" s="98">
        <f t="shared" si="13"/>
        <v>89806254.159006298</v>
      </c>
      <c r="T123" s="103"/>
    </row>
    <row r="124" spans="1:20" s="18" customFormat="1" x14ac:dyDescent="0.3">
      <c r="A124" s="18">
        <v>11</v>
      </c>
      <c r="B124" s="297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95399822.052713737</v>
      </c>
      <c r="L124" s="99">
        <v>1.7999999999999999E-2</v>
      </c>
      <c r="M124" s="38">
        <v>0</v>
      </c>
      <c r="N124" s="111">
        <f t="shared" si="11"/>
        <v>-54372868.787055232</v>
      </c>
      <c r="O124" s="81">
        <v>0.02</v>
      </c>
      <c r="P124" s="184">
        <f t="shared" si="9"/>
        <v>-54372868.787055232</v>
      </c>
      <c r="Q124" s="146">
        <f t="shared" si="10"/>
        <v>41026953.265658505</v>
      </c>
      <c r="R124" s="98">
        <f t="shared" si="12"/>
        <v>210000000</v>
      </c>
      <c r="S124" s="98">
        <f t="shared" si="13"/>
        <v>91026953.265658498</v>
      </c>
      <c r="T124" s="85"/>
    </row>
    <row r="125" spans="1:20" s="18" customFormat="1" x14ac:dyDescent="0.3">
      <c r="B125" s="297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97727818.849662587</v>
      </c>
      <c r="L125" s="99">
        <v>1.7999999999999999E-2</v>
      </c>
      <c r="M125" s="38">
        <v>0</v>
      </c>
      <c r="N125" s="111">
        <f t="shared" si="11"/>
        <v>-55460326.162796333</v>
      </c>
      <c r="O125" s="81">
        <v>0.02</v>
      </c>
      <c r="P125" s="184">
        <f t="shared" si="9"/>
        <v>-55460326.162796333</v>
      </c>
      <c r="Q125" s="146">
        <f t="shared" si="10"/>
        <v>42267492.686866254</v>
      </c>
      <c r="R125" s="98">
        <f t="shared" si="12"/>
        <v>210000000</v>
      </c>
      <c r="S125" s="98">
        <f t="shared" si="13"/>
        <v>92267492.686866254</v>
      </c>
      <c r="T125" s="85"/>
    </row>
    <row r="126" spans="1:20" s="18" customFormat="1" x14ac:dyDescent="0.3">
      <c r="B126" s="297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100097719.58895652</v>
      </c>
      <c r="L126" s="99">
        <v>1.7999999999999999E-2</v>
      </c>
      <c r="M126" s="38">
        <v>0</v>
      </c>
      <c r="N126" s="111">
        <f t="shared" si="11"/>
        <v>-56569532.686052263</v>
      </c>
      <c r="O126" s="81">
        <v>0.02</v>
      </c>
      <c r="P126" s="184">
        <f t="shared" si="9"/>
        <v>-56569532.686052263</v>
      </c>
      <c r="Q126" s="146">
        <f t="shared" si="10"/>
        <v>43528186.902904257</v>
      </c>
      <c r="R126" s="98">
        <f t="shared" si="12"/>
        <v>210000000</v>
      </c>
      <c r="S126" s="98">
        <f t="shared" si="13"/>
        <v>93528186.902904257</v>
      </c>
      <c r="T126" s="85"/>
    </row>
    <row r="127" spans="1:20" s="18" customFormat="1" x14ac:dyDescent="0.3">
      <c r="B127" s="297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102510278.54155774</v>
      </c>
      <c r="L127" s="99">
        <v>1.7999999999999999E-2</v>
      </c>
      <c r="M127" s="38">
        <v>0</v>
      </c>
      <c r="N127" s="111">
        <f t="shared" si="11"/>
        <v>-57700923.339773305</v>
      </c>
      <c r="O127" s="81">
        <v>0.02</v>
      </c>
      <c r="P127" s="184">
        <f t="shared" si="9"/>
        <v>-57700923.339773305</v>
      </c>
      <c r="Q127" s="146">
        <f t="shared" si="10"/>
        <v>44809355.201784439</v>
      </c>
      <c r="R127" s="98">
        <f t="shared" si="12"/>
        <v>210000000</v>
      </c>
      <c r="S127" s="98">
        <f t="shared" si="13"/>
        <v>94809355.201784432</v>
      </c>
      <c r="T127" s="85"/>
    </row>
    <row r="128" spans="1:20" s="18" customFormat="1" x14ac:dyDescent="0.3">
      <c r="B128" s="297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104966263.55530578</v>
      </c>
      <c r="L128" s="99">
        <v>1.7999999999999999E-2</v>
      </c>
      <c r="M128" s="38">
        <v>0</v>
      </c>
      <c r="N128" s="111">
        <f t="shared" si="11"/>
        <v>-58854941.806568772</v>
      </c>
      <c r="O128" s="81">
        <v>0.02</v>
      </c>
      <c r="P128" s="184">
        <f t="shared" si="9"/>
        <v>-58854941.806568772</v>
      </c>
      <c r="Q128" s="146">
        <f t="shared" si="10"/>
        <v>46111321.748737007</v>
      </c>
      <c r="R128" s="98">
        <f t="shared" si="12"/>
        <v>210000000</v>
      </c>
      <c r="S128" s="98">
        <f t="shared" si="13"/>
        <v>96111321.748737007</v>
      </c>
      <c r="T128" s="85"/>
    </row>
    <row r="129" spans="1:20" s="18" customFormat="1" x14ac:dyDescent="0.3">
      <c r="B129" s="297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107466456.29930128</v>
      </c>
      <c r="L129" s="99">
        <v>1.7999999999999999E-2</v>
      </c>
      <c r="M129" s="38">
        <v>0</v>
      </c>
      <c r="N129" s="111">
        <f t="shared" si="11"/>
        <v>-60032040.642700151</v>
      </c>
      <c r="O129" s="81">
        <v>0.02</v>
      </c>
      <c r="P129" s="184">
        <f t="shared" si="9"/>
        <v>-60032040.642700151</v>
      </c>
      <c r="Q129" s="146">
        <f t="shared" si="10"/>
        <v>47434415.656601131</v>
      </c>
      <c r="R129" s="98">
        <f t="shared" si="12"/>
        <v>210000000</v>
      </c>
      <c r="S129" s="98">
        <f t="shared" si="13"/>
        <v>97434415.656601131</v>
      </c>
      <c r="T129" s="85"/>
    </row>
    <row r="130" spans="1:20" s="18" customFormat="1" x14ac:dyDescent="0.3">
      <c r="B130" s="297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110011652.51268871</v>
      </c>
      <c r="L130" s="99">
        <v>1.7999999999999999E-2</v>
      </c>
      <c r="M130" s="38">
        <v>0</v>
      </c>
      <c r="N130" s="111">
        <f t="shared" si="11"/>
        <v>-61232681.45555415</v>
      </c>
      <c r="O130" s="81">
        <v>0.02</v>
      </c>
      <c r="P130" s="184">
        <f t="shared" si="9"/>
        <v>-61232681.45555415</v>
      </c>
      <c r="Q130" s="146">
        <f t="shared" si="10"/>
        <v>48778971.057134561</v>
      </c>
      <c r="R130" s="98">
        <f t="shared" si="12"/>
        <v>210000000</v>
      </c>
      <c r="S130" s="98">
        <f t="shared" si="13"/>
        <v>98778971.057134569</v>
      </c>
      <c r="T130" s="85"/>
    </row>
    <row r="131" spans="1:20" s="18" customFormat="1" x14ac:dyDescent="0.3">
      <c r="B131" s="297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112602662.25791711</v>
      </c>
      <c r="L131" s="99">
        <v>1.7999999999999999E-2</v>
      </c>
      <c r="M131" s="38">
        <v>0</v>
      </c>
      <c r="N131" s="111">
        <f t="shared" si="11"/>
        <v>-62457335.084665231</v>
      </c>
      <c r="O131" s="81">
        <v>0.02</v>
      </c>
      <c r="P131" s="184">
        <f t="shared" si="9"/>
        <v>-62457335.084665231</v>
      </c>
      <c r="Q131" s="146">
        <f t="shared" si="10"/>
        <v>50145327.173251875</v>
      </c>
      <c r="R131" s="98">
        <f t="shared" si="12"/>
        <v>210000000</v>
      </c>
      <c r="S131" s="98">
        <f t="shared" si="13"/>
        <v>100145327.17325187</v>
      </c>
      <c r="T131" s="85"/>
    </row>
    <row r="132" spans="1:20" s="18" customFormat="1" x14ac:dyDescent="0.3">
      <c r="B132" s="297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115240310.17855962</v>
      </c>
      <c r="L132" s="99">
        <v>1.7999999999999999E-2</v>
      </c>
      <c r="M132" s="38">
        <v>0</v>
      </c>
      <c r="N132" s="111">
        <f t="shared" si="11"/>
        <v>-63706481.786358535</v>
      </c>
      <c r="O132" s="81">
        <v>0.02</v>
      </c>
      <c r="P132" s="184">
        <f t="shared" si="9"/>
        <v>-63706481.786358535</v>
      </c>
      <c r="Q132" s="146">
        <f t="shared" si="10"/>
        <v>51533828.392201081</v>
      </c>
      <c r="R132" s="98">
        <f t="shared" si="12"/>
        <v>210000000</v>
      </c>
      <c r="S132" s="98">
        <f t="shared" si="13"/>
        <v>101533828.39220108</v>
      </c>
      <c r="T132" s="85"/>
    </row>
    <row r="133" spans="1:20" s="18" customFormat="1" x14ac:dyDescent="0.3">
      <c r="B133" s="297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117925435.76177369</v>
      </c>
      <c r="L133" s="99">
        <v>1.7999999999999999E-2</v>
      </c>
      <c r="M133" s="38">
        <v>0</v>
      </c>
      <c r="N133" s="111">
        <f t="shared" si="11"/>
        <v>-64980611.422085702</v>
      </c>
      <c r="O133" s="81">
        <v>0.02</v>
      </c>
      <c r="P133" s="184">
        <f t="shared" si="9"/>
        <v>-64980611.422085702</v>
      </c>
      <c r="Q133" s="146">
        <f t="shared" si="10"/>
        <v>52944824.339687988</v>
      </c>
      <c r="R133" s="98">
        <f t="shared" si="12"/>
        <v>210000000</v>
      </c>
      <c r="S133" s="98">
        <f t="shared" si="13"/>
        <v>102944824.33968799</v>
      </c>
      <c r="T133" s="85"/>
    </row>
    <row r="134" spans="1:20" s="18" customFormat="1" ht="18" customHeight="1" thickBot="1" x14ac:dyDescent="0.35">
      <c r="B134" s="297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120658893.60548562</v>
      </c>
      <c r="L134" s="99">
        <v>1.7999999999999999E-2</v>
      </c>
      <c r="M134" s="38">
        <v>0</v>
      </c>
      <c r="N134" s="111">
        <f t="shared" si="11"/>
        <v>-66280223.650527418</v>
      </c>
      <c r="O134" s="81">
        <v>0.02</v>
      </c>
      <c r="P134" s="184">
        <f t="shared" si="9"/>
        <v>-66280223.650527418</v>
      </c>
      <c r="Q134" s="146">
        <f t="shared" si="10"/>
        <v>54378669.9549582</v>
      </c>
      <c r="R134" s="98">
        <f t="shared" si="12"/>
        <v>210000000</v>
      </c>
      <c r="S134" s="98">
        <f t="shared" si="13"/>
        <v>104378669.9549582</v>
      </c>
      <c r="T134" s="85"/>
    </row>
    <row r="135" spans="1:20" s="39" customFormat="1" ht="17.25" thickBot="1" x14ac:dyDescent="0.35">
      <c r="B135" s="297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123441553.69038436</v>
      </c>
      <c r="L135" s="179">
        <v>1.7999999999999999E-2</v>
      </c>
      <c r="M135" s="180">
        <v>0</v>
      </c>
      <c r="N135" s="111">
        <f t="shared" si="11"/>
        <v>-67605828.123537973</v>
      </c>
      <c r="O135" s="81">
        <v>0.02</v>
      </c>
      <c r="P135" s="184">
        <f t="shared" si="9"/>
        <v>-67605828.123537973</v>
      </c>
      <c r="Q135" s="181">
        <f t="shared" si="10"/>
        <v>55835725.566846386</v>
      </c>
      <c r="R135" s="97">
        <f t="shared" si="12"/>
        <v>210000000</v>
      </c>
      <c r="S135" s="97">
        <f t="shared" si="13"/>
        <v>105835725.56684639</v>
      </c>
      <c r="T135" s="182"/>
    </row>
    <row r="136" spans="1:20" s="36" customFormat="1" x14ac:dyDescent="0.3">
      <c r="A136" s="31">
        <v>12</v>
      </c>
      <c r="B136" s="297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126274301.65681128</v>
      </c>
      <c r="L136" s="99">
        <v>1.7999999999999999E-2</v>
      </c>
      <c r="M136" s="38">
        <v>0</v>
      </c>
      <c r="N136" s="111">
        <f t="shared" si="11"/>
        <v>-68957944.686008736</v>
      </c>
      <c r="O136" s="81">
        <v>0.02</v>
      </c>
      <c r="P136" s="184">
        <f t="shared" si="9"/>
        <v>-68957944.686008736</v>
      </c>
      <c r="Q136" s="146">
        <f t="shared" si="10"/>
        <v>57316356.970802546</v>
      </c>
      <c r="R136" s="98">
        <f t="shared" si="12"/>
        <v>210000000</v>
      </c>
      <c r="S136" s="98">
        <f t="shared" si="13"/>
        <v>107316356.97080255</v>
      </c>
    </row>
    <row r="137" spans="1:20" x14ac:dyDescent="0.3">
      <c r="A137" s="18"/>
      <c r="B137" s="297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129158039.08663389</v>
      </c>
      <c r="L137" s="99">
        <v>1.7999999999999999E-2</v>
      </c>
      <c r="M137" s="38">
        <v>0</v>
      </c>
      <c r="N137" s="111">
        <f t="shared" si="11"/>
        <v>-70337103.579728916</v>
      </c>
      <c r="O137" s="81">
        <v>0.02</v>
      </c>
      <c r="P137" s="184">
        <f t="shared" si="9"/>
        <v>-70337103.579728916</v>
      </c>
      <c r="Q137" s="146">
        <f t="shared" si="10"/>
        <v>58820935.506904975</v>
      </c>
      <c r="R137" s="98">
        <f t="shared" si="12"/>
        <v>210000000</v>
      </c>
      <c r="S137" s="98">
        <f t="shared" si="13"/>
        <v>108820935.50690497</v>
      </c>
    </row>
    <row r="138" spans="1:20" x14ac:dyDescent="0.3">
      <c r="A138" s="18"/>
      <c r="B138" s="297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132093683.7901933</v>
      </c>
      <c r="L138" s="99">
        <v>1.7999999999999999E-2</v>
      </c>
      <c r="M138" s="38">
        <v>0</v>
      </c>
      <c r="N138" s="111">
        <f t="shared" si="11"/>
        <v>-71743845.651323497</v>
      </c>
      <c r="O138" s="81">
        <v>0.02</v>
      </c>
      <c r="P138" s="184">
        <f t="shared" si="9"/>
        <v>-71743845.651323497</v>
      </c>
      <c r="Q138" s="146">
        <f t="shared" si="10"/>
        <v>60349838.138869807</v>
      </c>
      <c r="R138" s="98">
        <f t="shared" si="12"/>
        <v>210000000</v>
      </c>
      <c r="S138" s="98">
        <f t="shared" si="13"/>
        <v>110349838.13886981</v>
      </c>
    </row>
    <row r="139" spans="1:20" x14ac:dyDescent="0.3">
      <c r="A139" s="18"/>
      <c r="B139" s="297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135082170.09841678</v>
      </c>
      <c r="L139" s="99">
        <v>1.7999999999999999E-2</v>
      </c>
      <c r="M139" s="38">
        <v>0</v>
      </c>
      <c r="N139" s="111">
        <f t="shared" si="11"/>
        <v>-73178722.564349964</v>
      </c>
      <c r="O139" s="81">
        <v>0.02</v>
      </c>
      <c r="P139" s="184">
        <f t="shared" si="9"/>
        <v>-73178722.564349964</v>
      </c>
      <c r="Q139" s="146">
        <f t="shared" si="10"/>
        <v>61903447.534066811</v>
      </c>
      <c r="R139" s="98">
        <f t="shared" si="12"/>
        <v>210000000</v>
      </c>
      <c r="S139" s="98">
        <f t="shared" si="13"/>
        <v>111903447.53406681</v>
      </c>
    </row>
    <row r="140" spans="1:20" x14ac:dyDescent="0.3">
      <c r="A140" s="18"/>
      <c r="B140" s="297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138124449.16018829</v>
      </c>
      <c r="L140" s="99">
        <v>1.7999999999999999E-2</v>
      </c>
      <c r="M140" s="38">
        <v>0</v>
      </c>
      <c r="N140" s="111">
        <f t="shared" si="11"/>
        <v>-74642297.015636966</v>
      </c>
      <c r="O140" s="81">
        <v>0.02</v>
      </c>
      <c r="P140" s="184">
        <f t="shared" si="9"/>
        <v>-74642297.015636966</v>
      </c>
      <c r="Q140" s="146">
        <f t="shared" si="10"/>
        <v>63482152.144551322</v>
      </c>
      <c r="R140" s="98">
        <f t="shared" si="12"/>
        <v>210000000</v>
      </c>
      <c r="S140" s="98">
        <f t="shared" si="13"/>
        <v>113482152.14455132</v>
      </c>
    </row>
    <row r="141" spans="1:20" x14ac:dyDescent="0.3">
      <c r="A141" s="18"/>
      <c r="B141" s="297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141221489.24507168</v>
      </c>
      <c r="L141" s="99">
        <v>1.7999999999999999E-2</v>
      </c>
      <c r="M141" s="38">
        <v>0</v>
      </c>
      <c r="N141" s="111">
        <f t="shared" si="11"/>
        <v>-76135142.955949709</v>
      </c>
      <c r="O141" s="81">
        <v>0.02</v>
      </c>
      <c r="P141" s="184">
        <f t="shared" si="9"/>
        <v>-76135142.955949709</v>
      </c>
      <c r="Q141" s="146">
        <f t="shared" si="10"/>
        <v>65086346.289121971</v>
      </c>
      <c r="R141" s="98">
        <f t="shared" si="12"/>
        <v>210000000</v>
      </c>
      <c r="S141" s="98">
        <f t="shared" si="13"/>
        <v>115086346.28912197</v>
      </c>
    </row>
    <row r="142" spans="1:20" x14ac:dyDescent="0.3">
      <c r="A142" s="18"/>
      <c r="B142" s="297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144374276.05148298</v>
      </c>
      <c r="L142" s="99">
        <v>1.7999999999999999E-2</v>
      </c>
      <c r="M142" s="38">
        <v>0</v>
      </c>
      <c r="N142" s="111">
        <f t="shared" si="11"/>
        <v>-77657845.815068707</v>
      </c>
      <c r="O142" s="81">
        <v>0.02</v>
      </c>
      <c r="P142" s="184">
        <f t="shared" si="9"/>
        <v>-77657845.815068707</v>
      </c>
      <c r="Q142" s="146">
        <f t="shared" si="10"/>
        <v>66716430.236414269</v>
      </c>
      <c r="R142" s="98">
        <f t="shared" si="12"/>
        <v>210000000</v>
      </c>
      <c r="S142" s="98">
        <f t="shared" si="13"/>
        <v>116716430.23641427</v>
      </c>
    </row>
    <row r="143" spans="1:20" x14ac:dyDescent="0.3">
      <c r="A143" s="18"/>
      <c r="B143" s="297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147583813.02040967</v>
      </c>
      <c r="L143" s="99">
        <v>1.7999999999999999E-2</v>
      </c>
      <c r="M143" s="38">
        <v>0</v>
      </c>
      <c r="N143" s="111">
        <f t="shared" si="11"/>
        <v>-79211002.731370077</v>
      </c>
      <c r="O143" s="81">
        <v>0.02</v>
      </c>
      <c r="P143" s="184">
        <f t="shared" si="9"/>
        <v>-79211002.731370077</v>
      </c>
      <c r="Q143" s="146">
        <f t="shared" si="10"/>
        <v>68372810.289039597</v>
      </c>
      <c r="R143" s="98">
        <f t="shared" si="12"/>
        <v>210000000</v>
      </c>
      <c r="S143" s="98">
        <f t="shared" si="13"/>
        <v>118372810.2890396</v>
      </c>
    </row>
    <row r="144" spans="1:20" x14ac:dyDescent="0.3">
      <c r="A144" s="18"/>
      <c r="B144" s="297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150851121.65477705</v>
      </c>
      <c r="L144" s="99">
        <v>1.7999999999999999E-2</v>
      </c>
      <c r="M144" s="38">
        <v>0</v>
      </c>
      <c r="N144" s="111">
        <f t="shared" si="11"/>
        <v>-80795222.78599748</v>
      </c>
      <c r="O144" s="81">
        <v>0.02</v>
      </c>
      <c r="P144" s="184">
        <f t="shared" si="9"/>
        <v>-80795222.78599748</v>
      </c>
      <c r="Q144" s="146">
        <f t="shared" si="10"/>
        <v>70055898.86877957</v>
      </c>
      <c r="R144" s="98">
        <f t="shared" si="12"/>
        <v>210000000</v>
      </c>
      <c r="S144" s="98">
        <f t="shared" si="13"/>
        <v>120055898.86877957</v>
      </c>
    </row>
    <row r="145" spans="1:19" x14ac:dyDescent="0.3">
      <c r="A145" s="18"/>
      <c r="B145" s="297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154177241.84456304</v>
      </c>
      <c r="L145" s="99">
        <v>1.7999999999999999E-2</v>
      </c>
      <c r="M145" s="38">
        <v>0</v>
      </c>
      <c r="N145" s="111">
        <f t="shared" si="11"/>
        <v>-82411127.241717428</v>
      </c>
      <c r="O145" s="81">
        <v>0.02</v>
      </c>
      <c r="P145" s="184">
        <f t="shared" si="9"/>
        <v>-82411127.241717428</v>
      </c>
      <c r="Q145" s="146">
        <f t="shared" si="10"/>
        <v>71766114.602845609</v>
      </c>
      <c r="R145" s="98">
        <f t="shared" si="12"/>
        <v>210000000</v>
      </c>
      <c r="S145" s="98">
        <f t="shared" si="13"/>
        <v>121766114.60284561</v>
      </c>
    </row>
    <row r="146" spans="1:19" ht="17.25" thickBot="1" x14ac:dyDescent="0.35">
      <c r="A146" s="18"/>
      <c r="B146" s="297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157563232.19776517</v>
      </c>
      <c r="L146" s="99">
        <v>1.7999999999999999E-2</v>
      </c>
      <c r="M146" s="38">
        <v>0</v>
      </c>
      <c r="N146" s="111">
        <f t="shared" si="11"/>
        <v>-84059349.786551774</v>
      </c>
      <c r="O146" s="81">
        <v>0.02</v>
      </c>
      <c r="P146" s="184">
        <f t="shared" si="9"/>
        <v>-84059349.786551774</v>
      </c>
      <c r="Q146" s="146">
        <f t="shared" si="10"/>
        <v>73503882.411213398</v>
      </c>
      <c r="R146" s="98">
        <f t="shared" si="12"/>
        <v>210000000</v>
      </c>
      <c r="S146" s="98">
        <f t="shared" si="13"/>
        <v>123503882.4112134</v>
      </c>
    </row>
    <row r="147" spans="1:19" s="104" customFormat="1" ht="17.25" thickBot="1" x14ac:dyDescent="0.35">
      <c r="A147" s="91"/>
      <c r="B147" s="297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161010170.37732494</v>
      </c>
      <c r="L147" s="90">
        <v>1.7999999999999999E-2</v>
      </c>
      <c r="M147" s="38">
        <v>0</v>
      </c>
      <c r="N147" s="111">
        <f t="shared" si="11"/>
        <v>-85740536.782282814</v>
      </c>
      <c r="O147" s="81">
        <v>0.02</v>
      </c>
      <c r="P147" s="184">
        <f t="shared" si="9"/>
        <v>-85740536.782282814</v>
      </c>
      <c r="Q147" s="146">
        <f t="shared" si="10"/>
        <v>75269633.595042124</v>
      </c>
      <c r="R147" s="98">
        <f t="shared" si="12"/>
        <v>210000000</v>
      </c>
      <c r="S147" s="98">
        <f t="shared" si="13"/>
        <v>125269633.59504212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N22" zoomScale="110" zoomScaleNormal="110" workbookViewId="0">
      <selection activeCell="Y28" sqref="Y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1" t="s">
        <v>159</v>
      </c>
      <c r="I1" s="311"/>
    </row>
    <row r="2" spans="1:24" s="114" customFormat="1" x14ac:dyDescent="0.3">
      <c r="C2" s="114" t="s">
        <v>178</v>
      </c>
      <c r="D2" s="114" t="s">
        <v>234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213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2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2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2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2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2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2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2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2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2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2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2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2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2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2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2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2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2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2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2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2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2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2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2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211</v>
      </c>
    </row>
    <row r="26" spans="1:27" s="291" customFormat="1" ht="17.25" thickBot="1" x14ac:dyDescent="0.35">
      <c r="A26" s="312"/>
      <c r="B26" s="289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90"/>
      <c r="Y26" s="291" t="s">
        <v>192</v>
      </c>
    </row>
    <row r="27" spans="1:27" s="173" customFormat="1" x14ac:dyDescent="0.3">
      <c r="A27" s="312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8">
        <f xml:space="preserve"> (C27+D27) - V27</f>
        <v>2227000</v>
      </c>
      <c r="X27" s="216"/>
    </row>
    <row r="28" spans="1:27" x14ac:dyDescent="0.3">
      <c r="A28" s="312"/>
      <c r="B28" s="1" t="s">
        <v>73</v>
      </c>
      <c r="C28" s="153">
        <f xml:space="preserve"> W27 + 7590000</f>
        <v>9817000</v>
      </c>
      <c r="D28" s="154">
        <v>2600000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1100000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0</v>
      </c>
      <c r="R28" s="2">
        <v>3000000</v>
      </c>
      <c r="S28" s="2">
        <v>0</v>
      </c>
      <c r="T28" s="2">
        <v>0</v>
      </c>
      <c r="U28" s="2">
        <v>600000</v>
      </c>
      <c r="V28" s="2">
        <f t="shared" si="0"/>
        <v>6320000</v>
      </c>
      <c r="W28" s="274">
        <f xml:space="preserve"> (C28+D28) - V28</f>
        <v>6097000</v>
      </c>
      <c r="X28" s="204"/>
    </row>
    <row r="29" spans="1:27" x14ac:dyDescent="0.3">
      <c r="A29" s="312"/>
      <c r="B29" s="1" t="s">
        <v>74</v>
      </c>
      <c r="C29" s="153">
        <f xml:space="preserve"> W28 + 7590000</f>
        <v>13687000</v>
      </c>
      <c r="D29" s="154">
        <v>3300000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0</v>
      </c>
      <c r="R29" s="2">
        <v>3000000</v>
      </c>
      <c r="S29" s="2">
        <v>0</v>
      </c>
      <c r="T29" s="2">
        <v>0</v>
      </c>
      <c r="U29" s="2">
        <v>600000</v>
      </c>
      <c r="V29" s="2">
        <f t="shared" si="0"/>
        <v>6320000</v>
      </c>
      <c r="W29" s="274">
        <f t="shared" ref="W29:W92" si="3" xml:space="preserve"> (C29+D29) - V29</f>
        <v>10667000</v>
      </c>
      <c r="X29" s="204"/>
    </row>
    <row r="30" spans="1:27" x14ac:dyDescent="0.3">
      <c r="A30" s="312"/>
      <c r="B30" s="1" t="s">
        <v>75</v>
      </c>
      <c r="C30" s="153">
        <f xml:space="preserve"> W29 + 7590000</f>
        <v>18257000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0</v>
      </c>
      <c r="R30" s="2">
        <v>2000000</v>
      </c>
      <c r="S30" s="2">
        <v>0</v>
      </c>
      <c r="T30" s="2">
        <v>0</v>
      </c>
      <c r="U30" s="2">
        <v>600000</v>
      </c>
      <c r="V30" s="2">
        <f t="shared" si="0"/>
        <v>6820000</v>
      </c>
      <c r="W30" s="274">
        <f t="shared" si="3"/>
        <v>11437000</v>
      </c>
      <c r="X30" s="204"/>
    </row>
    <row r="31" spans="1:27" x14ac:dyDescent="0.3">
      <c r="A31" s="312"/>
      <c r="B31" s="1" t="s">
        <v>76</v>
      </c>
      <c r="C31" s="153">
        <f xml:space="preserve"> W30 + 7590000</f>
        <v>19027000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0</v>
      </c>
      <c r="R31" s="2">
        <v>1500000</v>
      </c>
      <c r="S31" s="2">
        <v>400000</v>
      </c>
      <c r="T31" s="2">
        <v>0</v>
      </c>
      <c r="U31" s="2">
        <v>600000</v>
      </c>
      <c r="V31" s="2">
        <f t="shared" si="0"/>
        <v>8220000</v>
      </c>
      <c r="W31" s="274">
        <f t="shared" si="3"/>
        <v>10807000</v>
      </c>
      <c r="X31" s="204"/>
    </row>
    <row r="32" spans="1:27" x14ac:dyDescent="0.3">
      <c r="A32" s="312"/>
      <c r="B32" s="1" t="s">
        <v>77</v>
      </c>
      <c r="C32" s="153">
        <f xml:space="preserve"> W31 + 7590000</f>
        <v>18397000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0</v>
      </c>
      <c r="R32" s="2">
        <v>1500000</v>
      </c>
      <c r="S32" s="2">
        <v>0</v>
      </c>
      <c r="T32" s="2">
        <v>0</v>
      </c>
      <c r="U32" s="2">
        <v>600000</v>
      </c>
      <c r="V32" s="2">
        <f t="shared" si="0"/>
        <v>4820000</v>
      </c>
      <c r="W32" s="274">
        <f t="shared" si="3"/>
        <v>13577000</v>
      </c>
      <c r="X32" s="204"/>
    </row>
    <row r="33" spans="1:24" x14ac:dyDescent="0.3">
      <c r="A33" s="312"/>
      <c r="B33" s="1" t="s">
        <v>78</v>
      </c>
      <c r="C33" s="153">
        <f xml:space="preserve"> W32 + 7590000</f>
        <v>21167000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0</v>
      </c>
      <c r="R33" s="2">
        <v>1500000</v>
      </c>
      <c r="S33" s="243">
        <v>400000</v>
      </c>
      <c r="T33" s="2">
        <v>0</v>
      </c>
      <c r="U33" s="2">
        <v>600000</v>
      </c>
      <c r="V33" s="2">
        <f t="shared" si="0"/>
        <v>8120000</v>
      </c>
      <c r="W33" s="274">
        <f t="shared" si="3"/>
        <v>13047000</v>
      </c>
      <c r="X33" s="204"/>
    </row>
    <row r="34" spans="1:24" x14ac:dyDescent="0.3">
      <c r="A34" s="312"/>
      <c r="B34" s="1" t="s">
        <v>79</v>
      </c>
      <c r="C34" s="153">
        <f xml:space="preserve"> W33 + 7590000</f>
        <v>20637000</v>
      </c>
      <c r="D34" s="154">
        <v>1400000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0</v>
      </c>
      <c r="R34" s="2">
        <v>1500000</v>
      </c>
      <c r="S34" s="2">
        <v>400000</v>
      </c>
      <c r="T34" s="2">
        <v>0</v>
      </c>
      <c r="U34" s="2">
        <v>600000</v>
      </c>
      <c r="V34" s="2">
        <f t="shared" si="0"/>
        <v>5220000</v>
      </c>
      <c r="W34" s="274">
        <f t="shared" si="3"/>
        <v>16817000</v>
      </c>
      <c r="X34" s="204"/>
    </row>
    <row r="35" spans="1:24" s="157" customFormat="1" ht="17.25" customHeight="1" x14ac:dyDescent="0.3">
      <c r="A35" s="312"/>
      <c r="B35" s="157" t="s">
        <v>80</v>
      </c>
      <c r="C35" s="153">
        <f xml:space="preserve"> W34 + 7590000 + 60000000</f>
        <v>84407000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0</v>
      </c>
      <c r="R35" s="2">
        <v>1500000</v>
      </c>
      <c r="S35" s="2">
        <v>0</v>
      </c>
      <c r="T35" s="2">
        <v>15000000</v>
      </c>
      <c r="U35" s="2">
        <v>60600000</v>
      </c>
      <c r="V35" s="158">
        <f t="shared" ref="V35:V66" si="4">SUM(E35:U35)</f>
        <v>79820000</v>
      </c>
      <c r="W35" s="274">
        <f t="shared" si="3"/>
        <v>4587000</v>
      </c>
      <c r="X35" s="205" t="s">
        <v>235</v>
      </c>
    </row>
    <row r="36" spans="1:24" s="77" customFormat="1" x14ac:dyDescent="0.3">
      <c r="A36" s="312"/>
      <c r="B36" s="77" t="s">
        <v>81</v>
      </c>
      <c r="C36" s="155">
        <f xml:space="preserve"> W35 + 7590000 + 7000000 + 54000000</f>
        <v>73177000</v>
      </c>
      <c r="D36" s="155">
        <v>0</v>
      </c>
      <c r="E36" s="155">
        <v>1500000</v>
      </c>
      <c r="F36" s="155">
        <v>0</v>
      </c>
      <c r="G36" s="155">
        <v>420000</v>
      </c>
      <c r="H36" s="155">
        <v>0</v>
      </c>
      <c r="I36" s="155">
        <v>0</v>
      </c>
      <c r="J36" s="155">
        <v>200000</v>
      </c>
      <c r="K36" s="155">
        <v>100000</v>
      </c>
      <c r="L36" s="155">
        <v>1100000</v>
      </c>
      <c r="M36" s="155">
        <v>150000</v>
      </c>
      <c r="N36" s="155">
        <v>250000</v>
      </c>
      <c r="O36" s="155">
        <v>0</v>
      </c>
      <c r="P36" s="155">
        <v>500000</v>
      </c>
      <c r="Q36" s="155">
        <v>0</v>
      </c>
      <c r="R36" s="2">
        <v>1500000</v>
      </c>
      <c r="S36" s="155">
        <v>0</v>
      </c>
      <c r="T36" s="155">
        <v>65000000</v>
      </c>
      <c r="U36" s="155">
        <v>0</v>
      </c>
      <c r="V36" s="155">
        <f t="shared" si="4"/>
        <v>70720000</v>
      </c>
      <c r="W36" s="292">
        <f t="shared" si="3"/>
        <v>2457000</v>
      </c>
      <c r="X36" s="77" t="s">
        <v>218</v>
      </c>
    </row>
    <row r="37" spans="1:24" x14ac:dyDescent="0.3">
      <c r="A37" s="312"/>
      <c r="B37" s="1" t="s">
        <v>82</v>
      </c>
      <c r="C37" s="153">
        <f xml:space="preserve"> W36 + 7590000</f>
        <v>10047000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0</v>
      </c>
      <c r="R37" s="2">
        <v>1500000</v>
      </c>
      <c r="S37" s="154">
        <v>200000</v>
      </c>
      <c r="T37" s="2">
        <v>0</v>
      </c>
      <c r="U37" s="2">
        <v>0</v>
      </c>
      <c r="V37" s="2">
        <f t="shared" si="4"/>
        <v>5720000</v>
      </c>
      <c r="W37" s="274">
        <f t="shared" si="3"/>
        <v>4327000</v>
      </c>
    </row>
    <row r="38" spans="1:24" s="189" customFormat="1" ht="17.25" thickBot="1" x14ac:dyDescent="0.35">
      <c r="A38" s="312"/>
      <c r="B38" s="191" t="s">
        <v>83</v>
      </c>
      <c r="C38" s="190">
        <f xml:space="preserve"> W37 + 7590000</f>
        <v>11917000</v>
      </c>
      <c r="D38" s="190">
        <v>0</v>
      </c>
      <c r="E38" s="192">
        <v>0</v>
      </c>
      <c r="F38" s="190">
        <v>0</v>
      </c>
      <c r="G38" s="192">
        <v>420000</v>
      </c>
      <c r="H38" s="190">
        <v>200000</v>
      </c>
      <c r="I38" s="190">
        <v>200000</v>
      </c>
      <c r="J38" s="190">
        <v>1200000</v>
      </c>
      <c r="K38" s="190">
        <v>0</v>
      </c>
      <c r="L38" s="190">
        <v>1100000</v>
      </c>
      <c r="M38" s="190">
        <v>150000</v>
      </c>
      <c r="N38" s="190">
        <v>250000</v>
      </c>
      <c r="O38" s="192">
        <v>0</v>
      </c>
      <c r="P38" s="190">
        <v>500000</v>
      </c>
      <c r="Q38" s="190">
        <v>0</v>
      </c>
      <c r="R38" s="2">
        <v>1500000</v>
      </c>
      <c r="S38" s="190">
        <v>0</v>
      </c>
      <c r="T38" s="190">
        <v>0</v>
      </c>
      <c r="U38" s="190">
        <v>0</v>
      </c>
      <c r="V38" s="192">
        <f t="shared" si="4"/>
        <v>5520000</v>
      </c>
      <c r="W38" s="293">
        <f t="shared" si="3"/>
        <v>6397000</v>
      </c>
    </row>
    <row r="39" spans="1:24" s="187" customFormat="1" x14ac:dyDescent="0.3">
      <c r="A39" s="312">
        <v>2026</v>
      </c>
      <c r="B39" s="193" t="s">
        <v>72</v>
      </c>
      <c r="C39" s="188">
        <f xml:space="preserve"> W38 + 7700000</f>
        <v>14097000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0</v>
      </c>
      <c r="R39" s="2">
        <v>1500000</v>
      </c>
      <c r="S39" s="188">
        <v>0</v>
      </c>
      <c r="T39" s="2">
        <v>0</v>
      </c>
      <c r="U39" s="2">
        <v>0</v>
      </c>
      <c r="V39" s="188">
        <f t="shared" si="4"/>
        <v>8760000</v>
      </c>
      <c r="W39" s="274">
        <f t="shared" si="3"/>
        <v>5337000</v>
      </c>
    </row>
    <row r="40" spans="1:24" s="77" customFormat="1" x14ac:dyDescent="0.3">
      <c r="A40" s="312"/>
      <c r="B40" s="77" t="s">
        <v>73</v>
      </c>
      <c r="C40" s="155">
        <f xml:space="preserve"> W39 + 7700000 +1400000</f>
        <v>14437000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0</v>
      </c>
      <c r="R40" s="2">
        <v>1500000</v>
      </c>
      <c r="S40" s="2">
        <v>400000</v>
      </c>
      <c r="T40" s="2">
        <v>0</v>
      </c>
      <c r="U40" s="2">
        <v>0</v>
      </c>
      <c r="V40" s="155">
        <f t="shared" si="4"/>
        <v>5920000</v>
      </c>
      <c r="W40" s="274">
        <f t="shared" si="3"/>
        <v>8517000</v>
      </c>
    </row>
    <row r="41" spans="1:24" s="159" customFormat="1" x14ac:dyDescent="0.3">
      <c r="A41" s="312"/>
      <c r="B41" s="159" t="s">
        <v>74</v>
      </c>
      <c r="C41" s="153">
        <f xml:space="preserve"> W40 + 7700000</f>
        <v>16217000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0</v>
      </c>
      <c r="V41" s="156">
        <f t="shared" si="4"/>
        <v>5520000</v>
      </c>
      <c r="W41" s="274">
        <f t="shared" si="3"/>
        <v>10697000</v>
      </c>
    </row>
    <row r="42" spans="1:24" s="159" customFormat="1" x14ac:dyDescent="0.3">
      <c r="A42" s="312"/>
      <c r="B42" s="159" t="s">
        <v>75</v>
      </c>
      <c r="C42" s="153">
        <f xml:space="preserve"> W41 + 7700000</f>
        <v>18397000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2">
        <v>0</v>
      </c>
      <c r="V42" s="156">
        <f t="shared" si="4"/>
        <v>7020000</v>
      </c>
      <c r="W42" s="274">
        <f t="shared" si="3"/>
        <v>11377000</v>
      </c>
    </row>
    <row r="43" spans="1:24" s="159" customFormat="1" x14ac:dyDescent="0.3">
      <c r="A43" s="312"/>
      <c r="B43" s="159" t="s">
        <v>76</v>
      </c>
      <c r="C43" s="153">
        <f xml:space="preserve"> W42 + 7700000</f>
        <v>19077000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0</v>
      </c>
      <c r="R43" s="2">
        <v>1500000</v>
      </c>
      <c r="S43" s="2">
        <v>400000</v>
      </c>
      <c r="T43" s="2">
        <v>0</v>
      </c>
      <c r="U43" s="2">
        <v>0</v>
      </c>
      <c r="V43" s="156">
        <f t="shared" si="4"/>
        <v>8920000</v>
      </c>
      <c r="W43" s="274">
        <f t="shared" si="3"/>
        <v>10157000</v>
      </c>
    </row>
    <row r="44" spans="1:24" s="159" customFormat="1" x14ac:dyDescent="0.3">
      <c r="A44" s="312"/>
      <c r="B44" s="159" t="s">
        <v>77</v>
      </c>
      <c r="C44" s="153">
        <f xml:space="preserve"> W43 + 7700000</f>
        <v>17857000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0</v>
      </c>
      <c r="R44" s="2">
        <v>1500000</v>
      </c>
      <c r="S44" s="2">
        <v>0</v>
      </c>
      <c r="T44" s="2">
        <v>0</v>
      </c>
      <c r="U44" s="2">
        <v>0</v>
      </c>
      <c r="V44" s="156">
        <f t="shared" si="4"/>
        <v>5520000</v>
      </c>
      <c r="W44" s="274">
        <f t="shared" si="3"/>
        <v>12337000</v>
      </c>
    </row>
    <row r="45" spans="1:24" s="159" customFormat="1" x14ac:dyDescent="0.3">
      <c r="A45" s="312"/>
      <c r="B45" s="159" t="s">
        <v>78</v>
      </c>
      <c r="C45" s="153">
        <f xml:space="preserve"> W44 + 7700000</f>
        <v>20037000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0</v>
      </c>
      <c r="R45" s="2">
        <v>1500000</v>
      </c>
      <c r="S45" s="2">
        <v>400000</v>
      </c>
      <c r="T45" s="2">
        <v>0</v>
      </c>
      <c r="U45" s="2">
        <v>0</v>
      </c>
      <c r="V45" s="156">
        <f t="shared" si="4"/>
        <v>8820000</v>
      </c>
      <c r="W45" s="274">
        <f t="shared" si="3"/>
        <v>11217000</v>
      </c>
    </row>
    <row r="46" spans="1:24" s="159" customFormat="1" x14ac:dyDescent="0.3">
      <c r="A46" s="312"/>
      <c r="B46" s="159" t="s">
        <v>79</v>
      </c>
      <c r="C46" s="153">
        <f xml:space="preserve"> W45 + 7700000 +1400000</f>
        <v>20317000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0</v>
      </c>
      <c r="R46" s="2">
        <v>1500000</v>
      </c>
      <c r="S46" s="2">
        <v>400000</v>
      </c>
      <c r="T46" s="2">
        <v>0</v>
      </c>
      <c r="U46" s="2">
        <v>0</v>
      </c>
      <c r="V46" s="156">
        <f t="shared" si="4"/>
        <v>5920000</v>
      </c>
      <c r="W46" s="274">
        <f t="shared" si="3"/>
        <v>14397000</v>
      </c>
    </row>
    <row r="47" spans="1:24" s="159" customFormat="1" x14ac:dyDescent="0.3">
      <c r="A47" s="312"/>
      <c r="B47" s="159" t="s">
        <v>80</v>
      </c>
      <c r="C47" s="153">
        <f xml:space="preserve"> W46 + 7700000</f>
        <v>22097000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0</v>
      </c>
      <c r="V47" s="156">
        <f t="shared" si="4"/>
        <v>5520000</v>
      </c>
      <c r="W47" s="274">
        <f t="shared" si="3"/>
        <v>16577000</v>
      </c>
    </row>
    <row r="48" spans="1:24" s="159" customFormat="1" x14ac:dyDescent="0.3">
      <c r="A48" s="312"/>
      <c r="B48" s="159" t="s">
        <v>81</v>
      </c>
      <c r="C48" s="153">
        <f xml:space="preserve"> W47 + 7700000</f>
        <v>24277000</v>
      </c>
      <c r="D48" s="154">
        <v>0</v>
      </c>
      <c r="E48" s="242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0</v>
      </c>
      <c r="V48" s="156">
        <f t="shared" si="4"/>
        <v>7020000</v>
      </c>
      <c r="W48" s="274">
        <f t="shared" si="3"/>
        <v>17257000</v>
      </c>
    </row>
    <row r="49" spans="1:24" s="159" customFormat="1" x14ac:dyDescent="0.3">
      <c r="A49" s="312"/>
      <c r="B49" s="159" t="s">
        <v>82</v>
      </c>
      <c r="C49" s="153">
        <f xml:space="preserve"> W48 + 7700000</f>
        <v>24957000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0</v>
      </c>
      <c r="R49" s="2">
        <v>1500000</v>
      </c>
      <c r="S49" s="2">
        <v>200000</v>
      </c>
      <c r="T49" s="2">
        <v>0</v>
      </c>
      <c r="U49" s="2">
        <v>0</v>
      </c>
      <c r="V49" s="156">
        <f t="shared" si="4"/>
        <v>5720000</v>
      </c>
      <c r="W49" s="274">
        <f t="shared" si="3"/>
        <v>19237000</v>
      </c>
    </row>
    <row r="50" spans="1:24" s="189" customFormat="1" ht="17.25" thickBot="1" x14ac:dyDescent="0.35">
      <c r="A50" s="312"/>
      <c r="B50" s="191" t="s">
        <v>83</v>
      </c>
      <c r="C50" s="190">
        <f xml:space="preserve"> W49 + 7700000</f>
        <v>26937000</v>
      </c>
      <c r="D50" s="190">
        <v>0</v>
      </c>
      <c r="E50" s="192">
        <v>0</v>
      </c>
      <c r="F50" s="190">
        <v>0</v>
      </c>
      <c r="G50" s="192">
        <v>420000</v>
      </c>
      <c r="H50" s="190">
        <v>200000</v>
      </c>
      <c r="I50" s="190">
        <v>200000</v>
      </c>
      <c r="J50" s="190">
        <v>1200000</v>
      </c>
      <c r="K50" s="190">
        <v>0</v>
      </c>
      <c r="L50" s="190">
        <v>1100000</v>
      </c>
      <c r="M50" s="190">
        <v>150000</v>
      </c>
      <c r="N50" s="190">
        <v>250000</v>
      </c>
      <c r="O50" s="192">
        <v>0</v>
      </c>
      <c r="P50" s="190">
        <v>500000</v>
      </c>
      <c r="Q50" s="190">
        <v>0</v>
      </c>
      <c r="R50" s="2">
        <v>1500000</v>
      </c>
      <c r="S50" s="190">
        <v>0</v>
      </c>
      <c r="T50" s="190">
        <v>0</v>
      </c>
      <c r="U50" s="190">
        <v>0</v>
      </c>
      <c r="V50" s="192">
        <f t="shared" si="4"/>
        <v>5520000</v>
      </c>
      <c r="W50" s="293">
        <f t="shared" si="3"/>
        <v>21417000</v>
      </c>
      <c r="X50" s="241"/>
    </row>
    <row r="51" spans="1:24" s="187" customFormat="1" x14ac:dyDescent="0.3">
      <c r="A51" s="310">
        <v>2027</v>
      </c>
      <c r="B51" s="193" t="s">
        <v>72</v>
      </c>
      <c r="C51" s="188">
        <f xml:space="preserve"> W50 + 7700000</f>
        <v>29117000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0</v>
      </c>
      <c r="R51" s="2">
        <v>1500000</v>
      </c>
      <c r="S51" s="188">
        <v>0</v>
      </c>
      <c r="T51" s="2">
        <v>0</v>
      </c>
      <c r="U51" s="2">
        <v>0</v>
      </c>
      <c r="V51" s="188">
        <f t="shared" si="4"/>
        <v>8760000</v>
      </c>
      <c r="W51" s="274">
        <f t="shared" si="3"/>
        <v>20357000</v>
      </c>
    </row>
    <row r="52" spans="1:24" s="159" customFormat="1" x14ac:dyDescent="0.3">
      <c r="A52" s="310"/>
      <c r="B52" s="159" t="s">
        <v>73</v>
      </c>
      <c r="C52" s="155">
        <f xml:space="preserve"> W51 + 7700000 +1400000</f>
        <v>29457000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0</v>
      </c>
      <c r="R52" s="2">
        <v>1500000</v>
      </c>
      <c r="S52" s="2">
        <v>400000</v>
      </c>
      <c r="T52" s="2">
        <v>0</v>
      </c>
      <c r="U52" s="2">
        <v>0</v>
      </c>
      <c r="V52" s="156">
        <f t="shared" si="4"/>
        <v>5920000</v>
      </c>
      <c r="W52" s="274">
        <f t="shared" si="3"/>
        <v>23537000</v>
      </c>
    </row>
    <row r="53" spans="1:24" s="159" customFormat="1" x14ac:dyDescent="0.3">
      <c r="A53" s="310"/>
      <c r="B53" s="159" t="s">
        <v>74</v>
      </c>
      <c r="C53" s="153">
        <f xml:space="preserve"> W52 + 7700000</f>
        <v>31237000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0</v>
      </c>
      <c r="R53" s="2">
        <v>1500000</v>
      </c>
      <c r="S53" s="2">
        <v>0</v>
      </c>
      <c r="T53" s="2">
        <v>0</v>
      </c>
      <c r="U53" s="2">
        <v>0</v>
      </c>
      <c r="V53" s="156">
        <f t="shared" si="4"/>
        <v>5520000</v>
      </c>
      <c r="W53" s="274">
        <f t="shared" si="3"/>
        <v>25717000</v>
      </c>
    </row>
    <row r="54" spans="1:24" s="159" customFormat="1" x14ac:dyDescent="0.3">
      <c r="A54" s="310"/>
      <c r="B54" s="159" t="s">
        <v>75</v>
      </c>
      <c r="C54" s="153">
        <f xml:space="preserve"> W53 + 7700000</f>
        <v>33417000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0</v>
      </c>
      <c r="V54" s="156">
        <f t="shared" si="4"/>
        <v>7020000</v>
      </c>
      <c r="W54" s="274">
        <f t="shared" si="3"/>
        <v>26397000</v>
      </c>
    </row>
    <row r="55" spans="1:24" s="159" customFormat="1" x14ac:dyDescent="0.3">
      <c r="A55" s="310"/>
      <c r="B55" s="159" t="s">
        <v>76</v>
      </c>
      <c r="C55" s="153">
        <f xml:space="preserve"> W54 + 7700000</f>
        <v>34097000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0</v>
      </c>
      <c r="R55" s="2">
        <v>1500000</v>
      </c>
      <c r="S55" s="2">
        <v>400000</v>
      </c>
      <c r="T55" s="2">
        <v>0</v>
      </c>
      <c r="U55" s="2">
        <v>0</v>
      </c>
      <c r="V55" s="156">
        <f t="shared" si="4"/>
        <v>8920000</v>
      </c>
      <c r="W55" s="274">
        <f t="shared" si="3"/>
        <v>25177000</v>
      </c>
    </row>
    <row r="56" spans="1:24" s="159" customFormat="1" x14ac:dyDescent="0.3">
      <c r="A56" s="310"/>
      <c r="B56" s="159" t="s">
        <v>77</v>
      </c>
      <c r="C56" s="153">
        <f xml:space="preserve"> W55 + 7700000</f>
        <v>32877000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0</v>
      </c>
      <c r="V56" s="156">
        <f t="shared" si="4"/>
        <v>5520000</v>
      </c>
      <c r="W56" s="274">
        <f t="shared" si="3"/>
        <v>27357000</v>
      </c>
    </row>
    <row r="57" spans="1:24" s="159" customFormat="1" x14ac:dyDescent="0.3">
      <c r="A57" s="310"/>
      <c r="B57" s="159" t="s">
        <v>78</v>
      </c>
      <c r="C57" s="153">
        <f xml:space="preserve"> W56 + 7700000</f>
        <v>35057000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0</v>
      </c>
      <c r="R57" s="2">
        <v>1500000</v>
      </c>
      <c r="S57" s="2">
        <v>400000</v>
      </c>
      <c r="T57" s="2">
        <v>0</v>
      </c>
      <c r="U57" s="2">
        <v>0</v>
      </c>
      <c r="V57" s="156">
        <f t="shared" si="4"/>
        <v>8820000</v>
      </c>
      <c r="W57" s="274">
        <f t="shared" si="3"/>
        <v>26237000</v>
      </c>
    </row>
    <row r="58" spans="1:24" s="159" customFormat="1" x14ac:dyDescent="0.3">
      <c r="A58" s="310"/>
      <c r="B58" s="159" t="s">
        <v>79</v>
      </c>
      <c r="C58" s="153">
        <f xml:space="preserve"> W57 + 7700000 +1400000</f>
        <v>35337000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0</v>
      </c>
      <c r="R58" s="2">
        <v>1500000</v>
      </c>
      <c r="S58" s="2">
        <v>400000</v>
      </c>
      <c r="T58" s="2">
        <v>0</v>
      </c>
      <c r="U58" s="2">
        <v>0</v>
      </c>
      <c r="V58" s="156">
        <f t="shared" si="4"/>
        <v>5920000</v>
      </c>
      <c r="W58" s="274">
        <f t="shared" si="3"/>
        <v>29417000</v>
      </c>
    </row>
    <row r="59" spans="1:24" s="159" customFormat="1" x14ac:dyDescent="0.3">
      <c r="A59" s="310"/>
      <c r="B59" s="159" t="s">
        <v>80</v>
      </c>
      <c r="C59" s="153">
        <f xml:space="preserve"> W58 + 7700000</f>
        <v>37117000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0</v>
      </c>
      <c r="V59" s="156">
        <f t="shared" si="4"/>
        <v>5520000</v>
      </c>
      <c r="W59" s="274">
        <f t="shared" si="3"/>
        <v>31597000</v>
      </c>
    </row>
    <row r="60" spans="1:24" s="159" customFormat="1" x14ac:dyDescent="0.3">
      <c r="A60" s="310"/>
      <c r="B60" s="159" t="s">
        <v>81</v>
      </c>
      <c r="C60" s="153">
        <f xml:space="preserve"> W59 + 7700000</f>
        <v>39297000</v>
      </c>
      <c r="D60" s="154">
        <v>0</v>
      </c>
      <c r="E60" s="242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0</v>
      </c>
      <c r="V60" s="156">
        <f>SUM(E60:U60)</f>
        <v>7020000</v>
      </c>
      <c r="W60" s="274">
        <f t="shared" si="3"/>
        <v>32277000</v>
      </c>
    </row>
    <row r="61" spans="1:24" s="159" customFormat="1" x14ac:dyDescent="0.3">
      <c r="A61" s="310"/>
      <c r="B61" s="159" t="s">
        <v>82</v>
      </c>
      <c r="C61" s="153">
        <f xml:space="preserve"> W60 + 7700000</f>
        <v>39977000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0</v>
      </c>
      <c r="R61" s="2">
        <v>1500000</v>
      </c>
      <c r="S61" s="2">
        <v>200000</v>
      </c>
      <c r="T61" s="2">
        <v>0</v>
      </c>
      <c r="U61" s="2">
        <v>0</v>
      </c>
      <c r="V61" s="156">
        <f t="shared" si="4"/>
        <v>5720000</v>
      </c>
      <c r="W61" s="274">
        <f t="shared" si="3"/>
        <v>34257000</v>
      </c>
    </row>
    <row r="62" spans="1:24" s="241" customFormat="1" x14ac:dyDescent="0.3">
      <c r="A62" s="310"/>
      <c r="B62" s="241" t="s">
        <v>83</v>
      </c>
      <c r="C62" s="190">
        <f xml:space="preserve"> W61 + 7700000</f>
        <v>41957000</v>
      </c>
      <c r="D62" s="190">
        <v>0</v>
      </c>
      <c r="E62" s="192">
        <v>0</v>
      </c>
      <c r="F62" s="190">
        <v>0</v>
      </c>
      <c r="G62" s="190">
        <v>420000</v>
      </c>
      <c r="H62" s="190">
        <v>200000</v>
      </c>
      <c r="I62" s="190">
        <v>200000</v>
      </c>
      <c r="J62" s="190">
        <v>1200000</v>
      </c>
      <c r="K62" s="190">
        <v>0</v>
      </c>
      <c r="L62" s="190">
        <v>1100000</v>
      </c>
      <c r="M62" s="190">
        <v>150000</v>
      </c>
      <c r="N62" s="190">
        <v>250000</v>
      </c>
      <c r="O62" s="190">
        <v>0</v>
      </c>
      <c r="P62" s="190">
        <v>500000</v>
      </c>
      <c r="Q62" s="190">
        <v>0</v>
      </c>
      <c r="R62" s="2">
        <v>1500000</v>
      </c>
      <c r="S62" s="190">
        <v>0</v>
      </c>
      <c r="T62" s="190">
        <v>0</v>
      </c>
      <c r="U62" s="190">
        <v>0</v>
      </c>
      <c r="V62" s="190">
        <f t="shared" si="4"/>
        <v>5520000</v>
      </c>
      <c r="W62" s="293">
        <f t="shared" si="3"/>
        <v>36437000</v>
      </c>
    </row>
    <row r="63" spans="1:24" s="159" customFormat="1" x14ac:dyDescent="0.3">
      <c r="A63" s="310">
        <v>2028</v>
      </c>
      <c r="B63" s="159" t="s">
        <v>72</v>
      </c>
      <c r="C63" s="188">
        <f xml:space="preserve"> W62 + 7700000</f>
        <v>44137000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0</v>
      </c>
      <c r="R63" s="2">
        <v>1500000</v>
      </c>
      <c r="S63" s="188">
        <v>0</v>
      </c>
      <c r="T63" s="2">
        <v>0</v>
      </c>
      <c r="U63" s="154">
        <v>0</v>
      </c>
      <c r="V63" s="156">
        <f t="shared" si="4"/>
        <v>8760000</v>
      </c>
      <c r="W63" s="274">
        <f t="shared" si="3"/>
        <v>35377000</v>
      </c>
    </row>
    <row r="64" spans="1:24" s="159" customFormat="1" x14ac:dyDescent="0.3">
      <c r="A64" s="310"/>
      <c r="B64" s="159" t="s">
        <v>73</v>
      </c>
      <c r="C64" s="155">
        <f xml:space="preserve"> W63 + 7700000 +1400000</f>
        <v>44477000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0</v>
      </c>
      <c r="R64" s="2">
        <v>1500000</v>
      </c>
      <c r="S64" s="2">
        <v>400000</v>
      </c>
      <c r="T64" s="2">
        <v>0</v>
      </c>
      <c r="U64" s="2">
        <v>0</v>
      </c>
      <c r="V64" s="156">
        <f t="shared" si="4"/>
        <v>5920000</v>
      </c>
      <c r="W64" s="274">
        <f t="shared" si="3"/>
        <v>38557000</v>
      </c>
    </row>
    <row r="65" spans="1:23" s="159" customFormat="1" x14ac:dyDescent="0.3">
      <c r="A65" s="310"/>
      <c r="B65" s="159" t="s">
        <v>74</v>
      </c>
      <c r="C65" s="153">
        <f xml:space="preserve"> W64 + 7700000</f>
        <v>46257000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154">
        <v>0</v>
      </c>
      <c r="V65" s="156">
        <f t="shared" si="4"/>
        <v>5520000</v>
      </c>
      <c r="W65" s="274">
        <f t="shared" si="3"/>
        <v>40737000</v>
      </c>
    </row>
    <row r="66" spans="1:23" s="159" customFormat="1" x14ac:dyDescent="0.3">
      <c r="A66" s="310"/>
      <c r="B66" s="159" t="s">
        <v>75</v>
      </c>
      <c r="C66" s="153">
        <f xml:space="preserve"> W65 + 7700000</f>
        <v>48437000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154">
        <v>0</v>
      </c>
      <c r="V66" s="156">
        <f t="shared" si="4"/>
        <v>7020000</v>
      </c>
      <c r="W66" s="274">
        <f t="shared" si="3"/>
        <v>41417000</v>
      </c>
    </row>
    <row r="67" spans="1:23" s="159" customFormat="1" x14ac:dyDescent="0.3">
      <c r="A67" s="310"/>
      <c r="B67" s="159" t="s">
        <v>76</v>
      </c>
      <c r="C67" s="153">
        <f xml:space="preserve"> W66 + 7700000</f>
        <v>49117000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0</v>
      </c>
      <c r="R67" s="2">
        <v>1500000</v>
      </c>
      <c r="S67" s="2">
        <v>400000</v>
      </c>
      <c r="T67" s="2">
        <v>0</v>
      </c>
      <c r="U67" s="2">
        <v>0</v>
      </c>
      <c r="V67" s="156">
        <f t="shared" ref="V67:V98" si="5">SUM(E67:U67)</f>
        <v>8920000</v>
      </c>
      <c r="W67" s="274">
        <f t="shared" si="3"/>
        <v>40197000</v>
      </c>
    </row>
    <row r="68" spans="1:23" s="159" customFormat="1" x14ac:dyDescent="0.3">
      <c r="A68" s="310"/>
      <c r="B68" s="159" t="s">
        <v>77</v>
      </c>
      <c r="C68" s="153">
        <f xml:space="preserve"> W67 + 7700000</f>
        <v>47897000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154">
        <v>0</v>
      </c>
      <c r="V68" s="156">
        <f t="shared" si="5"/>
        <v>5520000</v>
      </c>
      <c r="W68" s="274">
        <f t="shared" si="3"/>
        <v>42377000</v>
      </c>
    </row>
    <row r="69" spans="1:23" s="159" customFormat="1" x14ac:dyDescent="0.3">
      <c r="A69" s="310"/>
      <c r="B69" s="159" t="s">
        <v>78</v>
      </c>
      <c r="C69" s="153">
        <f xml:space="preserve"> W68 + 7700000</f>
        <v>50077000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0</v>
      </c>
      <c r="R69" s="2">
        <v>1500000</v>
      </c>
      <c r="S69" s="2">
        <v>400000</v>
      </c>
      <c r="T69" s="2">
        <v>0</v>
      </c>
      <c r="U69" s="154">
        <v>0</v>
      </c>
      <c r="V69" s="156">
        <f t="shared" si="5"/>
        <v>8820000</v>
      </c>
      <c r="W69" s="274">
        <f t="shared" si="3"/>
        <v>41257000</v>
      </c>
    </row>
    <row r="70" spans="1:23" s="159" customFormat="1" x14ac:dyDescent="0.3">
      <c r="A70" s="310"/>
      <c r="B70" s="159" t="s">
        <v>79</v>
      </c>
      <c r="C70" s="153">
        <f xml:space="preserve"> W69 + 7700000 +1400000</f>
        <v>50357000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0</v>
      </c>
      <c r="R70" s="2">
        <v>1500000</v>
      </c>
      <c r="S70" s="2">
        <v>400000</v>
      </c>
      <c r="T70" s="2">
        <v>0</v>
      </c>
      <c r="U70" s="2">
        <v>0</v>
      </c>
      <c r="V70" s="156">
        <f t="shared" si="5"/>
        <v>5920000</v>
      </c>
      <c r="W70" s="274">
        <f t="shared" si="3"/>
        <v>44437000</v>
      </c>
    </row>
    <row r="71" spans="1:23" s="159" customFormat="1" x14ac:dyDescent="0.3">
      <c r="A71" s="310"/>
      <c r="B71" s="159" t="s">
        <v>80</v>
      </c>
      <c r="C71" s="153">
        <f xml:space="preserve"> W70 + 7700000</f>
        <v>52137000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0</v>
      </c>
      <c r="R71" s="2">
        <v>1500000</v>
      </c>
      <c r="S71" s="2">
        <v>0</v>
      </c>
      <c r="T71" s="2">
        <v>0</v>
      </c>
      <c r="U71" s="2">
        <v>0</v>
      </c>
      <c r="V71" s="156">
        <f t="shared" si="5"/>
        <v>5520000</v>
      </c>
      <c r="W71" s="274">
        <f t="shared" si="3"/>
        <v>46617000</v>
      </c>
    </row>
    <row r="72" spans="1:23" s="159" customFormat="1" x14ac:dyDescent="0.3">
      <c r="A72" s="310"/>
      <c r="B72" s="159" t="s">
        <v>81</v>
      </c>
      <c r="C72" s="153">
        <f xml:space="preserve"> W71 + 7700000</f>
        <v>54317000</v>
      </c>
      <c r="D72" s="154">
        <v>0</v>
      </c>
      <c r="E72" s="242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0</v>
      </c>
      <c r="V72" s="156">
        <f t="shared" si="5"/>
        <v>7020000</v>
      </c>
      <c r="W72" s="274">
        <f t="shared" si="3"/>
        <v>47297000</v>
      </c>
    </row>
    <row r="73" spans="1:23" s="159" customFormat="1" x14ac:dyDescent="0.3">
      <c r="A73" s="310"/>
      <c r="B73" s="159" t="s">
        <v>82</v>
      </c>
      <c r="C73" s="153">
        <f xml:space="preserve"> W72 + 7700000</f>
        <v>54997000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0</v>
      </c>
      <c r="R73" s="2">
        <v>1500000</v>
      </c>
      <c r="S73" s="2">
        <v>200000</v>
      </c>
      <c r="T73" s="2">
        <v>0</v>
      </c>
      <c r="U73" s="2">
        <v>0</v>
      </c>
      <c r="V73" s="156">
        <f t="shared" si="5"/>
        <v>5720000</v>
      </c>
      <c r="W73" s="274">
        <f t="shared" si="3"/>
        <v>49277000</v>
      </c>
    </row>
    <row r="74" spans="1:23" s="241" customFormat="1" x14ac:dyDescent="0.3">
      <c r="A74" s="310"/>
      <c r="B74" s="241" t="s">
        <v>83</v>
      </c>
      <c r="C74" s="190">
        <f xml:space="preserve"> W73 + 7700000</f>
        <v>56977000</v>
      </c>
      <c r="D74" s="190">
        <v>0</v>
      </c>
      <c r="E74" s="192">
        <v>0</v>
      </c>
      <c r="F74" s="190">
        <v>0</v>
      </c>
      <c r="G74" s="190">
        <v>420000</v>
      </c>
      <c r="H74" s="190">
        <v>200000</v>
      </c>
      <c r="I74" s="190">
        <v>200000</v>
      </c>
      <c r="J74" s="190">
        <v>1200000</v>
      </c>
      <c r="K74" s="190">
        <v>0</v>
      </c>
      <c r="L74" s="190">
        <v>1100000</v>
      </c>
      <c r="M74" s="190">
        <v>150000</v>
      </c>
      <c r="N74" s="190">
        <v>250000</v>
      </c>
      <c r="O74" s="190">
        <v>0</v>
      </c>
      <c r="P74" s="190">
        <v>500000</v>
      </c>
      <c r="Q74" s="190">
        <v>0</v>
      </c>
      <c r="R74" s="2">
        <v>1500000</v>
      </c>
      <c r="S74" s="190">
        <v>0</v>
      </c>
      <c r="T74" s="190">
        <v>0</v>
      </c>
      <c r="U74" s="190">
        <v>0</v>
      </c>
      <c r="V74" s="190">
        <f t="shared" si="5"/>
        <v>5520000</v>
      </c>
      <c r="W74" s="293">
        <f t="shared" si="3"/>
        <v>51457000</v>
      </c>
    </row>
    <row r="75" spans="1:23" s="159" customFormat="1" x14ac:dyDescent="0.3">
      <c r="A75" s="310">
        <v>2029</v>
      </c>
      <c r="B75" s="159" t="s">
        <v>72</v>
      </c>
      <c r="C75" s="188">
        <f xml:space="preserve"> W74 + 7700000</f>
        <v>59157000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0</v>
      </c>
      <c r="R75" s="2">
        <v>1500000</v>
      </c>
      <c r="S75" s="188">
        <v>0</v>
      </c>
      <c r="T75" s="2">
        <v>0</v>
      </c>
      <c r="U75" s="2">
        <v>0</v>
      </c>
      <c r="V75" s="156">
        <f t="shared" si="5"/>
        <v>8760000</v>
      </c>
      <c r="W75" s="274">
        <f t="shared" si="3"/>
        <v>50397000</v>
      </c>
    </row>
    <row r="76" spans="1:23" s="159" customFormat="1" x14ac:dyDescent="0.3">
      <c r="A76" s="310"/>
      <c r="B76" s="159" t="s">
        <v>73</v>
      </c>
      <c r="C76" s="155">
        <f xml:space="preserve"> W75 + 7700000 +1400000</f>
        <v>59497000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0</v>
      </c>
      <c r="R76" s="2">
        <v>1500000</v>
      </c>
      <c r="S76" s="2">
        <v>400000</v>
      </c>
      <c r="T76" s="2">
        <v>0</v>
      </c>
      <c r="U76" s="154">
        <v>0</v>
      </c>
      <c r="V76" s="156">
        <f t="shared" si="5"/>
        <v>5920000</v>
      </c>
      <c r="W76" s="274">
        <f t="shared" si="3"/>
        <v>53577000</v>
      </c>
    </row>
    <row r="77" spans="1:23" s="159" customFormat="1" x14ac:dyDescent="0.3">
      <c r="A77" s="310"/>
      <c r="B77" s="159" t="s">
        <v>74</v>
      </c>
      <c r="C77" s="153">
        <f xml:space="preserve"> W76 + 7700000</f>
        <v>61277000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154">
        <v>0</v>
      </c>
      <c r="V77" s="156">
        <f t="shared" si="5"/>
        <v>5520000</v>
      </c>
      <c r="W77" s="274">
        <f t="shared" si="3"/>
        <v>55757000</v>
      </c>
    </row>
    <row r="78" spans="1:23" s="159" customFormat="1" x14ac:dyDescent="0.3">
      <c r="A78" s="310"/>
      <c r="B78" s="159" t="s">
        <v>75</v>
      </c>
      <c r="C78" s="153">
        <f xml:space="preserve"> W77 + 7700000</f>
        <v>63457000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0</v>
      </c>
      <c r="V78" s="156">
        <f t="shared" si="5"/>
        <v>7020000</v>
      </c>
      <c r="W78" s="274">
        <f t="shared" si="3"/>
        <v>56437000</v>
      </c>
    </row>
    <row r="79" spans="1:23" s="159" customFormat="1" x14ac:dyDescent="0.3">
      <c r="A79" s="310"/>
      <c r="B79" s="159" t="s">
        <v>76</v>
      </c>
      <c r="C79" s="153">
        <f xml:space="preserve"> W78 + 7700000</f>
        <v>64137000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0</v>
      </c>
      <c r="R79" s="2">
        <v>1500000</v>
      </c>
      <c r="S79" s="2">
        <v>400000</v>
      </c>
      <c r="T79" s="2">
        <v>0</v>
      </c>
      <c r="U79" s="154">
        <v>0</v>
      </c>
      <c r="V79" s="156">
        <f t="shared" si="5"/>
        <v>8920000</v>
      </c>
      <c r="W79" s="274">
        <f t="shared" si="3"/>
        <v>55217000</v>
      </c>
    </row>
    <row r="80" spans="1:23" s="159" customFormat="1" x14ac:dyDescent="0.3">
      <c r="A80" s="310"/>
      <c r="B80" s="159" t="s">
        <v>77</v>
      </c>
      <c r="C80" s="153">
        <f xml:space="preserve"> W79 + 7700000</f>
        <v>62917000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0</v>
      </c>
      <c r="R80" s="2">
        <v>1500000</v>
      </c>
      <c r="S80" s="2">
        <v>0</v>
      </c>
      <c r="T80" s="2">
        <v>0</v>
      </c>
      <c r="U80" s="154">
        <v>0</v>
      </c>
      <c r="V80" s="156">
        <f t="shared" si="5"/>
        <v>5520000</v>
      </c>
      <c r="W80" s="274">
        <f t="shared" si="3"/>
        <v>57397000</v>
      </c>
    </row>
    <row r="81" spans="1:23" s="159" customFormat="1" x14ac:dyDescent="0.3">
      <c r="A81" s="310"/>
      <c r="B81" s="159" t="s">
        <v>78</v>
      </c>
      <c r="C81" s="153">
        <f xml:space="preserve"> W80 + 7700000</f>
        <v>65097000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0</v>
      </c>
      <c r="R81" s="2">
        <v>1500000</v>
      </c>
      <c r="S81" s="2">
        <v>400000</v>
      </c>
      <c r="T81" s="2">
        <v>0</v>
      </c>
      <c r="U81" s="2">
        <v>0</v>
      </c>
      <c r="V81" s="156">
        <f t="shared" si="5"/>
        <v>8820000</v>
      </c>
      <c r="W81" s="274">
        <f t="shared" si="3"/>
        <v>56277000</v>
      </c>
    </row>
    <row r="82" spans="1:23" s="159" customFormat="1" x14ac:dyDescent="0.3">
      <c r="A82" s="310"/>
      <c r="B82" s="159" t="s">
        <v>79</v>
      </c>
      <c r="C82" s="153">
        <f xml:space="preserve"> W81 + 7700000 +1400000</f>
        <v>65377000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0</v>
      </c>
      <c r="R82" s="2">
        <v>1500000</v>
      </c>
      <c r="S82" s="2">
        <v>400000</v>
      </c>
      <c r="T82" s="2">
        <v>0</v>
      </c>
      <c r="U82" s="2">
        <v>0</v>
      </c>
      <c r="V82" s="156">
        <f t="shared" si="5"/>
        <v>5920000</v>
      </c>
      <c r="W82" s="274">
        <f t="shared" si="3"/>
        <v>59457000</v>
      </c>
    </row>
    <row r="83" spans="1:23" s="159" customFormat="1" x14ac:dyDescent="0.3">
      <c r="A83" s="310"/>
      <c r="B83" s="159" t="s">
        <v>80</v>
      </c>
      <c r="C83" s="153">
        <f xml:space="preserve"> W82 + 7700000</f>
        <v>67157000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0</v>
      </c>
      <c r="V83" s="156">
        <f t="shared" si="5"/>
        <v>5520000</v>
      </c>
      <c r="W83" s="274">
        <f t="shared" si="3"/>
        <v>61637000</v>
      </c>
    </row>
    <row r="84" spans="1:23" s="159" customFormat="1" x14ac:dyDescent="0.3">
      <c r="A84" s="310"/>
      <c r="B84" s="159" t="s">
        <v>81</v>
      </c>
      <c r="C84" s="153">
        <f xml:space="preserve"> W83 + 7700000</f>
        <v>69337000</v>
      </c>
      <c r="D84" s="154">
        <v>0</v>
      </c>
      <c r="E84" s="242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0</v>
      </c>
      <c r="V84" s="156">
        <f t="shared" si="5"/>
        <v>7020000</v>
      </c>
      <c r="W84" s="274">
        <f t="shared" si="3"/>
        <v>62317000</v>
      </c>
    </row>
    <row r="85" spans="1:23" s="159" customFormat="1" x14ac:dyDescent="0.3">
      <c r="A85" s="310"/>
      <c r="B85" s="159" t="s">
        <v>82</v>
      </c>
      <c r="C85" s="153">
        <f xml:space="preserve"> W84 + 7700000</f>
        <v>70017000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0</v>
      </c>
      <c r="R85" s="2">
        <v>1500000</v>
      </c>
      <c r="S85" s="2">
        <v>200000</v>
      </c>
      <c r="T85" s="2">
        <v>0</v>
      </c>
      <c r="U85" s="154">
        <v>0</v>
      </c>
      <c r="V85" s="156">
        <f t="shared" si="5"/>
        <v>5720000</v>
      </c>
      <c r="W85" s="274">
        <f t="shared" si="3"/>
        <v>64297000</v>
      </c>
    </row>
    <row r="86" spans="1:23" s="241" customFormat="1" x14ac:dyDescent="0.3">
      <c r="A86" s="310"/>
      <c r="B86" s="241" t="s">
        <v>83</v>
      </c>
      <c r="C86" s="190">
        <f xml:space="preserve"> W85 + 7700000</f>
        <v>71997000</v>
      </c>
      <c r="D86" s="154">
        <v>0</v>
      </c>
      <c r="E86" s="244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0</v>
      </c>
      <c r="R86" s="2">
        <v>1500000</v>
      </c>
      <c r="S86" s="190">
        <v>0</v>
      </c>
      <c r="T86" s="2">
        <v>0</v>
      </c>
      <c r="U86" s="190">
        <v>0</v>
      </c>
      <c r="V86" s="190">
        <f t="shared" si="5"/>
        <v>5520000</v>
      </c>
      <c r="W86" s="274">
        <f t="shared" si="3"/>
        <v>66477000</v>
      </c>
    </row>
    <row r="87" spans="1:23" s="159" customFormat="1" x14ac:dyDescent="0.3">
      <c r="A87" s="310">
        <v>2030</v>
      </c>
      <c r="B87" s="159" t="s">
        <v>72</v>
      </c>
      <c r="C87" s="188">
        <f xml:space="preserve"> W86 + 7700000</f>
        <v>74177000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0</v>
      </c>
      <c r="R87" s="2">
        <v>1500000</v>
      </c>
      <c r="S87" s="188">
        <v>0</v>
      </c>
      <c r="T87" s="2">
        <v>0</v>
      </c>
      <c r="U87" s="154">
        <v>0</v>
      </c>
      <c r="V87" s="156">
        <f t="shared" si="5"/>
        <v>8760000</v>
      </c>
      <c r="W87" s="274">
        <f t="shared" si="3"/>
        <v>65417000</v>
      </c>
    </row>
    <row r="88" spans="1:23" s="159" customFormat="1" x14ac:dyDescent="0.3">
      <c r="A88" s="310"/>
      <c r="B88" s="159" t="s">
        <v>73</v>
      </c>
      <c r="C88" s="155">
        <f xml:space="preserve"> W87 + 7700000 +1400000</f>
        <v>74517000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0</v>
      </c>
      <c r="R88" s="2">
        <v>1500000</v>
      </c>
      <c r="S88" s="2">
        <v>400000</v>
      </c>
      <c r="T88" s="2">
        <v>0</v>
      </c>
      <c r="U88" s="154">
        <v>0</v>
      </c>
      <c r="V88" s="156">
        <f t="shared" si="5"/>
        <v>5920000</v>
      </c>
      <c r="W88" s="274">
        <f t="shared" si="3"/>
        <v>68597000</v>
      </c>
    </row>
    <row r="89" spans="1:23" s="159" customFormat="1" x14ac:dyDescent="0.3">
      <c r="A89" s="310"/>
      <c r="B89" s="159" t="s">
        <v>74</v>
      </c>
      <c r="C89" s="153">
        <f xml:space="preserve"> W88 + 7700000</f>
        <v>76297000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0</v>
      </c>
      <c r="R89" s="2">
        <v>1500000</v>
      </c>
      <c r="S89" s="2">
        <v>0</v>
      </c>
      <c r="T89" s="2">
        <v>0</v>
      </c>
      <c r="U89" s="2">
        <v>0</v>
      </c>
      <c r="V89" s="156">
        <f t="shared" si="5"/>
        <v>5520000</v>
      </c>
      <c r="W89" s="274">
        <f t="shared" si="3"/>
        <v>70777000</v>
      </c>
    </row>
    <row r="90" spans="1:23" s="159" customFormat="1" x14ac:dyDescent="0.3">
      <c r="A90" s="310"/>
      <c r="B90" s="159" t="s">
        <v>75</v>
      </c>
      <c r="C90" s="153">
        <f xml:space="preserve"> W89 + 7700000</f>
        <v>78477000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154">
        <v>0</v>
      </c>
      <c r="V90" s="156">
        <f t="shared" si="5"/>
        <v>7020000</v>
      </c>
      <c r="W90" s="274">
        <f t="shared" si="3"/>
        <v>71457000</v>
      </c>
    </row>
    <row r="91" spans="1:23" s="159" customFormat="1" x14ac:dyDescent="0.3">
      <c r="A91" s="310"/>
      <c r="B91" s="159" t="s">
        <v>76</v>
      </c>
      <c r="C91" s="153">
        <f xml:space="preserve"> W90 + 7700000</f>
        <v>79157000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0</v>
      </c>
      <c r="R91" s="2">
        <v>1500000</v>
      </c>
      <c r="S91" s="2">
        <v>400000</v>
      </c>
      <c r="T91" s="2">
        <v>0</v>
      </c>
      <c r="U91" s="154">
        <v>0</v>
      </c>
      <c r="V91" s="156">
        <f t="shared" si="5"/>
        <v>8920000</v>
      </c>
      <c r="W91" s="274">
        <f t="shared" si="3"/>
        <v>70237000</v>
      </c>
    </row>
    <row r="92" spans="1:23" s="159" customFormat="1" x14ac:dyDescent="0.3">
      <c r="A92" s="310"/>
      <c r="B92" s="159" t="s">
        <v>77</v>
      </c>
      <c r="C92" s="153">
        <f xml:space="preserve"> W91 + 7700000</f>
        <v>77937000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0</v>
      </c>
      <c r="V92" s="156">
        <f t="shared" si="5"/>
        <v>5520000</v>
      </c>
      <c r="W92" s="274">
        <f t="shared" si="3"/>
        <v>72417000</v>
      </c>
    </row>
    <row r="93" spans="1:23" s="159" customFormat="1" x14ac:dyDescent="0.3">
      <c r="A93" s="310"/>
      <c r="B93" s="159" t="s">
        <v>78</v>
      </c>
      <c r="C93" s="153">
        <f xml:space="preserve"> W92 + 7700000</f>
        <v>80117000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0</v>
      </c>
      <c r="R93" s="2">
        <v>1500000</v>
      </c>
      <c r="S93" s="2">
        <v>400000</v>
      </c>
      <c r="T93" s="2">
        <v>0</v>
      </c>
      <c r="U93" s="2">
        <v>0</v>
      </c>
      <c r="V93" s="156">
        <f t="shared" si="5"/>
        <v>8820000</v>
      </c>
      <c r="W93" s="274">
        <f t="shared" ref="W93:W122" si="6" xml:space="preserve"> (C93+D93) - V93</f>
        <v>71297000</v>
      </c>
    </row>
    <row r="94" spans="1:23" s="159" customFormat="1" x14ac:dyDescent="0.3">
      <c r="A94" s="310"/>
      <c r="B94" s="159" t="s">
        <v>79</v>
      </c>
      <c r="C94" s="153">
        <f xml:space="preserve"> W93 + 7700000 +1400000</f>
        <v>80397000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0</v>
      </c>
      <c r="R94" s="2">
        <v>1500000</v>
      </c>
      <c r="S94" s="2">
        <v>400000</v>
      </c>
      <c r="T94" s="2">
        <v>0</v>
      </c>
      <c r="U94" s="2">
        <v>0</v>
      </c>
      <c r="V94" s="156">
        <f t="shared" si="5"/>
        <v>5920000</v>
      </c>
      <c r="W94" s="274">
        <f t="shared" si="6"/>
        <v>74477000</v>
      </c>
    </row>
    <row r="95" spans="1:23" s="159" customFormat="1" x14ac:dyDescent="0.3">
      <c r="A95" s="310"/>
      <c r="B95" s="159" t="s">
        <v>80</v>
      </c>
      <c r="C95" s="153">
        <f xml:space="preserve"> W94 + 7700000</f>
        <v>82177000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0</v>
      </c>
      <c r="V95" s="156">
        <f t="shared" si="5"/>
        <v>5520000</v>
      </c>
      <c r="W95" s="274">
        <f t="shared" si="6"/>
        <v>76657000</v>
      </c>
    </row>
    <row r="96" spans="1:23" s="159" customFormat="1" x14ac:dyDescent="0.3">
      <c r="A96" s="310"/>
      <c r="B96" s="159" t="s">
        <v>81</v>
      </c>
      <c r="C96" s="153">
        <f xml:space="preserve"> W95 + 7700000</f>
        <v>84357000</v>
      </c>
      <c r="D96" s="154">
        <v>0</v>
      </c>
      <c r="E96" s="242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154">
        <v>0</v>
      </c>
      <c r="V96" s="156">
        <f t="shared" si="5"/>
        <v>7020000</v>
      </c>
      <c r="W96" s="274">
        <f t="shared" si="6"/>
        <v>77337000</v>
      </c>
    </row>
    <row r="97" spans="1:23" s="159" customFormat="1" x14ac:dyDescent="0.3">
      <c r="A97" s="310"/>
      <c r="B97" s="159" t="s">
        <v>82</v>
      </c>
      <c r="C97" s="153">
        <f xml:space="preserve"> W96 + 7700000</f>
        <v>85037000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0</v>
      </c>
      <c r="R97" s="2">
        <v>1500000</v>
      </c>
      <c r="S97" s="2">
        <v>200000</v>
      </c>
      <c r="T97" s="2">
        <v>0</v>
      </c>
      <c r="U97" s="2">
        <v>0</v>
      </c>
      <c r="V97" s="156">
        <f t="shared" si="5"/>
        <v>5720000</v>
      </c>
      <c r="W97" s="274">
        <f t="shared" si="6"/>
        <v>79317000</v>
      </c>
    </row>
    <row r="98" spans="1:23" s="241" customFormat="1" x14ac:dyDescent="0.3">
      <c r="A98" s="310"/>
      <c r="B98" s="241" t="s">
        <v>83</v>
      </c>
      <c r="C98" s="190">
        <f xml:space="preserve"> W97 + 7700000</f>
        <v>87017000</v>
      </c>
      <c r="D98" s="154">
        <v>0</v>
      </c>
      <c r="E98" s="244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0</v>
      </c>
      <c r="R98" s="2">
        <v>1500000</v>
      </c>
      <c r="S98" s="190">
        <v>0</v>
      </c>
      <c r="T98" s="2">
        <v>0</v>
      </c>
      <c r="U98" s="190">
        <v>0</v>
      </c>
      <c r="V98" s="190">
        <f t="shared" si="5"/>
        <v>5520000</v>
      </c>
      <c r="W98" s="274">
        <f t="shared" si="6"/>
        <v>81497000</v>
      </c>
    </row>
    <row r="99" spans="1:23" s="159" customFormat="1" x14ac:dyDescent="0.3">
      <c r="A99" s="310">
        <v>2031</v>
      </c>
      <c r="B99" s="159" t="s">
        <v>72</v>
      </c>
      <c r="C99" s="188">
        <f xml:space="preserve"> W98 + 7700000</f>
        <v>89197000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0</v>
      </c>
      <c r="R99" s="2">
        <v>1500000</v>
      </c>
      <c r="S99" s="188">
        <v>0</v>
      </c>
      <c r="T99" s="2">
        <v>0</v>
      </c>
      <c r="U99" s="154">
        <v>0</v>
      </c>
      <c r="V99" s="156">
        <f t="shared" ref="V99:V122" si="7">SUM(E99:U99)</f>
        <v>8760000</v>
      </c>
      <c r="W99" s="274">
        <f t="shared" si="6"/>
        <v>80437000</v>
      </c>
    </row>
    <row r="100" spans="1:23" s="159" customFormat="1" x14ac:dyDescent="0.3">
      <c r="A100" s="310"/>
      <c r="B100" s="159" t="s">
        <v>73</v>
      </c>
      <c r="C100" s="155">
        <f xml:space="preserve"> W99 + 7700000 +1400000</f>
        <v>89537000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0</v>
      </c>
      <c r="R100" s="2">
        <v>1500000</v>
      </c>
      <c r="S100" s="2">
        <v>400000</v>
      </c>
      <c r="T100" s="2">
        <v>0</v>
      </c>
      <c r="U100" s="2">
        <v>0</v>
      </c>
      <c r="V100" s="156">
        <f t="shared" si="7"/>
        <v>5920000</v>
      </c>
      <c r="W100" s="274">
        <f t="shared" si="6"/>
        <v>83617000</v>
      </c>
    </row>
    <row r="101" spans="1:23" s="159" customFormat="1" x14ac:dyDescent="0.3">
      <c r="A101" s="310"/>
      <c r="B101" s="159" t="s">
        <v>74</v>
      </c>
      <c r="C101" s="153">
        <f xml:space="preserve"> W100 + 7700000</f>
        <v>91317000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154">
        <v>0</v>
      </c>
      <c r="V101" s="156">
        <f t="shared" si="7"/>
        <v>5520000</v>
      </c>
      <c r="W101" s="274">
        <f t="shared" si="6"/>
        <v>85797000</v>
      </c>
    </row>
    <row r="102" spans="1:23" s="159" customFormat="1" x14ac:dyDescent="0.3">
      <c r="A102" s="310"/>
      <c r="B102" s="159" t="s">
        <v>75</v>
      </c>
      <c r="C102" s="153">
        <f xml:space="preserve"> W101 + 7700000</f>
        <v>93497000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154">
        <v>0</v>
      </c>
      <c r="V102" s="156">
        <f t="shared" si="7"/>
        <v>7020000</v>
      </c>
      <c r="W102" s="274">
        <f t="shared" si="6"/>
        <v>86477000</v>
      </c>
    </row>
    <row r="103" spans="1:23" s="159" customFormat="1" x14ac:dyDescent="0.3">
      <c r="A103" s="310"/>
      <c r="B103" s="159" t="s">
        <v>76</v>
      </c>
      <c r="C103" s="153">
        <f xml:space="preserve"> W102 + 7700000</f>
        <v>94177000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0</v>
      </c>
      <c r="R103" s="2">
        <v>1500000</v>
      </c>
      <c r="S103" s="2">
        <v>400000</v>
      </c>
      <c r="T103" s="2">
        <v>0</v>
      </c>
      <c r="U103" s="2">
        <v>0</v>
      </c>
      <c r="V103" s="156">
        <f t="shared" si="7"/>
        <v>8920000</v>
      </c>
      <c r="W103" s="274">
        <f t="shared" si="6"/>
        <v>85257000</v>
      </c>
    </row>
    <row r="104" spans="1:23" s="159" customFormat="1" x14ac:dyDescent="0.3">
      <c r="A104" s="310"/>
      <c r="B104" s="159" t="s">
        <v>77</v>
      </c>
      <c r="C104" s="153">
        <f xml:space="preserve"> W103 + 7700000</f>
        <v>92957000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0</v>
      </c>
      <c r="V104" s="156">
        <f t="shared" si="7"/>
        <v>5520000</v>
      </c>
      <c r="W104" s="274">
        <f t="shared" si="6"/>
        <v>87437000</v>
      </c>
    </row>
    <row r="105" spans="1:23" s="159" customFormat="1" x14ac:dyDescent="0.3">
      <c r="A105" s="310"/>
      <c r="B105" s="159" t="s">
        <v>78</v>
      </c>
      <c r="C105" s="153">
        <f xml:space="preserve"> W104 + 7700000</f>
        <v>95137000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0</v>
      </c>
      <c r="R105" s="2">
        <v>1500000</v>
      </c>
      <c r="S105" s="2">
        <v>400000</v>
      </c>
      <c r="T105" s="2">
        <v>0</v>
      </c>
      <c r="U105" s="2">
        <v>0</v>
      </c>
      <c r="V105" s="156">
        <f t="shared" si="7"/>
        <v>8820000</v>
      </c>
      <c r="W105" s="274">
        <f t="shared" si="6"/>
        <v>86317000</v>
      </c>
    </row>
    <row r="106" spans="1:23" s="159" customFormat="1" x14ac:dyDescent="0.3">
      <c r="A106" s="310"/>
      <c r="B106" s="159" t="s">
        <v>79</v>
      </c>
      <c r="C106" s="153">
        <f xml:space="preserve"> W105 + 7700000 +1400000</f>
        <v>95417000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0</v>
      </c>
      <c r="R106" s="2">
        <v>1500000</v>
      </c>
      <c r="S106" s="2">
        <v>400000</v>
      </c>
      <c r="T106" s="2">
        <v>0</v>
      </c>
      <c r="U106" s="2">
        <v>0</v>
      </c>
      <c r="V106" s="156">
        <f t="shared" si="7"/>
        <v>5920000</v>
      </c>
      <c r="W106" s="274">
        <f t="shared" si="6"/>
        <v>89497000</v>
      </c>
    </row>
    <row r="107" spans="1:23" s="159" customFormat="1" x14ac:dyDescent="0.3">
      <c r="A107" s="310"/>
      <c r="B107" s="159" t="s">
        <v>80</v>
      </c>
      <c r="C107" s="153">
        <f xml:space="preserve"> W106 + 7700000</f>
        <v>97197000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0</v>
      </c>
      <c r="R107" s="2">
        <v>1500000</v>
      </c>
      <c r="S107" s="2">
        <v>0</v>
      </c>
      <c r="T107" s="2">
        <v>0</v>
      </c>
      <c r="U107" s="154">
        <v>0</v>
      </c>
      <c r="V107" s="156">
        <f t="shared" si="7"/>
        <v>5520000</v>
      </c>
      <c r="W107" s="274">
        <f t="shared" si="6"/>
        <v>91677000</v>
      </c>
    </row>
    <row r="108" spans="1:23" s="159" customFormat="1" x14ac:dyDescent="0.3">
      <c r="A108" s="310"/>
      <c r="B108" s="159" t="s">
        <v>81</v>
      </c>
      <c r="C108" s="153">
        <f xml:space="preserve"> W107 + 7700000</f>
        <v>99377000</v>
      </c>
      <c r="D108" s="154">
        <v>0</v>
      </c>
      <c r="E108" s="242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0</v>
      </c>
      <c r="V108" s="156">
        <f t="shared" si="7"/>
        <v>7020000</v>
      </c>
      <c r="W108" s="274">
        <f t="shared" si="6"/>
        <v>92357000</v>
      </c>
    </row>
    <row r="109" spans="1:23" s="159" customFormat="1" x14ac:dyDescent="0.3">
      <c r="A109" s="310"/>
      <c r="B109" s="159" t="s">
        <v>82</v>
      </c>
      <c r="C109" s="153">
        <f xml:space="preserve"> W108 + 7700000</f>
        <v>100057000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0</v>
      </c>
      <c r="R109" s="2">
        <v>1500000</v>
      </c>
      <c r="S109" s="2">
        <v>200000</v>
      </c>
      <c r="T109" s="2">
        <v>0</v>
      </c>
      <c r="U109" s="154">
        <v>0</v>
      </c>
      <c r="V109" s="156">
        <f t="shared" si="7"/>
        <v>5720000</v>
      </c>
      <c r="W109" s="274">
        <f t="shared" si="6"/>
        <v>94337000</v>
      </c>
    </row>
    <row r="110" spans="1:23" s="241" customFormat="1" x14ac:dyDescent="0.3">
      <c r="A110" s="310"/>
      <c r="B110" s="241" t="s">
        <v>83</v>
      </c>
      <c r="C110" s="190">
        <f xml:space="preserve"> W109 + 7700000</f>
        <v>102037000</v>
      </c>
      <c r="D110" s="154">
        <v>0</v>
      </c>
      <c r="E110" s="244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0</v>
      </c>
      <c r="R110" s="2">
        <v>1500000</v>
      </c>
      <c r="S110" s="190">
        <v>0</v>
      </c>
      <c r="T110" s="2">
        <v>0</v>
      </c>
      <c r="U110" s="190">
        <v>0</v>
      </c>
      <c r="V110" s="190">
        <f t="shared" si="7"/>
        <v>5520000</v>
      </c>
      <c r="W110" s="274">
        <f t="shared" si="6"/>
        <v>96517000</v>
      </c>
    </row>
    <row r="111" spans="1:23" s="159" customFormat="1" x14ac:dyDescent="0.3">
      <c r="A111" s="310">
        <v>2032</v>
      </c>
      <c r="B111" s="159" t="s">
        <v>72</v>
      </c>
      <c r="C111" s="188">
        <f xml:space="preserve"> W110 + 7700000</f>
        <v>104217000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0</v>
      </c>
      <c r="R111" s="2">
        <v>1500000</v>
      </c>
      <c r="S111" s="188">
        <v>0</v>
      </c>
      <c r="T111" s="2">
        <v>0</v>
      </c>
      <c r="U111" s="2">
        <v>0</v>
      </c>
      <c r="V111" s="156">
        <f t="shared" si="7"/>
        <v>8420000</v>
      </c>
      <c r="W111" s="274">
        <f t="shared" si="6"/>
        <v>95797000</v>
      </c>
    </row>
    <row r="112" spans="1:23" s="159" customFormat="1" x14ac:dyDescent="0.3">
      <c r="A112" s="310"/>
      <c r="B112" s="159" t="s">
        <v>73</v>
      </c>
      <c r="C112" s="155">
        <f xml:space="preserve"> W111 + 7700000 +1400000</f>
        <v>104897000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0</v>
      </c>
      <c r="R112" s="2">
        <v>1500000</v>
      </c>
      <c r="S112" s="2">
        <v>400000</v>
      </c>
      <c r="T112" s="2">
        <v>0</v>
      </c>
      <c r="U112" s="154">
        <v>0</v>
      </c>
      <c r="V112" s="156">
        <f t="shared" si="7"/>
        <v>5920000</v>
      </c>
      <c r="W112" s="274">
        <f t="shared" si="6"/>
        <v>98977000</v>
      </c>
    </row>
    <row r="113" spans="1:23" s="159" customFormat="1" x14ac:dyDescent="0.3">
      <c r="A113" s="310"/>
      <c r="B113" s="159" t="s">
        <v>74</v>
      </c>
      <c r="C113" s="153">
        <f xml:space="preserve"> W112 + 7700000</f>
        <v>106677000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154">
        <v>0</v>
      </c>
      <c r="V113" s="156">
        <f t="shared" si="7"/>
        <v>5520000</v>
      </c>
      <c r="W113" s="274">
        <f t="shared" si="6"/>
        <v>101157000</v>
      </c>
    </row>
    <row r="114" spans="1:23" s="159" customFormat="1" x14ac:dyDescent="0.3">
      <c r="A114" s="310"/>
      <c r="B114" s="159" t="s">
        <v>75</v>
      </c>
      <c r="C114" s="153">
        <f xml:space="preserve"> W113 + 7700000</f>
        <v>108857000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2">
        <v>0</v>
      </c>
      <c r="V114" s="156">
        <f t="shared" si="7"/>
        <v>7020000</v>
      </c>
      <c r="W114" s="274">
        <f t="shared" si="6"/>
        <v>101837000</v>
      </c>
    </row>
    <row r="115" spans="1:23" s="159" customFormat="1" x14ac:dyDescent="0.3">
      <c r="A115" s="310"/>
      <c r="B115" s="159" t="s">
        <v>76</v>
      </c>
      <c r="C115" s="153">
        <f xml:space="preserve"> W114 + 7700000</f>
        <v>109537000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0</v>
      </c>
      <c r="R115" s="2">
        <v>1500000</v>
      </c>
      <c r="S115" s="2">
        <v>400000</v>
      </c>
      <c r="T115" s="2">
        <v>0</v>
      </c>
      <c r="U115" s="2">
        <v>0</v>
      </c>
      <c r="V115" s="156">
        <f t="shared" si="7"/>
        <v>8920000</v>
      </c>
      <c r="W115" s="274">
        <f t="shared" si="6"/>
        <v>100617000</v>
      </c>
    </row>
    <row r="116" spans="1:23" s="159" customFormat="1" x14ac:dyDescent="0.3">
      <c r="A116" s="310"/>
      <c r="B116" s="159" t="s">
        <v>77</v>
      </c>
      <c r="C116" s="153">
        <f xml:space="preserve"> W115 + 7700000</f>
        <v>108317000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0</v>
      </c>
      <c r="R116" s="2">
        <v>1500000</v>
      </c>
      <c r="S116" s="2">
        <v>0</v>
      </c>
      <c r="T116" s="2">
        <v>0</v>
      </c>
      <c r="U116" s="2">
        <v>0</v>
      </c>
      <c r="V116" s="156">
        <f t="shared" si="7"/>
        <v>5520000</v>
      </c>
      <c r="W116" s="274">
        <f t="shared" si="6"/>
        <v>102797000</v>
      </c>
    </row>
    <row r="117" spans="1:23" s="159" customFormat="1" x14ac:dyDescent="0.3">
      <c r="A117" s="310"/>
      <c r="B117" s="159" t="s">
        <v>78</v>
      </c>
      <c r="C117" s="153">
        <f xml:space="preserve"> W116 + 7700000</f>
        <v>110497000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0</v>
      </c>
      <c r="R117" s="2">
        <v>1500000</v>
      </c>
      <c r="S117" s="2">
        <v>400000</v>
      </c>
      <c r="T117" s="2">
        <v>0</v>
      </c>
      <c r="U117" s="2">
        <v>0</v>
      </c>
      <c r="V117" s="156">
        <f t="shared" si="7"/>
        <v>8820000</v>
      </c>
      <c r="W117" s="274">
        <f t="shared" si="6"/>
        <v>101677000</v>
      </c>
    </row>
    <row r="118" spans="1:23" s="159" customFormat="1" x14ac:dyDescent="0.3">
      <c r="A118" s="310"/>
      <c r="B118" s="159" t="s">
        <v>79</v>
      </c>
      <c r="C118" s="153">
        <f xml:space="preserve"> W117 + 7700000 +1400000</f>
        <v>110777000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0</v>
      </c>
      <c r="R118" s="2">
        <v>1500000</v>
      </c>
      <c r="S118" s="2">
        <v>400000</v>
      </c>
      <c r="T118" s="2">
        <v>0</v>
      </c>
      <c r="U118" s="154">
        <v>0</v>
      </c>
      <c r="V118" s="156">
        <f t="shared" si="7"/>
        <v>5920000</v>
      </c>
      <c r="W118" s="274">
        <f t="shared" si="6"/>
        <v>104857000</v>
      </c>
    </row>
    <row r="119" spans="1:23" s="159" customFormat="1" x14ac:dyDescent="0.3">
      <c r="A119" s="310"/>
      <c r="B119" s="159" t="s">
        <v>80</v>
      </c>
      <c r="C119" s="153">
        <f xml:space="preserve"> W118 + 7700000</f>
        <v>112557000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0</v>
      </c>
      <c r="V119" s="156">
        <f t="shared" si="7"/>
        <v>5520000</v>
      </c>
      <c r="W119" s="274">
        <f t="shared" si="6"/>
        <v>107037000</v>
      </c>
    </row>
    <row r="120" spans="1:23" s="159" customFormat="1" x14ac:dyDescent="0.3">
      <c r="A120" s="310"/>
      <c r="B120" s="159" t="s">
        <v>81</v>
      </c>
      <c r="C120" s="153">
        <f xml:space="preserve"> W119 + 7700000</f>
        <v>114737000</v>
      </c>
      <c r="D120" s="154">
        <v>0</v>
      </c>
      <c r="E120" s="242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154">
        <v>0</v>
      </c>
      <c r="V120" s="156">
        <f t="shared" si="7"/>
        <v>7020000</v>
      </c>
      <c r="W120" s="274">
        <f t="shared" si="6"/>
        <v>107717000</v>
      </c>
    </row>
    <row r="121" spans="1:23" s="159" customFormat="1" x14ac:dyDescent="0.3">
      <c r="A121" s="310"/>
      <c r="B121" s="159" t="s">
        <v>82</v>
      </c>
      <c r="C121" s="153">
        <f xml:space="preserve"> W120 + 7700000</f>
        <v>115417000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0</v>
      </c>
      <c r="R121" s="2">
        <v>1500000</v>
      </c>
      <c r="S121" s="2">
        <v>200000</v>
      </c>
      <c r="T121" s="2">
        <v>0</v>
      </c>
      <c r="U121" s="154">
        <v>0</v>
      </c>
      <c r="V121" s="156">
        <f t="shared" si="7"/>
        <v>5720000</v>
      </c>
      <c r="W121" s="274">
        <f t="shared" si="6"/>
        <v>109697000</v>
      </c>
    </row>
    <row r="122" spans="1:23" s="241" customFormat="1" x14ac:dyDescent="0.3">
      <c r="A122" s="310"/>
      <c r="B122" s="241" t="s">
        <v>83</v>
      </c>
      <c r="C122" s="190">
        <f xml:space="preserve"> W121 + 7700000</f>
        <v>117397000</v>
      </c>
      <c r="D122" s="154">
        <v>0</v>
      </c>
      <c r="E122" s="244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0</v>
      </c>
      <c r="R122" s="2">
        <v>1500000</v>
      </c>
      <c r="S122" s="190">
        <v>0</v>
      </c>
      <c r="T122" s="2">
        <v>0</v>
      </c>
      <c r="U122" s="190">
        <v>0</v>
      </c>
      <c r="V122" s="190">
        <f t="shared" si="7"/>
        <v>5520000</v>
      </c>
      <c r="W122" s="274">
        <f t="shared" si="6"/>
        <v>111877000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19"/>
      <c r="C1" s="319"/>
    </row>
    <row r="2" spans="2:18" x14ac:dyDescent="0.3">
      <c r="B2" s="318" t="s">
        <v>71</v>
      </c>
      <c r="C2" s="318"/>
      <c r="E2" s="315" t="s">
        <v>71</v>
      </c>
      <c r="F2" s="316"/>
      <c r="G2" s="316"/>
      <c r="H2" s="317"/>
      <c r="J2" s="315" t="s">
        <v>94</v>
      </c>
      <c r="K2" s="316"/>
      <c r="L2" s="316"/>
      <c r="M2" s="317"/>
      <c r="O2" s="315" t="s">
        <v>95</v>
      </c>
      <c r="P2" s="316"/>
      <c r="Q2" s="316"/>
      <c r="R2" s="31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5" t="s">
        <v>196</v>
      </c>
      <c r="F16" s="316"/>
      <c r="G16" s="316"/>
      <c r="H16" s="317"/>
      <c r="J16" s="315" t="s">
        <v>220</v>
      </c>
      <c r="K16" s="316"/>
      <c r="L16" s="316"/>
      <c r="M16" s="317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219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82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217</v>
      </c>
      <c r="F29" s="313">
        <v>70500000</v>
      </c>
      <c r="G29" s="314"/>
      <c r="H29" s="283">
        <f xml:space="preserve"> (((F29 + G28) / F29) - 1) * 100</f>
        <v>3.0254751773049593</v>
      </c>
      <c r="J29" s="4" t="s">
        <v>217</v>
      </c>
      <c r="K29" s="313">
        <v>70500000</v>
      </c>
      <c r="L29" s="314"/>
      <c r="M29" s="283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0" t="s">
        <v>203</v>
      </c>
      <c r="C1" s="320"/>
      <c r="D1" s="320"/>
      <c r="E1" s="320"/>
      <c r="F1" s="320"/>
      <c r="G1" s="320"/>
      <c r="H1" s="320"/>
      <c r="I1" s="320"/>
    </row>
    <row r="2" spans="2:14" x14ac:dyDescent="0.3">
      <c r="B2" s="280" t="s">
        <v>197</v>
      </c>
      <c r="C2" s="280" t="s">
        <v>199</v>
      </c>
      <c r="D2" s="280" t="s">
        <v>201</v>
      </c>
      <c r="E2" s="280" t="s">
        <v>0</v>
      </c>
      <c r="F2" s="280" t="s">
        <v>206</v>
      </c>
      <c r="G2" s="280" t="s">
        <v>202</v>
      </c>
      <c r="H2" s="280" t="s">
        <v>198</v>
      </c>
      <c r="I2" s="280" t="s">
        <v>200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5">
        <f xml:space="preserve"> E3 / 12</f>
        <v>264000</v>
      </c>
      <c r="G3" s="6">
        <f>( D3 - E3) /12</f>
        <v>936000</v>
      </c>
      <c r="H3" s="275">
        <v>300000</v>
      </c>
      <c r="I3" s="276">
        <f xml:space="preserve"> G3 - H3</f>
        <v>636000</v>
      </c>
      <c r="J3" s="278" t="s">
        <v>204</v>
      </c>
      <c r="K3" s="278" t="s">
        <v>205</v>
      </c>
      <c r="L3" s="277" t="s">
        <v>207</v>
      </c>
    </row>
    <row r="4" spans="2:14" x14ac:dyDescent="0.3">
      <c r="B4" s="1"/>
      <c r="C4" s="1"/>
      <c r="D4" s="1"/>
    </row>
    <row r="5" spans="2:14" x14ac:dyDescent="0.3">
      <c r="B5" s="279"/>
      <c r="C5" s="42" t="s">
        <v>208</v>
      </c>
      <c r="D5" s="42" t="s">
        <v>209</v>
      </c>
      <c r="E5" s="42" t="s">
        <v>210</v>
      </c>
      <c r="F5" s="281" t="s">
        <v>214</v>
      </c>
      <c r="G5" s="281" t="s">
        <v>215</v>
      </c>
      <c r="H5" s="281" t="s">
        <v>216</v>
      </c>
      <c r="J5" s="303"/>
      <c r="K5" s="303"/>
      <c r="L5" s="303"/>
      <c r="M5" s="303"/>
      <c r="N5" s="303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82"/>
      <c r="G23" s="282"/>
      <c r="H23" s="282"/>
      <c r="I23" s="282"/>
      <c r="J23" s="282"/>
      <c r="K23" s="282"/>
      <c r="L23" s="282"/>
      <c r="M23" s="282"/>
      <c r="N23" s="282"/>
      <c r="O23" s="282"/>
    </row>
    <row r="30" spans="5:15" x14ac:dyDescent="0.3">
      <c r="E30" s="282">
        <v>60000000</v>
      </c>
      <c r="F30" s="282">
        <f t="shared" ref="F30:F35" si="0" xml:space="preserve"> E30 * 1.03</f>
        <v>61800000</v>
      </c>
    </row>
    <row r="31" spans="5:15" x14ac:dyDescent="0.3">
      <c r="E31" s="282">
        <f xml:space="preserve"> F30 -300000</f>
        <v>61500000</v>
      </c>
      <c r="F31" s="282">
        <f t="shared" si="0"/>
        <v>63345000</v>
      </c>
    </row>
    <row r="32" spans="5:15" x14ac:dyDescent="0.3">
      <c r="E32" s="282">
        <f xml:space="preserve"> F31 -300000</f>
        <v>63045000</v>
      </c>
      <c r="F32" s="282">
        <f t="shared" si="0"/>
        <v>64936350</v>
      </c>
    </row>
    <row r="33" spans="5:6" x14ac:dyDescent="0.3">
      <c r="E33" s="282">
        <f xml:space="preserve"> F32 -300000</f>
        <v>64636350</v>
      </c>
      <c r="F33" s="282">
        <f t="shared" si="0"/>
        <v>66575440.5</v>
      </c>
    </row>
    <row r="34" spans="5:6" x14ac:dyDescent="0.3">
      <c r="E34" s="282">
        <f xml:space="preserve"> F33 -300000</f>
        <v>66275440.5</v>
      </c>
      <c r="F34" s="282">
        <f t="shared" si="0"/>
        <v>68263703.715000004</v>
      </c>
    </row>
    <row r="35" spans="5:6" x14ac:dyDescent="0.3">
      <c r="E35" s="282">
        <f xml:space="preserve"> F34 -300000</f>
        <v>67963703.715000004</v>
      </c>
      <c r="F35" s="282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67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3" t="s">
        <v>36</v>
      </c>
      <c r="E3" s="303"/>
      <c r="F3" s="303"/>
      <c r="G3" s="303"/>
      <c r="H3" s="303"/>
      <c r="I3" s="303"/>
      <c r="J3" s="303"/>
      <c r="K3" s="303"/>
      <c r="L3" s="303"/>
      <c r="M3" s="303"/>
      <c r="N3" s="303"/>
    </row>
    <row r="4" spans="3:14" x14ac:dyDescent="0.3"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1">
        <f xml:space="preserve"> D22 + E22 + F22 + G22</f>
        <v>18921448</v>
      </c>
      <c r="E23" s="312"/>
      <c r="F23" s="312"/>
      <c r="G23" s="312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2">
        <f xml:space="preserve"> D23 / I23 * 100</f>
        <v>84.996483606996279</v>
      </c>
      <c r="E24" s="343"/>
      <c r="F24" s="343"/>
      <c r="G24" s="344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4" t="s">
        <v>100</v>
      </c>
      <c r="C27" s="336" t="s">
        <v>115</v>
      </c>
      <c r="D27" s="345" t="s">
        <v>98</v>
      </c>
      <c r="E27" s="346"/>
      <c r="F27" s="347"/>
      <c r="G27" s="334" t="s">
        <v>102</v>
      </c>
      <c r="H27" s="338" t="s">
        <v>118</v>
      </c>
      <c r="I27" s="348" t="s">
        <v>96</v>
      </c>
      <c r="J27" s="334" t="s">
        <v>105</v>
      </c>
      <c r="K27" s="334" t="s">
        <v>116</v>
      </c>
    </row>
    <row r="28" spans="2:12" ht="17.25" thickBot="1" x14ac:dyDescent="0.35">
      <c r="B28" s="335"/>
      <c r="C28" s="337"/>
      <c r="D28" s="334" t="s">
        <v>97</v>
      </c>
      <c r="E28" s="338" t="s">
        <v>101</v>
      </c>
      <c r="F28" s="339" t="s">
        <v>104</v>
      </c>
      <c r="G28" s="335"/>
      <c r="H28" s="335"/>
      <c r="I28" s="349"/>
      <c r="J28" s="335"/>
      <c r="K28" s="335"/>
    </row>
    <row r="29" spans="2:12" ht="37.5" customHeight="1" thickBot="1" x14ac:dyDescent="0.35">
      <c r="B29" s="335"/>
      <c r="C29" s="337"/>
      <c r="D29" s="335"/>
      <c r="E29" s="335"/>
      <c r="F29" s="340"/>
      <c r="G29" s="335"/>
      <c r="H29" s="335"/>
      <c r="I29" s="47" t="s">
        <v>99</v>
      </c>
      <c r="J29" s="350"/>
      <c r="K29" s="350"/>
    </row>
    <row r="30" spans="2:12" x14ac:dyDescent="0.3">
      <c r="B30" s="325" t="s">
        <v>114</v>
      </c>
      <c r="C30" s="327">
        <v>4679754000</v>
      </c>
      <c r="D30" s="50">
        <v>4679754000</v>
      </c>
      <c r="E30" s="49">
        <v>0</v>
      </c>
      <c r="F30" s="51">
        <v>10.81</v>
      </c>
      <c r="G30" s="321">
        <f xml:space="preserve"> C30 + D31</f>
        <v>0</v>
      </c>
      <c r="H30" s="327">
        <v>583000000</v>
      </c>
      <c r="I30" s="329">
        <f xml:space="preserve"> G30 / H30</f>
        <v>0</v>
      </c>
      <c r="J30" s="323" t="s">
        <v>103</v>
      </c>
      <c r="K30" s="321">
        <f xml:space="preserve"> D30 / H30</f>
        <v>8.0270222984562611</v>
      </c>
    </row>
    <row r="31" spans="2:12" ht="17.25" thickBot="1" x14ac:dyDescent="0.35">
      <c r="B31" s="326"/>
      <c r="C31" s="328"/>
      <c r="D31" s="331">
        <f xml:space="preserve"> (D30 * (E30 - F30)) / F30</f>
        <v>-4679754000</v>
      </c>
      <c r="E31" s="332"/>
      <c r="F31" s="333"/>
      <c r="G31" s="326"/>
      <c r="H31" s="328"/>
      <c r="I31" s="330"/>
      <c r="J31" s="324"/>
      <c r="K31" s="32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9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2" t="s">
        <v>143</v>
      </c>
      <c r="B29" s="312"/>
      <c r="C29" s="312"/>
    </row>
    <row r="30" spans="1:11" x14ac:dyDescent="0.3">
      <c r="A30" s="1">
        <v>1</v>
      </c>
      <c r="B30" s="312" t="s">
        <v>144</v>
      </c>
      <c r="C30" s="1" t="s">
        <v>145</v>
      </c>
    </row>
    <row r="31" spans="1:11" x14ac:dyDescent="0.3">
      <c r="A31" s="1">
        <v>2</v>
      </c>
      <c r="B31" s="312"/>
      <c r="C31" s="1" t="s">
        <v>146</v>
      </c>
    </row>
    <row r="32" spans="1:11" x14ac:dyDescent="0.3">
      <c r="A32" s="1">
        <v>3</v>
      </c>
      <c r="B32" s="312"/>
      <c r="C32" s="1" t="s">
        <v>147</v>
      </c>
    </row>
    <row r="33" spans="1:3" x14ac:dyDescent="0.3">
      <c r="A33" s="1">
        <v>4</v>
      </c>
      <c r="B33" s="312"/>
      <c r="C33" s="1" t="s">
        <v>148</v>
      </c>
    </row>
    <row r="34" spans="1:3" x14ac:dyDescent="0.3">
      <c r="A34" s="1">
        <v>5</v>
      </c>
      <c r="B34" s="312" t="s">
        <v>152</v>
      </c>
      <c r="C34" s="1" t="s">
        <v>149</v>
      </c>
    </row>
    <row r="35" spans="1:3" x14ac:dyDescent="0.3">
      <c r="A35" s="1">
        <v>6</v>
      </c>
      <c r="B35" s="312"/>
      <c r="C35" s="1" t="s">
        <v>150</v>
      </c>
    </row>
    <row r="36" spans="1:3" x14ac:dyDescent="0.3">
      <c r="A36" s="1">
        <v>7</v>
      </c>
      <c r="B36" s="312"/>
      <c r="C36" s="1" t="s">
        <v>151</v>
      </c>
    </row>
    <row r="37" spans="1:3" x14ac:dyDescent="0.3">
      <c r="A37" s="1">
        <v>8</v>
      </c>
      <c r="B37" s="312" t="s">
        <v>153</v>
      </c>
      <c r="C37" s="1" t="s">
        <v>154</v>
      </c>
    </row>
    <row r="38" spans="1:3" x14ac:dyDescent="0.3">
      <c r="A38" s="1">
        <v>9</v>
      </c>
      <c r="B38" s="312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8" t="s">
        <v>66</v>
      </c>
      <c r="C2" s="318"/>
      <c r="E2" s="318" t="s">
        <v>67</v>
      </c>
      <c r="F2" s="318"/>
      <c r="H2" s="318" t="s">
        <v>68</v>
      </c>
      <c r="I2" s="318"/>
      <c r="K2" s="318" t="s">
        <v>69</v>
      </c>
      <c r="L2" s="318"/>
      <c r="N2" s="318" t="s">
        <v>70</v>
      </c>
      <c r="O2" s="31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8" customFormat="1" x14ac:dyDescent="0.3">
      <c r="A1" s="286" t="s">
        <v>221</v>
      </c>
      <c r="B1" s="278" t="s">
        <v>223</v>
      </c>
      <c r="C1" s="278" t="s">
        <v>222</v>
      </c>
      <c r="D1" s="278" t="s">
        <v>224</v>
      </c>
      <c r="E1" s="278" t="s">
        <v>225</v>
      </c>
      <c r="F1" s="278" t="s">
        <v>227</v>
      </c>
      <c r="G1" s="278" t="s">
        <v>228</v>
      </c>
      <c r="H1" s="278" t="s">
        <v>229</v>
      </c>
      <c r="I1" s="278" t="s">
        <v>230</v>
      </c>
      <c r="J1" s="278" t="s">
        <v>232</v>
      </c>
      <c r="K1" s="278" t="s">
        <v>233</v>
      </c>
    </row>
    <row r="2" spans="1:11" x14ac:dyDescent="0.3">
      <c r="A2" s="74" t="s">
        <v>12</v>
      </c>
      <c r="B2" s="284">
        <v>85000</v>
      </c>
      <c r="C2" s="287">
        <v>10000</v>
      </c>
      <c r="D2" s="287">
        <v>80000</v>
      </c>
      <c r="E2" s="287">
        <v>40000</v>
      </c>
      <c r="F2" s="3" t="s">
        <v>226</v>
      </c>
      <c r="G2" s="287">
        <v>40000</v>
      </c>
      <c r="H2" s="3" t="s">
        <v>231</v>
      </c>
      <c r="I2" s="3" t="s">
        <v>231</v>
      </c>
      <c r="J2" s="3">
        <v>80000</v>
      </c>
      <c r="K2">
        <v>3000</v>
      </c>
    </row>
    <row r="3" spans="1:11" x14ac:dyDescent="0.3">
      <c r="C3" s="285">
        <f xml:space="preserve"> B2 + C2</f>
        <v>95000</v>
      </c>
      <c r="D3" s="285">
        <f xml:space="preserve"> B2 + 80000</f>
        <v>165000</v>
      </c>
      <c r="E3" s="285">
        <f xml:space="preserve"> B2 + 40000</f>
        <v>125000</v>
      </c>
      <c r="G3" s="285">
        <f xml:space="preserve"> B2 + 40000</f>
        <v>125000</v>
      </c>
      <c r="J3" s="285">
        <f xml:space="preserve"> B2 + 80000</f>
        <v>165000</v>
      </c>
      <c r="K3" s="285">
        <f xml:space="preserve"> B2 + 3000</f>
        <v>88000</v>
      </c>
    </row>
    <row r="4" spans="1:11" x14ac:dyDescent="0.3">
      <c r="C4" s="285">
        <f xml:space="preserve"> C3 + 10000</f>
        <v>105000</v>
      </c>
      <c r="D4" s="285">
        <f xml:space="preserve"> D3 + 80000</f>
        <v>245000</v>
      </c>
      <c r="E4" s="285">
        <f xml:space="preserve"> E3 + 40000</f>
        <v>165000</v>
      </c>
      <c r="G4" s="285">
        <f xml:space="preserve"> G3 + 40000</f>
        <v>165000</v>
      </c>
      <c r="J4" s="285">
        <f xml:space="preserve"> J3 + 80000</f>
        <v>245000</v>
      </c>
      <c r="K4" s="285">
        <f xml:space="preserve"> K3 + 3000</f>
        <v>91000</v>
      </c>
    </row>
    <row r="5" spans="1:11" x14ac:dyDescent="0.3">
      <c r="C5" s="285">
        <f xml:space="preserve"> C4 + 10000</f>
        <v>115000</v>
      </c>
      <c r="K5" s="285">
        <f xml:space="preserve"> K4 + 3000</f>
        <v>94000</v>
      </c>
    </row>
    <row r="6" spans="1:11" x14ac:dyDescent="0.3">
      <c r="C6" s="285">
        <f t="shared" ref="C6:C12" si="0" xml:space="preserve"> C5 + 10000</f>
        <v>125000</v>
      </c>
      <c r="K6" s="285">
        <f t="shared" ref="K6:K20" si="1" xml:space="preserve"> K5 + 3000</f>
        <v>97000</v>
      </c>
    </row>
    <row r="7" spans="1:11" x14ac:dyDescent="0.3">
      <c r="C7" s="285">
        <f t="shared" si="0"/>
        <v>135000</v>
      </c>
      <c r="K7" s="285">
        <f t="shared" si="1"/>
        <v>100000</v>
      </c>
    </row>
    <row r="8" spans="1:11" x14ac:dyDescent="0.3">
      <c r="C8" s="285">
        <f t="shared" si="0"/>
        <v>145000</v>
      </c>
      <c r="K8" s="285">
        <f t="shared" si="1"/>
        <v>103000</v>
      </c>
    </row>
    <row r="9" spans="1:11" x14ac:dyDescent="0.3">
      <c r="C9" s="285">
        <f t="shared" si="0"/>
        <v>155000</v>
      </c>
      <c r="K9" s="285">
        <f t="shared" si="1"/>
        <v>106000</v>
      </c>
    </row>
    <row r="10" spans="1:11" x14ac:dyDescent="0.3">
      <c r="C10" s="285">
        <f t="shared" si="0"/>
        <v>165000</v>
      </c>
      <c r="K10" s="285">
        <f t="shared" si="1"/>
        <v>109000</v>
      </c>
    </row>
    <row r="11" spans="1:11" x14ac:dyDescent="0.3">
      <c r="C11" s="285">
        <f t="shared" si="0"/>
        <v>175000</v>
      </c>
      <c r="K11" s="285">
        <f t="shared" si="1"/>
        <v>112000</v>
      </c>
    </row>
    <row r="12" spans="1:11" x14ac:dyDescent="0.3">
      <c r="C12" s="285">
        <f t="shared" si="0"/>
        <v>185000</v>
      </c>
      <c r="K12" s="285">
        <f t="shared" si="1"/>
        <v>115000</v>
      </c>
    </row>
    <row r="13" spans="1:11" x14ac:dyDescent="0.3">
      <c r="C13" s="285">
        <f xml:space="preserve"> C12 + 10000</f>
        <v>195000</v>
      </c>
      <c r="K13" s="285">
        <f t="shared" si="1"/>
        <v>118000</v>
      </c>
    </row>
    <row r="14" spans="1:11" x14ac:dyDescent="0.3">
      <c r="C14" s="285">
        <f xml:space="preserve"> C13 + 10000</f>
        <v>205000</v>
      </c>
      <c r="K14" s="285">
        <f t="shared" si="1"/>
        <v>121000</v>
      </c>
    </row>
    <row r="15" spans="1:11" x14ac:dyDescent="0.3">
      <c r="K15" s="285">
        <f t="shared" si="1"/>
        <v>124000</v>
      </c>
    </row>
    <row r="16" spans="1:11" x14ac:dyDescent="0.3">
      <c r="K16" s="285">
        <f t="shared" si="1"/>
        <v>127000</v>
      </c>
    </row>
    <row r="17" spans="11:11" x14ac:dyDescent="0.3">
      <c r="K17" s="285">
        <f t="shared" si="1"/>
        <v>130000</v>
      </c>
    </row>
    <row r="18" spans="11:11" x14ac:dyDescent="0.3">
      <c r="K18" s="285">
        <f t="shared" si="1"/>
        <v>133000</v>
      </c>
    </row>
    <row r="19" spans="11:11" x14ac:dyDescent="0.3">
      <c r="K19" s="285">
        <f t="shared" si="1"/>
        <v>136000</v>
      </c>
    </row>
    <row r="20" spans="11:11" x14ac:dyDescent="0.3">
      <c r="K20" s="285">
        <f t="shared" si="1"/>
        <v>139000</v>
      </c>
    </row>
    <row r="21" spans="11:11" x14ac:dyDescent="0.3">
      <c r="K21" s="285">
        <f xml:space="preserve"> K20 + 3000</f>
        <v>142000</v>
      </c>
    </row>
    <row r="22" spans="11:11" x14ac:dyDescent="0.3">
      <c r="K22" s="285">
        <f xml:space="preserve"> K21 + 3000</f>
        <v>145000</v>
      </c>
    </row>
    <row r="23" spans="11:11" x14ac:dyDescent="0.3">
      <c r="K23" s="285">
        <f t="shared" ref="K23:K25" si="2" xml:space="preserve"> K22 + 3000</f>
        <v>148000</v>
      </c>
    </row>
    <row r="24" spans="11:11" x14ac:dyDescent="0.3">
      <c r="K24" s="285">
        <f t="shared" si="2"/>
        <v>151000</v>
      </c>
    </row>
    <row r="25" spans="11:11" x14ac:dyDescent="0.3">
      <c r="K25" s="285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2025-02-12T01:43:10Z</dcterms:modified>
</cp:coreProperties>
</file>