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A3F6AEB3-7157-4D37-B26A-51E980D3C6B4}" xr6:coauthVersionLast="36" xr6:coauthVersionMax="47" xr10:uidLastSave="{00000000-0000-0000-0000-000000000000}"/>
  <bookViews>
    <workbookView xWindow="0" yWindow="0" windowWidth="28800" windowHeight="12180" activeTab="2" xr2:uid="{00000000-000D-0000-FFFF-FFFF00000000}"/>
  </bookViews>
  <sheets>
    <sheet name="병원지출_현재" sheetId="6" r:id="rId1"/>
    <sheet name="병원지출_예상" sheetId="11" r:id="rId2"/>
    <sheet name="치료 포기 24시간 포기" sheetId="8" r:id="rId3"/>
    <sheet name="기타 " sheetId="10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1" l="1"/>
  <c r="E11" i="11"/>
  <c r="E10" i="11"/>
  <c r="E9" i="11"/>
  <c r="E8" i="11"/>
  <c r="J7" i="11"/>
  <c r="E7" i="11"/>
  <c r="J6" i="11"/>
  <c r="E6" i="11"/>
  <c r="J5" i="11"/>
  <c r="J11" i="11" s="1"/>
  <c r="I14" i="11" s="1"/>
  <c r="J14" i="11" s="1"/>
  <c r="F17" i="11" s="1"/>
  <c r="E5" i="11"/>
  <c r="J6" i="8"/>
  <c r="E8" i="8"/>
  <c r="E7" i="8"/>
  <c r="E6" i="8"/>
  <c r="J5" i="8"/>
  <c r="E5" i="8"/>
  <c r="E13" i="11" l="1"/>
  <c r="D14" i="11" s="1"/>
  <c r="E14" i="11" s="1"/>
  <c r="E17" i="11" s="1"/>
  <c r="G17" i="11" s="1"/>
  <c r="I17" i="11" s="1"/>
  <c r="J9" i="8"/>
  <c r="I10" i="8" s="1"/>
  <c r="J10" i="8" s="1"/>
  <c r="F13" i="8" s="1"/>
  <c r="E9" i="8"/>
  <c r="D10" i="8" s="1"/>
  <c r="E10" i="8" s="1"/>
  <c r="E13" i="8" s="1"/>
  <c r="G13" i="8" l="1"/>
  <c r="I13" i="8" s="1"/>
  <c r="E11" i="6" l="1"/>
  <c r="E10" i="6" l="1"/>
  <c r="E9" i="6"/>
  <c r="E8" i="6"/>
  <c r="E7" i="6"/>
  <c r="E6" i="6"/>
  <c r="E5" i="6"/>
  <c r="J6" i="6" l="1"/>
  <c r="J5" i="6"/>
  <c r="E12" i="6"/>
  <c r="D13" i="6" l="1"/>
  <c r="E13" i="6" s="1"/>
  <c r="E16" i="6" s="1"/>
  <c r="J11" i="6"/>
  <c r="I13" i="6" s="1"/>
  <c r="J13" i="6" s="1"/>
  <c r="F16" i="6" s="1"/>
  <c r="G16" i="6" l="1"/>
  <c r="I16" i="6" s="1"/>
</calcChain>
</file>

<file path=xl/sharedStrings.xml><?xml version="1.0" encoding="utf-8"?>
<sst xmlns="http://schemas.openxmlformats.org/spreadsheetml/2006/main" count="157" uniqueCount="86">
  <si>
    <t>임차료</t>
    <phoneticPr fontId="1" type="noConversion"/>
  </si>
  <si>
    <t>병원비</t>
    <phoneticPr fontId="1" type="noConversion"/>
  </si>
  <si>
    <t>기타</t>
    <phoneticPr fontId="1" type="noConversion"/>
  </si>
  <si>
    <t>교통비</t>
    <phoneticPr fontId="1" type="noConversion"/>
  </si>
  <si>
    <t>공과금</t>
    <phoneticPr fontId="1" type="noConversion"/>
  </si>
  <si>
    <t>바우처비</t>
    <phoneticPr fontId="1" type="noConversion"/>
  </si>
  <si>
    <t>소비</t>
    <phoneticPr fontId="1" type="noConversion"/>
  </si>
  <si>
    <t>장애인 연금</t>
    <phoneticPr fontId="1" type="noConversion"/>
  </si>
  <si>
    <t>수입</t>
    <phoneticPr fontId="1" type="noConversion"/>
  </si>
  <si>
    <t>식비 및 기타</t>
    <phoneticPr fontId="1" type="noConversion"/>
  </si>
  <si>
    <t>병원비환급금(3~5월에 나누어서 지급)</t>
    <phoneticPr fontId="1" type="noConversion"/>
  </si>
  <si>
    <t>항목</t>
    <phoneticPr fontId="1" type="noConversion"/>
  </si>
  <si>
    <t>연기준 횟수</t>
    <phoneticPr fontId="1" type="noConversion"/>
  </si>
  <si>
    <t>금액</t>
    <phoneticPr fontId="1" type="noConversion"/>
  </si>
  <si>
    <t>합산</t>
    <phoneticPr fontId="1" type="noConversion"/>
  </si>
  <si>
    <t>월 예상지출</t>
    <phoneticPr fontId="1" type="noConversion"/>
  </si>
  <si>
    <t>합계</t>
    <phoneticPr fontId="1" type="noConversion"/>
  </si>
  <si>
    <t>대근비</t>
    <phoneticPr fontId="1" type="noConversion"/>
  </si>
  <si>
    <t xml:space="preserve">인터넷 TV </t>
    <phoneticPr fontId="1" type="noConversion"/>
  </si>
  <si>
    <t>핸드폰비</t>
    <phoneticPr fontId="1" type="noConversion"/>
  </si>
  <si>
    <t>건강보험</t>
    <phoneticPr fontId="1" type="noConversion"/>
  </si>
  <si>
    <t>공과금 상세</t>
    <phoneticPr fontId="1" type="noConversion"/>
  </si>
  <si>
    <t>병원비환급금(3~5월)</t>
    <phoneticPr fontId="1" type="noConversion"/>
  </si>
  <si>
    <t>총소비금액</t>
    <phoneticPr fontId="1" type="noConversion"/>
  </si>
  <si>
    <t>총수입금액</t>
    <phoneticPr fontId="1" type="noConversion"/>
  </si>
  <si>
    <t>월평균금액</t>
    <phoneticPr fontId="1" type="noConversion"/>
  </si>
  <si>
    <t>변동금액</t>
    <phoneticPr fontId="1" type="noConversion"/>
  </si>
  <si>
    <t>실월금액</t>
    <phoneticPr fontId="1" type="noConversion"/>
  </si>
  <si>
    <t>병원</t>
    <phoneticPr fontId="1" type="noConversion"/>
  </si>
  <si>
    <t>금융</t>
    <phoneticPr fontId="1" type="noConversion"/>
  </si>
  <si>
    <t>교통</t>
    <phoneticPr fontId="1" type="noConversion"/>
  </si>
  <si>
    <t>하나은행</t>
    <phoneticPr fontId="1" type="noConversion"/>
  </si>
  <si>
    <t>통신</t>
    <phoneticPr fontId="1" type="noConversion"/>
  </si>
  <si>
    <t>알뜰폰 'SK</t>
    <phoneticPr fontId="1" type="noConversion"/>
  </si>
  <si>
    <t>https://www.socialservice.or.kr:444/</t>
    <phoneticPr fontId="1" type="noConversion"/>
  </si>
  <si>
    <t xml:space="preserve">전자바우처관리 </t>
    <phoneticPr fontId="1" type="noConversion"/>
  </si>
  <si>
    <t>여사님 급여 시간 관리</t>
    <phoneticPr fontId="1" type="noConversion"/>
  </si>
  <si>
    <t>장애인등급갱신 2년단위 65세까지 65세이후는 노인장기요양으로 전환해야 됨 (동사무소문의)</t>
    <phoneticPr fontId="1" type="noConversion"/>
  </si>
  <si>
    <t>사설구급차</t>
    <phoneticPr fontId="1" type="noConversion"/>
  </si>
  <si>
    <t>010-9605-0119</t>
    <phoneticPr fontId="1" type="noConversion"/>
  </si>
  <si>
    <t>010-5900-4182</t>
    <phoneticPr fontId="1" type="noConversion"/>
  </si>
  <si>
    <t>성남교통약자이동센터</t>
    <phoneticPr fontId="1" type="noConversion"/>
  </si>
  <si>
    <t>1577-1158</t>
    <phoneticPr fontId="1" type="noConversion"/>
  </si>
  <si>
    <t>집주인</t>
    <phoneticPr fontId="1" type="noConversion"/>
  </si>
  <si>
    <t>010-5314-3400</t>
    <phoneticPr fontId="1" type="noConversion"/>
  </si>
  <si>
    <t>010 7741 4182 107</t>
    <phoneticPr fontId="1" type="noConversion"/>
  </si>
  <si>
    <t>차병원개인간병 (믿음)</t>
    <phoneticPr fontId="1" type="noConversion"/>
  </si>
  <si>
    <t>031-924-2311</t>
    <phoneticPr fontId="1" type="noConversion"/>
  </si>
  <si>
    <t>성남 시청 장애인활동지원</t>
    <phoneticPr fontId="1" type="noConversion"/>
  </si>
  <si>
    <t>031-729-2884</t>
    <phoneticPr fontId="1" type="noConversion"/>
  </si>
  <si>
    <t>성심복지센터</t>
    <phoneticPr fontId="1" type="noConversion"/>
  </si>
  <si>
    <t>010-3360-3059</t>
    <phoneticPr fontId="1" type="noConversion"/>
  </si>
  <si>
    <t>신흥동 주민센터 장애인담당</t>
    <phoneticPr fontId="1" type="noConversion"/>
  </si>
  <si>
    <t>031-729-5186</t>
    <phoneticPr fontId="1" type="noConversion"/>
  </si>
  <si>
    <t>장애인등급관리(24년 8월)</t>
    <phoneticPr fontId="1" type="noConversion"/>
  </si>
  <si>
    <t>집주인관련(삼성부동산)</t>
    <phoneticPr fontId="1" type="noConversion"/>
  </si>
  <si>
    <t>010-9113-3668</t>
    <phoneticPr fontId="1" type="noConversion"/>
  </si>
  <si>
    <t xml:space="preserve">서옥희 여사님 </t>
    <phoneticPr fontId="1" type="noConversion"/>
  </si>
  <si>
    <t>010-5858-6734</t>
    <phoneticPr fontId="1" type="noConversion"/>
  </si>
  <si>
    <t>가정간호(차병원)</t>
    <phoneticPr fontId="1" type="noConversion"/>
  </si>
  <si>
    <t>031-780-5691</t>
    <phoneticPr fontId="1" type="noConversion"/>
  </si>
  <si>
    <t>가정간호(담당 간호사)</t>
    <phoneticPr fontId="1" type="noConversion"/>
  </si>
  <si>
    <t>010-2860-5691</t>
    <phoneticPr fontId="1" type="noConversion"/>
  </si>
  <si>
    <t>lG U+ 인터넷 TV</t>
    <phoneticPr fontId="1" type="noConversion"/>
  </si>
  <si>
    <t>신청</t>
    <phoneticPr fontId="1" type="noConversion"/>
  </si>
  <si>
    <t>인증서,통장,신분증,도장</t>
    <phoneticPr fontId="1" type="noConversion"/>
  </si>
  <si>
    <t>건강보험공단</t>
    <phoneticPr fontId="1" type="noConversion"/>
  </si>
  <si>
    <t>https://www.nhis.or.kr/nhis/index.do</t>
  </si>
  <si>
    <t>환급금신청시활용</t>
    <phoneticPr fontId="1" type="noConversion"/>
  </si>
  <si>
    <t>현재 지출 내역</t>
    <phoneticPr fontId="1" type="noConversion"/>
  </si>
  <si>
    <t>변동</t>
    <phoneticPr fontId="1" type="noConversion"/>
  </si>
  <si>
    <t>고정</t>
    <phoneticPr fontId="1" type="noConversion"/>
  </si>
  <si>
    <t>예상 지출 내역</t>
    <phoneticPr fontId="1" type="noConversion"/>
  </si>
  <si>
    <t>합계</t>
    <phoneticPr fontId="1" type="noConversion"/>
  </si>
  <si>
    <t>기초생활 의료수급권자</t>
    <phoneticPr fontId="1" type="noConversion"/>
  </si>
  <si>
    <t>가정방문간호사</t>
    <phoneticPr fontId="1" type="noConversion"/>
  </si>
  <si>
    <t xml:space="preserve">현재 여사님 바우처 계약하고 있는 센터 </t>
    <phoneticPr fontId="1" type="noConversion"/>
  </si>
  <si>
    <t>예치금 계좌 우리은행 315-25-0007-690 (차의과학대학) 이체후 문자로 입금자명, 금액, 입금날짜, 환자명 보내기</t>
    <phoneticPr fontId="1" type="noConversion"/>
  </si>
  <si>
    <t>BARAQUE / *solocher83*</t>
    <phoneticPr fontId="1" type="noConversion"/>
  </si>
  <si>
    <t>인증서 : *solocher83*</t>
    <phoneticPr fontId="1" type="noConversion"/>
  </si>
  <si>
    <t>기초생활수급</t>
    <phoneticPr fontId="1" type="noConversion"/>
  </si>
  <si>
    <t>sbg613 / !solocher83!</t>
    <phoneticPr fontId="1" type="noConversion"/>
  </si>
  <si>
    <t>등록되어있는 번호 전환해야 됨</t>
    <phoneticPr fontId="1" type="noConversion"/>
  </si>
  <si>
    <t>설/추석 사람이 없음</t>
    <phoneticPr fontId="1" type="noConversion"/>
  </si>
  <si>
    <t>주말 사람이 없음</t>
    <phoneticPr fontId="1" type="noConversion"/>
  </si>
  <si>
    <t>전기세+가스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</si>
</sst>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₩&quot;#,##0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0" fontId="2" fillId="2" borderId="1" xfId="0" applyFont="1" applyFill="1" applyBorder="1">
      <alignment vertical="center"/>
    </xf>
    <xf numFmtId="0" fontId="0" fillId="4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0" fontId="0" fillId="0" borderId="0" xfId="0" applyAlignment="1">
      <alignment horizontal="center" vertical="center"/>
    </xf>
    <xf numFmtId="176" fontId="0" fillId="2" borderId="2" xfId="0" applyNumberFormat="1" applyFill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quotePrefix="1" applyNumberFormat="1" applyFill="1" applyBorder="1" applyAlignment="1">
      <alignment horizontal="left" vertical="top"/>
    </xf>
    <xf numFmtId="0" fontId="4" fillId="0" borderId="1" xfId="1" applyBorder="1" applyAlignment="1">
      <alignment horizontal="left" vertical="top"/>
    </xf>
    <xf numFmtId="0" fontId="0" fillId="0" borderId="1" xfId="0" applyFont="1" applyBorder="1">
      <alignment vertical="center"/>
    </xf>
    <xf numFmtId="0" fontId="5" fillId="0" borderId="0" xfId="0" applyFont="1">
      <alignment vertical="center"/>
    </xf>
    <xf numFmtId="0" fontId="0" fillId="5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2" fillId="7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>
      <alignment vertical="center"/>
    </xf>
    <xf numFmtId="176" fontId="2" fillId="2" borderId="2" xfId="0" applyNumberFormat="1" applyFont="1" applyFill="1" applyBorder="1">
      <alignment vertical="center"/>
    </xf>
    <xf numFmtId="0" fontId="0" fillId="0" borderId="1" xfId="0" applyBorder="1" applyAlignment="1">
      <alignment horizontal="left" vertical="top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left" vertical="center"/>
    </xf>
    <xf numFmtId="0" fontId="2" fillId="7" borderId="7" xfId="0" applyFont="1" applyFill="1" applyBorder="1" applyAlignment="1">
      <alignment horizontal="lef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ocialservice.or.kr:444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socialservice.or.kr:44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22"/>
  <sheetViews>
    <sheetView workbookViewId="0">
      <selection activeCell="J19" sqref="J19"/>
    </sheetView>
  </sheetViews>
  <sheetFormatPr defaultRowHeight="16.5" x14ac:dyDescent="0.3"/>
  <cols>
    <col min="2" max="2" width="20" customWidth="1"/>
    <col min="3" max="3" width="14" customWidth="1"/>
    <col min="4" max="4" width="29.625" customWidth="1"/>
    <col min="5" max="5" width="19.125" customWidth="1"/>
    <col min="6" max="6" width="11.25" bestFit="1" customWidth="1"/>
    <col min="7" max="7" width="25" customWidth="1"/>
    <col min="8" max="8" width="11.875" bestFit="1" customWidth="1"/>
    <col min="9" max="9" width="16.25" customWidth="1"/>
    <col min="10" max="10" width="16.75" customWidth="1"/>
  </cols>
  <sheetData>
    <row r="2" spans="1:10" x14ac:dyDescent="0.3">
      <c r="A2" s="23" t="s">
        <v>71</v>
      </c>
      <c r="B2" s="37" t="s">
        <v>69</v>
      </c>
      <c r="C2" s="38"/>
      <c r="D2" s="38"/>
      <c r="E2" s="38"/>
      <c r="F2" s="38"/>
      <c r="G2" s="38"/>
      <c r="H2" s="38"/>
      <c r="I2" s="38"/>
      <c r="J2" s="39"/>
    </row>
    <row r="3" spans="1:10" x14ac:dyDescent="0.3">
      <c r="A3" s="24" t="s">
        <v>70</v>
      </c>
      <c r="B3" s="36" t="s">
        <v>6</v>
      </c>
      <c r="C3" s="36"/>
      <c r="D3" s="36"/>
      <c r="E3" s="36"/>
      <c r="F3" s="10"/>
      <c r="G3" s="36" t="s">
        <v>8</v>
      </c>
      <c r="H3" s="36"/>
      <c r="I3" s="36"/>
      <c r="J3" s="36"/>
    </row>
    <row r="4" spans="1:10" x14ac:dyDescent="0.3">
      <c r="A4" s="25" t="s">
        <v>73</v>
      </c>
      <c r="B4" s="29" t="s">
        <v>11</v>
      </c>
      <c r="C4" s="29" t="s">
        <v>12</v>
      </c>
      <c r="D4" s="29" t="s">
        <v>13</v>
      </c>
      <c r="E4" s="29" t="s">
        <v>14</v>
      </c>
      <c r="F4" s="10"/>
      <c r="G4" s="29" t="s">
        <v>11</v>
      </c>
      <c r="H4" s="29" t="s">
        <v>12</v>
      </c>
      <c r="I4" s="29" t="s">
        <v>13</v>
      </c>
      <c r="J4" s="29" t="s">
        <v>14</v>
      </c>
    </row>
    <row r="5" spans="1:10" x14ac:dyDescent="0.3">
      <c r="B5" s="3" t="s">
        <v>5</v>
      </c>
      <c r="C5" s="26">
        <v>12</v>
      </c>
      <c r="D5" s="4">
        <v>177700</v>
      </c>
      <c r="E5" s="4">
        <f t="shared" ref="E5:E11" si="0" xml:space="preserve"> C5 * D5</f>
        <v>2132400</v>
      </c>
      <c r="G5" s="3" t="s">
        <v>7</v>
      </c>
      <c r="H5" s="26">
        <v>12</v>
      </c>
      <c r="I5" s="4">
        <v>320000</v>
      </c>
      <c r="J5" s="4">
        <f xml:space="preserve"> H5 * I5</f>
        <v>3840000</v>
      </c>
    </row>
    <row r="6" spans="1:10" x14ac:dyDescent="0.3">
      <c r="B6" s="3" t="s">
        <v>3</v>
      </c>
      <c r="C6" s="26">
        <v>36</v>
      </c>
      <c r="D6" s="4">
        <v>150000</v>
      </c>
      <c r="E6" s="4">
        <f t="shared" si="0"/>
        <v>5400000</v>
      </c>
      <c r="G6" s="6" t="s">
        <v>10</v>
      </c>
      <c r="H6" s="27">
        <v>1</v>
      </c>
      <c r="I6" s="7">
        <v>2000000</v>
      </c>
      <c r="J6" s="7">
        <f xml:space="preserve"> H6 * I6</f>
        <v>2000000</v>
      </c>
    </row>
    <row r="7" spans="1:10" x14ac:dyDescent="0.3">
      <c r="B7" s="6" t="s">
        <v>9</v>
      </c>
      <c r="C7" s="27">
        <v>52</v>
      </c>
      <c r="D7" s="7">
        <v>120000</v>
      </c>
      <c r="E7" s="7">
        <f t="shared" si="0"/>
        <v>6240000</v>
      </c>
      <c r="G7" s="1"/>
      <c r="H7" s="16"/>
      <c r="I7" s="2"/>
      <c r="J7" s="2"/>
    </row>
    <row r="8" spans="1:10" x14ac:dyDescent="0.3">
      <c r="B8" s="6" t="s">
        <v>1</v>
      </c>
      <c r="C8" s="27">
        <v>18</v>
      </c>
      <c r="D8" s="7">
        <v>400000</v>
      </c>
      <c r="E8" s="7">
        <f t="shared" si="0"/>
        <v>7200000</v>
      </c>
      <c r="G8" s="1"/>
      <c r="H8" s="16"/>
      <c r="I8" s="2"/>
      <c r="J8" s="2"/>
    </row>
    <row r="9" spans="1:10" x14ac:dyDescent="0.3">
      <c r="B9" s="3" t="s">
        <v>0</v>
      </c>
      <c r="C9" s="26">
        <v>12</v>
      </c>
      <c r="D9" s="4">
        <v>364000</v>
      </c>
      <c r="E9" s="4">
        <f t="shared" si="0"/>
        <v>4368000</v>
      </c>
      <c r="G9" s="1"/>
      <c r="H9" s="16"/>
      <c r="I9" s="2"/>
      <c r="J9" s="2"/>
    </row>
    <row r="10" spans="1:10" x14ac:dyDescent="0.3">
      <c r="B10" s="3" t="s">
        <v>4</v>
      </c>
      <c r="C10" s="26">
        <v>12</v>
      </c>
      <c r="D10" s="4">
        <v>278000</v>
      </c>
      <c r="E10" s="4">
        <f t="shared" si="0"/>
        <v>3336000</v>
      </c>
      <c r="G10" s="1"/>
      <c r="H10" s="16"/>
      <c r="I10" s="2"/>
      <c r="J10" s="1"/>
    </row>
    <row r="11" spans="1:10" x14ac:dyDescent="0.3">
      <c r="B11" s="3" t="s">
        <v>75</v>
      </c>
      <c r="C11" s="26">
        <v>52</v>
      </c>
      <c r="D11" s="4">
        <v>20000</v>
      </c>
      <c r="E11" s="11">
        <f t="shared" si="0"/>
        <v>1040000</v>
      </c>
      <c r="G11" s="1"/>
      <c r="H11" s="16"/>
      <c r="I11" s="1"/>
      <c r="J11" s="2">
        <f>SUM(J5:J9)</f>
        <v>5840000</v>
      </c>
    </row>
    <row r="12" spans="1:10" x14ac:dyDescent="0.3">
      <c r="B12" s="1"/>
      <c r="C12" s="16"/>
      <c r="D12" s="2"/>
      <c r="E12" s="2">
        <f>SUM(E5:E11)</f>
        <v>29716400</v>
      </c>
      <c r="G12" s="1"/>
      <c r="H12" s="16"/>
      <c r="I12" s="1"/>
      <c r="J12" s="1"/>
    </row>
    <row r="13" spans="1:10" x14ac:dyDescent="0.3">
      <c r="B13" s="14" t="s">
        <v>73</v>
      </c>
      <c r="C13" s="28">
        <v>12</v>
      </c>
      <c r="D13" s="9">
        <f xml:space="preserve"> E12</f>
        <v>29716400</v>
      </c>
      <c r="E13" s="9">
        <f xml:space="preserve"> D13 / C13</f>
        <v>2476366.6666666665</v>
      </c>
      <c r="G13" s="14" t="s">
        <v>73</v>
      </c>
      <c r="H13" s="28">
        <v>12</v>
      </c>
      <c r="I13" s="9">
        <f xml:space="preserve"> J11</f>
        <v>5840000</v>
      </c>
      <c r="J13" s="8">
        <f xml:space="preserve"> I13 / H13</f>
        <v>486666.66666666669</v>
      </c>
    </row>
    <row r="15" spans="1:10" x14ac:dyDescent="0.3">
      <c r="D15" s="40" t="s">
        <v>15</v>
      </c>
      <c r="E15" s="14" t="s">
        <v>23</v>
      </c>
      <c r="F15" s="14" t="s">
        <v>24</v>
      </c>
      <c r="G15" s="14" t="s">
        <v>25</v>
      </c>
      <c r="H15" s="14" t="s">
        <v>26</v>
      </c>
      <c r="I15" s="14" t="s">
        <v>27</v>
      </c>
    </row>
    <row r="16" spans="1:10" x14ac:dyDescent="0.3">
      <c r="D16" s="41"/>
      <c r="E16" s="15">
        <f xml:space="preserve"> E13</f>
        <v>2476366.6666666665</v>
      </c>
      <c r="F16" s="15">
        <f xml:space="preserve"> J13</f>
        <v>486666.66666666669</v>
      </c>
      <c r="G16" s="15">
        <f xml:space="preserve"> E16 - F16</f>
        <v>1989699.9999999998</v>
      </c>
      <c r="H16" s="15">
        <v>200000</v>
      </c>
      <c r="I16" s="15">
        <f>G16+H16</f>
        <v>2189700</v>
      </c>
    </row>
    <row r="18" spans="2:5" x14ac:dyDescent="0.3">
      <c r="B18" s="42" t="s">
        <v>21</v>
      </c>
      <c r="C18" s="30" t="s">
        <v>85</v>
      </c>
      <c r="D18" s="2">
        <v>130000</v>
      </c>
      <c r="E18" s="17"/>
    </row>
    <row r="19" spans="2:5" x14ac:dyDescent="0.3">
      <c r="B19" s="42"/>
      <c r="C19" s="30" t="s">
        <v>18</v>
      </c>
      <c r="D19" s="2">
        <v>37000</v>
      </c>
      <c r="E19" s="17"/>
    </row>
    <row r="20" spans="2:5" x14ac:dyDescent="0.3">
      <c r="B20" s="42"/>
      <c r="C20" s="30" t="s">
        <v>19</v>
      </c>
      <c r="D20" s="2">
        <v>11000</v>
      </c>
      <c r="E20" s="17"/>
    </row>
    <row r="21" spans="2:5" x14ac:dyDescent="0.3">
      <c r="B21" s="42"/>
      <c r="C21" s="30" t="s">
        <v>20</v>
      </c>
      <c r="D21" s="2">
        <v>100000</v>
      </c>
      <c r="E21" s="17"/>
    </row>
    <row r="22" spans="2:5" s="22" customFormat="1" x14ac:dyDescent="0.3"/>
  </sheetData>
  <mergeCells count="5">
    <mergeCell ref="B3:E3"/>
    <mergeCell ref="G3:J3"/>
    <mergeCell ref="B2:J2"/>
    <mergeCell ref="D15:D16"/>
    <mergeCell ref="B18:B2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A887-76C8-4840-8297-50BC203250AA}">
  <dimension ref="A2:K24"/>
  <sheetViews>
    <sheetView topLeftCell="A7" workbookViewId="0">
      <selection activeCell="D11" sqref="D11"/>
    </sheetView>
  </sheetViews>
  <sheetFormatPr defaultRowHeight="16.5" x14ac:dyDescent="0.3"/>
  <cols>
    <col min="2" max="2" width="15.125" bestFit="1" customWidth="1"/>
    <col min="3" max="4" width="11.875" bestFit="1" customWidth="1"/>
    <col min="5" max="5" width="13.625" bestFit="1" customWidth="1"/>
    <col min="6" max="6" width="12.375" bestFit="1" customWidth="1"/>
    <col min="7" max="7" width="22.25" bestFit="1" customWidth="1"/>
    <col min="8" max="8" width="11.875" bestFit="1" customWidth="1"/>
    <col min="9" max="9" width="12.375" bestFit="1" customWidth="1"/>
    <col min="10" max="10" width="13.625" bestFit="1" customWidth="1"/>
  </cols>
  <sheetData>
    <row r="2" spans="1:11" x14ac:dyDescent="0.3">
      <c r="A2" s="23" t="s">
        <v>71</v>
      </c>
      <c r="B2" s="37" t="s">
        <v>72</v>
      </c>
      <c r="C2" s="38"/>
      <c r="D2" s="38"/>
      <c r="E2" s="38"/>
      <c r="F2" s="38"/>
      <c r="G2" s="38"/>
      <c r="H2" s="38"/>
      <c r="I2" s="38"/>
      <c r="J2" s="39"/>
    </row>
    <row r="3" spans="1:11" x14ac:dyDescent="0.3">
      <c r="A3" s="24" t="s">
        <v>70</v>
      </c>
      <c r="B3" s="36" t="s">
        <v>6</v>
      </c>
      <c r="C3" s="36"/>
      <c r="D3" s="36"/>
      <c r="E3" s="36"/>
      <c r="G3" s="36" t="s">
        <v>8</v>
      </c>
      <c r="H3" s="36"/>
      <c r="I3" s="36"/>
      <c r="J3" s="36"/>
    </row>
    <row r="4" spans="1:11" x14ac:dyDescent="0.3">
      <c r="A4" s="25" t="s">
        <v>73</v>
      </c>
      <c r="B4" s="29" t="s">
        <v>11</v>
      </c>
      <c r="C4" s="29" t="s">
        <v>12</v>
      </c>
      <c r="D4" s="29" t="s">
        <v>13</v>
      </c>
      <c r="E4" s="29" t="s">
        <v>14</v>
      </c>
      <c r="G4" s="29" t="s">
        <v>11</v>
      </c>
      <c r="H4" s="29" t="s">
        <v>12</v>
      </c>
      <c r="I4" s="29" t="s">
        <v>13</v>
      </c>
      <c r="J4" s="29" t="s">
        <v>14</v>
      </c>
    </row>
    <row r="5" spans="1:11" x14ac:dyDescent="0.3">
      <c r="B5" s="3" t="s">
        <v>5</v>
      </c>
      <c r="C5" s="26">
        <v>12</v>
      </c>
      <c r="D5" s="4">
        <v>177700</v>
      </c>
      <c r="E5" s="4">
        <f t="shared" ref="E5:E12" si="0" xml:space="preserve"> C5 * D5</f>
        <v>2132400</v>
      </c>
      <c r="G5" s="3" t="s">
        <v>7</v>
      </c>
      <c r="H5" s="26">
        <v>12</v>
      </c>
      <c r="I5" s="4">
        <v>320000</v>
      </c>
      <c r="J5" s="4">
        <f xml:space="preserve"> H5 * I5</f>
        <v>3840000</v>
      </c>
    </row>
    <row r="6" spans="1:11" x14ac:dyDescent="0.3">
      <c r="B6" s="3" t="s">
        <v>3</v>
      </c>
      <c r="C6" s="26">
        <v>36</v>
      </c>
      <c r="D6" s="4">
        <v>150000</v>
      </c>
      <c r="E6" s="4">
        <f t="shared" si="0"/>
        <v>5400000</v>
      </c>
      <c r="G6" s="6" t="s">
        <v>22</v>
      </c>
      <c r="H6" s="27">
        <v>1</v>
      </c>
      <c r="I6" s="7">
        <v>2000000</v>
      </c>
      <c r="J6" s="7">
        <f xml:space="preserve"> H6 * I6</f>
        <v>2000000</v>
      </c>
    </row>
    <row r="7" spans="1:11" x14ac:dyDescent="0.3">
      <c r="B7" s="6" t="s">
        <v>9</v>
      </c>
      <c r="C7" s="27">
        <v>52</v>
      </c>
      <c r="D7" s="7">
        <v>120000</v>
      </c>
      <c r="E7" s="7">
        <f t="shared" si="0"/>
        <v>6240000</v>
      </c>
      <c r="G7" s="5" t="s">
        <v>74</v>
      </c>
      <c r="H7" s="32">
        <v>12</v>
      </c>
      <c r="I7" s="33">
        <v>910000</v>
      </c>
      <c r="J7" s="33">
        <f xml:space="preserve"> H7 * I7</f>
        <v>10920000</v>
      </c>
      <c r="K7" s="17" t="s">
        <v>64</v>
      </c>
    </row>
    <row r="8" spans="1:11" x14ac:dyDescent="0.3">
      <c r="B8" s="6" t="s">
        <v>1</v>
      </c>
      <c r="C8" s="27">
        <v>18</v>
      </c>
      <c r="D8" s="7">
        <v>400000</v>
      </c>
      <c r="E8" s="7">
        <f t="shared" si="0"/>
        <v>7200000</v>
      </c>
      <c r="G8" s="1"/>
      <c r="H8" s="16"/>
      <c r="I8" s="2"/>
      <c r="J8" s="2"/>
    </row>
    <row r="9" spans="1:11" x14ac:dyDescent="0.3">
      <c r="B9" s="3" t="s">
        <v>0</v>
      </c>
      <c r="C9" s="26">
        <v>12</v>
      </c>
      <c r="D9" s="4">
        <v>364000</v>
      </c>
      <c r="E9" s="4">
        <f t="shared" si="0"/>
        <v>4368000</v>
      </c>
      <c r="F9" s="17"/>
      <c r="G9" s="1"/>
      <c r="H9" s="16"/>
      <c r="I9" s="2"/>
      <c r="J9" s="2"/>
    </row>
    <row r="10" spans="1:11" x14ac:dyDescent="0.3">
      <c r="B10" s="3" t="s">
        <v>4</v>
      </c>
      <c r="C10" s="26">
        <v>12</v>
      </c>
      <c r="D10" s="4">
        <v>178000</v>
      </c>
      <c r="E10" s="4">
        <f t="shared" si="0"/>
        <v>2136000</v>
      </c>
      <c r="F10" s="17"/>
      <c r="G10" s="1"/>
      <c r="H10" s="16"/>
      <c r="I10" s="2"/>
      <c r="J10" s="1"/>
    </row>
    <row r="11" spans="1:11" x14ac:dyDescent="0.3">
      <c r="B11" s="5" t="s">
        <v>17</v>
      </c>
      <c r="C11" s="32">
        <v>52</v>
      </c>
      <c r="D11" s="33">
        <v>200000</v>
      </c>
      <c r="E11" s="34">
        <f t="shared" si="0"/>
        <v>10400000</v>
      </c>
      <c r="G11" s="1"/>
      <c r="H11" s="16"/>
      <c r="I11" s="1"/>
      <c r="J11" s="2">
        <f>SUM(J5:J9)</f>
        <v>16760000</v>
      </c>
    </row>
    <row r="12" spans="1:11" x14ac:dyDescent="0.3">
      <c r="B12" s="3" t="s">
        <v>75</v>
      </c>
      <c r="C12" s="26">
        <v>52</v>
      </c>
      <c r="D12" s="4">
        <v>20000</v>
      </c>
      <c r="E12" s="4">
        <f t="shared" si="0"/>
        <v>1040000</v>
      </c>
      <c r="G12" s="1"/>
      <c r="H12" s="16"/>
      <c r="I12" s="1"/>
      <c r="J12" s="2"/>
    </row>
    <row r="13" spans="1:11" x14ac:dyDescent="0.3">
      <c r="B13" s="1"/>
      <c r="C13" s="16"/>
      <c r="D13" s="2"/>
      <c r="E13" s="2">
        <f>SUM(E5:E12)</f>
        <v>38916400</v>
      </c>
      <c r="G13" s="1"/>
      <c r="H13" s="16"/>
      <c r="I13" s="1"/>
      <c r="J13" s="1"/>
    </row>
    <row r="14" spans="1:11" x14ac:dyDescent="0.3">
      <c r="B14" s="14" t="s">
        <v>73</v>
      </c>
      <c r="C14" s="28">
        <v>12</v>
      </c>
      <c r="D14" s="9">
        <f xml:space="preserve"> E13</f>
        <v>38916400</v>
      </c>
      <c r="E14" s="9">
        <f xml:space="preserve"> D14 / C14</f>
        <v>3243033.3333333335</v>
      </c>
      <c r="G14" s="14" t="s">
        <v>73</v>
      </c>
      <c r="H14" s="28">
        <v>12</v>
      </c>
      <c r="I14" s="9">
        <f xml:space="preserve"> J11</f>
        <v>16760000</v>
      </c>
      <c r="J14" s="8">
        <f xml:space="preserve"> I14 / H14</f>
        <v>1396666.6666666667</v>
      </c>
    </row>
    <row r="15" spans="1:11" x14ac:dyDescent="0.3">
      <c r="B15" s="12"/>
      <c r="C15" s="12"/>
      <c r="D15" s="13"/>
      <c r="E15" s="13"/>
      <c r="G15" s="12"/>
      <c r="H15" s="12"/>
      <c r="I15" s="13"/>
      <c r="J15" s="12"/>
    </row>
    <row r="16" spans="1:11" x14ac:dyDescent="0.3">
      <c r="D16" s="40" t="s">
        <v>15</v>
      </c>
      <c r="E16" s="14" t="s">
        <v>23</v>
      </c>
      <c r="F16" s="14" t="s">
        <v>24</v>
      </c>
      <c r="G16" s="14" t="s">
        <v>25</v>
      </c>
      <c r="H16" s="14" t="s">
        <v>26</v>
      </c>
      <c r="I16" s="14" t="s">
        <v>27</v>
      </c>
    </row>
    <row r="17" spans="2:9" x14ac:dyDescent="0.3">
      <c r="D17" s="41"/>
      <c r="E17" s="15">
        <f xml:space="preserve"> E14</f>
        <v>3243033.3333333335</v>
      </c>
      <c r="F17" s="15">
        <f xml:space="preserve"> J14</f>
        <v>1396666.6666666667</v>
      </c>
      <c r="G17" s="15">
        <f xml:space="preserve"> E17 - F17</f>
        <v>1846366.6666666667</v>
      </c>
      <c r="H17" s="15">
        <v>200000</v>
      </c>
      <c r="I17" s="15">
        <f>G17+H17</f>
        <v>2046366.6666666667</v>
      </c>
    </row>
    <row r="19" spans="2:9" x14ac:dyDescent="0.3">
      <c r="B19" s="42" t="s">
        <v>21</v>
      </c>
      <c r="C19" s="30" t="s">
        <v>85</v>
      </c>
      <c r="D19" s="2">
        <v>130000</v>
      </c>
      <c r="E19" s="17"/>
    </row>
    <row r="20" spans="2:9" x14ac:dyDescent="0.3">
      <c r="B20" s="42"/>
      <c r="C20" s="30" t="s">
        <v>18</v>
      </c>
      <c r="D20" s="2">
        <v>37000</v>
      </c>
      <c r="E20" s="17"/>
    </row>
    <row r="21" spans="2:9" x14ac:dyDescent="0.3">
      <c r="B21" s="42"/>
      <c r="C21" s="30" t="s">
        <v>19</v>
      </c>
      <c r="D21" s="2">
        <v>11000</v>
      </c>
      <c r="E21" s="17"/>
    </row>
    <row r="22" spans="2:9" s="22" customFormat="1" x14ac:dyDescent="0.3"/>
    <row r="24" spans="2:9" x14ac:dyDescent="0.3">
      <c r="B24" s="21" t="s">
        <v>83</v>
      </c>
    </row>
  </sheetData>
  <mergeCells count="5">
    <mergeCell ref="B19:B21"/>
    <mergeCell ref="D16:D17"/>
    <mergeCell ref="B2:J2"/>
    <mergeCell ref="B3:E3"/>
    <mergeCell ref="G3:J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6ECB1-36A0-438C-A5BA-90FF68A817BA}">
  <dimension ref="A2:J24"/>
  <sheetViews>
    <sheetView tabSelected="1" workbookViewId="0">
      <selection activeCell="F15" sqref="F15"/>
    </sheetView>
  </sheetViews>
  <sheetFormatPr defaultRowHeight="16.5" x14ac:dyDescent="0.3"/>
  <cols>
    <col min="2" max="2" width="20" customWidth="1"/>
    <col min="3" max="3" width="14" customWidth="1"/>
    <col min="4" max="4" width="29.625" customWidth="1"/>
    <col min="5" max="5" width="19.125" customWidth="1"/>
    <col min="6" max="6" width="14.5" bestFit="1" customWidth="1"/>
    <col min="7" max="7" width="25" customWidth="1"/>
    <col min="8" max="8" width="11.875" bestFit="1" customWidth="1"/>
    <col min="9" max="9" width="16.25" customWidth="1"/>
    <col min="10" max="10" width="16.75" customWidth="1"/>
  </cols>
  <sheetData>
    <row r="2" spans="1:10" x14ac:dyDescent="0.3">
      <c r="A2" s="23" t="s">
        <v>71</v>
      </c>
      <c r="B2" s="37" t="s">
        <v>69</v>
      </c>
      <c r="C2" s="38"/>
      <c r="D2" s="38"/>
      <c r="E2" s="38"/>
      <c r="F2" s="38"/>
      <c r="G2" s="38"/>
      <c r="H2" s="38"/>
      <c r="I2" s="38"/>
      <c r="J2" s="39"/>
    </row>
    <row r="3" spans="1:10" x14ac:dyDescent="0.3">
      <c r="A3" s="24" t="s">
        <v>70</v>
      </c>
      <c r="B3" s="36" t="s">
        <v>6</v>
      </c>
      <c r="C3" s="36"/>
      <c r="D3" s="36"/>
      <c r="E3" s="36"/>
      <c r="F3" s="10"/>
      <c r="G3" s="36" t="s">
        <v>8</v>
      </c>
      <c r="H3" s="36"/>
      <c r="I3" s="36"/>
      <c r="J3" s="36"/>
    </row>
    <row r="4" spans="1:10" x14ac:dyDescent="0.3">
      <c r="A4" s="25" t="s">
        <v>16</v>
      </c>
      <c r="B4" s="29" t="s">
        <v>11</v>
      </c>
      <c r="C4" s="29" t="s">
        <v>12</v>
      </c>
      <c r="D4" s="29" t="s">
        <v>13</v>
      </c>
      <c r="E4" s="29" t="s">
        <v>14</v>
      </c>
      <c r="F4" s="10"/>
      <c r="G4" s="29" t="s">
        <v>11</v>
      </c>
      <c r="H4" s="29" t="s">
        <v>12</v>
      </c>
      <c r="I4" s="29" t="s">
        <v>13</v>
      </c>
      <c r="J4" s="29" t="s">
        <v>14</v>
      </c>
    </row>
    <row r="5" spans="1:10" x14ac:dyDescent="0.3">
      <c r="B5" s="3" t="s">
        <v>5</v>
      </c>
      <c r="C5" s="26">
        <v>12</v>
      </c>
      <c r="D5" s="3">
        <v>177700</v>
      </c>
      <c r="E5" s="4">
        <f t="shared" ref="E5:E8" si="0" xml:space="preserve"> C5 * D5</f>
        <v>2132400</v>
      </c>
      <c r="G5" s="3" t="s">
        <v>7</v>
      </c>
      <c r="H5" s="26">
        <v>12</v>
      </c>
      <c r="I5" s="4">
        <v>320000</v>
      </c>
      <c r="J5" s="4">
        <f xml:space="preserve"> H5 * I5</f>
        <v>3840000</v>
      </c>
    </row>
    <row r="6" spans="1:10" x14ac:dyDescent="0.3">
      <c r="B6" s="6" t="s">
        <v>9</v>
      </c>
      <c r="C6" s="27">
        <v>52</v>
      </c>
      <c r="D6" s="7">
        <v>120000</v>
      </c>
      <c r="E6" s="7">
        <f t="shared" si="0"/>
        <v>6240000</v>
      </c>
      <c r="G6" s="3" t="s">
        <v>80</v>
      </c>
      <c r="H6" s="26">
        <v>12</v>
      </c>
      <c r="I6" s="4">
        <v>910000</v>
      </c>
      <c r="J6" s="4">
        <f xml:space="preserve"> H6 * I6</f>
        <v>10920000</v>
      </c>
    </row>
    <row r="7" spans="1:10" x14ac:dyDescent="0.3">
      <c r="B7" s="3" t="s">
        <v>0</v>
      </c>
      <c r="C7" s="26">
        <v>12</v>
      </c>
      <c r="D7" s="4">
        <v>364000</v>
      </c>
      <c r="E7" s="4">
        <f t="shared" si="0"/>
        <v>4368000</v>
      </c>
      <c r="G7" s="1"/>
      <c r="H7" s="16"/>
      <c r="I7" s="2"/>
      <c r="J7" s="2"/>
    </row>
    <row r="8" spans="1:10" x14ac:dyDescent="0.3">
      <c r="B8" s="3" t="s">
        <v>4</v>
      </c>
      <c r="C8" s="26">
        <v>12</v>
      </c>
      <c r="D8" s="4">
        <v>178000</v>
      </c>
      <c r="E8" s="4">
        <f t="shared" si="0"/>
        <v>2136000</v>
      </c>
      <c r="G8" s="1"/>
      <c r="H8" s="16"/>
      <c r="I8" s="2"/>
      <c r="J8" s="1"/>
    </row>
    <row r="9" spans="1:10" x14ac:dyDescent="0.3">
      <c r="B9" s="1"/>
      <c r="C9" s="16"/>
      <c r="D9" s="2"/>
      <c r="E9" s="2">
        <f>SUM(E5:E8)</f>
        <v>14876400</v>
      </c>
      <c r="G9" s="1"/>
      <c r="H9" s="16"/>
      <c r="I9" s="1"/>
      <c r="J9" s="2">
        <f>SUM(J5:J8)</f>
        <v>14760000</v>
      </c>
    </row>
    <row r="10" spans="1:10" x14ac:dyDescent="0.3">
      <c r="B10" s="14" t="s">
        <v>16</v>
      </c>
      <c r="C10" s="28">
        <v>12</v>
      </c>
      <c r="D10" s="9">
        <f xml:space="preserve"> E9</f>
        <v>14876400</v>
      </c>
      <c r="E10" s="9">
        <f xml:space="preserve"> D10 / C10</f>
        <v>1239700</v>
      </c>
      <c r="G10" s="14" t="s">
        <v>16</v>
      </c>
      <c r="H10" s="28">
        <v>12</v>
      </c>
      <c r="I10" s="9">
        <f xml:space="preserve"> J9</f>
        <v>14760000</v>
      </c>
      <c r="J10" s="8">
        <f xml:space="preserve"> I10 / H10</f>
        <v>1230000</v>
      </c>
    </row>
    <row r="12" spans="1:10" x14ac:dyDescent="0.3">
      <c r="D12" s="40" t="s">
        <v>15</v>
      </c>
      <c r="E12" s="14" t="s">
        <v>23</v>
      </c>
      <c r="F12" s="14" t="s">
        <v>24</v>
      </c>
      <c r="G12" s="14" t="s">
        <v>25</v>
      </c>
      <c r="H12" s="14" t="s">
        <v>26</v>
      </c>
      <c r="I12" s="14" t="s">
        <v>27</v>
      </c>
    </row>
    <row r="13" spans="1:10" x14ac:dyDescent="0.3">
      <c r="D13" s="41"/>
      <c r="E13" s="15">
        <f xml:space="preserve"> E10</f>
        <v>1239700</v>
      </c>
      <c r="F13" s="15">
        <f xml:space="preserve"> J10</f>
        <v>1230000</v>
      </c>
      <c r="G13" s="15">
        <f xml:space="preserve"> E13 - F13</f>
        <v>9700</v>
      </c>
      <c r="H13" s="15">
        <v>0</v>
      </c>
      <c r="I13" s="15">
        <f>G13+H13</f>
        <v>9700</v>
      </c>
    </row>
    <row r="14" spans="1:10" x14ac:dyDescent="0.3">
      <c r="B14" s="42" t="s">
        <v>21</v>
      </c>
      <c r="C14" s="30" t="s">
        <v>85</v>
      </c>
      <c r="D14" s="2">
        <v>130000</v>
      </c>
      <c r="E14" s="17"/>
    </row>
    <row r="15" spans="1:10" x14ac:dyDescent="0.3">
      <c r="B15" s="42"/>
      <c r="C15" s="30" t="s">
        <v>18</v>
      </c>
      <c r="D15" s="2">
        <v>37000</v>
      </c>
      <c r="E15" s="17"/>
    </row>
    <row r="16" spans="1:10" x14ac:dyDescent="0.3">
      <c r="B16" s="42"/>
      <c r="C16" s="30" t="s">
        <v>19</v>
      </c>
      <c r="D16" s="2">
        <v>11000</v>
      </c>
      <c r="E16" s="17"/>
    </row>
    <row r="17" spans="2:4" s="22" customFormat="1" x14ac:dyDescent="0.3"/>
    <row r="23" spans="2:4" x14ac:dyDescent="0.3">
      <c r="B23" s="21" t="s">
        <v>84</v>
      </c>
      <c r="C23" s="21"/>
      <c r="D23" s="21"/>
    </row>
    <row r="24" spans="2:4" x14ac:dyDescent="0.3">
      <c r="B24" s="21" t="s">
        <v>83</v>
      </c>
    </row>
  </sheetData>
  <mergeCells count="5">
    <mergeCell ref="B2:J2"/>
    <mergeCell ref="B3:E3"/>
    <mergeCell ref="G3:J3"/>
    <mergeCell ref="D12:D13"/>
    <mergeCell ref="B14:B16"/>
  </mergeCells>
  <phoneticPr fontId="1" type="noConversion"/>
  <hyperlinks>
    <hyperlink ref="E25" r:id="rId1" display="https://www.socialservice.or.kr:444/" xr:uid="{AF8631C6-675F-442C-997F-F67E4532F5B7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8945E-A1EE-4854-BF9F-21BC9EAE5B20}">
  <dimension ref="B2:G20"/>
  <sheetViews>
    <sheetView workbookViewId="0">
      <selection activeCell="E30" sqref="E30"/>
    </sheetView>
  </sheetViews>
  <sheetFormatPr defaultRowHeight="16.5" x14ac:dyDescent="0.3"/>
  <cols>
    <col min="2" max="2" width="9.5" customWidth="1"/>
    <col min="3" max="3" width="21.625" bestFit="1" customWidth="1"/>
    <col min="5" max="5" width="35" customWidth="1"/>
    <col min="6" max="6" width="93.625" customWidth="1"/>
    <col min="7" max="7" width="29" bestFit="1" customWidth="1"/>
  </cols>
  <sheetData>
    <row r="2" spans="2:7" x14ac:dyDescent="0.3">
      <c r="B2" s="31" t="s">
        <v>29</v>
      </c>
      <c r="C2" s="43" t="s">
        <v>31</v>
      </c>
      <c r="D2" s="43"/>
      <c r="E2" s="18" t="s">
        <v>45</v>
      </c>
      <c r="F2" s="17" t="s">
        <v>65</v>
      </c>
      <c r="G2" s="1" t="s">
        <v>78</v>
      </c>
    </row>
    <row r="3" spans="2:7" x14ac:dyDescent="0.3">
      <c r="B3" s="31"/>
      <c r="C3" s="43" t="s">
        <v>66</v>
      </c>
      <c r="D3" s="43"/>
      <c r="E3" s="18" t="s">
        <v>67</v>
      </c>
      <c r="F3" s="20" t="s">
        <v>68</v>
      </c>
      <c r="G3" s="1" t="s">
        <v>79</v>
      </c>
    </row>
    <row r="4" spans="2:7" x14ac:dyDescent="0.3">
      <c r="B4" s="31" t="s">
        <v>28</v>
      </c>
      <c r="C4" s="43" t="s">
        <v>46</v>
      </c>
      <c r="D4" s="43"/>
      <c r="E4" s="35" t="s">
        <v>47</v>
      </c>
      <c r="F4" s="1"/>
      <c r="G4" s="1"/>
    </row>
    <row r="5" spans="2:7" x14ac:dyDescent="0.3">
      <c r="B5" s="31"/>
      <c r="C5" s="43" t="s">
        <v>59</v>
      </c>
      <c r="D5" s="43"/>
      <c r="E5" s="35" t="s">
        <v>60</v>
      </c>
      <c r="F5" s="1"/>
      <c r="G5" s="1"/>
    </row>
    <row r="6" spans="2:7" x14ac:dyDescent="0.3">
      <c r="B6" s="31"/>
      <c r="C6" s="43" t="s">
        <v>61</v>
      </c>
      <c r="D6" s="43"/>
      <c r="E6" s="35" t="s">
        <v>62</v>
      </c>
      <c r="F6" s="1" t="s">
        <v>77</v>
      </c>
      <c r="G6" s="1"/>
    </row>
    <row r="7" spans="2:7" x14ac:dyDescent="0.3">
      <c r="B7" s="31" t="s">
        <v>30</v>
      </c>
      <c r="C7" s="43" t="s">
        <v>38</v>
      </c>
      <c r="D7" s="43"/>
      <c r="E7" s="35" t="s">
        <v>39</v>
      </c>
      <c r="F7" s="1"/>
      <c r="G7" s="1"/>
    </row>
    <row r="8" spans="2:7" x14ac:dyDescent="0.3">
      <c r="B8" s="31"/>
      <c r="C8" s="44" t="s">
        <v>41</v>
      </c>
      <c r="D8" s="45"/>
      <c r="E8" s="35" t="s">
        <v>42</v>
      </c>
      <c r="F8" s="17"/>
      <c r="G8" s="17" t="s">
        <v>82</v>
      </c>
    </row>
    <row r="9" spans="2:7" x14ac:dyDescent="0.3">
      <c r="B9" s="31" t="s">
        <v>32</v>
      </c>
      <c r="C9" s="43" t="s">
        <v>33</v>
      </c>
      <c r="D9" s="43"/>
      <c r="E9" s="35" t="s">
        <v>40</v>
      </c>
      <c r="F9" s="17"/>
      <c r="G9" s="1"/>
    </row>
    <row r="10" spans="2:7" x14ac:dyDescent="0.3">
      <c r="B10" s="31"/>
      <c r="C10" s="43" t="s">
        <v>63</v>
      </c>
      <c r="D10" s="43"/>
      <c r="E10" s="35">
        <v>101</v>
      </c>
      <c r="F10" s="17"/>
      <c r="G10" s="1"/>
    </row>
    <row r="11" spans="2:7" x14ac:dyDescent="0.3">
      <c r="B11" s="31" t="s">
        <v>2</v>
      </c>
      <c r="C11" s="43" t="s">
        <v>35</v>
      </c>
      <c r="D11" s="43"/>
      <c r="E11" s="19" t="s">
        <v>34</v>
      </c>
      <c r="F11" s="1" t="s">
        <v>36</v>
      </c>
      <c r="G11" s="1" t="s">
        <v>81</v>
      </c>
    </row>
    <row r="12" spans="2:7" x14ac:dyDescent="0.3">
      <c r="B12" s="31"/>
      <c r="C12" s="43" t="s">
        <v>54</v>
      </c>
      <c r="D12" s="43"/>
      <c r="F12" s="35" t="s">
        <v>37</v>
      </c>
      <c r="G12" s="1"/>
    </row>
    <row r="13" spans="2:7" x14ac:dyDescent="0.3">
      <c r="B13" s="31"/>
      <c r="C13" s="43" t="s">
        <v>52</v>
      </c>
      <c r="D13" s="43"/>
      <c r="E13" s="35" t="s">
        <v>53</v>
      </c>
      <c r="F13" s="1"/>
      <c r="G13" s="1"/>
    </row>
    <row r="14" spans="2:7" x14ac:dyDescent="0.3">
      <c r="B14" s="31"/>
      <c r="C14" s="43" t="s">
        <v>48</v>
      </c>
      <c r="D14" s="43"/>
      <c r="E14" s="35" t="s">
        <v>49</v>
      </c>
      <c r="F14" s="1"/>
      <c r="G14" s="1"/>
    </row>
    <row r="15" spans="2:7" x14ac:dyDescent="0.3">
      <c r="B15" s="31"/>
      <c r="C15" s="43" t="s">
        <v>50</v>
      </c>
      <c r="D15" s="43"/>
      <c r="E15" s="35" t="s">
        <v>51</v>
      </c>
      <c r="F15" s="1" t="s">
        <v>76</v>
      </c>
      <c r="G15" s="17" t="s">
        <v>82</v>
      </c>
    </row>
    <row r="16" spans="2:7" x14ac:dyDescent="0.3">
      <c r="B16" s="31"/>
      <c r="C16" s="43" t="s">
        <v>57</v>
      </c>
      <c r="D16" s="43"/>
      <c r="E16" s="35" t="s">
        <v>58</v>
      </c>
      <c r="F16" s="1"/>
      <c r="G16" s="1"/>
    </row>
    <row r="17" spans="2:7" x14ac:dyDescent="0.3">
      <c r="B17" s="31"/>
      <c r="C17" s="43" t="s">
        <v>43</v>
      </c>
      <c r="D17" s="43"/>
      <c r="E17" s="35" t="s">
        <v>44</v>
      </c>
      <c r="F17" s="1"/>
      <c r="G17" s="1"/>
    </row>
    <row r="18" spans="2:7" x14ac:dyDescent="0.3">
      <c r="B18" s="31"/>
      <c r="C18" s="43" t="s">
        <v>55</v>
      </c>
      <c r="D18" s="43"/>
      <c r="E18" s="35" t="s">
        <v>56</v>
      </c>
      <c r="F18" s="1"/>
      <c r="G18" s="1"/>
    </row>
    <row r="20" spans="2:7" s="22" customFormat="1" x14ac:dyDescent="0.3"/>
  </sheetData>
  <mergeCells count="17">
    <mergeCell ref="C15:D15"/>
    <mergeCell ref="C16:D16"/>
    <mergeCell ref="C17:D17"/>
    <mergeCell ref="C18:D18"/>
    <mergeCell ref="C13:D13"/>
    <mergeCell ref="C14:D14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</mergeCells>
  <phoneticPr fontId="1" type="noConversion"/>
  <hyperlinks>
    <hyperlink ref="E11" r:id="rId1" xr:uid="{F4C9108D-8F23-49C9-A971-A08551B5137E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병원지출_현재</vt:lpstr>
      <vt:lpstr>병원지출_예상</vt:lpstr>
      <vt:lpstr>치료 포기 24시간 포기</vt:lpstr>
      <vt:lpstr>기타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2022-08-25T01:30:13Z</dcterms:modified>
</cp:coreProperties>
</file>