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1434E4D-F809-445C-AD7A-BD277940DFC1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차량구매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19" l="1"/>
  <c r="I113" i="19"/>
  <c r="J111" i="19"/>
  <c r="H33" i="18" l="1"/>
  <c r="H34" i="18" s="1"/>
  <c r="H35" i="18" s="1"/>
  <c r="H36" i="18" s="1"/>
  <c r="H37" i="18" s="1"/>
  <c r="H38" i="18" s="1"/>
  <c r="H39" i="18" s="1"/>
  <c r="H40" i="18" s="1"/>
  <c r="V20" i="5"/>
  <c r="V21" i="5" l="1"/>
  <c r="V22" i="5" s="1"/>
  <c r="V23" i="5" s="1"/>
  <c r="V24" i="5" s="1"/>
  <c r="V25" i="5" s="1"/>
  <c r="F68" i="11" l="1"/>
  <c r="E44" i="11"/>
  <c r="G60" i="11"/>
  <c r="F52" i="11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<sst xmlns="http://schemas.openxmlformats.org/spreadsheetml/2006/main" count="390" uniqueCount="193">
  <si>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</si>
  <si>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</si>
  <si>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</si>
  <si>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</si>
  <si>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</si>
  <si>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</si>
  <si>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</si>
  <si>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</si>
  <si>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</si>
  <si>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</si>
  <si>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</si>
  <si>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</si>
  <si>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</si>
  <si>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</si>
  <si>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</si>
  <si>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</si>
  <si>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</si>
  <si>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</si>
  <si>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</si>
  <si>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</si>
  <si>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</si>
  <si>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</si>
  <si>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</si>
  <si>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</si>
  <si>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</si>
  <si>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</si>
  <si>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</si>
  <si>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</si>
  <si>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</si>
  <si>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</si>
  <si>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</si>
  <si>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</si>
  <si>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</si>
  <si>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</si>
  <si>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</si>
  <si>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</si>
  <si>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</si>
  <si>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</si>
  <si>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</si>
  <si>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</si>
  <si>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</si>
  <si>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</si>
  <si>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</si>
  <si>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</si>
  <si>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</si>
  <si>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</si>
  <si>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</si>
  <si>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</si>
  <si>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</si>
  <si>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</si>
  <si>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</si>
  <si>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</si>
  <si>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</si>
  <si>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</si>
  <si>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</si>
  <si>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</si>
  <si>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</si>
  <si>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</si>
  <si>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</si>
  <si>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</si>
  <si>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</si>
  <si>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</si>
  <si>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</si>
  <si>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</si>
  <si>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</si>
  <si>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</si>
  <si>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</si>
  <si>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</si>
  <si>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</si>
  <si>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</si>
  <si>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</si>
  <si>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</si>
  <si>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</si>
  <si>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</si>
  <si>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</si>
  <si>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</si>
  <si>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</si>
  <si>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</si>
  <si>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</si>
  <si>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</si>
  <si>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</si>
  <si>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</si>
  <si>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</si>
  <si>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</si>
  <si>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</si>
  <si>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</si>
  <si>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</si>
  <si>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</si>
  <si>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</si>
  <si>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</si>
  <si>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</si>
  <si>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</si>
  <si>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</si>
  <si>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</si>
  <si>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</si>
  <si>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</si>
  <si>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</si>
  <si>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</si>
  <si>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</si>
  <si>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</si>
  <si>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</si>
  <si>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</si>
  <si>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</si>
  <si>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</si>
  <si>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</si>
  <si>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</si>
  <si>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</si>
  <si>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</si>
  <si>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</si>
  <si>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</si>
  <si>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</si>
  <si>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</si>
  <si>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</si>
  <si>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</si>
  <si>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</si>
  <si>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</si>
  <si>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</si>
  <si>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</si>
  <si>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</si>
  <si>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</si>
  <si>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</si>
  <si>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</si>
  <si>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</si>
  <si>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</si>
  <si>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</si>
  <si>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</si>
  <si>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</si>
  <si>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</si>
  <si>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</si>
  <si>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</si>
  <si>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</si>
  <si>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</si>
  <si>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</si>
  <si>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</si>
  <si>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</si>
  <si>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</si>
  <si>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</si>
  <si>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</si>
  <si>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</si>
  <si>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</si>
  <si>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</si>
  <si>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</si>
  <si>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</si>
  <si>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</si>
  <si>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</si>
  <si>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</si>
  <si>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</si>
  <si>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</si>
  <si>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</si>
  <si>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</si>
  <si>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</si>
  <si>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</si>
  <si>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</si>
  <si>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</si>
  <si>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</si>
  <si>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</si>
  <si>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</si>
  <si>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</si>
  <si>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</si>
  <si>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</si>
  <si>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</si>
  <si>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</si>
  <si>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</si>
  <si>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</si>
  <si>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</si>
  <si>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</si>
  <si>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</si>
  <si>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</si>
  <si>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</si>
  <si>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</si>
  <si>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</si>
  <si>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</si>
  <si>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</si>
  <si>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</si>
  <si>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</si>
  <si>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</si>
  <si>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</si>
  <si>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</si>
  <si>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</si>
  <si>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</si>
  <si>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</si>
  <si>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</si>
  <si>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</si>
  <si>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</si>
  <si>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</si>
  <si>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</si>
  <si>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</si>
  <si>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</si>
  <si>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</si>
  <si>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 xml:space="preserve">원금 5400만원 대출 2억 4천 기준 (167,000,000(655000))  +  쳥약통장(700) </t>
    <phoneticPr fontId="1" type="noConversion"/>
  </si>
  <si>
    <t>차량 35,000,000 (어머니 지원 2700 + 1300대출_800 노란 공제 500 일반)</t>
    <phoneticPr fontId="1" type="noConversion"/>
  </si>
  <si>
    <t>주식 자산 합계</t>
    <phoneticPr fontId="1" type="noConversion"/>
  </si>
  <si>
    <t>노란공제 결산처리(500)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</si>
</sst>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100" workbookViewId="0">
      <selection activeCell="K39" sqref="K39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6"/>
      <c r="B1" s="266"/>
      <c r="C1" s="266"/>
      <c r="D1" s="267" t="s">
        <v>84</v>
      </c>
      <c r="E1" s="268"/>
      <c r="F1" s="268"/>
      <c r="G1" s="268"/>
      <c r="H1" s="272" t="s">
        <v>174</v>
      </c>
      <c r="I1" s="272"/>
      <c r="J1" s="269" t="s">
        <v>164</v>
      </c>
      <c r="K1" s="270"/>
      <c r="L1" s="271"/>
      <c r="M1" s="262" t="s">
        <v>165</v>
      </c>
      <c r="N1" s="263"/>
      <c r="O1" s="263"/>
      <c r="P1" s="264"/>
      <c r="Q1" s="260" t="s">
        <v>191</v>
      </c>
      <c r="R1" s="258" t="s">
        <v>177</v>
      </c>
      <c r="S1" s="259" t="s">
        <v>178</v>
      </c>
    </row>
    <row r="2" spans="1:20" ht="33" x14ac:dyDescent="0.3">
      <c r="A2" s="266"/>
      <c r="B2" s="266"/>
      <c r="C2" s="266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60"/>
      <c r="R2" s="258"/>
      <c r="S2" s="259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65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65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65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65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65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65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65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65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65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65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65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65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57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57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57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57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57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57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57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57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57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57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7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57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61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57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57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57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57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57"/>
      <c r="C33" s="239">
        <v>6</v>
      </c>
      <c r="D33" s="240">
        <v>0</v>
      </c>
      <c r="E33" s="240">
        <v>1500000</v>
      </c>
      <c r="F33" s="240">
        <v>300000</v>
      </c>
      <c r="G33" s="241">
        <v>300000</v>
      </c>
      <c r="H33" s="242">
        <f xml:space="preserve"> 18700000 - 1640000</f>
        <v>17060000</v>
      </c>
      <c r="I33" s="242">
        <v>70000000</v>
      </c>
      <c r="J33" s="242">
        <v>54000000</v>
      </c>
      <c r="K33" s="243">
        <f t="shared" si="1"/>
        <v>14244280.073496789</v>
      </c>
      <c r="L33" s="244">
        <v>-0.01</v>
      </c>
      <c r="M33" s="245">
        <v>0</v>
      </c>
      <c r="N33" s="246">
        <f t="shared" si="4"/>
        <v>12007490.890819099</v>
      </c>
      <c r="O33" s="247">
        <v>-0.1</v>
      </c>
      <c r="P33" s="245">
        <f t="shared" si="2"/>
        <v>12007490.890819099</v>
      </c>
      <c r="Q33" s="248">
        <f t="shared" si="3"/>
        <v>26251770.964315888</v>
      </c>
      <c r="R33" s="242">
        <f t="shared" si="5"/>
        <v>87060000</v>
      </c>
      <c r="S33" s="242">
        <f t="shared" si="6"/>
        <v>80251770.964315891</v>
      </c>
      <c r="T33" s="249"/>
    </row>
    <row r="34" spans="1:20" s="153" customFormat="1" x14ac:dyDescent="0.3">
      <c r="B34" s="257"/>
      <c r="C34" s="239">
        <v>7</v>
      </c>
      <c r="D34" s="240">
        <v>0</v>
      </c>
      <c r="E34" s="240">
        <v>12000000</v>
      </c>
      <c r="F34" s="240">
        <v>300000</v>
      </c>
      <c r="G34" s="241">
        <v>300000</v>
      </c>
      <c r="H34" s="242">
        <f t="shared" ref="H34:H40" si="7" xml:space="preserve"> H33 - 1640000</f>
        <v>15420000</v>
      </c>
      <c r="I34" s="242">
        <v>70000000</v>
      </c>
      <c r="J34" s="242">
        <v>54000000</v>
      </c>
      <c r="K34" s="243">
        <f t="shared" si="1"/>
        <v>14725525.832908815</v>
      </c>
      <c r="L34" s="244">
        <v>-8.0000000000000002E-3</v>
      </c>
      <c r="M34" s="245">
        <v>0</v>
      </c>
      <c r="N34" s="246">
        <f t="shared" si="4"/>
        <v>7625.7268538425787</v>
      </c>
      <c r="O34" s="247">
        <v>1.7999999999999999E-2</v>
      </c>
      <c r="P34" s="245">
        <f t="shared" si="2"/>
        <v>7625.7268538425787</v>
      </c>
      <c r="Q34" s="248">
        <f t="shared" si="3"/>
        <v>14733151.559762657</v>
      </c>
      <c r="R34" s="242">
        <f t="shared" si="5"/>
        <v>85420000</v>
      </c>
      <c r="S34" s="242">
        <f t="shared" si="6"/>
        <v>68733151.559762657</v>
      </c>
      <c r="T34" s="249"/>
    </row>
    <row r="35" spans="1:20" s="153" customFormat="1" x14ac:dyDescent="0.3">
      <c r="B35" s="257"/>
      <c r="C35" s="239">
        <v>8</v>
      </c>
      <c r="D35" s="240">
        <v>0</v>
      </c>
      <c r="E35" s="240">
        <v>0</v>
      </c>
      <c r="F35" s="240">
        <v>300000</v>
      </c>
      <c r="G35" s="241">
        <v>300000</v>
      </c>
      <c r="H35" s="242">
        <f t="shared" si="7"/>
        <v>13780000</v>
      </c>
      <c r="I35" s="242">
        <v>70000000</v>
      </c>
      <c r="J35" s="242">
        <v>54000000</v>
      </c>
      <c r="K35" s="243">
        <f t="shared" si="1"/>
        <v>15586059.772068264</v>
      </c>
      <c r="L35" s="244">
        <v>1.7000000000000001E-2</v>
      </c>
      <c r="M35" s="245">
        <v>0</v>
      </c>
      <c r="N35" s="246">
        <f t="shared" si="4"/>
        <v>7762.9899372117452</v>
      </c>
      <c r="O35" s="247">
        <v>1.7999999999999999E-2</v>
      </c>
      <c r="P35" s="245">
        <f t="shared" si="2"/>
        <v>7762.9899372117452</v>
      </c>
      <c r="Q35" s="248">
        <f t="shared" si="3"/>
        <v>15593822.762005476</v>
      </c>
      <c r="R35" s="242">
        <f t="shared" si="5"/>
        <v>83780000</v>
      </c>
      <c r="S35" s="242">
        <f t="shared" si="6"/>
        <v>69593822.762005478</v>
      </c>
      <c r="T35" s="249"/>
    </row>
    <row r="36" spans="1:20" s="18" customFormat="1" x14ac:dyDescent="0.3">
      <c r="B36" s="257"/>
      <c r="C36" s="28">
        <v>9</v>
      </c>
      <c r="D36" s="144">
        <v>0</v>
      </c>
      <c r="E36" s="144">
        <v>0</v>
      </c>
      <c r="F36" s="144">
        <v>300000</v>
      </c>
      <c r="G36" s="130">
        <v>300000</v>
      </c>
      <c r="H36" s="99">
        <f t="shared" si="7"/>
        <v>12140000</v>
      </c>
      <c r="I36" s="99">
        <v>70000000</v>
      </c>
      <c r="J36" s="99">
        <v>54000000</v>
      </c>
      <c r="K36" s="136">
        <f t="shared" si="1"/>
        <v>16477408.847965492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16485311.571721574</v>
      </c>
      <c r="R36" s="101">
        <f t="shared" si="5"/>
        <v>82140000</v>
      </c>
      <c r="S36" s="101">
        <f t="shared" si="6"/>
        <v>70485311.571721569</v>
      </c>
      <c r="T36" s="87"/>
    </row>
    <row r="37" spans="1:20" s="152" customFormat="1" x14ac:dyDescent="0.3">
      <c r="B37" s="257"/>
      <c r="C37" s="212">
        <v>10</v>
      </c>
      <c r="D37" s="213">
        <v>0</v>
      </c>
      <c r="E37" s="144">
        <v>0</v>
      </c>
      <c r="F37" s="144">
        <v>300000</v>
      </c>
      <c r="G37" s="130">
        <v>300000</v>
      </c>
      <c r="H37" s="99">
        <f t="shared" si="7"/>
        <v>10500000</v>
      </c>
      <c r="I37" s="215">
        <v>70000000</v>
      </c>
      <c r="J37" s="215">
        <v>54000000</v>
      </c>
      <c r="K37" s="216">
        <f t="shared" si="1"/>
        <v>17384802.207228873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17392847.180012565</v>
      </c>
      <c r="R37" s="215">
        <f t="shared" si="5"/>
        <v>80500000</v>
      </c>
      <c r="S37" s="215">
        <f t="shared" si="6"/>
        <v>71392847.180012569</v>
      </c>
      <c r="T37" s="222"/>
    </row>
    <row r="38" spans="1:20" s="29" customFormat="1" ht="17.25" thickBot="1" x14ac:dyDescent="0.35">
      <c r="B38" s="257"/>
      <c r="C38" s="30">
        <v>11</v>
      </c>
      <c r="D38" s="144">
        <v>0</v>
      </c>
      <c r="E38" s="144">
        <v>0</v>
      </c>
      <c r="F38" s="144">
        <v>300000</v>
      </c>
      <c r="G38" s="130">
        <v>300000</v>
      </c>
      <c r="H38" s="99">
        <f t="shared" si="7"/>
        <v>8860000</v>
      </c>
      <c r="I38" s="99">
        <v>70000000</v>
      </c>
      <c r="J38" s="99">
        <v>54000000</v>
      </c>
      <c r="K38" s="136">
        <f t="shared" si="1"/>
        <v>18308528.646958992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18316718.429252788</v>
      </c>
      <c r="R38" s="101">
        <f t="shared" si="5"/>
        <v>78860000</v>
      </c>
      <c r="S38" s="101">
        <f t="shared" si="6"/>
        <v>72316718.429252788</v>
      </c>
      <c r="T38" s="88"/>
    </row>
    <row r="39" spans="1:20" s="237" customFormat="1" ht="17.25" thickBot="1" x14ac:dyDescent="0.35">
      <c r="A39" s="225"/>
      <c r="B39" s="257"/>
      <c r="C39" s="226">
        <v>12</v>
      </c>
      <c r="D39" s="227">
        <v>0</v>
      </c>
      <c r="E39" s="227">
        <v>0</v>
      </c>
      <c r="F39" s="227">
        <v>300000</v>
      </c>
      <c r="G39" s="228">
        <v>300000</v>
      </c>
      <c r="H39" s="229">
        <f t="shared" si="7"/>
        <v>7220000</v>
      </c>
      <c r="I39" s="229">
        <v>70000000</v>
      </c>
      <c r="J39" s="229">
        <v>54000000</v>
      </c>
      <c r="K39" s="230">
        <f t="shared" si="1"/>
        <v>19248882.162604254</v>
      </c>
      <c r="L39" s="231">
        <v>1.7999999999999999E-2</v>
      </c>
      <c r="M39" s="232">
        <v>0</v>
      </c>
      <c r="N39" s="233">
        <f t="shared" si="4"/>
        <v>8337.1983750858162</v>
      </c>
      <c r="O39" s="234">
        <v>1.7999999999999999E-2</v>
      </c>
      <c r="P39" s="232">
        <f t="shared" si="2"/>
        <v>8337.1983750858162</v>
      </c>
      <c r="Q39" s="235">
        <f t="shared" si="3"/>
        <v>19257219.360979341</v>
      </c>
      <c r="R39" s="229">
        <f t="shared" si="5"/>
        <v>77220000</v>
      </c>
      <c r="S39" s="229">
        <f t="shared" si="6"/>
        <v>73257219.360979348</v>
      </c>
      <c r="T39" s="236"/>
    </row>
    <row r="40" spans="1:20" s="26" customFormat="1" x14ac:dyDescent="0.3">
      <c r="A40" s="26">
        <v>4</v>
      </c>
      <c r="B40" s="257">
        <v>2025</v>
      </c>
      <c r="C40" s="27">
        <v>1</v>
      </c>
      <c r="D40" s="144">
        <v>0</v>
      </c>
      <c r="E40" s="144">
        <v>0</v>
      </c>
      <c r="F40" s="144">
        <v>300000</v>
      </c>
      <c r="G40" s="130">
        <v>300000</v>
      </c>
      <c r="H40" s="99">
        <f t="shared" si="7"/>
        <v>5580000</v>
      </c>
      <c r="I40" s="99">
        <v>70000000</v>
      </c>
      <c r="J40" s="99">
        <v>54000000</v>
      </c>
      <c r="K40" s="136">
        <f t="shared" si="1"/>
        <v>20206162.041531131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20214532.588699717</v>
      </c>
      <c r="R40" s="101">
        <f t="shared" si="5"/>
        <v>75580000</v>
      </c>
      <c r="S40" s="101">
        <f t="shared" si="6"/>
        <v>74214532.588699713</v>
      </c>
      <c r="T40" s="89"/>
    </row>
    <row r="41" spans="1:20" s="18" customFormat="1" x14ac:dyDescent="0.3">
      <c r="B41" s="257"/>
      <c r="C41" s="28">
        <v>2</v>
      </c>
      <c r="D41" s="144">
        <v>0</v>
      </c>
      <c r="E41" s="144">
        <v>0</v>
      </c>
      <c r="F41" s="144">
        <v>300000</v>
      </c>
      <c r="G41" s="130">
        <v>300000</v>
      </c>
      <c r="H41" s="99">
        <v>0</v>
      </c>
      <c r="I41" s="99">
        <v>70000000</v>
      </c>
      <c r="J41" s="99">
        <v>54000000</v>
      </c>
      <c r="K41" s="136">
        <f t="shared" si="1"/>
        <v>21180672.95827869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21189194.17529631</v>
      </c>
      <c r="R41" s="101">
        <f t="shared" si="5"/>
        <v>70000000</v>
      </c>
      <c r="S41" s="101">
        <f t="shared" si="6"/>
        <v>75189194.175296307</v>
      </c>
      <c r="T41" s="87"/>
    </row>
    <row r="42" spans="1:20" s="18" customFormat="1" x14ac:dyDescent="0.3">
      <c r="B42" s="257"/>
      <c r="C42" s="28">
        <v>3</v>
      </c>
      <c r="D42" s="144">
        <v>0</v>
      </c>
      <c r="E42" s="144">
        <v>0</v>
      </c>
      <c r="F42" s="144">
        <v>300000</v>
      </c>
      <c r="G42" s="130">
        <v>300000</v>
      </c>
      <c r="H42" s="99">
        <v>0</v>
      </c>
      <c r="I42" s="99">
        <v>70000000</v>
      </c>
      <c r="J42" s="99">
        <v>54000000</v>
      </c>
      <c r="K42" s="136">
        <f t="shared" si="1"/>
        <v>22172725.071527705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22181399.670451641</v>
      </c>
      <c r="R42" s="101">
        <f t="shared" si="5"/>
        <v>70000000</v>
      </c>
      <c r="S42" s="101">
        <f t="shared" si="6"/>
        <v>76181399.670451641</v>
      </c>
      <c r="T42" s="87"/>
    </row>
    <row r="43" spans="1:20" s="18" customFormat="1" x14ac:dyDescent="0.3">
      <c r="B43" s="257"/>
      <c r="C43" s="28">
        <v>4</v>
      </c>
      <c r="D43" s="144">
        <v>0</v>
      </c>
      <c r="E43" s="144">
        <v>0</v>
      </c>
      <c r="F43" s="144">
        <v>300000</v>
      </c>
      <c r="G43" s="130">
        <v>300000</v>
      </c>
      <c r="H43" s="99">
        <v>0</v>
      </c>
      <c r="I43" s="99">
        <v>70000000</v>
      </c>
      <c r="J43" s="99">
        <v>54000000</v>
      </c>
      <c r="K43" s="136">
        <f t="shared" si="1"/>
        <v>23182634.122815203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23191464.864519771</v>
      </c>
      <c r="R43" s="101">
        <f t="shared" si="5"/>
        <v>70000000</v>
      </c>
      <c r="S43" s="101">
        <f t="shared" si="6"/>
        <v>77191464.864519775</v>
      </c>
      <c r="T43" s="87"/>
    </row>
    <row r="44" spans="1:20" s="18" customFormat="1" x14ac:dyDescent="0.3">
      <c r="B44" s="257"/>
      <c r="C44" s="28">
        <v>5</v>
      </c>
      <c r="D44" s="144">
        <v>0</v>
      </c>
      <c r="E44" s="144">
        <v>0</v>
      </c>
      <c r="F44" s="144">
        <v>300000</v>
      </c>
      <c r="G44" s="130">
        <v>300000</v>
      </c>
      <c r="H44" s="99">
        <v>0</v>
      </c>
      <c r="I44" s="99">
        <v>70000000</v>
      </c>
      <c r="J44" s="99">
        <v>54000000</v>
      </c>
      <c r="K44" s="136">
        <f t="shared" si="1"/>
        <v>24210721.537025876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24219711.232081126</v>
      </c>
      <c r="R44" s="101">
        <f t="shared" si="5"/>
        <v>70000000</v>
      </c>
      <c r="S44" s="101">
        <f t="shared" si="6"/>
        <v>78219711.23208113</v>
      </c>
      <c r="T44" s="87"/>
    </row>
    <row r="45" spans="1:20" s="18" customFormat="1" x14ac:dyDescent="0.3">
      <c r="B45" s="257"/>
      <c r="C45" s="28">
        <v>6</v>
      </c>
      <c r="D45" s="144">
        <v>0</v>
      </c>
      <c r="E45" s="144">
        <v>0</v>
      </c>
      <c r="F45" s="99">
        <v>300000</v>
      </c>
      <c r="G45" s="130">
        <v>300000</v>
      </c>
      <c r="H45" s="99">
        <v>0</v>
      </c>
      <c r="I45" s="99">
        <v>70000000</v>
      </c>
      <c r="J45" s="99">
        <v>54000000</v>
      </c>
      <c r="K45" s="136">
        <f t="shared" si="1"/>
        <v>25257314.524692342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25266466.034258585</v>
      </c>
      <c r="R45" s="101">
        <f t="shared" si="5"/>
        <v>70000000</v>
      </c>
      <c r="S45" s="101">
        <f t="shared" si="6"/>
        <v>79266466.034258589</v>
      </c>
      <c r="T45" s="87"/>
    </row>
    <row r="46" spans="1:20" s="18" customFormat="1" x14ac:dyDescent="0.3">
      <c r="B46" s="257"/>
      <c r="C46" s="28">
        <v>7</v>
      </c>
      <c r="D46" s="144">
        <v>0</v>
      </c>
      <c r="E46" s="144">
        <v>0</v>
      </c>
      <c r="F46" s="99">
        <v>300000</v>
      </c>
      <c r="G46" s="130">
        <v>300000</v>
      </c>
      <c r="H46" s="99">
        <v>0</v>
      </c>
      <c r="I46" s="99">
        <v>70000000</v>
      </c>
      <c r="J46" s="99">
        <v>54000000</v>
      </c>
      <c r="K46" s="136">
        <f t="shared" si="1"/>
        <v>26322746.186136805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26332062.422875244</v>
      </c>
      <c r="R46" s="101">
        <f t="shared" si="5"/>
        <v>70000000</v>
      </c>
      <c r="S46" s="101">
        <f t="shared" si="6"/>
        <v>80332062.42287524</v>
      </c>
      <c r="T46" s="87"/>
    </row>
    <row r="47" spans="1:20" s="18" customFormat="1" x14ac:dyDescent="0.3">
      <c r="B47" s="257"/>
      <c r="C47" s="28">
        <v>8</v>
      </c>
      <c r="D47" s="144">
        <v>0</v>
      </c>
      <c r="E47" s="144">
        <v>0</v>
      </c>
      <c r="F47" s="99">
        <v>300000</v>
      </c>
      <c r="G47" s="130">
        <v>300000</v>
      </c>
      <c r="H47" s="99">
        <v>0</v>
      </c>
      <c r="I47" s="99">
        <v>70000000</v>
      </c>
      <c r="J47" s="99">
        <v>54000000</v>
      </c>
      <c r="K47" s="136">
        <f t="shared" si="1"/>
        <v>27407355.617487267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27416839.546486996</v>
      </c>
      <c r="R47" s="101">
        <f t="shared" si="5"/>
        <v>70000000</v>
      </c>
      <c r="S47" s="101">
        <f t="shared" si="6"/>
        <v>81416839.546487004</v>
      </c>
      <c r="T47" s="87"/>
    </row>
    <row r="48" spans="1:20" s="78" customFormat="1" x14ac:dyDescent="0.3">
      <c r="B48" s="257"/>
      <c r="C48" s="104">
        <v>9</v>
      </c>
      <c r="D48" s="144">
        <v>0</v>
      </c>
      <c r="E48" s="144">
        <v>0</v>
      </c>
      <c r="F48" s="99">
        <v>300000</v>
      </c>
      <c r="G48" s="130">
        <v>300000</v>
      </c>
      <c r="H48" s="99">
        <v>0</v>
      </c>
      <c r="I48" s="99">
        <v>70000000</v>
      </c>
      <c r="J48" s="99">
        <v>54000000</v>
      </c>
      <c r="K48" s="136">
        <f t="shared" si="1"/>
        <v>28511488.018602036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28521142.658323761</v>
      </c>
      <c r="R48" s="101">
        <f t="shared" si="5"/>
        <v>70000000</v>
      </c>
      <c r="S48" s="101">
        <f t="shared" si="6"/>
        <v>82521142.658323765</v>
      </c>
      <c r="T48" s="106"/>
    </row>
    <row r="49" spans="1:20" s="152" customFormat="1" x14ac:dyDescent="0.3">
      <c r="B49" s="257"/>
      <c r="C49" s="212">
        <v>10</v>
      </c>
      <c r="D49" s="213">
        <v>0</v>
      </c>
      <c r="E49" s="213">
        <v>0</v>
      </c>
      <c r="F49" s="215">
        <v>300000</v>
      </c>
      <c r="G49" s="214">
        <v>300000</v>
      </c>
      <c r="H49" s="215">
        <v>0</v>
      </c>
      <c r="I49" s="215">
        <v>210000000</v>
      </c>
      <c r="J49" s="215">
        <v>50000000</v>
      </c>
      <c r="K49" s="216">
        <f t="shared" si="1"/>
        <v>29635494.802936874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29645323.226173591</v>
      </c>
      <c r="R49" s="215">
        <f t="shared" si="5"/>
        <v>210000000</v>
      </c>
      <c r="S49" s="215">
        <f t="shared" si="6"/>
        <v>79645323.226173595</v>
      </c>
      <c r="T49" s="222"/>
    </row>
    <row r="50" spans="1:20" s="29" customFormat="1" ht="17.25" thickBot="1" x14ac:dyDescent="0.35">
      <c r="B50" s="257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30779733.709389739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30789739.044244714</v>
      </c>
      <c r="R50" s="101">
        <f t="shared" si="5"/>
        <v>210000000</v>
      </c>
      <c r="S50" s="101">
        <f t="shared" si="6"/>
        <v>80789739.044244707</v>
      </c>
      <c r="T50" s="88"/>
    </row>
    <row r="51" spans="1:20" s="323" customFormat="1" ht="17.25" thickBot="1" x14ac:dyDescent="0.35">
      <c r="A51" s="311"/>
      <c r="B51" s="257"/>
      <c r="C51" s="312">
        <v>12</v>
      </c>
      <c r="D51" s="313">
        <v>0</v>
      </c>
      <c r="E51" s="313">
        <v>0</v>
      </c>
      <c r="F51" s="314">
        <v>300000</v>
      </c>
      <c r="G51" s="315">
        <v>300000</v>
      </c>
      <c r="H51" s="314">
        <v>0</v>
      </c>
      <c r="I51" s="314">
        <v>210000000</v>
      </c>
      <c r="J51" s="314">
        <v>50000000</v>
      </c>
      <c r="K51" s="316">
        <f t="shared" si="1"/>
        <v>31944568.916158754</v>
      </c>
      <c r="L51" s="317">
        <v>1.7999999999999999E-2</v>
      </c>
      <c r="M51" s="318">
        <v>0</v>
      </c>
      <c r="N51" s="319">
        <f t="shared" si="4"/>
        <v>10185.430882366481</v>
      </c>
      <c r="O51" s="320">
        <v>1.7999999999999999E-2</v>
      </c>
      <c r="P51" s="318">
        <f t="shared" si="2"/>
        <v>10185.430882366481</v>
      </c>
      <c r="Q51" s="321">
        <f t="shared" si="3"/>
        <v>31954754.347041123</v>
      </c>
      <c r="R51" s="314">
        <f t="shared" si="5"/>
        <v>210000000</v>
      </c>
      <c r="S51" s="314">
        <f t="shared" si="6"/>
        <v>81954754.34704113</v>
      </c>
      <c r="T51" s="322"/>
    </row>
    <row r="52" spans="1:20" s="26" customFormat="1" x14ac:dyDescent="0.3">
      <c r="A52" s="26">
        <v>4</v>
      </c>
      <c r="B52" s="257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33130371.156649612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33140597.329255506</v>
      </c>
      <c r="R52" s="101">
        <f t="shared" si="5"/>
        <v>210000000</v>
      </c>
      <c r="S52" s="101">
        <f t="shared" si="6"/>
        <v>83140597.329255506</v>
      </c>
      <c r="T52" s="89"/>
    </row>
    <row r="53" spans="1:20" s="31" customFormat="1" x14ac:dyDescent="0.3">
      <c r="B53" s="257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34337517.837469302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34347928.081182107</v>
      </c>
      <c r="R53" s="101">
        <f t="shared" si="5"/>
        <v>210000000</v>
      </c>
      <c r="S53" s="101">
        <f t="shared" si="6"/>
        <v>84347928.081182107</v>
      </c>
      <c r="T53" s="90"/>
    </row>
    <row r="54" spans="1:20" s="18" customFormat="1" x14ac:dyDescent="0.3">
      <c r="B54" s="257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35566393.158543751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35576990.786643386</v>
      </c>
      <c r="R54" s="101">
        <f t="shared" si="5"/>
        <v>210000000</v>
      </c>
      <c r="S54" s="101">
        <f t="shared" si="6"/>
        <v>85576990.786643386</v>
      </c>
      <c r="T54" s="87"/>
    </row>
    <row r="55" spans="1:20" s="18" customFormat="1" x14ac:dyDescent="0.3">
      <c r="B55" s="257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36817388.23539754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36828176.620802969</v>
      </c>
      <c r="R55" s="101">
        <f t="shared" si="5"/>
        <v>210000000</v>
      </c>
      <c r="S55" s="101">
        <f t="shared" si="6"/>
        <v>86828176.620802969</v>
      </c>
      <c r="T55" s="87"/>
    </row>
    <row r="56" spans="1:20" s="18" customFormat="1" x14ac:dyDescent="0.3">
      <c r="B56" s="257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38090901.223634697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38101883.799977422</v>
      </c>
      <c r="R56" s="101">
        <f t="shared" si="5"/>
        <v>210000000</v>
      </c>
      <c r="S56" s="101">
        <f t="shared" si="6"/>
        <v>88101883.799977422</v>
      </c>
      <c r="T56" s="87"/>
    </row>
    <row r="57" spans="1:20" s="18" customFormat="1" x14ac:dyDescent="0.3">
      <c r="B57" s="257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39387337.445660122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39398517.708377011</v>
      </c>
      <c r="R57" s="101">
        <f t="shared" si="5"/>
        <v>210000000</v>
      </c>
      <c r="S57" s="101">
        <f t="shared" si="6"/>
        <v>89398517.708377004</v>
      </c>
      <c r="T57" s="87"/>
    </row>
    <row r="58" spans="1:20" s="18" customFormat="1" x14ac:dyDescent="0.3">
      <c r="B58" s="257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40707109.519682005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40718491.027127802</v>
      </c>
      <c r="R58" s="101">
        <f t="shared" si="5"/>
        <v>210000000</v>
      </c>
      <c r="S58" s="101">
        <f t="shared" si="6"/>
        <v>90718491.027127802</v>
      </c>
      <c r="T58" s="87"/>
    </row>
    <row r="59" spans="1:20" s="18" customFormat="1" x14ac:dyDescent="0.3">
      <c r="B59" s="257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42050637.491036281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42062223.865616105</v>
      </c>
      <c r="R59" s="101">
        <f t="shared" si="5"/>
        <v>210000000</v>
      </c>
      <c r="S59" s="101">
        <f t="shared" si="6"/>
        <v>92062223.865616113</v>
      </c>
      <c r="T59" s="87"/>
    </row>
    <row r="60" spans="1:20" s="18" customFormat="1" x14ac:dyDescent="0.3">
      <c r="B60" s="257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43418348.965874933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43430143.89519719</v>
      </c>
      <c r="R60" s="101">
        <f t="shared" si="5"/>
        <v>210000000</v>
      </c>
      <c r="S60" s="101">
        <f t="shared" si="6"/>
        <v>93430143.895197183</v>
      </c>
      <c r="T60" s="87"/>
    </row>
    <row r="61" spans="1:20" s="18" customFormat="1" x14ac:dyDescent="0.3">
      <c r="B61" s="257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44810679.247260682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44822686.485310741</v>
      </c>
      <c r="R61" s="101">
        <f t="shared" si="5"/>
        <v>210000000</v>
      </c>
      <c r="S61" s="101">
        <f t="shared" si="6"/>
        <v>94822686.485310733</v>
      </c>
      <c r="T61" s="87"/>
    </row>
    <row r="62" spans="1:20" s="29" customFormat="1" ht="17.25" thickBot="1" x14ac:dyDescent="0.35">
      <c r="B62" s="257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46228071.473711371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46240294.842046328</v>
      </c>
      <c r="R62" s="101">
        <f t="shared" si="5"/>
        <v>210000000</v>
      </c>
      <c r="S62" s="101">
        <f t="shared" si="6"/>
        <v>96240294.84204632</v>
      </c>
      <c r="T62" s="88"/>
    </row>
    <row r="63" spans="1:20" s="323" customFormat="1" ht="17.25" thickBot="1" x14ac:dyDescent="0.35">
      <c r="A63" s="311"/>
      <c r="B63" s="257"/>
      <c r="C63" s="312">
        <v>12</v>
      </c>
      <c r="D63" s="313">
        <v>0</v>
      </c>
      <c r="E63" s="313">
        <v>0</v>
      </c>
      <c r="F63" s="314">
        <v>300000</v>
      </c>
      <c r="G63" s="315">
        <v>300000</v>
      </c>
      <c r="H63" s="314">
        <v>0</v>
      </c>
      <c r="I63" s="314">
        <v>210000000</v>
      </c>
      <c r="J63" s="314">
        <v>50000000</v>
      </c>
      <c r="K63" s="316">
        <f t="shared" si="1"/>
        <v>47670976.760238178</v>
      </c>
      <c r="L63" s="317">
        <v>1.7999999999999999E-2</v>
      </c>
      <c r="M63" s="318">
        <v>0</v>
      </c>
      <c r="N63" s="319">
        <f t="shared" si="4"/>
        <v>12443.388964988735</v>
      </c>
      <c r="O63" s="320">
        <v>1.7999999999999999E-2</v>
      </c>
      <c r="P63" s="318">
        <f t="shared" si="2"/>
        <v>12443.388964988735</v>
      </c>
      <c r="Q63" s="321">
        <f t="shared" si="3"/>
        <v>47683420.149203166</v>
      </c>
      <c r="R63" s="314">
        <f t="shared" si="5"/>
        <v>210000000</v>
      </c>
      <c r="S63" s="314">
        <f t="shared" si="6"/>
        <v>97683420.149203166</v>
      </c>
      <c r="T63" s="322"/>
    </row>
    <row r="64" spans="1:20" s="26" customFormat="1" x14ac:dyDescent="0.3">
      <c r="A64" s="26">
        <v>6</v>
      </c>
      <c r="B64" s="257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49139854.341922462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49152347.50444331</v>
      </c>
      <c r="R64" s="101">
        <f t="shared" si="5"/>
        <v>210000000</v>
      </c>
      <c r="S64" s="101">
        <f t="shared" si="6"/>
        <v>99152347.504443318</v>
      </c>
      <c r="T64" s="89"/>
    </row>
    <row r="65" spans="1:20" s="18" customFormat="1" x14ac:dyDescent="0.3">
      <c r="B65" s="257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50635171.720077068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50647889.759523295</v>
      </c>
      <c r="R65" s="101">
        <f t="shared" si="5"/>
        <v>210000000</v>
      </c>
      <c r="S65" s="101">
        <f t="shared" si="6"/>
        <v>100647889.7595233</v>
      </c>
      <c r="T65" s="87"/>
    </row>
    <row r="66" spans="1:20" s="18" customFormat="1" x14ac:dyDescent="0.3">
      <c r="B66" s="257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52157404.811038457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52170351.775194712</v>
      </c>
      <c r="R66" s="101">
        <f t="shared" si="5"/>
        <v>210000000</v>
      </c>
      <c r="S66" s="101">
        <f t="shared" si="6"/>
        <v>102170351.7751947</v>
      </c>
      <c r="T66" s="87"/>
    </row>
    <row r="67" spans="1:20" s="18" customFormat="1" x14ac:dyDescent="0.3">
      <c r="B67" s="257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53707038.097637147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53720218.107148215</v>
      </c>
      <c r="R67" s="101">
        <f t="shared" si="5"/>
        <v>210000000</v>
      </c>
      <c r="S67" s="101">
        <f t="shared" si="6"/>
        <v>103720218.10714822</v>
      </c>
      <c r="T67" s="87"/>
    </row>
    <row r="68" spans="1:20" s="18" customFormat="1" x14ac:dyDescent="0.3">
      <c r="B68" s="257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55284564.783394612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55297982.033076882</v>
      </c>
      <c r="R68" s="101">
        <f t="shared" si="5"/>
        <v>210000000</v>
      </c>
      <c r="S68" s="101">
        <f t="shared" si="6"/>
        <v>105297982.03307688</v>
      </c>
      <c r="T68" s="87"/>
    </row>
    <row r="69" spans="1:20" s="18" customFormat="1" x14ac:dyDescent="0.3">
      <c r="B69" s="257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56890486.949495718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56904145.709672265</v>
      </c>
      <c r="R69" s="101">
        <f t="shared" si="5"/>
        <v>210000000</v>
      </c>
      <c r="S69" s="101">
        <f t="shared" si="6"/>
        <v>106904145.70967227</v>
      </c>
      <c r="T69" s="87"/>
    </row>
    <row r="70" spans="1:20" s="18" customFormat="1" x14ac:dyDescent="0.3">
      <c r="B70" s="257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58525315.714586638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58539220.332446367</v>
      </c>
      <c r="R70" s="101">
        <f t="shared" si="5"/>
        <v>210000000</v>
      </c>
      <c r="S70" s="101">
        <f t="shared" si="6"/>
        <v>108539220.33244637</v>
      </c>
      <c r="T70" s="87"/>
    </row>
    <row r="71" spans="1:20" s="18" customFormat="1" x14ac:dyDescent="0.3">
      <c r="B71" s="257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60189571.397449195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60203726.298430398</v>
      </c>
      <c r="R71" s="101">
        <f t="shared" si="5"/>
        <v>210000000</v>
      </c>
      <c r="S71" s="101">
        <f t="shared" si="6"/>
        <v>110203726.2984304</v>
      </c>
      <c r="T71" s="87"/>
    </row>
    <row r="72" spans="1:20" s="18" customFormat="1" x14ac:dyDescent="0.3">
      <c r="B72" s="257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61883783.682603277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61898193.371802144</v>
      </c>
      <c r="R72" s="101">
        <f t="shared" si="5"/>
        <v>210000000</v>
      </c>
      <c r="S72" s="101">
        <f t="shared" si="6"/>
        <v>111898193.37180215</v>
      </c>
      <c r="T72" s="87"/>
    </row>
    <row r="73" spans="1:20" s="166" customFormat="1" x14ac:dyDescent="0.3">
      <c r="B73" s="257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63608491.788890138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63623160.852494583</v>
      </c>
      <c r="R73" s="169">
        <f t="shared" si="5"/>
        <v>210000000</v>
      </c>
      <c r="S73" s="169">
        <f t="shared" si="6"/>
        <v>113623160.85249458</v>
      </c>
      <c r="T73" s="176"/>
    </row>
    <row r="74" spans="1:20" s="29" customFormat="1" ht="17.25" thickBot="1" x14ac:dyDescent="0.35">
      <c r="B74" s="257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65364244.641090162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65379177.747839488</v>
      </c>
      <c r="R74" s="101">
        <f t="shared" si="5"/>
        <v>210000000</v>
      </c>
      <c r="S74" s="101">
        <f t="shared" si="6"/>
        <v>115379177.74783948</v>
      </c>
      <c r="T74" s="88"/>
    </row>
    <row r="75" spans="1:20" s="323" customFormat="1" ht="17.25" thickBot="1" x14ac:dyDescent="0.35">
      <c r="A75" s="311"/>
      <c r="B75" s="257"/>
      <c r="C75" s="312">
        <v>12</v>
      </c>
      <c r="D75" s="313">
        <v>0</v>
      </c>
      <c r="E75" s="313">
        <v>0</v>
      </c>
      <c r="F75" s="314">
        <v>300000</v>
      </c>
      <c r="G75" s="315">
        <v>300000</v>
      </c>
      <c r="H75" s="314">
        <v>0</v>
      </c>
      <c r="I75" s="314">
        <v>210000000</v>
      </c>
      <c r="J75" s="314">
        <v>50000000</v>
      </c>
      <c r="K75" s="316">
        <f t="shared" si="1"/>
        <v>67151601.044629782</v>
      </c>
      <c r="L75" s="317">
        <v>1.7999999999999999E-2</v>
      </c>
      <c r="M75" s="318">
        <v>0</v>
      </c>
      <c r="N75" s="319">
        <f t="shared" si="4"/>
        <v>15201.902670810561</v>
      </c>
      <c r="O75" s="320">
        <v>1.7999999999999999E-2</v>
      </c>
      <c r="P75" s="318">
        <f t="shared" si="2"/>
        <v>15201.902670810561</v>
      </c>
      <c r="Q75" s="321">
        <f t="shared" si="3"/>
        <v>67166802.947300598</v>
      </c>
      <c r="R75" s="314">
        <f t="shared" si="5"/>
        <v>210000000</v>
      </c>
      <c r="S75" s="314">
        <f t="shared" si="6"/>
        <v>117166802.9473006</v>
      </c>
      <c r="T75" s="322"/>
    </row>
    <row r="76" spans="1:20" s="26" customFormat="1" x14ac:dyDescent="0.3">
      <c r="A76" s="26">
        <v>7</v>
      </c>
      <c r="B76" s="257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68971129.863433123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68986392.573714614</v>
      </c>
      <c r="R76" s="101">
        <f t="shared" si="5"/>
        <v>210000000</v>
      </c>
      <c r="S76" s="101">
        <f t="shared" si="6"/>
        <v>118986392.57371461</v>
      </c>
      <c r="T76" s="89"/>
    </row>
    <row r="77" spans="1:20" s="18" customFormat="1" x14ac:dyDescent="0.3">
      <c r="B77" s="257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70823410.200974911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70838947.640041471</v>
      </c>
      <c r="R77" s="101">
        <f t="shared" si="5"/>
        <v>210000000</v>
      </c>
      <c r="S77" s="101">
        <f t="shared" si="6"/>
        <v>120838947.64004147</v>
      </c>
      <c r="T77" s="87"/>
    </row>
    <row r="78" spans="1:20" s="18" customFormat="1" x14ac:dyDescent="0.3">
      <c r="B78" s="257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72709031.584592462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72724848.697562218</v>
      </c>
      <c r="R78" s="101">
        <f t="shared" si="5"/>
        <v>210000000</v>
      </c>
      <c r="S78" s="101">
        <f t="shared" si="6"/>
        <v>122724848.69756222</v>
      </c>
      <c r="T78" s="87"/>
    </row>
    <row r="79" spans="1:20" s="18" customFormat="1" x14ac:dyDescent="0.3">
      <c r="B79" s="257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74628594.153115124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74644695.974118337</v>
      </c>
      <c r="R79" s="101">
        <f t="shared" si="5"/>
        <v>210000000</v>
      </c>
      <c r="S79" s="101">
        <f t="shared" si="6"/>
        <v>124644695.97411834</v>
      </c>
      <c r="T79" s="87"/>
    </row>
    <row r="80" spans="1:20" s="18" customFormat="1" x14ac:dyDescent="0.3">
      <c r="B80" s="257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76582708.847871199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76599100.501652464</v>
      </c>
      <c r="R80" s="101">
        <f t="shared" si="5"/>
        <v>210000000</v>
      </c>
      <c r="S80" s="101">
        <f t="shared" si="6"/>
        <v>126599100.50165246</v>
      </c>
      <c r="T80" s="87"/>
    </row>
    <row r="81" spans="1:20" s="18" customFormat="1" x14ac:dyDescent="0.3">
      <c r="B81" s="257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78571997.607132882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78588684.310682222</v>
      </c>
      <c r="R81" s="101">
        <f t="shared" si="5"/>
        <v>210000000</v>
      </c>
      <c r="S81" s="101">
        <f t="shared" si="6"/>
        <v>128588684.31068222</v>
      </c>
      <c r="T81" s="87"/>
    </row>
    <row r="82" spans="1:20" s="18" customFormat="1" x14ac:dyDescent="0.3">
      <c r="B82" s="257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80597093.564061269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80614080.628274485</v>
      </c>
      <c r="R82" s="101">
        <f t="shared" si="5"/>
        <v>210000000</v>
      </c>
      <c r="S82" s="101">
        <f t="shared" si="6"/>
        <v>130614080.62827449</v>
      </c>
      <c r="T82" s="87"/>
    </row>
    <row r="83" spans="1:20" s="18" customFormat="1" x14ac:dyDescent="0.3">
      <c r="B83" s="257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82658641.248214379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82675934.079583436</v>
      </c>
      <c r="R83" s="101">
        <f t="shared" si="5"/>
        <v>210000000</v>
      </c>
      <c r="S83" s="101">
        <f t="shared" si="6"/>
        <v>132675934.07958344</v>
      </c>
      <c r="T83" s="87"/>
    </row>
    <row r="84" spans="1:20" s="18" customFormat="1" x14ac:dyDescent="0.3">
      <c r="B84" s="257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84757296.790682241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84774900.893015951</v>
      </c>
      <c r="R84" s="101">
        <f t="shared" si="5"/>
        <v>210000000</v>
      </c>
      <c r="S84" s="101">
        <f t="shared" si="6"/>
        <v>134774900.89301595</v>
      </c>
      <c r="T84" s="87"/>
    </row>
    <row r="85" spans="1:20" s="18" customFormat="1" x14ac:dyDescent="0.3">
      <c r="B85" s="257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86893728.132914528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86911649.109090239</v>
      </c>
      <c r="R85" s="101">
        <f t="shared" si="5"/>
        <v>210000000</v>
      </c>
      <c r="S85" s="101">
        <f t="shared" si="6"/>
        <v>136911649.10909024</v>
      </c>
      <c r="T85" s="87"/>
    </row>
    <row r="86" spans="1:20" s="18" customFormat="1" ht="17.25" thickBot="1" x14ac:dyDescent="0.35">
      <c r="B86" s="257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89068615.239306986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89086858.793053865</v>
      </c>
      <c r="R86" s="101">
        <f t="shared" si="5"/>
        <v>210000000</v>
      </c>
      <c r="S86" s="101">
        <f t="shared" si="6"/>
        <v>139086858.79305387</v>
      </c>
      <c r="T86" s="87"/>
    </row>
    <row r="87" spans="1:20" s="94" customFormat="1" ht="17.25" thickBot="1" x14ac:dyDescent="0.35">
      <c r="B87" s="257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91282650.313614517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91301222.251328841</v>
      </c>
      <c r="R87" s="101">
        <f t="shared" si="5"/>
        <v>210000000</v>
      </c>
      <c r="S87" s="101">
        <f t="shared" si="6"/>
        <v>141301222.25132883</v>
      </c>
      <c r="T87" s="107"/>
    </row>
    <row r="88" spans="1:20" s="18" customFormat="1" x14ac:dyDescent="0.3">
      <c r="A88" s="18">
        <v>8</v>
      </c>
      <c r="B88" s="257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93536538.019259572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93555184.244724751</v>
      </c>
      <c r="R88" s="101">
        <f t="shared" si="5"/>
        <v>210000000</v>
      </c>
      <c r="S88" s="101">
        <f t="shared" si="6"/>
        <v>143555184.24472475</v>
      </c>
      <c r="T88" s="87"/>
    </row>
    <row r="89" spans="1:20" s="18" customFormat="1" x14ac:dyDescent="0.3">
      <c r="B89" s="257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95830995.703606248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95849977.561129794</v>
      </c>
      <c r="R89" s="101">
        <f t="shared" si="5"/>
        <v>210000000</v>
      </c>
      <c r="S89" s="101">
        <f t="shared" si="6"/>
        <v>145849977.56112981</v>
      </c>
      <c r="T89" s="87"/>
    </row>
    <row r="90" spans="1:20" s="18" customFormat="1" x14ac:dyDescent="0.3">
      <c r="B90" s="257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98166753.626271158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98186077.157230124</v>
      </c>
      <c r="R90" s="101">
        <f t="shared" si="5"/>
        <v>210000000</v>
      </c>
      <c r="S90" s="101">
        <f t="shared" si="6"/>
        <v>148186077.15723014</v>
      </c>
      <c r="T90" s="87"/>
    </row>
    <row r="91" spans="1:20" s="18" customFormat="1" x14ac:dyDescent="0.3">
      <c r="B91" s="257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100544555.19154404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100564226.54606028</v>
      </c>
      <c r="R91" s="101">
        <f t="shared" ref="R91:R147" si="12" xml:space="preserve"> H91 + I91</f>
        <v>210000000</v>
      </c>
      <c r="S91" s="101">
        <f t="shared" ref="S91:S147" si="13" xml:space="preserve"> J91 + Q91</f>
        <v>150564226.54606026</v>
      </c>
      <c r="T91" s="87"/>
    </row>
    <row r="92" spans="1:20" s="18" customFormat="1" x14ac:dyDescent="0.3">
      <c r="B92" s="257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102965157.18499184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102985182.62388936</v>
      </c>
      <c r="R92" s="101">
        <f t="shared" si="12"/>
        <v>210000000</v>
      </c>
      <c r="S92" s="101">
        <f t="shared" si="13"/>
        <v>152985182.62388936</v>
      </c>
      <c r="T92" s="87"/>
    </row>
    <row r="93" spans="1:20" s="18" customFormat="1" x14ac:dyDescent="0.3">
      <c r="B93" s="257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105429330.01432168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105449715.91111937</v>
      </c>
      <c r="R93" s="101">
        <f t="shared" si="12"/>
        <v>210000000</v>
      </c>
      <c r="S93" s="101">
        <f t="shared" si="13"/>
        <v>155449715.91111937</v>
      </c>
      <c r="T93" s="87"/>
    </row>
    <row r="94" spans="1:20" s="18" customFormat="1" x14ac:dyDescent="0.3">
      <c r="B94" s="257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107937857.95457947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107958610.79751951</v>
      </c>
      <c r="R94" s="101">
        <f t="shared" si="12"/>
        <v>210000000</v>
      </c>
      <c r="S94" s="101">
        <f t="shared" si="13"/>
        <v>157958610.79751951</v>
      </c>
      <c r="T94" s="87"/>
    </row>
    <row r="95" spans="1:20" s="18" customFormat="1" x14ac:dyDescent="0.3">
      <c r="B95" s="257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110491539.3977619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110512665.79187486</v>
      </c>
      <c r="R95" s="101">
        <f t="shared" si="12"/>
        <v>210000000</v>
      </c>
      <c r="S95" s="101">
        <f t="shared" si="13"/>
        <v>160512665.79187486</v>
      </c>
      <c r="T95" s="87"/>
    </row>
    <row r="96" spans="1:20" s="18" customFormat="1" x14ac:dyDescent="0.3">
      <c r="B96" s="257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113091187.10692161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113112693.77612861</v>
      </c>
      <c r="R96" s="101">
        <f t="shared" si="12"/>
        <v>210000000</v>
      </c>
      <c r="S96" s="101">
        <f t="shared" si="13"/>
        <v>163112693.77612859</v>
      </c>
      <c r="T96" s="87"/>
    </row>
    <row r="97" spans="1:20" s="18" customFormat="1" x14ac:dyDescent="0.3">
      <c r="B97" s="257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115737628.4748462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115759522.26409891</v>
      </c>
      <c r="R97" s="101">
        <f t="shared" si="12"/>
        <v>210000000</v>
      </c>
      <c r="S97" s="101">
        <f t="shared" si="13"/>
        <v>165759522.26409891</v>
      </c>
      <c r="T97" s="87"/>
    </row>
    <row r="98" spans="1:20" s="18" customFormat="1" ht="17.25" thickBot="1" x14ac:dyDescent="0.35">
      <c r="B98" s="257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118431705.78739344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118453993.66485271</v>
      </c>
      <c r="R98" s="101">
        <f t="shared" si="12"/>
        <v>210000000</v>
      </c>
      <c r="S98" s="101">
        <f t="shared" si="13"/>
        <v>168453993.66485271</v>
      </c>
      <c r="T98" s="87"/>
    </row>
    <row r="99" spans="1:20" s="94" customFormat="1" ht="17.25" thickBot="1" x14ac:dyDescent="0.35">
      <c r="B99" s="257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121174276.49156652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121196965.55082005</v>
      </c>
      <c r="R99" s="101">
        <f t="shared" si="12"/>
        <v>210000000</v>
      </c>
      <c r="S99" s="101">
        <f t="shared" si="13"/>
        <v>171196965.55082005</v>
      </c>
      <c r="T99" s="107"/>
    </row>
    <row r="100" spans="1:20" s="18" customFormat="1" x14ac:dyDescent="0.3">
      <c r="A100" s="18">
        <v>9</v>
      </c>
      <c r="B100" s="257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123966213.46841472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123988993.28390527</v>
      </c>
      <c r="R100" s="101">
        <f t="shared" si="12"/>
        <v>210000000</v>
      </c>
      <c r="S100" s="101">
        <f t="shared" si="13"/>
        <v>173988993.28390527</v>
      </c>
      <c r="T100" s="87"/>
    </row>
    <row r="101" spans="1:20" s="18" customFormat="1" x14ac:dyDescent="0.3">
      <c r="B101" s="257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126808405.31084619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126831595.16301557</v>
      </c>
      <c r="R101" s="101">
        <f t="shared" si="12"/>
        <v>210000000</v>
      </c>
      <c r="S101" s="101">
        <f t="shared" si="13"/>
        <v>176831595.16301557</v>
      </c>
      <c r="T101" s="87"/>
    </row>
    <row r="102" spans="1:20" s="18" customFormat="1" x14ac:dyDescent="0.3">
      <c r="B102" s="257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129701756.60644142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129725363.87594984</v>
      </c>
      <c r="R102" s="101">
        <f t="shared" si="12"/>
        <v>210000000</v>
      </c>
      <c r="S102" s="101">
        <f t="shared" si="13"/>
        <v>179725363.87594986</v>
      </c>
      <c r="T102" s="87"/>
    </row>
    <row r="103" spans="1:20" s="18" customFormat="1" x14ac:dyDescent="0.3">
      <c r="B103" s="257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132647188.22535737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132671220.42571695</v>
      </c>
      <c r="R103" s="101">
        <f t="shared" si="12"/>
        <v>210000000</v>
      </c>
      <c r="S103" s="101">
        <f t="shared" si="13"/>
        <v>182671220.42571694</v>
      </c>
      <c r="T103" s="87"/>
    </row>
    <row r="104" spans="1:20" s="18" customFormat="1" x14ac:dyDescent="0.3">
      <c r="B104" s="257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135645637.61341381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135670102.39337987</v>
      </c>
      <c r="R104" s="101">
        <f t="shared" si="12"/>
        <v>210000000</v>
      </c>
      <c r="S104" s="101">
        <f t="shared" si="13"/>
        <v>185670102.39337987</v>
      </c>
      <c r="T104" s="87"/>
    </row>
    <row r="105" spans="1:20" s="18" customFormat="1" x14ac:dyDescent="0.3">
      <c r="B105" s="257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138698059.09045526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138722964.23646072</v>
      </c>
      <c r="R105" s="101">
        <f t="shared" si="12"/>
        <v>210000000</v>
      </c>
      <c r="S105" s="101">
        <f t="shared" si="13"/>
        <v>188722964.23646072</v>
      </c>
      <c r="T105" s="87"/>
    </row>
    <row r="106" spans="1:20" s="18" customFormat="1" x14ac:dyDescent="0.3">
      <c r="B106" s="257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141805424.15408346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141830777.59271699</v>
      </c>
      <c r="R106" s="101">
        <f t="shared" si="12"/>
        <v>210000000</v>
      </c>
      <c r="S106" s="101">
        <f t="shared" si="13"/>
        <v>191830777.59271699</v>
      </c>
      <c r="T106" s="87"/>
    </row>
    <row r="107" spans="1:20" s="18" customFormat="1" x14ac:dyDescent="0.3">
      <c r="B107" s="257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144968721.78885695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144994531.5893859</v>
      </c>
      <c r="R107" s="101">
        <f t="shared" si="12"/>
        <v>210000000</v>
      </c>
      <c r="S107" s="101">
        <f t="shared" si="13"/>
        <v>194994531.5893859</v>
      </c>
      <c r="T107" s="87"/>
    </row>
    <row r="108" spans="1:20" s="18" customFormat="1" x14ac:dyDescent="0.3">
      <c r="B108" s="257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148188958.78105637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148215233.15799484</v>
      </c>
      <c r="R108" s="101">
        <f t="shared" si="12"/>
        <v>210000000</v>
      </c>
      <c r="S108" s="101">
        <f t="shared" si="13"/>
        <v>198215233.15799484</v>
      </c>
      <c r="T108" s="87"/>
    </row>
    <row r="109" spans="1:20" s="18" customFormat="1" x14ac:dyDescent="0.3">
      <c r="B109" s="257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151467160.0391154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151493907.35483876</v>
      </c>
      <c r="R109" s="101">
        <f t="shared" si="12"/>
        <v>210000000</v>
      </c>
      <c r="S109" s="101">
        <f t="shared" si="13"/>
        <v>201493907.35483876</v>
      </c>
      <c r="T109" s="87"/>
    </row>
    <row r="110" spans="1:20" s="18" customFormat="1" ht="17.25" thickBot="1" x14ac:dyDescent="0.35">
      <c r="B110" s="257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154804368.91981947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154831597.68722585</v>
      </c>
      <c r="R110" s="101">
        <f t="shared" si="12"/>
        <v>210000000</v>
      </c>
      <c r="S110" s="101">
        <f t="shared" si="13"/>
        <v>204831597.68722585</v>
      </c>
      <c r="T110" s="87"/>
    </row>
    <row r="111" spans="1:20" s="94" customFormat="1" ht="17.25" thickBot="1" x14ac:dyDescent="0.35">
      <c r="B111" s="257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158201647.56037623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158229366.44559592</v>
      </c>
      <c r="R111" s="101">
        <f t="shared" si="12"/>
        <v>210000000</v>
      </c>
      <c r="S111" s="101">
        <f t="shared" si="13"/>
        <v>208229366.44559592</v>
      </c>
      <c r="T111" s="107"/>
    </row>
    <row r="112" spans="1:20" s="18" customFormat="1" x14ac:dyDescent="0.3">
      <c r="A112" s="18">
        <v>10</v>
      </c>
      <c r="B112" s="257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161660077.216463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161687906.97722358</v>
      </c>
      <c r="R112" s="101">
        <f t="shared" si="12"/>
        <v>210000000</v>
      </c>
      <c r="S112" s="101">
        <f t="shared" si="13"/>
        <v>211687906.97722358</v>
      </c>
      <c r="T112" s="87"/>
    </row>
    <row r="113" spans="1:20" s="18" customFormat="1" x14ac:dyDescent="0.3">
      <c r="B113" s="257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165180758.60635933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165209089.30281359</v>
      </c>
      <c r="R113" s="101">
        <f t="shared" si="12"/>
        <v>210000000</v>
      </c>
      <c r="S113" s="101">
        <f t="shared" si="13"/>
        <v>215209089.30281359</v>
      </c>
      <c r="T113" s="87"/>
    </row>
    <row r="114" spans="1:20" s="18" customFormat="1" x14ac:dyDescent="0.3">
      <c r="B114" s="257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168764812.2612738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168793652.91026422</v>
      </c>
      <c r="R114" s="101">
        <f t="shared" si="12"/>
        <v>210000000</v>
      </c>
      <c r="S114" s="101">
        <f t="shared" si="13"/>
        <v>218793652.91026422</v>
      </c>
      <c r="T114" s="87"/>
    </row>
    <row r="115" spans="1:20" s="18" customFormat="1" x14ac:dyDescent="0.3">
      <c r="B115" s="257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172413378.88197672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172442738.66264898</v>
      </c>
      <c r="R115" s="101">
        <f t="shared" si="12"/>
        <v>210000000</v>
      </c>
      <c r="S115" s="101">
        <f t="shared" si="13"/>
        <v>222442738.66264898</v>
      </c>
      <c r="T115" s="87"/>
    </row>
    <row r="116" spans="1:20" s="18" customFormat="1" x14ac:dyDescent="0.3">
      <c r="B116" s="257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176127619.70185229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176157507.95857665</v>
      </c>
      <c r="R116" s="101">
        <f t="shared" si="12"/>
        <v>210000000</v>
      </c>
      <c r="S116" s="101">
        <f t="shared" si="13"/>
        <v>226157507.95857665</v>
      </c>
      <c r="T116" s="87"/>
    </row>
    <row r="117" spans="1:20" s="18" customFormat="1" x14ac:dyDescent="0.3">
      <c r="B117" s="257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179908716.85648564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179939143.10183105</v>
      </c>
      <c r="R117" s="101">
        <f t="shared" si="12"/>
        <v>210000000</v>
      </c>
      <c r="S117" s="101">
        <f t="shared" si="13"/>
        <v>229939143.10183105</v>
      </c>
      <c r="T117" s="87"/>
    </row>
    <row r="118" spans="1:20" s="18" customFormat="1" x14ac:dyDescent="0.3">
      <c r="B118" s="257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183757873.75990239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183788847.67766401</v>
      </c>
      <c r="R118" s="101">
        <f t="shared" si="12"/>
        <v>210000000</v>
      </c>
      <c r="S118" s="101">
        <f t="shared" si="13"/>
        <v>233788847.67766401</v>
      </c>
      <c r="T118" s="87"/>
    </row>
    <row r="119" spans="1:20" s="18" customFormat="1" x14ac:dyDescent="0.3">
      <c r="B119" s="257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187676315.48758063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187707846.93586195</v>
      </c>
      <c r="R119" s="101">
        <f t="shared" si="12"/>
        <v>210000000</v>
      </c>
      <c r="S119" s="101">
        <f t="shared" si="13"/>
        <v>237707846.93586195</v>
      </c>
      <c r="T119" s="87"/>
    </row>
    <row r="120" spans="1:20" s="18" customFormat="1" x14ac:dyDescent="0.3">
      <c r="B120" s="257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191665289.16635707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191697388.18070745</v>
      </c>
      <c r="R120" s="101">
        <f t="shared" si="12"/>
        <v>210000000</v>
      </c>
      <c r="S120" s="101">
        <f t="shared" si="13"/>
        <v>241697388.18070745</v>
      </c>
      <c r="T120" s="87"/>
    </row>
    <row r="121" spans="1:20" s="18" customFormat="1" x14ac:dyDescent="0.3">
      <c r="B121" s="257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195726064.37135151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195758741.1679602</v>
      </c>
      <c r="R121" s="101">
        <f t="shared" si="12"/>
        <v>210000000</v>
      </c>
      <c r="S121" s="101">
        <f t="shared" si="13"/>
        <v>245758741.1679602</v>
      </c>
      <c r="T121" s="87"/>
    </row>
    <row r="122" spans="1:20" s="18" customFormat="1" ht="17.25" thickBot="1" x14ac:dyDescent="0.35">
      <c r="B122" s="257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199859933.53003582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199893198.50898349</v>
      </c>
      <c r="R122" s="101">
        <f t="shared" si="12"/>
        <v>210000000</v>
      </c>
      <c r="S122" s="101">
        <f t="shared" si="13"/>
        <v>249893198.50898349</v>
      </c>
      <c r="T122" s="87"/>
    </row>
    <row r="123" spans="1:20" s="94" customFormat="1" ht="17.25" thickBot="1" x14ac:dyDescent="0.35">
      <c r="B123" s="257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204068212.33357647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204102076.08214518</v>
      </c>
      <c r="R123" s="101">
        <f t="shared" si="12"/>
        <v>210000000</v>
      </c>
      <c r="S123" s="101">
        <f t="shared" si="13"/>
        <v>254102076.08214518</v>
      </c>
      <c r="T123" s="107"/>
    </row>
    <row r="124" spans="1:20" s="18" customFormat="1" x14ac:dyDescent="0.3">
      <c r="A124" s="18">
        <v>11</v>
      </c>
      <c r="B124" s="257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208352240.15558085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208386239.35914385</v>
      </c>
      <c r="R124" s="101">
        <f t="shared" si="12"/>
        <v>210000000</v>
      </c>
      <c r="S124" s="101">
        <f t="shared" si="13"/>
        <v>258386239.35914385</v>
      </c>
      <c r="T124" s="87"/>
    </row>
    <row r="125" spans="1:20" s="18" customFormat="1" x14ac:dyDescent="0.3">
      <c r="B125" s="257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212713380.47838131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212747991.66760844</v>
      </c>
      <c r="R125" s="101">
        <f t="shared" si="12"/>
        <v>210000000</v>
      </c>
      <c r="S125" s="101">
        <f t="shared" si="13"/>
        <v>262747991.66760844</v>
      </c>
      <c r="T125" s="87"/>
    </row>
    <row r="126" spans="1:20" s="18" customFormat="1" x14ac:dyDescent="0.3">
      <c r="B126" s="257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217153021.32699215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217188255.51762536</v>
      </c>
      <c r="R126" s="101">
        <f t="shared" si="12"/>
        <v>210000000</v>
      </c>
      <c r="S126" s="101">
        <f t="shared" si="13"/>
        <v>267188255.51762536</v>
      </c>
      <c r="T126" s="87"/>
    </row>
    <row r="127" spans="1:20" s="18" customFormat="1" x14ac:dyDescent="0.3">
      <c r="B127" s="257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221672575.71087801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221708444.11694261</v>
      </c>
      <c r="R127" s="101">
        <f t="shared" si="12"/>
        <v>210000000</v>
      </c>
      <c r="S127" s="101">
        <f t="shared" si="13"/>
        <v>271708444.11694264</v>
      </c>
      <c r="T127" s="87"/>
    </row>
    <row r="128" spans="1:20" s="18" customFormat="1" x14ac:dyDescent="0.3">
      <c r="B128" s="257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226273482.07367381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226309996.1110476</v>
      </c>
      <c r="R128" s="101">
        <f t="shared" si="12"/>
        <v>210000000</v>
      </c>
      <c r="S128" s="101">
        <f t="shared" si="13"/>
        <v>276309996.11104763</v>
      </c>
      <c r="T128" s="87"/>
    </row>
    <row r="129" spans="1:20" s="18" customFormat="1" x14ac:dyDescent="0.3">
      <c r="B129" s="257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230957204.75099996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230994376.04104647</v>
      </c>
      <c r="R129" s="101">
        <f t="shared" si="12"/>
        <v>210000000</v>
      </c>
      <c r="S129" s="101">
        <f t="shared" si="13"/>
        <v>280994376.0410465</v>
      </c>
      <c r="T129" s="87"/>
    </row>
    <row r="130" spans="1:20" s="18" customFormat="1" x14ac:dyDescent="0.3">
      <c r="B130" s="257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235725234.43651795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235763074.80978531</v>
      </c>
      <c r="R130" s="101">
        <f t="shared" si="12"/>
        <v>210000000</v>
      </c>
      <c r="S130" s="101">
        <f t="shared" si="13"/>
        <v>285763074.80978531</v>
      </c>
      <c r="T130" s="87"/>
    </row>
    <row r="131" spans="1:20" s="18" customFormat="1" x14ac:dyDescent="0.3">
      <c r="B131" s="257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240579088.65637529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240617610.15636143</v>
      </c>
      <c r="R131" s="101">
        <f t="shared" si="12"/>
        <v>210000000</v>
      </c>
      <c r="S131" s="101">
        <f t="shared" si="13"/>
        <v>290617610.15636146</v>
      </c>
      <c r="T131" s="87"/>
    </row>
    <row r="132" spans="1:20" s="18" customFormat="1" x14ac:dyDescent="0.3">
      <c r="B132" s="257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245520312.25219005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245559527.13917595</v>
      </c>
      <c r="R132" s="101">
        <f t="shared" si="12"/>
        <v>210000000</v>
      </c>
      <c r="S132" s="101">
        <f t="shared" si="13"/>
        <v>295559527.13917595</v>
      </c>
      <c r="T132" s="87"/>
    </row>
    <row r="133" spans="1:20" s="18" customFormat="1" x14ac:dyDescent="0.3">
      <c r="B133" s="257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250550477.87272948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250590398.62768114</v>
      </c>
      <c r="R133" s="101">
        <f t="shared" si="12"/>
        <v>210000000</v>
      </c>
      <c r="S133" s="101">
        <f t="shared" si="13"/>
        <v>300590398.62768114</v>
      </c>
      <c r="T133" s="87"/>
    </row>
    <row r="134" spans="1:20" s="18" customFormat="1" ht="18" customHeight="1" thickBot="1" x14ac:dyDescent="0.35">
      <c r="B134" s="257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255671186.47443861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255711825.80297938</v>
      </c>
      <c r="R134" s="101">
        <f t="shared" si="12"/>
        <v>210000000</v>
      </c>
      <c r="S134" s="101">
        <f t="shared" si="13"/>
        <v>305711825.80297935</v>
      </c>
      <c r="T134" s="87"/>
    </row>
    <row r="135" spans="1:20" s="39" customFormat="1" ht="17.25" thickBot="1" x14ac:dyDescent="0.35">
      <c r="B135" s="257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260884067.83097851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260925438.66743302</v>
      </c>
      <c r="R135" s="100">
        <f t="shared" si="12"/>
        <v>210000000</v>
      </c>
      <c r="S135" s="100">
        <f t="shared" si="13"/>
        <v>310925438.66743302</v>
      </c>
      <c r="T135" s="188"/>
    </row>
    <row r="136" spans="1:20" s="36" customFormat="1" x14ac:dyDescent="0.3">
      <c r="A136" s="31">
        <v>12</v>
      </c>
      <c r="B136" s="257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266190781.05193612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266232317.37173644</v>
      </c>
      <c r="R136" s="101">
        <f t="shared" si="12"/>
        <v>210000000</v>
      </c>
      <c r="S136" s="101">
        <f t="shared" si="13"/>
        <v>316232317.37173641</v>
      </c>
    </row>
    <row r="137" spans="1:20" x14ac:dyDescent="0.3">
      <c r="A137" s="18"/>
      <c r="B137" s="257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271593015.11087096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271635299.08442771</v>
      </c>
      <c r="R137" s="101">
        <f t="shared" si="12"/>
        <v>210000000</v>
      </c>
      <c r="S137" s="101">
        <f t="shared" si="13"/>
        <v>321635299.08442771</v>
      </c>
    </row>
    <row r="138" spans="1:20" x14ac:dyDescent="0.3">
      <c r="A138" s="18"/>
      <c r="B138" s="257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277092489.38286662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277135534.46794736</v>
      </c>
      <c r="R138" s="101">
        <f t="shared" si="12"/>
        <v>210000000</v>
      </c>
      <c r="S138" s="101">
        <f t="shared" si="13"/>
        <v>327135534.46794736</v>
      </c>
    </row>
    <row r="139" spans="1:20" x14ac:dyDescent="0.3">
      <c r="A139" s="18"/>
      <c r="B139" s="257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282690954.19175822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282734774.08837044</v>
      </c>
      <c r="R139" s="101">
        <f t="shared" si="12"/>
        <v>210000000</v>
      </c>
      <c r="S139" s="101">
        <f t="shared" si="13"/>
        <v>332734774.08837044</v>
      </c>
    </row>
    <row r="140" spans="1:20" x14ac:dyDescent="0.3">
      <c r="A140" s="18"/>
      <c r="B140" s="257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288390191.36720985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288434800.02196109</v>
      </c>
      <c r="R140" s="101">
        <f t="shared" si="12"/>
        <v>210000000</v>
      </c>
      <c r="S140" s="101">
        <f t="shared" si="13"/>
        <v>338434800.02196109</v>
      </c>
    </row>
    <row r="141" spans="1:20" x14ac:dyDescent="0.3">
      <c r="A141" s="18"/>
      <c r="B141" s="257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294192014.81181961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294237426.42235637</v>
      </c>
      <c r="R141" s="101">
        <f t="shared" si="12"/>
        <v>210000000</v>
      </c>
      <c r="S141" s="101">
        <f t="shared" si="13"/>
        <v>344237426.42235637</v>
      </c>
    </row>
    <row r="142" spans="1:20" x14ac:dyDescent="0.3">
      <c r="A142" s="18"/>
      <c r="B142" s="257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300098271.07843238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300144500.0979588</v>
      </c>
      <c r="R142" s="101">
        <f t="shared" si="12"/>
        <v>210000000</v>
      </c>
      <c r="S142" s="101">
        <f t="shared" si="13"/>
        <v>350144500.0979588</v>
      </c>
    </row>
    <row r="143" spans="1:20" x14ac:dyDescent="0.3">
      <c r="A143" s="18"/>
      <c r="B143" s="257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306110839.95784414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306157901.09972203</v>
      </c>
      <c r="R143" s="101">
        <f t="shared" si="12"/>
        <v>210000000</v>
      </c>
      <c r="S143" s="101">
        <f t="shared" si="13"/>
        <v>356157901.09972203</v>
      </c>
    </row>
    <row r="144" spans="1:20" x14ac:dyDescent="0.3">
      <c r="A144" s="18"/>
      <c r="B144" s="257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312231635.07708532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312279543.31951702</v>
      </c>
      <c r="R144" s="101">
        <f t="shared" si="12"/>
        <v>210000000</v>
      </c>
      <c r="S144" s="101">
        <f t="shared" si="13"/>
        <v>362279543.31951702</v>
      </c>
    </row>
    <row r="145" spans="1:19" x14ac:dyDescent="0.3">
      <c r="A145" s="18"/>
      <c r="B145" s="257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318462604.50847286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318511375.09926832</v>
      </c>
      <c r="R145" s="101">
        <f t="shared" si="12"/>
        <v>210000000</v>
      </c>
      <c r="S145" s="101">
        <f t="shared" si="13"/>
        <v>368511375.09926832</v>
      </c>
    </row>
    <row r="146" spans="1:19" ht="17.25" thickBot="1" x14ac:dyDescent="0.35">
      <c r="A146" s="18"/>
      <c r="B146" s="257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324805731.38962537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324855379.85105515</v>
      </c>
      <c r="R146" s="101">
        <f t="shared" si="12"/>
        <v>210000000</v>
      </c>
      <c r="S146" s="101">
        <f t="shared" si="13"/>
        <v>374855379.85105515</v>
      </c>
    </row>
    <row r="147" spans="1:19" s="108" customFormat="1" ht="17.25" thickBot="1" x14ac:dyDescent="0.35">
      <c r="A147" s="94"/>
      <c r="B147" s="257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331263034.55463862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331313576.68837416</v>
      </c>
      <c r="R147" s="101">
        <f t="shared" si="12"/>
        <v>210000000</v>
      </c>
      <c r="S147" s="101">
        <f t="shared" si="13"/>
        <v>381313576.68837416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A97" zoomScale="80" zoomScaleNormal="80" workbookViewId="0">
      <selection activeCell="L125" sqref="L125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0.625" style="1" bestFit="1" customWidth="1"/>
    <col min="20" max="20" width="11.75" style="1" bestFit="1" customWidth="1"/>
    <col min="21" max="21" width="12.875" style="1" bestFit="1" customWidth="1"/>
    <col min="22" max="22" width="27.625" style="1" customWidth="1"/>
    <col min="23" max="16384" width="9" style="1"/>
  </cols>
  <sheetData>
    <row r="1" spans="1:22" x14ac:dyDescent="0.3">
      <c r="G1" s="273" t="s">
        <v>159</v>
      </c>
      <c r="H1" s="273"/>
    </row>
    <row r="2" spans="1:22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184</v>
      </c>
      <c r="T2" s="118" t="s">
        <v>9</v>
      </c>
      <c r="U2" s="118" t="s">
        <v>7</v>
      </c>
      <c r="V2" s="118" t="s">
        <v>187</v>
      </c>
    </row>
    <row r="3" spans="1:22" s="153" customFormat="1" x14ac:dyDescent="0.3">
      <c r="A3" s="274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>
        <v>1300000</v>
      </c>
      <c r="T3" s="148">
        <f t="shared" ref="T3:T34" si="0">SUM(D3:S3)</f>
        <v>8320000</v>
      </c>
      <c r="U3" s="148">
        <f xml:space="preserve"> C3 - T3</f>
        <v>20000</v>
      </c>
      <c r="V3" s="206"/>
    </row>
    <row r="4" spans="1:22" s="153" customFormat="1" x14ac:dyDescent="0.3">
      <c r="A4" s="274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>
        <v>0</v>
      </c>
      <c r="T4" s="148">
        <f t="shared" si="0"/>
        <v>7220000</v>
      </c>
      <c r="U4" s="22"/>
      <c r="V4" s="206"/>
    </row>
    <row r="5" spans="1:22" s="155" customFormat="1" x14ac:dyDescent="0.3">
      <c r="A5" s="274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>
        <v>0</v>
      </c>
      <c r="T5" s="200">
        <f t="shared" si="0"/>
        <v>6870000</v>
      </c>
      <c r="U5" s="201"/>
      <c r="V5" s="207"/>
    </row>
    <row r="6" spans="1:22" s="153" customFormat="1" x14ac:dyDescent="0.3">
      <c r="A6" s="274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>
        <v>0</v>
      </c>
      <c r="T6" s="148">
        <f t="shared" si="0"/>
        <v>6355000</v>
      </c>
      <c r="U6" s="22"/>
      <c r="V6" s="206"/>
    </row>
    <row r="7" spans="1:22" s="153" customFormat="1" x14ac:dyDescent="0.3">
      <c r="A7" s="274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>
        <v>400000</v>
      </c>
      <c r="T7" s="148">
        <f t="shared" si="0"/>
        <v>6820000</v>
      </c>
      <c r="U7" s="22"/>
      <c r="V7" s="206"/>
    </row>
    <row r="8" spans="1:22" s="153" customFormat="1" x14ac:dyDescent="0.3">
      <c r="A8" s="274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>
        <v>0</v>
      </c>
      <c r="T8" s="148">
        <f t="shared" si="0"/>
        <v>8170000</v>
      </c>
      <c r="U8" s="22"/>
      <c r="V8" s="206"/>
    </row>
    <row r="9" spans="1:22" s="153" customFormat="1" x14ac:dyDescent="0.3">
      <c r="A9" s="274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>
        <v>0</v>
      </c>
      <c r="T9" s="148">
        <f t="shared" si="0"/>
        <v>7270000</v>
      </c>
      <c r="U9" s="22"/>
      <c r="V9" s="206"/>
    </row>
    <row r="10" spans="1:22" s="153" customFormat="1" x14ac:dyDescent="0.3">
      <c r="A10" s="274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>
        <v>0</v>
      </c>
      <c r="T10" s="148">
        <f t="shared" si="0"/>
        <v>7270000</v>
      </c>
      <c r="U10" s="22"/>
      <c r="V10" s="206"/>
    </row>
    <row r="11" spans="1:22" s="153" customFormat="1" x14ac:dyDescent="0.3">
      <c r="A11" s="274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>
        <v>3580000</v>
      </c>
      <c r="T11" s="148">
        <f t="shared" si="0"/>
        <v>10980000</v>
      </c>
      <c r="U11" s="22"/>
      <c r="V11" s="206"/>
    </row>
    <row r="12" spans="1:22" s="153" customFormat="1" x14ac:dyDescent="0.3">
      <c r="A12" s="274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>
        <v>580000</v>
      </c>
      <c r="T12" s="148">
        <f t="shared" si="0"/>
        <v>13830000</v>
      </c>
      <c r="U12" s="148">
        <v>11500000</v>
      </c>
      <c r="V12" s="206"/>
    </row>
    <row r="13" spans="1:22" s="153" customFormat="1" x14ac:dyDescent="0.3">
      <c r="A13" s="274"/>
      <c r="B13" s="153" t="s">
        <v>82</v>
      </c>
      <c r="C13" s="154">
        <f xml:space="preserve"> U12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148">
        <f xml:space="preserve"> 580000 + 5400000 +700000</f>
        <v>6680000</v>
      </c>
      <c r="T13" s="148">
        <f t="shared" si="0"/>
        <v>17380000</v>
      </c>
      <c r="U13" s="148">
        <f t="shared" ref="U13:U44" si="1" xml:space="preserve"> C13 - T13</f>
        <v>1270000</v>
      </c>
      <c r="V13" s="206"/>
    </row>
    <row r="14" spans="1:22" s="177" customFormat="1" ht="17.25" thickBot="1" x14ac:dyDescent="0.35">
      <c r="A14" s="274"/>
      <c r="B14" s="202" t="s">
        <v>83</v>
      </c>
      <c r="C14" s="203">
        <f xml:space="preserve"> U13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4">
        <v>1580000</v>
      </c>
      <c r="T14" s="204">
        <f t="shared" si="0"/>
        <v>8530000</v>
      </c>
      <c r="U14" s="204">
        <f xml:space="preserve"> C14 - T14 +1000000</f>
        <v>890000</v>
      </c>
      <c r="V14" s="208"/>
    </row>
    <row r="15" spans="1:22" s="178" customFormat="1" x14ac:dyDescent="0.3">
      <c r="A15" s="274">
        <v>2024</v>
      </c>
      <c r="B15" s="153" t="s">
        <v>72</v>
      </c>
      <c r="C15" s="154">
        <f xml:space="preserve"> U14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>
        <v>890000</v>
      </c>
      <c r="T15" s="148">
        <f t="shared" si="0"/>
        <v>7670000</v>
      </c>
      <c r="U15" s="148">
        <f t="shared" si="1"/>
        <v>710000</v>
      </c>
      <c r="V15" s="209"/>
    </row>
    <row r="16" spans="1:22" s="153" customFormat="1" x14ac:dyDescent="0.3">
      <c r="A16" s="274"/>
      <c r="B16" s="153" t="s">
        <v>73</v>
      </c>
      <c r="C16" s="154">
        <f xml:space="preserve"> U15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>
        <v>0</v>
      </c>
      <c r="T16" s="148">
        <f t="shared" si="0"/>
        <v>6800000</v>
      </c>
      <c r="U16" s="148">
        <f t="shared" si="1"/>
        <v>4580000</v>
      </c>
      <c r="V16" s="206"/>
    </row>
    <row r="17" spans="1:22" s="153" customFormat="1" x14ac:dyDescent="0.3">
      <c r="A17" s="274"/>
      <c r="B17" s="153" t="s">
        <v>74</v>
      </c>
      <c r="C17" s="154">
        <f xml:space="preserve"> U16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>
        <f xml:space="preserve"> 5000000</f>
        <v>5000000</v>
      </c>
      <c r="T17" s="148">
        <f t="shared" si="0"/>
        <v>9190000</v>
      </c>
      <c r="U17" s="148">
        <f t="shared" si="1"/>
        <v>2760000</v>
      </c>
      <c r="V17" s="206"/>
    </row>
    <row r="18" spans="1:22" s="153" customFormat="1" ht="17.25" customHeight="1" x14ac:dyDescent="0.3">
      <c r="A18" s="274"/>
      <c r="B18" s="153" t="s">
        <v>75</v>
      </c>
      <c r="C18" s="154">
        <f xml:space="preserve"> U17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>
        <v>1500000</v>
      </c>
      <c r="T18" s="148">
        <f t="shared" si="0"/>
        <v>8240000</v>
      </c>
      <c r="U18" s="148">
        <f t="shared" si="1"/>
        <v>1890000</v>
      </c>
      <c r="V18" s="206"/>
    </row>
    <row r="19" spans="1:22" s="153" customFormat="1" x14ac:dyDescent="0.3">
      <c r="A19" s="274"/>
      <c r="B19" s="153" t="s">
        <v>76</v>
      </c>
      <c r="C19" s="154">
        <f xml:space="preserve"> U18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>
        <v>5800000</v>
      </c>
      <c r="T19" s="154">
        <f t="shared" si="0"/>
        <v>27040000</v>
      </c>
      <c r="U19" s="154">
        <f t="shared" si="1"/>
        <v>920000</v>
      </c>
      <c r="V19" s="223">
        <v>18700000</v>
      </c>
    </row>
    <row r="20" spans="1:22" s="153" customFormat="1" ht="15.75" customHeight="1" x14ac:dyDescent="0.3">
      <c r="A20" s="274"/>
      <c r="B20" s="153" t="s">
        <v>77</v>
      </c>
      <c r="C20" s="154">
        <f xml:space="preserve"> U19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>
        <v>1640000</v>
      </c>
      <c r="T20" s="154">
        <f>SUM(D20:S20)</f>
        <v>6980000</v>
      </c>
      <c r="U20" s="154">
        <f t="shared" si="1"/>
        <v>15210000</v>
      </c>
      <c r="V20" s="223">
        <f xml:space="preserve"> V19 - 1640000</f>
        <v>17060000</v>
      </c>
    </row>
    <row r="21" spans="1:22" s="153" customFormat="1" x14ac:dyDescent="0.3">
      <c r="A21" s="274"/>
      <c r="B21" s="153" t="s">
        <v>78</v>
      </c>
      <c r="C21" s="154">
        <f xml:space="preserve"> U20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4">
        <v>1640000</v>
      </c>
      <c r="T21" s="154">
        <f t="shared" si="0"/>
        <v>16030000</v>
      </c>
      <c r="U21" s="154">
        <f t="shared" si="1"/>
        <v>7100000</v>
      </c>
      <c r="V21" s="223">
        <f xml:space="preserve"> V20 - 1640000</f>
        <v>15420000</v>
      </c>
    </row>
    <row r="22" spans="1:22" s="153" customFormat="1" x14ac:dyDescent="0.3">
      <c r="A22" s="274"/>
      <c r="B22" s="153" t="s">
        <v>79</v>
      </c>
      <c r="C22" s="154">
        <f xml:space="preserve"> U21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>
        <v>1640000</v>
      </c>
      <c r="T22" s="154">
        <f t="shared" si="0"/>
        <v>7380000</v>
      </c>
      <c r="U22" s="154">
        <f t="shared" si="1"/>
        <v>8490000</v>
      </c>
      <c r="V22" s="223">
        <f t="shared" ref="V22:V25" si="2" xml:space="preserve"> V21 - 1640000</f>
        <v>13780000</v>
      </c>
    </row>
    <row r="23" spans="1:22" x14ac:dyDescent="0.3">
      <c r="A23" s="274"/>
      <c r="B23" s="1" t="s">
        <v>80</v>
      </c>
      <c r="C23" s="157">
        <f t="shared" ref="C23:C25" si="3" xml:space="preserve"> U22 + 7370000</f>
        <v>15860000</v>
      </c>
      <c r="D23" s="158">
        <v>0</v>
      </c>
      <c r="E23" s="158">
        <v>0</v>
      </c>
      <c r="F23" s="2">
        <v>420000</v>
      </c>
      <c r="G23" s="158">
        <v>300000</v>
      </c>
      <c r="H23" s="159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4">
        <v>190000</v>
      </c>
      <c r="N23" s="2">
        <v>0</v>
      </c>
      <c r="O23" s="2">
        <v>100000</v>
      </c>
      <c r="P23" s="158">
        <v>0</v>
      </c>
      <c r="Q23" s="2">
        <v>1500000</v>
      </c>
      <c r="R23" s="158">
        <v>400000</v>
      </c>
      <c r="S23" s="160">
        <v>1640000</v>
      </c>
      <c r="T23" s="2">
        <f t="shared" si="0"/>
        <v>5880000</v>
      </c>
      <c r="U23" s="2">
        <f t="shared" si="1"/>
        <v>9980000</v>
      </c>
      <c r="V23" s="210">
        <f t="shared" si="2"/>
        <v>12140000</v>
      </c>
    </row>
    <row r="24" spans="1:22" s="18" customFormat="1" x14ac:dyDescent="0.3">
      <c r="A24" s="274"/>
      <c r="B24" s="18" t="s">
        <v>81</v>
      </c>
      <c r="C24" s="158">
        <f xml:space="preserve"> U23 + 7370000</f>
        <v>17350000</v>
      </c>
      <c r="D24" s="158">
        <v>1800000</v>
      </c>
      <c r="E24" s="158">
        <v>0</v>
      </c>
      <c r="F24" s="158">
        <v>420000</v>
      </c>
      <c r="G24" s="158">
        <v>300000</v>
      </c>
      <c r="H24" s="158">
        <v>300000</v>
      </c>
      <c r="I24" s="158">
        <v>200000</v>
      </c>
      <c r="J24" s="158">
        <v>100000</v>
      </c>
      <c r="K24" s="158">
        <v>630000</v>
      </c>
      <c r="L24" s="158">
        <v>100000</v>
      </c>
      <c r="M24" s="158">
        <v>190000</v>
      </c>
      <c r="N24" s="158">
        <v>0</v>
      </c>
      <c r="O24" s="158">
        <v>100000</v>
      </c>
      <c r="P24" s="158">
        <v>0</v>
      </c>
      <c r="Q24" s="2">
        <v>1000000</v>
      </c>
      <c r="R24" s="158">
        <v>500000</v>
      </c>
      <c r="S24" s="160">
        <v>1640000</v>
      </c>
      <c r="T24" s="158">
        <f>SUM(D24:S24)</f>
        <v>7280000</v>
      </c>
      <c r="U24" s="158">
        <f t="shared" si="1"/>
        <v>10070000</v>
      </c>
      <c r="V24" s="238">
        <f t="shared" si="2"/>
        <v>10500000</v>
      </c>
    </row>
    <row r="25" spans="1:22" x14ac:dyDescent="0.3">
      <c r="A25" s="274"/>
      <c r="B25" s="1" t="s">
        <v>82</v>
      </c>
      <c r="C25" s="157">
        <f t="shared" si="3"/>
        <v>17440000</v>
      </c>
      <c r="D25" s="158">
        <v>0</v>
      </c>
      <c r="E25" s="158">
        <v>0</v>
      </c>
      <c r="F25" s="2">
        <v>420000</v>
      </c>
      <c r="G25" s="158">
        <v>300000</v>
      </c>
      <c r="H25" s="159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600000</v>
      </c>
      <c r="Q25" s="2">
        <v>1500000</v>
      </c>
      <c r="R25" s="158">
        <v>200000</v>
      </c>
      <c r="S25" s="160">
        <v>1640000</v>
      </c>
      <c r="T25" s="2">
        <f t="shared" si="0"/>
        <v>6280000</v>
      </c>
      <c r="U25" s="2">
        <f t="shared" si="1"/>
        <v>11160000</v>
      </c>
      <c r="V25" s="210">
        <f t="shared" si="2"/>
        <v>8860000</v>
      </c>
    </row>
    <row r="26" spans="1:22" s="195" customFormat="1" ht="17.25" thickBot="1" x14ac:dyDescent="0.35">
      <c r="A26" s="274"/>
      <c r="B26" s="197" t="s">
        <v>83</v>
      </c>
      <c r="C26" s="198">
        <f xml:space="preserve"> U25 + 7370000</f>
        <v>18530000</v>
      </c>
      <c r="D26" s="198">
        <v>0</v>
      </c>
      <c r="E26" s="196">
        <v>0</v>
      </c>
      <c r="F26" s="198">
        <v>420000</v>
      </c>
      <c r="G26" s="196">
        <v>300000</v>
      </c>
      <c r="H26" s="196">
        <v>300000</v>
      </c>
      <c r="I26" s="198">
        <v>200000</v>
      </c>
      <c r="J26" s="198">
        <v>100000</v>
      </c>
      <c r="K26" s="196">
        <v>800000</v>
      </c>
      <c r="L26" s="196">
        <v>150000</v>
      </c>
      <c r="M26" s="158">
        <v>190000</v>
      </c>
      <c r="N26" s="198">
        <v>0</v>
      </c>
      <c r="O26" s="196">
        <v>100000</v>
      </c>
      <c r="P26" s="158">
        <v>0</v>
      </c>
      <c r="Q26" s="196">
        <v>1000000</v>
      </c>
      <c r="R26" s="158">
        <v>1000000</v>
      </c>
      <c r="S26" s="160">
        <v>8840000</v>
      </c>
      <c r="T26" s="198">
        <f t="shared" si="0"/>
        <v>13400000</v>
      </c>
      <c r="U26" s="198">
        <f t="shared" si="1"/>
        <v>5130000</v>
      </c>
      <c r="V26" s="224">
        <v>0</v>
      </c>
    </row>
    <row r="27" spans="1:22" s="68" customFormat="1" x14ac:dyDescent="0.3">
      <c r="A27" s="274">
        <v>2025</v>
      </c>
      <c r="B27" s="1" t="s">
        <v>72</v>
      </c>
      <c r="C27" s="157">
        <f xml:space="preserve"> U26 + 7590000</f>
        <v>12720000</v>
      </c>
      <c r="D27" s="2">
        <v>2900000</v>
      </c>
      <c r="E27" s="158">
        <v>0</v>
      </c>
      <c r="F27" s="2">
        <v>420000</v>
      </c>
      <c r="G27" s="158">
        <v>300000</v>
      </c>
      <c r="H27" s="159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8420000</v>
      </c>
      <c r="U27" s="2">
        <f t="shared" si="1"/>
        <v>4300000</v>
      </c>
      <c r="V27" s="210"/>
    </row>
    <row r="28" spans="1:22" x14ac:dyDescent="0.3">
      <c r="A28" s="274"/>
      <c r="B28" s="1" t="s">
        <v>73</v>
      </c>
      <c r="C28" s="157">
        <f xml:space="preserve"> U27 + 7590000 +1400000</f>
        <v>13290000</v>
      </c>
      <c r="D28" s="158">
        <v>0</v>
      </c>
      <c r="E28" s="158">
        <v>0</v>
      </c>
      <c r="F28" s="2">
        <v>420000</v>
      </c>
      <c r="G28" s="158">
        <v>300000</v>
      </c>
      <c r="H28" s="159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400000</v>
      </c>
      <c r="S28" s="2">
        <v>0</v>
      </c>
      <c r="T28" s="2">
        <f t="shared" si="0"/>
        <v>5920000</v>
      </c>
      <c r="U28" s="2">
        <f t="shared" si="1"/>
        <v>7370000</v>
      </c>
      <c r="V28" s="210"/>
    </row>
    <row r="29" spans="1:22" x14ac:dyDescent="0.3">
      <c r="A29" s="274"/>
      <c r="B29" s="1" t="s">
        <v>74</v>
      </c>
      <c r="C29" s="157">
        <f t="shared" ref="C29:C35" si="4" xml:space="preserve"> U28 + 7590000</f>
        <v>14960000</v>
      </c>
      <c r="D29" s="158">
        <v>0</v>
      </c>
      <c r="E29" s="158">
        <v>0</v>
      </c>
      <c r="F29" s="2">
        <v>420000</v>
      </c>
      <c r="G29" s="158">
        <v>300000</v>
      </c>
      <c r="H29" s="159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9440000</v>
      </c>
      <c r="V29" s="210"/>
    </row>
    <row r="30" spans="1:22" x14ac:dyDescent="0.3">
      <c r="A30" s="274"/>
      <c r="B30" s="1" t="s">
        <v>75</v>
      </c>
      <c r="C30" s="157">
        <f t="shared" si="4"/>
        <v>17030000</v>
      </c>
      <c r="D30" s="2">
        <v>1800000</v>
      </c>
      <c r="E30" s="158">
        <v>0</v>
      </c>
      <c r="F30" s="2">
        <v>420000</v>
      </c>
      <c r="G30" s="158">
        <v>300000</v>
      </c>
      <c r="H30" s="159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9710000</v>
      </c>
      <c r="V30" s="210"/>
    </row>
    <row r="31" spans="1:22" x14ac:dyDescent="0.3">
      <c r="A31" s="274"/>
      <c r="B31" s="1" t="s">
        <v>76</v>
      </c>
      <c r="C31" s="157">
        <f t="shared" si="4"/>
        <v>17300000</v>
      </c>
      <c r="D31" s="158">
        <v>2000000</v>
      </c>
      <c r="E31" s="158">
        <v>0</v>
      </c>
      <c r="F31" s="2">
        <v>420000</v>
      </c>
      <c r="G31" s="158">
        <v>300000</v>
      </c>
      <c r="H31" s="159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400000</v>
      </c>
      <c r="S31" s="2">
        <v>0</v>
      </c>
      <c r="T31" s="2">
        <f t="shared" si="0"/>
        <v>7920000</v>
      </c>
      <c r="U31" s="2">
        <f t="shared" si="1"/>
        <v>9380000</v>
      </c>
      <c r="V31" s="210"/>
    </row>
    <row r="32" spans="1:22" x14ac:dyDescent="0.3">
      <c r="A32" s="274"/>
      <c r="B32" s="1" t="s">
        <v>77</v>
      </c>
      <c r="C32" s="157">
        <f t="shared" si="4"/>
        <v>16970000</v>
      </c>
      <c r="D32" s="158">
        <v>0</v>
      </c>
      <c r="E32" s="158">
        <v>0</v>
      </c>
      <c r="F32" s="2">
        <v>420000</v>
      </c>
      <c r="G32" s="158">
        <v>300000</v>
      </c>
      <c r="H32" s="159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11450000</v>
      </c>
      <c r="V32" s="210"/>
    </row>
    <row r="33" spans="1:22" x14ac:dyDescent="0.3">
      <c r="A33" s="274"/>
      <c r="B33" s="1" t="s">
        <v>78</v>
      </c>
      <c r="C33" s="157">
        <f t="shared" si="4"/>
        <v>19040000</v>
      </c>
      <c r="D33" s="2">
        <v>2900000</v>
      </c>
      <c r="E33" s="158">
        <v>0</v>
      </c>
      <c r="F33" s="2">
        <v>420000</v>
      </c>
      <c r="G33" s="158">
        <v>300000</v>
      </c>
      <c r="H33" s="159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54">
        <v>1000000</v>
      </c>
      <c r="S33" s="2">
        <v>0</v>
      </c>
      <c r="T33" s="2">
        <f t="shared" si="0"/>
        <v>9420000</v>
      </c>
      <c r="U33" s="2">
        <f t="shared" si="1"/>
        <v>9620000</v>
      </c>
      <c r="V33" s="210"/>
    </row>
    <row r="34" spans="1:22" x14ac:dyDescent="0.3">
      <c r="A34" s="274"/>
      <c r="B34" s="1" t="s">
        <v>79</v>
      </c>
      <c r="C34" s="157">
        <f xml:space="preserve"> U33 + 7590000 +1400000</f>
        <v>18610000</v>
      </c>
      <c r="D34" s="158">
        <v>0</v>
      </c>
      <c r="E34" s="158">
        <v>0</v>
      </c>
      <c r="F34" s="2">
        <v>420000</v>
      </c>
      <c r="G34" s="158">
        <v>300000</v>
      </c>
      <c r="H34" s="159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400000</v>
      </c>
      <c r="S34" s="2">
        <v>0</v>
      </c>
      <c r="T34" s="2">
        <f t="shared" si="0"/>
        <v>5920000</v>
      </c>
      <c r="U34" s="2">
        <f t="shared" si="1"/>
        <v>12690000</v>
      </c>
      <c r="V34" s="210"/>
    </row>
    <row r="35" spans="1:22" s="161" customFormat="1" ht="17.25" customHeight="1" x14ac:dyDescent="0.3">
      <c r="A35" s="274"/>
      <c r="B35" s="161" t="s">
        <v>80</v>
      </c>
      <c r="C35" s="157">
        <f t="shared" si="4"/>
        <v>20280000</v>
      </c>
      <c r="D35" s="158">
        <v>0</v>
      </c>
      <c r="E35" s="158">
        <v>0</v>
      </c>
      <c r="F35" s="2">
        <v>420000</v>
      </c>
      <c r="G35" s="158">
        <v>300000</v>
      </c>
      <c r="H35" s="159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2">
        <f t="shared" ref="T35:T66" si="5">SUM(D35:S35)</f>
        <v>5520000</v>
      </c>
      <c r="U35" s="162">
        <f t="shared" si="1"/>
        <v>14760000</v>
      </c>
      <c r="V35" s="211"/>
    </row>
    <row r="36" spans="1:22" s="251" customFormat="1" x14ac:dyDescent="0.3">
      <c r="A36" s="274"/>
      <c r="B36" s="251" t="s">
        <v>81</v>
      </c>
      <c r="C36" s="252">
        <f xml:space="preserve"> U35 + 7590000 + 7000000 + 54000000</f>
        <v>83350000</v>
      </c>
      <c r="D36" s="252">
        <v>1800000</v>
      </c>
      <c r="E36" s="252">
        <v>0</v>
      </c>
      <c r="F36" s="252">
        <v>420000</v>
      </c>
      <c r="G36" s="252">
        <v>300000</v>
      </c>
      <c r="H36" s="252">
        <v>300000</v>
      </c>
      <c r="I36" s="252">
        <v>200000</v>
      </c>
      <c r="J36" s="252">
        <v>100000</v>
      </c>
      <c r="K36" s="252">
        <v>800000</v>
      </c>
      <c r="L36" s="252">
        <v>150000</v>
      </c>
      <c r="M36" s="252">
        <v>250000</v>
      </c>
      <c r="N36" s="252">
        <v>0</v>
      </c>
      <c r="O36" s="2">
        <v>200000</v>
      </c>
      <c r="P36" s="252">
        <v>500000</v>
      </c>
      <c r="Q36" s="252">
        <v>2300000</v>
      </c>
      <c r="R36" s="252">
        <v>75000000</v>
      </c>
      <c r="S36" s="2">
        <v>0</v>
      </c>
      <c r="T36" s="252">
        <f t="shared" si="5"/>
        <v>82320000</v>
      </c>
      <c r="U36" s="252">
        <f t="shared" si="1"/>
        <v>1030000</v>
      </c>
      <c r="V36" s="251" t="s">
        <v>189</v>
      </c>
    </row>
    <row r="37" spans="1:22" x14ac:dyDescent="0.3">
      <c r="A37" s="274"/>
      <c r="B37" s="1" t="s">
        <v>82</v>
      </c>
      <c r="C37" s="157">
        <f xml:space="preserve"> U36 + 7590000</f>
        <v>8620000</v>
      </c>
      <c r="D37" s="158">
        <v>0</v>
      </c>
      <c r="E37" s="158">
        <v>0</v>
      </c>
      <c r="F37" s="2">
        <v>420000</v>
      </c>
      <c r="G37" s="158">
        <v>300000</v>
      </c>
      <c r="H37" s="159">
        <v>300000</v>
      </c>
      <c r="I37" s="2">
        <v>440000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500000</v>
      </c>
      <c r="Q37" s="2">
        <v>2300000</v>
      </c>
      <c r="R37" s="158">
        <v>200000</v>
      </c>
      <c r="S37" s="2">
        <v>0</v>
      </c>
      <c r="T37" s="2">
        <f t="shared" si="5"/>
        <v>5860000</v>
      </c>
      <c r="U37" s="2">
        <f t="shared" si="1"/>
        <v>2760000</v>
      </c>
      <c r="V37" s="1" t="s">
        <v>190</v>
      </c>
    </row>
    <row r="38" spans="1:22" s="256" customFormat="1" ht="17.25" thickBot="1" x14ac:dyDescent="0.35">
      <c r="A38" s="274"/>
      <c r="B38" s="253" t="s">
        <v>83</v>
      </c>
      <c r="C38" s="254">
        <f xml:space="preserve"> U37 + 7590000</f>
        <v>10350000</v>
      </c>
      <c r="D38" s="255">
        <v>0</v>
      </c>
      <c r="E38" s="254">
        <v>0</v>
      </c>
      <c r="F38" s="255">
        <v>420000</v>
      </c>
      <c r="G38" s="254">
        <v>300000</v>
      </c>
      <c r="H38" s="255">
        <v>300000</v>
      </c>
      <c r="I38" s="2">
        <v>440000</v>
      </c>
      <c r="J38" s="254">
        <v>0</v>
      </c>
      <c r="K38" s="254">
        <v>800000</v>
      </c>
      <c r="L38" s="254">
        <v>150000</v>
      </c>
      <c r="M38" s="254">
        <v>250000</v>
      </c>
      <c r="N38" s="255">
        <v>0</v>
      </c>
      <c r="O38" s="2">
        <v>650000</v>
      </c>
      <c r="P38" s="254">
        <v>500000</v>
      </c>
      <c r="Q38" s="254">
        <v>2300000</v>
      </c>
      <c r="R38" s="158">
        <v>0</v>
      </c>
      <c r="S38" s="2">
        <v>0</v>
      </c>
      <c r="T38" s="255">
        <f t="shared" si="5"/>
        <v>6110000</v>
      </c>
      <c r="U38" s="255">
        <f t="shared" si="1"/>
        <v>4240000</v>
      </c>
    </row>
    <row r="39" spans="1:22" s="193" customFormat="1" x14ac:dyDescent="0.3">
      <c r="A39" s="274">
        <v>2026</v>
      </c>
      <c r="B39" s="199" t="s">
        <v>72</v>
      </c>
      <c r="C39" s="194">
        <f xml:space="preserve"> U38 + 7700000</f>
        <v>11940000</v>
      </c>
      <c r="D39" s="2">
        <v>2900000</v>
      </c>
      <c r="E39" s="158">
        <v>0</v>
      </c>
      <c r="F39" s="194">
        <v>420000</v>
      </c>
      <c r="G39" s="194">
        <v>300000</v>
      </c>
      <c r="H39" s="194">
        <v>300000</v>
      </c>
      <c r="I39" s="2">
        <v>440000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650000</v>
      </c>
      <c r="P39" s="2">
        <v>500000</v>
      </c>
      <c r="Q39" s="2">
        <v>2300000</v>
      </c>
      <c r="R39" s="194">
        <v>0</v>
      </c>
      <c r="S39" s="2">
        <v>0</v>
      </c>
      <c r="T39" s="194">
        <f t="shared" si="5"/>
        <v>9010000</v>
      </c>
      <c r="U39" s="194">
        <f t="shared" si="1"/>
        <v>2930000</v>
      </c>
    </row>
    <row r="40" spans="1:22" s="78" customFormat="1" x14ac:dyDescent="0.3">
      <c r="A40" s="274"/>
      <c r="B40" s="78" t="s">
        <v>73</v>
      </c>
      <c r="C40" s="159">
        <f xml:space="preserve"> U39 + 7700000 +1400000</f>
        <v>12030000</v>
      </c>
      <c r="D40" s="159">
        <v>0</v>
      </c>
      <c r="E40" s="159">
        <v>0</v>
      </c>
      <c r="F40" s="159">
        <v>420000</v>
      </c>
      <c r="G40" s="159">
        <v>300000</v>
      </c>
      <c r="H40" s="159">
        <v>300000</v>
      </c>
      <c r="I40" s="2">
        <v>440000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650000</v>
      </c>
      <c r="P40" s="2">
        <v>500000</v>
      </c>
      <c r="Q40" s="2">
        <v>2300000</v>
      </c>
      <c r="R40" s="2">
        <v>400000</v>
      </c>
      <c r="S40" s="2">
        <v>0</v>
      </c>
      <c r="T40" s="159">
        <f t="shared" si="5"/>
        <v>6510000</v>
      </c>
      <c r="U40" s="159">
        <f t="shared" si="1"/>
        <v>5520000</v>
      </c>
    </row>
    <row r="41" spans="1:22" s="163" customFormat="1" x14ac:dyDescent="0.3">
      <c r="A41" s="274"/>
      <c r="B41" s="163" t="s">
        <v>74</v>
      </c>
      <c r="C41" s="157">
        <f xml:space="preserve"> U40 + 7700000</f>
        <v>13220000</v>
      </c>
      <c r="D41" s="158">
        <v>0</v>
      </c>
      <c r="E41" s="158">
        <v>0</v>
      </c>
      <c r="F41" s="2">
        <v>420000</v>
      </c>
      <c r="G41" s="158">
        <v>300000</v>
      </c>
      <c r="H41" s="159">
        <v>300000</v>
      </c>
      <c r="I41" s="2">
        <v>440000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650000</v>
      </c>
      <c r="P41" s="2">
        <v>500000</v>
      </c>
      <c r="Q41" s="2">
        <v>2300000</v>
      </c>
      <c r="R41" s="2">
        <v>0</v>
      </c>
      <c r="S41" s="2">
        <v>0</v>
      </c>
      <c r="T41" s="160">
        <f t="shared" si="5"/>
        <v>6110000</v>
      </c>
      <c r="U41" s="160">
        <f t="shared" si="1"/>
        <v>7110000</v>
      </c>
    </row>
    <row r="42" spans="1:22" s="163" customFormat="1" x14ac:dyDescent="0.3">
      <c r="A42" s="274"/>
      <c r="B42" s="163" t="s">
        <v>75</v>
      </c>
      <c r="C42" s="157">
        <f xml:space="preserve"> U41 + 7700000</f>
        <v>14810000</v>
      </c>
      <c r="D42" s="2">
        <v>1800000</v>
      </c>
      <c r="E42" s="158">
        <v>0</v>
      </c>
      <c r="F42" s="2">
        <v>420000</v>
      </c>
      <c r="G42" s="158">
        <v>300000</v>
      </c>
      <c r="H42" s="159">
        <v>300000</v>
      </c>
      <c r="I42" s="2">
        <v>440000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650000</v>
      </c>
      <c r="P42" s="2">
        <v>500000</v>
      </c>
      <c r="Q42" s="2">
        <v>2300000</v>
      </c>
      <c r="R42" s="2">
        <v>0</v>
      </c>
      <c r="S42" s="2">
        <v>0</v>
      </c>
      <c r="T42" s="160">
        <f t="shared" si="5"/>
        <v>7910000</v>
      </c>
      <c r="U42" s="160">
        <f t="shared" si="1"/>
        <v>6900000</v>
      </c>
    </row>
    <row r="43" spans="1:22" s="163" customFormat="1" x14ac:dyDescent="0.3">
      <c r="A43" s="274"/>
      <c r="B43" s="163" t="s">
        <v>76</v>
      </c>
      <c r="C43" s="157">
        <f xml:space="preserve"> U42 + 7700000</f>
        <v>14600000</v>
      </c>
      <c r="D43" s="158">
        <v>2000000</v>
      </c>
      <c r="E43" s="158">
        <v>0</v>
      </c>
      <c r="F43" s="2">
        <v>420000</v>
      </c>
      <c r="G43" s="158">
        <v>300000</v>
      </c>
      <c r="H43" s="159">
        <v>300000</v>
      </c>
      <c r="I43" s="2">
        <v>440000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650000</v>
      </c>
      <c r="P43" s="2">
        <v>500000</v>
      </c>
      <c r="Q43" s="2">
        <v>2300000</v>
      </c>
      <c r="R43" s="2">
        <v>400000</v>
      </c>
      <c r="S43" s="2">
        <v>0</v>
      </c>
      <c r="T43" s="160">
        <f t="shared" si="5"/>
        <v>8510000</v>
      </c>
      <c r="U43" s="160">
        <f t="shared" si="1"/>
        <v>6090000</v>
      </c>
    </row>
    <row r="44" spans="1:22" s="163" customFormat="1" x14ac:dyDescent="0.3">
      <c r="A44" s="274"/>
      <c r="B44" s="163" t="s">
        <v>77</v>
      </c>
      <c r="C44" s="157">
        <f xml:space="preserve"> U43 + 7700000</f>
        <v>13790000</v>
      </c>
      <c r="D44" s="158">
        <v>0</v>
      </c>
      <c r="E44" s="158">
        <v>0</v>
      </c>
      <c r="F44" s="2">
        <v>420000</v>
      </c>
      <c r="G44" s="158">
        <v>300000</v>
      </c>
      <c r="H44" s="159">
        <v>300000</v>
      </c>
      <c r="I44" s="2">
        <v>440000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650000</v>
      </c>
      <c r="P44" s="2">
        <v>500000</v>
      </c>
      <c r="Q44" s="2">
        <v>2300000</v>
      </c>
      <c r="R44" s="2">
        <v>0</v>
      </c>
      <c r="S44" s="2">
        <v>0</v>
      </c>
      <c r="T44" s="160">
        <f t="shared" si="5"/>
        <v>6110000</v>
      </c>
      <c r="U44" s="160">
        <f t="shared" si="1"/>
        <v>7680000</v>
      </c>
    </row>
    <row r="45" spans="1:22" s="163" customFormat="1" x14ac:dyDescent="0.3">
      <c r="A45" s="274"/>
      <c r="B45" s="163" t="s">
        <v>78</v>
      </c>
      <c r="C45" s="157">
        <f xml:space="preserve"> U44 + 7700000</f>
        <v>15380000</v>
      </c>
      <c r="D45" s="158">
        <v>2900000</v>
      </c>
      <c r="E45" s="158">
        <v>0</v>
      </c>
      <c r="F45" s="2">
        <v>420000</v>
      </c>
      <c r="G45" s="158">
        <v>300000</v>
      </c>
      <c r="H45" s="159">
        <v>300000</v>
      </c>
      <c r="I45" s="2">
        <v>440000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650000</v>
      </c>
      <c r="P45" s="2">
        <v>500000</v>
      </c>
      <c r="Q45" s="2">
        <v>2300000</v>
      </c>
      <c r="R45" s="196">
        <v>1000000</v>
      </c>
      <c r="S45" s="2">
        <v>0</v>
      </c>
      <c r="T45" s="160">
        <f t="shared" si="5"/>
        <v>10010000</v>
      </c>
      <c r="U45" s="160">
        <f t="shared" ref="U45:U76" si="6" xml:space="preserve"> C45 - T45</f>
        <v>5370000</v>
      </c>
    </row>
    <row r="46" spans="1:22" s="163" customFormat="1" x14ac:dyDescent="0.3">
      <c r="A46" s="274"/>
      <c r="B46" s="163" t="s">
        <v>79</v>
      </c>
      <c r="C46" s="157">
        <f xml:space="preserve"> U45 + 7700000 +1400000</f>
        <v>14470000</v>
      </c>
      <c r="D46" s="158">
        <v>0</v>
      </c>
      <c r="E46" s="158">
        <v>0</v>
      </c>
      <c r="F46" s="2">
        <v>420000</v>
      </c>
      <c r="G46" s="158">
        <v>300000</v>
      </c>
      <c r="H46" s="159">
        <v>300000</v>
      </c>
      <c r="I46" s="2">
        <v>440000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650000</v>
      </c>
      <c r="P46" s="2">
        <v>500000</v>
      </c>
      <c r="Q46" s="2">
        <v>2300000</v>
      </c>
      <c r="R46" s="2">
        <v>400000</v>
      </c>
      <c r="S46" s="2">
        <v>0</v>
      </c>
      <c r="T46" s="160">
        <f t="shared" si="5"/>
        <v>6510000</v>
      </c>
      <c r="U46" s="160">
        <f t="shared" si="6"/>
        <v>7960000</v>
      </c>
    </row>
    <row r="47" spans="1:22" s="163" customFormat="1" x14ac:dyDescent="0.3">
      <c r="A47" s="274"/>
      <c r="B47" s="163" t="s">
        <v>80</v>
      </c>
      <c r="C47" s="157">
        <f xml:space="preserve"> U46 + 7700000</f>
        <v>15660000</v>
      </c>
      <c r="D47" s="158">
        <v>0</v>
      </c>
      <c r="E47" s="158">
        <v>0</v>
      </c>
      <c r="F47" s="2">
        <v>420000</v>
      </c>
      <c r="G47" s="158">
        <v>300000</v>
      </c>
      <c r="H47" s="159">
        <v>300000</v>
      </c>
      <c r="I47" s="2">
        <v>440000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650000</v>
      </c>
      <c r="P47" s="2">
        <v>500000</v>
      </c>
      <c r="Q47" s="2">
        <v>2300000</v>
      </c>
      <c r="R47" s="2">
        <v>0</v>
      </c>
      <c r="S47" s="2">
        <v>0</v>
      </c>
      <c r="T47" s="160">
        <f t="shared" si="5"/>
        <v>6110000</v>
      </c>
      <c r="U47" s="160">
        <f t="shared" si="6"/>
        <v>9550000</v>
      </c>
    </row>
    <row r="48" spans="1:22" s="163" customFormat="1" x14ac:dyDescent="0.3">
      <c r="A48" s="274"/>
      <c r="B48" s="163" t="s">
        <v>81</v>
      </c>
      <c r="C48" s="157">
        <f xml:space="preserve"> U47 + 7700000</f>
        <v>17250000</v>
      </c>
      <c r="D48" s="194">
        <v>1800000</v>
      </c>
      <c r="E48" s="158">
        <v>0</v>
      </c>
      <c r="F48" s="2">
        <v>420000</v>
      </c>
      <c r="G48" s="158">
        <v>300000</v>
      </c>
      <c r="H48" s="159">
        <v>300000</v>
      </c>
      <c r="I48" s="2">
        <v>440000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650000</v>
      </c>
      <c r="P48" s="2">
        <v>500000</v>
      </c>
      <c r="Q48" s="2">
        <v>2300000</v>
      </c>
      <c r="R48" s="2">
        <v>0</v>
      </c>
      <c r="S48" s="2">
        <v>0</v>
      </c>
      <c r="T48" s="160">
        <f t="shared" si="5"/>
        <v>7910000</v>
      </c>
      <c r="U48" s="160">
        <f t="shared" si="6"/>
        <v>9340000</v>
      </c>
    </row>
    <row r="49" spans="1:22" s="163" customFormat="1" x14ac:dyDescent="0.3">
      <c r="A49" s="274"/>
      <c r="B49" s="163" t="s">
        <v>82</v>
      </c>
      <c r="C49" s="157">
        <f xml:space="preserve"> U48 + 7700000</f>
        <v>17040000</v>
      </c>
      <c r="D49" s="158">
        <v>0</v>
      </c>
      <c r="E49" s="158">
        <v>0</v>
      </c>
      <c r="F49" s="2">
        <v>420000</v>
      </c>
      <c r="G49" s="158">
        <v>300000</v>
      </c>
      <c r="H49" s="159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650000</v>
      </c>
      <c r="P49" s="2">
        <v>500000</v>
      </c>
      <c r="Q49" s="2">
        <v>2300000</v>
      </c>
      <c r="R49" s="2">
        <v>200000</v>
      </c>
      <c r="S49" s="2">
        <v>0</v>
      </c>
      <c r="T49" s="160">
        <f t="shared" si="5"/>
        <v>6770000</v>
      </c>
      <c r="U49" s="160">
        <f t="shared" si="6"/>
        <v>10270000</v>
      </c>
    </row>
    <row r="50" spans="1:22" s="195" customFormat="1" ht="17.25" thickBot="1" x14ac:dyDescent="0.35">
      <c r="A50" s="274"/>
      <c r="B50" s="197" t="s">
        <v>83</v>
      </c>
      <c r="C50" s="196">
        <f xml:space="preserve"> U49 + 7700000</f>
        <v>17970000</v>
      </c>
      <c r="D50" s="198">
        <v>0</v>
      </c>
      <c r="E50" s="196">
        <v>0</v>
      </c>
      <c r="F50" s="198">
        <v>420000</v>
      </c>
      <c r="G50" s="196">
        <v>300000</v>
      </c>
      <c r="H50" s="196">
        <v>300000</v>
      </c>
      <c r="I50" s="2">
        <v>900000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650000</v>
      </c>
      <c r="P50" s="2">
        <v>500000</v>
      </c>
      <c r="Q50" s="196">
        <v>2300000</v>
      </c>
      <c r="R50" s="196">
        <v>0</v>
      </c>
      <c r="S50" s="196">
        <v>5000000</v>
      </c>
      <c r="T50" s="198">
        <f t="shared" si="5"/>
        <v>11570000</v>
      </c>
      <c r="U50" s="198">
        <f t="shared" si="6"/>
        <v>6400000</v>
      </c>
      <c r="V50" s="195" t="s">
        <v>192</v>
      </c>
    </row>
    <row r="51" spans="1:22" s="193" customFormat="1" x14ac:dyDescent="0.3">
      <c r="A51" s="275">
        <v>2027</v>
      </c>
      <c r="B51" s="199" t="s">
        <v>72</v>
      </c>
      <c r="C51" s="194">
        <f xml:space="preserve"> U50 + 7700000</f>
        <v>14100000</v>
      </c>
      <c r="D51" s="2">
        <v>2900000</v>
      </c>
      <c r="E51" s="194">
        <v>0</v>
      </c>
      <c r="F51" s="194">
        <v>420000</v>
      </c>
      <c r="G51" s="194">
        <v>300000</v>
      </c>
      <c r="H51" s="159">
        <v>300000</v>
      </c>
      <c r="I51" s="2">
        <v>900000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650000</v>
      </c>
      <c r="P51" s="2">
        <v>500000</v>
      </c>
      <c r="Q51" s="2">
        <v>2300000</v>
      </c>
      <c r="R51" s="194">
        <v>0</v>
      </c>
      <c r="S51" s="2">
        <v>0</v>
      </c>
      <c r="T51" s="194">
        <f t="shared" si="5"/>
        <v>9470000</v>
      </c>
      <c r="U51" s="194">
        <f t="shared" si="6"/>
        <v>4630000</v>
      </c>
    </row>
    <row r="52" spans="1:22" s="163" customFormat="1" x14ac:dyDescent="0.3">
      <c r="A52" s="275"/>
      <c r="B52" s="163" t="s">
        <v>73</v>
      </c>
      <c r="C52" s="159">
        <f xml:space="preserve"> U51 + 7700000 +1400000</f>
        <v>13730000</v>
      </c>
      <c r="D52" s="159">
        <v>0</v>
      </c>
      <c r="E52" s="158">
        <v>0</v>
      </c>
      <c r="F52" s="2">
        <v>420000</v>
      </c>
      <c r="G52" s="158">
        <v>300000</v>
      </c>
      <c r="H52" s="159">
        <v>300000</v>
      </c>
      <c r="I52" s="2">
        <v>900000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650000</v>
      </c>
      <c r="P52" s="2">
        <v>500000</v>
      </c>
      <c r="Q52" s="2">
        <v>2300000</v>
      </c>
      <c r="R52" s="2">
        <v>400000</v>
      </c>
      <c r="S52" s="2">
        <v>0</v>
      </c>
      <c r="T52" s="160">
        <f t="shared" si="5"/>
        <v>6970000</v>
      </c>
      <c r="U52" s="160">
        <f t="shared" si="6"/>
        <v>6760000</v>
      </c>
    </row>
    <row r="53" spans="1:22" s="163" customFormat="1" x14ac:dyDescent="0.3">
      <c r="A53" s="275"/>
      <c r="B53" s="163" t="s">
        <v>74</v>
      </c>
      <c r="C53" s="157">
        <f xml:space="preserve"> U52 + 7700000</f>
        <v>14460000</v>
      </c>
      <c r="D53" s="158">
        <v>0</v>
      </c>
      <c r="E53" s="158">
        <v>0</v>
      </c>
      <c r="F53" s="2">
        <v>420000</v>
      </c>
      <c r="G53" s="158">
        <v>300000</v>
      </c>
      <c r="H53" s="159">
        <v>300000</v>
      </c>
      <c r="I53" s="2">
        <v>900000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650000</v>
      </c>
      <c r="P53" s="2">
        <v>500000</v>
      </c>
      <c r="Q53" s="2">
        <v>2300000</v>
      </c>
      <c r="R53" s="2">
        <v>0</v>
      </c>
      <c r="S53" s="2">
        <v>0</v>
      </c>
      <c r="T53" s="160">
        <f t="shared" si="5"/>
        <v>6570000</v>
      </c>
      <c r="U53" s="160">
        <f t="shared" si="6"/>
        <v>7890000</v>
      </c>
    </row>
    <row r="54" spans="1:22" s="163" customFormat="1" x14ac:dyDescent="0.3">
      <c r="A54" s="275"/>
      <c r="B54" s="163" t="s">
        <v>75</v>
      </c>
      <c r="C54" s="157">
        <f xml:space="preserve"> U53 + 7700000</f>
        <v>15590000</v>
      </c>
      <c r="D54" s="2">
        <v>1800000</v>
      </c>
      <c r="E54" s="158">
        <v>0</v>
      </c>
      <c r="F54" s="2">
        <v>420000</v>
      </c>
      <c r="G54" s="158">
        <v>300000</v>
      </c>
      <c r="H54" s="159">
        <v>300000</v>
      </c>
      <c r="I54" s="2">
        <v>900000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650000</v>
      </c>
      <c r="P54" s="2">
        <v>500000</v>
      </c>
      <c r="Q54" s="2">
        <v>2300000</v>
      </c>
      <c r="R54" s="2">
        <v>0</v>
      </c>
      <c r="S54" s="2">
        <v>0</v>
      </c>
      <c r="T54" s="160">
        <f t="shared" si="5"/>
        <v>8370000</v>
      </c>
      <c r="U54" s="160">
        <f t="shared" si="6"/>
        <v>7220000</v>
      </c>
    </row>
    <row r="55" spans="1:22" s="163" customFormat="1" x14ac:dyDescent="0.3">
      <c r="A55" s="275"/>
      <c r="B55" s="163" t="s">
        <v>76</v>
      </c>
      <c r="C55" s="157">
        <f xml:space="preserve"> U54 + 7700000</f>
        <v>14920000</v>
      </c>
      <c r="D55" s="158">
        <v>2000000</v>
      </c>
      <c r="E55" s="158">
        <v>0</v>
      </c>
      <c r="F55" s="2">
        <v>420000</v>
      </c>
      <c r="G55" s="158">
        <v>300000</v>
      </c>
      <c r="H55" s="159">
        <v>300000</v>
      </c>
      <c r="I55" s="2">
        <v>900000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650000</v>
      </c>
      <c r="P55" s="2">
        <v>500000</v>
      </c>
      <c r="Q55" s="2">
        <v>2300000</v>
      </c>
      <c r="R55" s="2">
        <v>400000</v>
      </c>
      <c r="S55" s="2">
        <v>0</v>
      </c>
      <c r="T55" s="160">
        <f t="shared" si="5"/>
        <v>8970000</v>
      </c>
      <c r="U55" s="160">
        <f t="shared" si="6"/>
        <v>5950000</v>
      </c>
    </row>
    <row r="56" spans="1:22" s="163" customFormat="1" x14ac:dyDescent="0.3">
      <c r="A56" s="275"/>
      <c r="B56" s="163" t="s">
        <v>77</v>
      </c>
      <c r="C56" s="157">
        <f xml:space="preserve"> U55 + 7700000</f>
        <v>13650000</v>
      </c>
      <c r="D56" s="158">
        <v>0</v>
      </c>
      <c r="E56" s="158">
        <v>0</v>
      </c>
      <c r="F56" s="2">
        <v>420000</v>
      </c>
      <c r="G56" s="158">
        <v>300000</v>
      </c>
      <c r="H56" s="159">
        <v>300000</v>
      </c>
      <c r="I56" s="2">
        <v>900000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650000</v>
      </c>
      <c r="P56" s="2">
        <v>500000</v>
      </c>
      <c r="Q56" s="2">
        <v>2300000</v>
      </c>
      <c r="R56" s="2">
        <v>0</v>
      </c>
      <c r="S56" s="2">
        <v>0</v>
      </c>
      <c r="T56" s="160">
        <f t="shared" si="5"/>
        <v>6570000</v>
      </c>
      <c r="U56" s="160">
        <f t="shared" si="6"/>
        <v>7080000</v>
      </c>
    </row>
    <row r="57" spans="1:22" s="163" customFormat="1" x14ac:dyDescent="0.3">
      <c r="A57" s="275"/>
      <c r="B57" s="163" t="s">
        <v>78</v>
      </c>
      <c r="C57" s="157">
        <f xml:space="preserve"> U56 + 7700000</f>
        <v>14780000</v>
      </c>
      <c r="D57" s="158">
        <v>2900000</v>
      </c>
      <c r="E57" s="158">
        <v>0</v>
      </c>
      <c r="F57" s="2">
        <v>420000</v>
      </c>
      <c r="G57" s="158">
        <v>300000</v>
      </c>
      <c r="H57" s="159">
        <v>300000</v>
      </c>
      <c r="I57" s="2">
        <v>900000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650000</v>
      </c>
      <c r="P57" s="2">
        <v>500000</v>
      </c>
      <c r="Q57" s="2">
        <v>2300000</v>
      </c>
      <c r="R57" s="196">
        <v>1000000</v>
      </c>
      <c r="S57" s="2">
        <v>0</v>
      </c>
      <c r="T57" s="160">
        <f t="shared" si="5"/>
        <v>10470000</v>
      </c>
      <c r="U57" s="160">
        <f t="shared" si="6"/>
        <v>4310000</v>
      </c>
    </row>
    <row r="58" spans="1:22" s="163" customFormat="1" x14ac:dyDescent="0.3">
      <c r="A58" s="275"/>
      <c r="B58" s="163" t="s">
        <v>79</v>
      </c>
      <c r="C58" s="157">
        <f xml:space="preserve"> U57 + 7700000 +1400000</f>
        <v>13410000</v>
      </c>
      <c r="D58" s="158">
        <v>0</v>
      </c>
      <c r="E58" s="158">
        <v>0</v>
      </c>
      <c r="F58" s="2">
        <v>420000</v>
      </c>
      <c r="G58" s="158">
        <v>300000</v>
      </c>
      <c r="H58" s="159">
        <v>300000</v>
      </c>
      <c r="I58" s="2">
        <v>900000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650000</v>
      </c>
      <c r="P58" s="2">
        <v>500000</v>
      </c>
      <c r="Q58" s="2">
        <v>2300000</v>
      </c>
      <c r="R58" s="2">
        <v>400000</v>
      </c>
      <c r="S58" s="2">
        <v>0</v>
      </c>
      <c r="T58" s="160">
        <f t="shared" si="5"/>
        <v>6970000</v>
      </c>
      <c r="U58" s="160">
        <f t="shared" si="6"/>
        <v>6440000</v>
      </c>
    </row>
    <row r="59" spans="1:22" s="163" customFormat="1" x14ac:dyDescent="0.3">
      <c r="A59" s="275"/>
      <c r="B59" s="163" t="s">
        <v>80</v>
      </c>
      <c r="C59" s="157">
        <f xml:space="preserve"> U58 + 7700000</f>
        <v>14140000</v>
      </c>
      <c r="D59" s="158">
        <v>0</v>
      </c>
      <c r="E59" s="158">
        <v>0</v>
      </c>
      <c r="F59" s="2">
        <v>420000</v>
      </c>
      <c r="G59" s="158">
        <v>300000</v>
      </c>
      <c r="H59" s="159">
        <v>300000</v>
      </c>
      <c r="I59" s="2">
        <v>900000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650000</v>
      </c>
      <c r="P59" s="2">
        <v>500000</v>
      </c>
      <c r="Q59" s="2">
        <v>2300000</v>
      </c>
      <c r="R59" s="2">
        <v>0</v>
      </c>
      <c r="S59" s="2">
        <v>0</v>
      </c>
      <c r="T59" s="160">
        <f t="shared" si="5"/>
        <v>6570000</v>
      </c>
      <c r="U59" s="160">
        <f t="shared" si="6"/>
        <v>7570000</v>
      </c>
    </row>
    <row r="60" spans="1:22" s="163" customFormat="1" x14ac:dyDescent="0.3">
      <c r="A60" s="275"/>
      <c r="B60" s="163" t="s">
        <v>81</v>
      </c>
      <c r="C60" s="157">
        <f xml:space="preserve"> U59 + 7700000</f>
        <v>15270000</v>
      </c>
      <c r="D60" s="194">
        <v>1800000</v>
      </c>
      <c r="E60" s="158">
        <v>0</v>
      </c>
      <c r="F60" s="2">
        <v>420000</v>
      </c>
      <c r="G60" s="158">
        <v>300000</v>
      </c>
      <c r="H60" s="159">
        <v>300000</v>
      </c>
      <c r="I60" s="2">
        <v>900000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650000</v>
      </c>
      <c r="P60" s="2">
        <v>500000</v>
      </c>
      <c r="Q60" s="2">
        <v>2300000</v>
      </c>
      <c r="R60" s="2">
        <v>0</v>
      </c>
      <c r="S60" s="2">
        <v>0</v>
      </c>
      <c r="T60" s="160">
        <f>SUM(D60:S60)</f>
        <v>8370000</v>
      </c>
      <c r="U60" s="160">
        <f t="shared" si="6"/>
        <v>6900000</v>
      </c>
    </row>
    <row r="61" spans="1:22" s="163" customFormat="1" x14ac:dyDescent="0.3">
      <c r="A61" s="275"/>
      <c r="B61" s="163" t="s">
        <v>82</v>
      </c>
      <c r="C61" s="157">
        <f xml:space="preserve"> U60 + 7700000</f>
        <v>14600000</v>
      </c>
      <c r="D61" s="158">
        <v>0</v>
      </c>
      <c r="E61" s="158">
        <v>0</v>
      </c>
      <c r="F61" s="2">
        <v>420000</v>
      </c>
      <c r="G61" s="158">
        <v>300000</v>
      </c>
      <c r="H61" s="159">
        <v>300000</v>
      </c>
      <c r="I61" s="2">
        <v>900000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650000</v>
      </c>
      <c r="P61" s="2">
        <v>500000</v>
      </c>
      <c r="Q61" s="2">
        <v>2300000</v>
      </c>
      <c r="R61" s="2">
        <v>200000</v>
      </c>
      <c r="S61" s="2">
        <v>0</v>
      </c>
      <c r="T61" s="160">
        <f t="shared" si="5"/>
        <v>6770000</v>
      </c>
      <c r="U61" s="160">
        <f t="shared" si="6"/>
        <v>7830000</v>
      </c>
    </row>
    <row r="62" spans="1:22" s="250" customFormat="1" x14ac:dyDescent="0.3">
      <c r="A62" s="275"/>
      <c r="B62" s="250" t="s">
        <v>83</v>
      </c>
      <c r="C62" s="196">
        <f xml:space="preserve"> U61 + 7700000</f>
        <v>15530000</v>
      </c>
      <c r="D62" s="198">
        <v>0</v>
      </c>
      <c r="E62" s="196">
        <v>0</v>
      </c>
      <c r="F62" s="196">
        <v>420000</v>
      </c>
      <c r="G62" s="196">
        <v>300000</v>
      </c>
      <c r="H62" s="196">
        <v>300000</v>
      </c>
      <c r="I62" s="2">
        <v>900000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650000</v>
      </c>
      <c r="P62" s="2">
        <v>500000</v>
      </c>
      <c r="Q62" s="196">
        <v>2300000</v>
      </c>
      <c r="R62" s="196">
        <v>0</v>
      </c>
      <c r="S62" s="196">
        <v>0</v>
      </c>
      <c r="T62" s="196">
        <f t="shared" si="5"/>
        <v>6570000</v>
      </c>
      <c r="U62" s="196">
        <f t="shared" si="6"/>
        <v>8960000</v>
      </c>
    </row>
    <row r="63" spans="1:22" s="163" customFormat="1" x14ac:dyDescent="0.3">
      <c r="A63" s="275">
        <v>2028</v>
      </c>
      <c r="B63" s="163" t="s">
        <v>72</v>
      </c>
      <c r="C63" s="194">
        <f xml:space="preserve"> U62 + 7700000</f>
        <v>16660000</v>
      </c>
      <c r="D63" s="2">
        <v>2900000</v>
      </c>
      <c r="E63" s="158">
        <v>0</v>
      </c>
      <c r="F63" s="2">
        <v>420000</v>
      </c>
      <c r="G63" s="158">
        <v>300000</v>
      </c>
      <c r="H63" s="159">
        <v>300000</v>
      </c>
      <c r="I63" s="2">
        <v>900000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650000</v>
      </c>
      <c r="P63" s="2">
        <v>500000</v>
      </c>
      <c r="Q63" s="2">
        <v>2300000</v>
      </c>
      <c r="R63" s="194">
        <v>0</v>
      </c>
      <c r="S63" s="158">
        <v>0</v>
      </c>
      <c r="T63" s="160">
        <f t="shared" si="5"/>
        <v>9470000</v>
      </c>
      <c r="U63" s="160">
        <f t="shared" si="6"/>
        <v>7190000</v>
      </c>
    </row>
    <row r="64" spans="1:22" s="163" customFormat="1" x14ac:dyDescent="0.3">
      <c r="A64" s="275"/>
      <c r="B64" s="163" t="s">
        <v>73</v>
      </c>
      <c r="C64" s="159">
        <f xml:space="preserve"> U63 + 7700000 +1400000</f>
        <v>16290000</v>
      </c>
      <c r="D64" s="159">
        <v>0</v>
      </c>
      <c r="E64" s="158">
        <v>0</v>
      </c>
      <c r="F64" s="2">
        <v>420000</v>
      </c>
      <c r="G64" s="158">
        <v>300000</v>
      </c>
      <c r="H64" s="159">
        <v>300000</v>
      </c>
      <c r="I64" s="2">
        <v>900000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650000</v>
      </c>
      <c r="P64" s="2">
        <v>500000</v>
      </c>
      <c r="Q64" s="2">
        <v>2300000</v>
      </c>
      <c r="R64" s="2">
        <v>400000</v>
      </c>
      <c r="S64" s="2">
        <v>0</v>
      </c>
      <c r="T64" s="160">
        <f t="shared" si="5"/>
        <v>6970000</v>
      </c>
      <c r="U64" s="160">
        <f t="shared" si="6"/>
        <v>9320000</v>
      </c>
    </row>
    <row r="65" spans="1:21" s="163" customFormat="1" x14ac:dyDescent="0.3">
      <c r="A65" s="275"/>
      <c r="B65" s="163" t="s">
        <v>74</v>
      </c>
      <c r="C65" s="157">
        <f xml:space="preserve"> U64 + 7700000</f>
        <v>17020000</v>
      </c>
      <c r="D65" s="158">
        <v>0</v>
      </c>
      <c r="E65" s="158">
        <v>0</v>
      </c>
      <c r="F65" s="2">
        <v>420000</v>
      </c>
      <c r="G65" s="158">
        <v>300000</v>
      </c>
      <c r="H65" s="159">
        <v>300000</v>
      </c>
      <c r="I65" s="2">
        <v>900000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650000</v>
      </c>
      <c r="P65" s="2">
        <v>500000</v>
      </c>
      <c r="Q65" s="2">
        <v>2300000</v>
      </c>
      <c r="R65" s="2">
        <v>0</v>
      </c>
      <c r="S65" s="158">
        <v>0</v>
      </c>
      <c r="T65" s="160">
        <f t="shared" si="5"/>
        <v>6570000</v>
      </c>
      <c r="U65" s="160">
        <f t="shared" si="6"/>
        <v>10450000</v>
      </c>
    </row>
    <row r="66" spans="1:21" s="163" customFormat="1" x14ac:dyDescent="0.3">
      <c r="A66" s="275"/>
      <c r="B66" s="163" t="s">
        <v>75</v>
      </c>
      <c r="C66" s="157">
        <f xml:space="preserve"> U65 + 7700000</f>
        <v>18150000</v>
      </c>
      <c r="D66" s="2">
        <v>1800000</v>
      </c>
      <c r="E66" s="158">
        <v>0</v>
      </c>
      <c r="F66" s="2">
        <v>420000</v>
      </c>
      <c r="G66" s="158">
        <v>300000</v>
      </c>
      <c r="H66" s="159">
        <v>300000</v>
      </c>
      <c r="I66" s="2">
        <v>900000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650000</v>
      </c>
      <c r="P66" s="2">
        <v>500000</v>
      </c>
      <c r="Q66" s="2">
        <v>2300000</v>
      </c>
      <c r="R66" s="2">
        <v>0</v>
      </c>
      <c r="S66" s="158">
        <v>0</v>
      </c>
      <c r="T66" s="160">
        <f t="shared" si="5"/>
        <v>8370000</v>
      </c>
      <c r="U66" s="160">
        <f t="shared" si="6"/>
        <v>9780000</v>
      </c>
    </row>
    <row r="67" spans="1:21" s="163" customFormat="1" x14ac:dyDescent="0.3">
      <c r="A67" s="275"/>
      <c r="B67" s="163" t="s">
        <v>76</v>
      </c>
      <c r="C67" s="157">
        <f xml:space="preserve"> U66 + 7700000</f>
        <v>17480000</v>
      </c>
      <c r="D67" s="158">
        <v>2000000</v>
      </c>
      <c r="E67" s="158">
        <v>0</v>
      </c>
      <c r="F67" s="2">
        <v>420000</v>
      </c>
      <c r="G67" s="158">
        <v>300000</v>
      </c>
      <c r="H67" s="159">
        <v>300000</v>
      </c>
      <c r="I67" s="2">
        <v>900000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650000</v>
      </c>
      <c r="P67" s="2">
        <v>500000</v>
      </c>
      <c r="Q67" s="2">
        <v>2300000</v>
      </c>
      <c r="R67" s="2">
        <v>400000</v>
      </c>
      <c r="S67" s="2">
        <v>0</v>
      </c>
      <c r="T67" s="160">
        <f t="shared" ref="T67:T98" si="7">SUM(D67:S67)</f>
        <v>8970000</v>
      </c>
      <c r="U67" s="160">
        <f t="shared" si="6"/>
        <v>8510000</v>
      </c>
    </row>
    <row r="68" spans="1:21" s="163" customFormat="1" x14ac:dyDescent="0.3">
      <c r="A68" s="275"/>
      <c r="B68" s="163" t="s">
        <v>77</v>
      </c>
      <c r="C68" s="157">
        <f xml:space="preserve"> U67 + 7700000</f>
        <v>16210000</v>
      </c>
      <c r="D68" s="158">
        <v>0</v>
      </c>
      <c r="E68" s="158">
        <v>0</v>
      </c>
      <c r="F68" s="2">
        <v>420000</v>
      </c>
      <c r="G68" s="158">
        <v>300000</v>
      </c>
      <c r="H68" s="159">
        <v>300000</v>
      </c>
      <c r="I68" s="2">
        <v>900000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650000</v>
      </c>
      <c r="P68" s="2">
        <v>500000</v>
      </c>
      <c r="Q68" s="2">
        <v>2300000</v>
      </c>
      <c r="R68" s="2">
        <v>0</v>
      </c>
      <c r="S68" s="158">
        <v>0</v>
      </c>
      <c r="T68" s="160">
        <f t="shared" si="7"/>
        <v>6570000</v>
      </c>
      <c r="U68" s="160">
        <f t="shared" si="6"/>
        <v>9640000</v>
      </c>
    </row>
    <row r="69" spans="1:21" s="163" customFormat="1" x14ac:dyDescent="0.3">
      <c r="A69" s="275"/>
      <c r="B69" s="163" t="s">
        <v>78</v>
      </c>
      <c r="C69" s="157">
        <f xml:space="preserve"> U68 + 7700000</f>
        <v>17340000</v>
      </c>
      <c r="D69" s="158">
        <v>2900000</v>
      </c>
      <c r="E69" s="158">
        <v>0</v>
      </c>
      <c r="F69" s="2">
        <v>420000</v>
      </c>
      <c r="G69" s="158">
        <v>300000</v>
      </c>
      <c r="H69" s="159">
        <v>300000</v>
      </c>
      <c r="I69" s="2">
        <v>900000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650000</v>
      </c>
      <c r="P69" s="2">
        <v>500000</v>
      </c>
      <c r="Q69" s="2">
        <v>2300000</v>
      </c>
      <c r="R69" s="196">
        <v>1000000</v>
      </c>
      <c r="S69" s="158">
        <v>0</v>
      </c>
      <c r="T69" s="160">
        <f t="shared" si="7"/>
        <v>10470000</v>
      </c>
      <c r="U69" s="160">
        <f t="shared" si="6"/>
        <v>6870000</v>
      </c>
    </row>
    <row r="70" spans="1:21" s="163" customFormat="1" x14ac:dyDescent="0.3">
      <c r="A70" s="275"/>
      <c r="B70" s="163" t="s">
        <v>79</v>
      </c>
      <c r="C70" s="157">
        <f xml:space="preserve"> U69 + 7700000 +1400000</f>
        <v>15970000</v>
      </c>
      <c r="D70" s="158">
        <v>0</v>
      </c>
      <c r="E70" s="158">
        <v>0</v>
      </c>
      <c r="F70" s="2">
        <v>420000</v>
      </c>
      <c r="G70" s="158">
        <v>300000</v>
      </c>
      <c r="H70" s="159">
        <v>300000</v>
      </c>
      <c r="I70" s="2">
        <v>900000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650000</v>
      </c>
      <c r="P70" s="2">
        <v>500000</v>
      </c>
      <c r="Q70" s="2">
        <v>2300000</v>
      </c>
      <c r="R70" s="2">
        <v>400000</v>
      </c>
      <c r="S70" s="2">
        <v>0</v>
      </c>
      <c r="T70" s="160">
        <f t="shared" si="7"/>
        <v>6970000</v>
      </c>
      <c r="U70" s="160">
        <f t="shared" si="6"/>
        <v>9000000</v>
      </c>
    </row>
    <row r="71" spans="1:21" s="163" customFormat="1" x14ac:dyDescent="0.3">
      <c r="A71" s="275"/>
      <c r="B71" s="163" t="s">
        <v>80</v>
      </c>
      <c r="C71" s="157">
        <f xml:space="preserve"> U70 + 7700000</f>
        <v>16700000</v>
      </c>
      <c r="D71" s="158">
        <v>0</v>
      </c>
      <c r="E71" s="158">
        <v>0</v>
      </c>
      <c r="F71" s="2">
        <v>420000</v>
      </c>
      <c r="G71" s="158">
        <v>300000</v>
      </c>
      <c r="H71" s="159">
        <v>300000</v>
      </c>
      <c r="I71" s="2">
        <v>900000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650000</v>
      </c>
      <c r="P71" s="2">
        <v>500000</v>
      </c>
      <c r="Q71" s="2">
        <v>2300000</v>
      </c>
      <c r="R71" s="2">
        <v>0</v>
      </c>
      <c r="S71" s="2">
        <v>0</v>
      </c>
      <c r="T71" s="160">
        <f t="shared" si="7"/>
        <v>6570000</v>
      </c>
      <c r="U71" s="160">
        <f t="shared" si="6"/>
        <v>10130000</v>
      </c>
    </row>
    <row r="72" spans="1:21" s="163" customFormat="1" x14ac:dyDescent="0.3">
      <c r="A72" s="275"/>
      <c r="B72" s="163" t="s">
        <v>81</v>
      </c>
      <c r="C72" s="157">
        <f xml:space="preserve"> U71 + 7700000</f>
        <v>17830000</v>
      </c>
      <c r="D72" s="194">
        <v>1800000</v>
      </c>
      <c r="E72" s="158">
        <v>0</v>
      </c>
      <c r="F72" s="2">
        <v>420000</v>
      </c>
      <c r="G72" s="158">
        <v>300000</v>
      </c>
      <c r="H72" s="159">
        <v>300000</v>
      </c>
      <c r="I72" s="2">
        <v>900000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650000</v>
      </c>
      <c r="P72" s="2">
        <v>500000</v>
      </c>
      <c r="Q72" s="2">
        <v>2300000</v>
      </c>
      <c r="R72" s="2">
        <v>0</v>
      </c>
      <c r="S72" s="2">
        <v>0</v>
      </c>
      <c r="T72" s="160">
        <f t="shared" si="7"/>
        <v>8370000</v>
      </c>
      <c r="U72" s="160">
        <f t="shared" si="6"/>
        <v>9460000</v>
      </c>
    </row>
    <row r="73" spans="1:21" s="163" customFormat="1" x14ac:dyDescent="0.3">
      <c r="A73" s="275"/>
      <c r="B73" s="163" t="s">
        <v>82</v>
      </c>
      <c r="C73" s="157">
        <f xml:space="preserve"> U72 + 7700000</f>
        <v>17160000</v>
      </c>
      <c r="D73" s="158">
        <v>0</v>
      </c>
      <c r="E73" s="158">
        <v>0</v>
      </c>
      <c r="F73" s="2">
        <v>420000</v>
      </c>
      <c r="G73" s="158">
        <v>300000</v>
      </c>
      <c r="H73" s="159">
        <v>300000</v>
      </c>
      <c r="I73" s="2">
        <v>900000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650000</v>
      </c>
      <c r="P73" s="2">
        <v>500000</v>
      </c>
      <c r="Q73" s="2">
        <v>2300000</v>
      </c>
      <c r="R73" s="2">
        <v>200000</v>
      </c>
      <c r="S73" s="2">
        <v>0</v>
      </c>
      <c r="T73" s="160">
        <f t="shared" si="7"/>
        <v>6770000</v>
      </c>
      <c r="U73" s="160">
        <f t="shared" si="6"/>
        <v>10390000</v>
      </c>
    </row>
    <row r="74" spans="1:21" s="250" customFormat="1" x14ac:dyDescent="0.3">
      <c r="A74" s="275"/>
      <c r="B74" s="250" t="s">
        <v>83</v>
      </c>
      <c r="C74" s="196">
        <f xml:space="preserve"> U73 + 7700000</f>
        <v>18090000</v>
      </c>
      <c r="D74" s="198">
        <v>0</v>
      </c>
      <c r="E74" s="196">
        <v>0</v>
      </c>
      <c r="F74" s="196">
        <v>420000</v>
      </c>
      <c r="G74" s="196">
        <v>300000</v>
      </c>
      <c r="H74" s="196">
        <v>300000</v>
      </c>
      <c r="I74" s="2">
        <v>900000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650000</v>
      </c>
      <c r="P74" s="2">
        <v>500000</v>
      </c>
      <c r="Q74" s="196">
        <v>2300000</v>
      </c>
      <c r="R74" s="196">
        <v>0</v>
      </c>
      <c r="S74" s="196">
        <v>0</v>
      </c>
      <c r="T74" s="196">
        <f t="shared" si="7"/>
        <v>6570000</v>
      </c>
      <c r="U74" s="196">
        <f t="shared" si="6"/>
        <v>11520000</v>
      </c>
    </row>
    <row r="75" spans="1:21" s="163" customFormat="1" x14ac:dyDescent="0.3">
      <c r="A75" s="275">
        <v>2029</v>
      </c>
      <c r="B75" s="163" t="s">
        <v>72</v>
      </c>
      <c r="C75" s="194">
        <f xml:space="preserve"> U74 + 7700000</f>
        <v>19220000</v>
      </c>
      <c r="D75" s="2">
        <v>2900000</v>
      </c>
      <c r="E75" s="158">
        <v>0</v>
      </c>
      <c r="F75" s="2">
        <v>420000</v>
      </c>
      <c r="G75" s="158">
        <v>300000</v>
      </c>
      <c r="H75" s="159">
        <v>300000</v>
      </c>
      <c r="I75" s="2">
        <v>900000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650000</v>
      </c>
      <c r="P75" s="2">
        <v>500000</v>
      </c>
      <c r="Q75" s="2">
        <v>2300000</v>
      </c>
      <c r="R75" s="194">
        <v>0</v>
      </c>
      <c r="S75" s="2">
        <v>0</v>
      </c>
      <c r="T75" s="160">
        <f t="shared" si="7"/>
        <v>9470000</v>
      </c>
      <c r="U75" s="160">
        <f t="shared" si="6"/>
        <v>9750000</v>
      </c>
    </row>
    <row r="76" spans="1:21" s="163" customFormat="1" x14ac:dyDescent="0.3">
      <c r="A76" s="275"/>
      <c r="B76" s="163" t="s">
        <v>73</v>
      </c>
      <c r="C76" s="159">
        <f xml:space="preserve"> U75 + 7700000 +1400000</f>
        <v>18850000</v>
      </c>
      <c r="D76" s="159">
        <v>0</v>
      </c>
      <c r="E76" s="158">
        <v>0</v>
      </c>
      <c r="F76" s="2">
        <v>420000</v>
      </c>
      <c r="G76" s="158">
        <v>300000</v>
      </c>
      <c r="H76" s="159">
        <v>300000</v>
      </c>
      <c r="I76" s="2">
        <v>900000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650000</v>
      </c>
      <c r="P76" s="2">
        <v>500000</v>
      </c>
      <c r="Q76" s="2">
        <v>2300000</v>
      </c>
      <c r="R76" s="2">
        <v>400000</v>
      </c>
      <c r="S76" s="158">
        <v>0</v>
      </c>
      <c r="T76" s="160">
        <f t="shared" si="7"/>
        <v>6970000</v>
      </c>
      <c r="U76" s="160">
        <f t="shared" si="6"/>
        <v>11880000</v>
      </c>
    </row>
    <row r="77" spans="1:21" s="163" customFormat="1" x14ac:dyDescent="0.3">
      <c r="A77" s="275"/>
      <c r="B77" s="163" t="s">
        <v>74</v>
      </c>
      <c r="C77" s="157">
        <f xml:space="preserve"> U76 + 7700000</f>
        <v>19580000</v>
      </c>
      <c r="D77" s="158">
        <v>0</v>
      </c>
      <c r="E77" s="158">
        <v>0</v>
      </c>
      <c r="F77" s="2">
        <v>420000</v>
      </c>
      <c r="G77" s="158">
        <v>300000</v>
      </c>
      <c r="H77" s="159">
        <v>300000</v>
      </c>
      <c r="I77" s="2">
        <v>900000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650000</v>
      </c>
      <c r="P77" s="2">
        <v>500000</v>
      </c>
      <c r="Q77" s="2">
        <v>2300000</v>
      </c>
      <c r="R77" s="2">
        <v>0</v>
      </c>
      <c r="S77" s="158">
        <v>0</v>
      </c>
      <c r="T77" s="160">
        <f t="shared" si="7"/>
        <v>6570000</v>
      </c>
      <c r="U77" s="160">
        <f t="shared" ref="U77:U108" si="8" xml:space="preserve"> C77 - T77</f>
        <v>13010000</v>
      </c>
    </row>
    <row r="78" spans="1:21" s="163" customFormat="1" x14ac:dyDescent="0.3">
      <c r="A78" s="275"/>
      <c r="B78" s="163" t="s">
        <v>75</v>
      </c>
      <c r="C78" s="157">
        <f xml:space="preserve"> U77 + 7700000</f>
        <v>20710000</v>
      </c>
      <c r="D78" s="2">
        <v>1800000</v>
      </c>
      <c r="E78" s="158">
        <v>0</v>
      </c>
      <c r="F78" s="2">
        <v>420000</v>
      </c>
      <c r="G78" s="158">
        <v>300000</v>
      </c>
      <c r="H78" s="159">
        <v>300000</v>
      </c>
      <c r="I78" s="2">
        <v>900000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650000</v>
      </c>
      <c r="P78" s="2">
        <v>500000</v>
      </c>
      <c r="Q78" s="2">
        <v>2300000</v>
      </c>
      <c r="R78" s="2">
        <v>0</v>
      </c>
      <c r="S78" s="2">
        <v>0</v>
      </c>
      <c r="T78" s="160">
        <f t="shared" si="7"/>
        <v>8370000</v>
      </c>
      <c r="U78" s="160">
        <f t="shared" si="8"/>
        <v>12340000</v>
      </c>
    </row>
    <row r="79" spans="1:21" s="163" customFormat="1" x14ac:dyDescent="0.3">
      <c r="A79" s="275"/>
      <c r="B79" s="163" t="s">
        <v>76</v>
      </c>
      <c r="C79" s="157">
        <f xml:space="preserve"> U78 + 7700000</f>
        <v>20040000</v>
      </c>
      <c r="D79" s="158">
        <v>2000000</v>
      </c>
      <c r="E79" s="158">
        <v>0</v>
      </c>
      <c r="F79" s="2">
        <v>420000</v>
      </c>
      <c r="G79" s="158">
        <v>300000</v>
      </c>
      <c r="H79" s="159">
        <v>300000</v>
      </c>
      <c r="I79" s="2">
        <v>900000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650000</v>
      </c>
      <c r="P79" s="2">
        <v>500000</v>
      </c>
      <c r="Q79" s="2">
        <v>2300000</v>
      </c>
      <c r="R79" s="2">
        <v>400000</v>
      </c>
      <c r="S79" s="158">
        <v>0</v>
      </c>
      <c r="T79" s="160">
        <f t="shared" si="7"/>
        <v>8970000</v>
      </c>
      <c r="U79" s="160">
        <f t="shared" si="8"/>
        <v>11070000</v>
      </c>
    </row>
    <row r="80" spans="1:21" s="163" customFormat="1" x14ac:dyDescent="0.3">
      <c r="A80" s="275"/>
      <c r="B80" s="163" t="s">
        <v>77</v>
      </c>
      <c r="C80" s="157">
        <f xml:space="preserve"> U79 + 7700000</f>
        <v>18770000</v>
      </c>
      <c r="D80" s="158">
        <v>0</v>
      </c>
      <c r="E80" s="158">
        <v>0</v>
      </c>
      <c r="F80" s="2">
        <v>420000</v>
      </c>
      <c r="G80" s="158">
        <v>300000</v>
      </c>
      <c r="H80" s="159">
        <v>300000</v>
      </c>
      <c r="I80" s="2">
        <v>900000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650000</v>
      </c>
      <c r="P80" s="2">
        <v>500000</v>
      </c>
      <c r="Q80" s="2">
        <v>2300000</v>
      </c>
      <c r="R80" s="2">
        <v>0</v>
      </c>
      <c r="S80" s="158">
        <v>0</v>
      </c>
      <c r="T80" s="160">
        <f t="shared" si="7"/>
        <v>6570000</v>
      </c>
      <c r="U80" s="160">
        <f t="shared" si="8"/>
        <v>12200000</v>
      </c>
    </row>
    <row r="81" spans="1:21" s="163" customFormat="1" x14ac:dyDescent="0.3">
      <c r="A81" s="275"/>
      <c r="B81" s="163" t="s">
        <v>78</v>
      </c>
      <c r="C81" s="157">
        <f xml:space="preserve"> U80 + 7700000</f>
        <v>19900000</v>
      </c>
      <c r="D81" s="158">
        <v>2900000</v>
      </c>
      <c r="E81" s="158">
        <v>0</v>
      </c>
      <c r="F81" s="2">
        <v>420000</v>
      </c>
      <c r="G81" s="158">
        <v>300000</v>
      </c>
      <c r="H81" s="159">
        <v>300000</v>
      </c>
      <c r="I81" s="2">
        <v>900000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650000</v>
      </c>
      <c r="P81" s="2">
        <v>500000</v>
      </c>
      <c r="Q81" s="2">
        <v>2300000</v>
      </c>
      <c r="R81" s="196">
        <v>1000000</v>
      </c>
      <c r="S81" s="2">
        <v>0</v>
      </c>
      <c r="T81" s="160">
        <f t="shared" si="7"/>
        <v>10470000</v>
      </c>
      <c r="U81" s="160">
        <f t="shared" si="8"/>
        <v>9430000</v>
      </c>
    </row>
    <row r="82" spans="1:21" s="163" customFormat="1" x14ac:dyDescent="0.3">
      <c r="A82" s="275"/>
      <c r="B82" s="163" t="s">
        <v>79</v>
      </c>
      <c r="C82" s="157">
        <f xml:space="preserve"> U81 + 7700000 +1400000</f>
        <v>18530000</v>
      </c>
      <c r="D82" s="158">
        <v>0</v>
      </c>
      <c r="E82" s="158">
        <v>0</v>
      </c>
      <c r="F82" s="2">
        <v>420000</v>
      </c>
      <c r="G82" s="158">
        <v>300000</v>
      </c>
      <c r="H82" s="159">
        <v>300000</v>
      </c>
      <c r="I82" s="2">
        <v>900000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650000</v>
      </c>
      <c r="P82" s="2">
        <v>500000</v>
      </c>
      <c r="Q82" s="2">
        <v>2300000</v>
      </c>
      <c r="R82" s="2">
        <v>400000</v>
      </c>
      <c r="S82" s="2">
        <v>0</v>
      </c>
      <c r="T82" s="160">
        <f t="shared" si="7"/>
        <v>6970000</v>
      </c>
      <c r="U82" s="160">
        <f t="shared" si="8"/>
        <v>11560000</v>
      </c>
    </row>
    <row r="83" spans="1:21" s="163" customFormat="1" x14ac:dyDescent="0.3">
      <c r="A83" s="275"/>
      <c r="B83" s="163" t="s">
        <v>80</v>
      </c>
      <c r="C83" s="157">
        <f xml:space="preserve"> U82 + 7700000</f>
        <v>19260000</v>
      </c>
      <c r="D83" s="158">
        <v>0</v>
      </c>
      <c r="E83" s="158">
        <v>0</v>
      </c>
      <c r="F83" s="2">
        <v>420000</v>
      </c>
      <c r="G83" s="158">
        <v>300000</v>
      </c>
      <c r="H83" s="159">
        <v>300000</v>
      </c>
      <c r="I83" s="2">
        <v>900000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650000</v>
      </c>
      <c r="P83" s="2">
        <v>500000</v>
      </c>
      <c r="Q83" s="2">
        <v>2300000</v>
      </c>
      <c r="R83" s="2">
        <v>0</v>
      </c>
      <c r="S83" s="2">
        <v>0</v>
      </c>
      <c r="T83" s="160">
        <f t="shared" si="7"/>
        <v>6570000</v>
      </c>
      <c r="U83" s="160">
        <f t="shared" si="8"/>
        <v>12690000</v>
      </c>
    </row>
    <row r="84" spans="1:21" s="163" customFormat="1" x14ac:dyDescent="0.3">
      <c r="A84" s="275"/>
      <c r="B84" s="163" t="s">
        <v>81</v>
      </c>
      <c r="C84" s="157">
        <f xml:space="preserve"> U83 + 7700000</f>
        <v>20390000</v>
      </c>
      <c r="D84" s="194">
        <v>1800000</v>
      </c>
      <c r="E84" s="158">
        <v>0</v>
      </c>
      <c r="F84" s="2">
        <v>420000</v>
      </c>
      <c r="G84" s="158">
        <v>300000</v>
      </c>
      <c r="H84" s="159">
        <v>300000</v>
      </c>
      <c r="I84" s="2">
        <v>900000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650000</v>
      </c>
      <c r="P84" s="2">
        <v>500000</v>
      </c>
      <c r="Q84" s="2">
        <v>2300000</v>
      </c>
      <c r="R84" s="2">
        <v>0</v>
      </c>
      <c r="S84" s="2">
        <v>0</v>
      </c>
      <c r="T84" s="160">
        <f t="shared" si="7"/>
        <v>8370000</v>
      </c>
      <c r="U84" s="160">
        <f t="shared" si="8"/>
        <v>12020000</v>
      </c>
    </row>
    <row r="85" spans="1:21" s="163" customFormat="1" x14ac:dyDescent="0.3">
      <c r="A85" s="275"/>
      <c r="B85" s="163" t="s">
        <v>82</v>
      </c>
      <c r="C85" s="157">
        <f xml:space="preserve"> U84 + 7700000</f>
        <v>19720000</v>
      </c>
      <c r="D85" s="158">
        <v>0</v>
      </c>
      <c r="E85" s="158">
        <v>0</v>
      </c>
      <c r="F85" s="2">
        <v>420000</v>
      </c>
      <c r="G85" s="158">
        <v>300000</v>
      </c>
      <c r="H85" s="159">
        <v>300000</v>
      </c>
      <c r="I85" s="2">
        <v>900000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650000</v>
      </c>
      <c r="P85" s="2">
        <v>500000</v>
      </c>
      <c r="Q85" s="2">
        <v>2300000</v>
      </c>
      <c r="R85" s="2">
        <v>200000</v>
      </c>
      <c r="S85" s="158">
        <v>0</v>
      </c>
      <c r="T85" s="160">
        <f t="shared" si="7"/>
        <v>6770000</v>
      </c>
      <c r="U85" s="160">
        <f t="shared" si="8"/>
        <v>12950000</v>
      </c>
    </row>
    <row r="86" spans="1:21" s="250" customFormat="1" x14ac:dyDescent="0.3">
      <c r="A86" s="275"/>
      <c r="B86" s="250" t="s">
        <v>83</v>
      </c>
      <c r="C86" s="196">
        <f xml:space="preserve"> U85 + 7700000</f>
        <v>20650000</v>
      </c>
      <c r="D86" s="198">
        <v>0</v>
      </c>
      <c r="E86" s="196">
        <v>0</v>
      </c>
      <c r="F86" s="196">
        <v>420000</v>
      </c>
      <c r="G86" s="196">
        <v>300000</v>
      </c>
      <c r="H86" s="196">
        <v>300000</v>
      </c>
      <c r="I86" s="2">
        <v>900000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650000</v>
      </c>
      <c r="P86" s="2">
        <v>500000</v>
      </c>
      <c r="Q86" s="196">
        <v>2300000</v>
      </c>
      <c r="R86" s="196">
        <v>0</v>
      </c>
      <c r="S86" s="196">
        <v>0</v>
      </c>
      <c r="T86" s="196">
        <f t="shared" si="7"/>
        <v>6570000</v>
      </c>
      <c r="U86" s="196">
        <f t="shared" si="8"/>
        <v>14080000</v>
      </c>
    </row>
    <row r="87" spans="1:21" s="163" customFormat="1" x14ac:dyDescent="0.3">
      <c r="A87" s="275">
        <v>2030</v>
      </c>
      <c r="B87" s="163" t="s">
        <v>72</v>
      </c>
      <c r="C87" s="194">
        <f xml:space="preserve"> U86 + 7700000</f>
        <v>21780000</v>
      </c>
      <c r="D87" s="2">
        <v>2900000</v>
      </c>
      <c r="E87" s="158">
        <v>0</v>
      </c>
      <c r="F87" s="2">
        <v>420000</v>
      </c>
      <c r="G87" s="158">
        <v>300000</v>
      </c>
      <c r="H87" s="159">
        <v>300000</v>
      </c>
      <c r="I87" s="2">
        <v>900000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650000</v>
      </c>
      <c r="P87" s="2">
        <v>500000</v>
      </c>
      <c r="Q87" s="2">
        <v>2300000</v>
      </c>
      <c r="R87" s="194">
        <v>0</v>
      </c>
      <c r="S87" s="158">
        <v>0</v>
      </c>
      <c r="T87" s="160">
        <f t="shared" si="7"/>
        <v>9470000</v>
      </c>
      <c r="U87" s="160">
        <f t="shared" si="8"/>
        <v>12310000</v>
      </c>
    </row>
    <row r="88" spans="1:21" s="163" customFormat="1" x14ac:dyDescent="0.3">
      <c r="A88" s="275"/>
      <c r="B88" s="163" t="s">
        <v>73</v>
      </c>
      <c r="C88" s="159">
        <f xml:space="preserve"> U87 + 7700000 +1400000</f>
        <v>21410000</v>
      </c>
      <c r="D88" s="159">
        <v>0</v>
      </c>
      <c r="E88" s="158">
        <v>0</v>
      </c>
      <c r="F88" s="2">
        <v>420000</v>
      </c>
      <c r="G88" s="158">
        <v>300000</v>
      </c>
      <c r="H88" s="159">
        <v>300000</v>
      </c>
      <c r="I88" s="2">
        <v>900000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650000</v>
      </c>
      <c r="P88" s="2">
        <v>500000</v>
      </c>
      <c r="Q88" s="2">
        <v>2300000</v>
      </c>
      <c r="R88" s="2">
        <v>400000</v>
      </c>
      <c r="S88" s="158">
        <v>0</v>
      </c>
      <c r="T88" s="160">
        <f t="shared" si="7"/>
        <v>6970000</v>
      </c>
      <c r="U88" s="160">
        <f t="shared" si="8"/>
        <v>14440000</v>
      </c>
    </row>
    <row r="89" spans="1:21" s="163" customFormat="1" x14ac:dyDescent="0.3">
      <c r="A89" s="275"/>
      <c r="B89" s="163" t="s">
        <v>74</v>
      </c>
      <c r="C89" s="157">
        <f xml:space="preserve"> U88 + 7700000</f>
        <v>22140000</v>
      </c>
      <c r="D89" s="158">
        <v>0</v>
      </c>
      <c r="E89" s="158">
        <v>0</v>
      </c>
      <c r="F89" s="2">
        <v>420000</v>
      </c>
      <c r="G89" s="158">
        <v>300000</v>
      </c>
      <c r="H89" s="159">
        <v>300000</v>
      </c>
      <c r="I89" s="2">
        <v>900000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650000</v>
      </c>
      <c r="P89" s="2">
        <v>500000</v>
      </c>
      <c r="Q89" s="2">
        <v>2300000</v>
      </c>
      <c r="R89" s="2">
        <v>0</v>
      </c>
      <c r="S89" s="2">
        <v>0</v>
      </c>
      <c r="T89" s="160">
        <f t="shared" si="7"/>
        <v>6570000</v>
      </c>
      <c r="U89" s="160">
        <f t="shared" si="8"/>
        <v>15570000</v>
      </c>
    </row>
    <row r="90" spans="1:21" s="163" customFormat="1" x14ac:dyDescent="0.3">
      <c r="A90" s="275"/>
      <c r="B90" s="163" t="s">
        <v>75</v>
      </c>
      <c r="C90" s="157">
        <f xml:space="preserve"> U89 + 7700000</f>
        <v>23270000</v>
      </c>
      <c r="D90" s="2">
        <v>1800000</v>
      </c>
      <c r="E90" s="158">
        <v>0</v>
      </c>
      <c r="F90" s="2">
        <v>420000</v>
      </c>
      <c r="G90" s="158">
        <v>300000</v>
      </c>
      <c r="H90" s="159">
        <v>300000</v>
      </c>
      <c r="I90" s="2">
        <v>900000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650000</v>
      </c>
      <c r="P90" s="2">
        <v>500000</v>
      </c>
      <c r="Q90" s="2">
        <v>2300000</v>
      </c>
      <c r="R90" s="2">
        <v>0</v>
      </c>
      <c r="S90" s="158">
        <v>0</v>
      </c>
      <c r="T90" s="160">
        <f t="shared" si="7"/>
        <v>8370000</v>
      </c>
      <c r="U90" s="160">
        <f t="shared" si="8"/>
        <v>14900000</v>
      </c>
    </row>
    <row r="91" spans="1:21" s="163" customFormat="1" x14ac:dyDescent="0.3">
      <c r="A91" s="275"/>
      <c r="B91" s="163" t="s">
        <v>76</v>
      </c>
      <c r="C91" s="157">
        <f xml:space="preserve"> U90 + 7700000</f>
        <v>22600000</v>
      </c>
      <c r="D91" s="158">
        <v>2000000</v>
      </c>
      <c r="E91" s="158">
        <v>0</v>
      </c>
      <c r="F91" s="2">
        <v>420000</v>
      </c>
      <c r="G91" s="158">
        <v>300000</v>
      </c>
      <c r="H91" s="159">
        <v>300000</v>
      </c>
      <c r="I91" s="2">
        <v>900000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650000</v>
      </c>
      <c r="P91" s="2">
        <v>500000</v>
      </c>
      <c r="Q91" s="2">
        <v>2300000</v>
      </c>
      <c r="R91" s="2">
        <v>400000</v>
      </c>
      <c r="S91" s="158">
        <v>0</v>
      </c>
      <c r="T91" s="160">
        <f t="shared" si="7"/>
        <v>8970000</v>
      </c>
      <c r="U91" s="160">
        <f t="shared" si="8"/>
        <v>13630000</v>
      </c>
    </row>
    <row r="92" spans="1:21" s="163" customFormat="1" x14ac:dyDescent="0.3">
      <c r="A92" s="275"/>
      <c r="B92" s="163" t="s">
        <v>77</v>
      </c>
      <c r="C92" s="157">
        <f xml:space="preserve"> U91 + 7700000</f>
        <v>21330000</v>
      </c>
      <c r="D92" s="158">
        <v>0</v>
      </c>
      <c r="E92" s="158">
        <v>0</v>
      </c>
      <c r="F92" s="2">
        <v>420000</v>
      </c>
      <c r="G92" s="158">
        <v>300000</v>
      </c>
      <c r="H92" s="159">
        <v>300000</v>
      </c>
      <c r="I92" s="2">
        <v>900000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650000</v>
      </c>
      <c r="P92" s="2">
        <v>500000</v>
      </c>
      <c r="Q92" s="2">
        <v>2300000</v>
      </c>
      <c r="R92" s="2">
        <v>0</v>
      </c>
      <c r="S92" s="2">
        <v>0</v>
      </c>
      <c r="T92" s="160">
        <f t="shared" si="7"/>
        <v>6570000</v>
      </c>
      <c r="U92" s="160">
        <f t="shared" si="8"/>
        <v>14760000</v>
      </c>
    </row>
    <row r="93" spans="1:21" s="163" customFormat="1" x14ac:dyDescent="0.3">
      <c r="A93" s="275"/>
      <c r="B93" s="163" t="s">
        <v>78</v>
      </c>
      <c r="C93" s="157">
        <f xml:space="preserve"> U92 + 7700000</f>
        <v>22460000</v>
      </c>
      <c r="D93" s="158">
        <v>2900000</v>
      </c>
      <c r="E93" s="158">
        <v>0</v>
      </c>
      <c r="F93" s="2">
        <v>420000</v>
      </c>
      <c r="G93" s="158">
        <v>300000</v>
      </c>
      <c r="H93" s="159">
        <v>300000</v>
      </c>
      <c r="I93" s="2">
        <v>900000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650000</v>
      </c>
      <c r="P93" s="2">
        <v>500000</v>
      </c>
      <c r="Q93" s="2">
        <v>2300000</v>
      </c>
      <c r="R93" s="196">
        <v>1000000</v>
      </c>
      <c r="S93" s="2">
        <v>0</v>
      </c>
      <c r="T93" s="160">
        <f t="shared" si="7"/>
        <v>10470000</v>
      </c>
      <c r="U93" s="160">
        <f t="shared" si="8"/>
        <v>11990000</v>
      </c>
    </row>
    <row r="94" spans="1:21" s="163" customFormat="1" x14ac:dyDescent="0.3">
      <c r="A94" s="275"/>
      <c r="B94" s="163" t="s">
        <v>79</v>
      </c>
      <c r="C94" s="157">
        <f xml:space="preserve"> U93 + 7700000 +1400000</f>
        <v>21090000</v>
      </c>
      <c r="D94" s="158">
        <v>0</v>
      </c>
      <c r="E94" s="158">
        <v>0</v>
      </c>
      <c r="F94" s="2">
        <v>420000</v>
      </c>
      <c r="G94" s="158">
        <v>300000</v>
      </c>
      <c r="H94" s="159">
        <v>300000</v>
      </c>
      <c r="I94" s="2">
        <v>900000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650000</v>
      </c>
      <c r="P94" s="2">
        <v>500000</v>
      </c>
      <c r="Q94" s="2">
        <v>2300000</v>
      </c>
      <c r="R94" s="2">
        <v>400000</v>
      </c>
      <c r="S94" s="2">
        <v>0</v>
      </c>
      <c r="T94" s="160">
        <f t="shared" si="7"/>
        <v>6970000</v>
      </c>
      <c r="U94" s="160">
        <f t="shared" si="8"/>
        <v>14120000</v>
      </c>
    </row>
    <row r="95" spans="1:21" s="163" customFormat="1" x14ac:dyDescent="0.3">
      <c r="A95" s="275"/>
      <c r="B95" s="163" t="s">
        <v>80</v>
      </c>
      <c r="C95" s="157">
        <f xml:space="preserve"> U94 + 7700000</f>
        <v>21820000</v>
      </c>
      <c r="D95" s="158">
        <v>0</v>
      </c>
      <c r="E95" s="158">
        <v>0</v>
      </c>
      <c r="F95" s="2">
        <v>420000</v>
      </c>
      <c r="G95" s="158">
        <v>300000</v>
      </c>
      <c r="H95" s="159">
        <v>300000</v>
      </c>
      <c r="I95" s="2">
        <v>900000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650000</v>
      </c>
      <c r="P95" s="2">
        <v>500000</v>
      </c>
      <c r="Q95" s="2">
        <v>2300000</v>
      </c>
      <c r="R95" s="2">
        <v>0</v>
      </c>
      <c r="S95" s="2">
        <v>0</v>
      </c>
      <c r="T95" s="160">
        <f t="shared" si="7"/>
        <v>6570000</v>
      </c>
      <c r="U95" s="160">
        <f t="shared" si="8"/>
        <v>15250000</v>
      </c>
    </row>
    <row r="96" spans="1:21" s="163" customFormat="1" x14ac:dyDescent="0.3">
      <c r="A96" s="275"/>
      <c r="B96" s="163" t="s">
        <v>81</v>
      </c>
      <c r="C96" s="157">
        <f xml:space="preserve"> U95 + 7700000</f>
        <v>22950000</v>
      </c>
      <c r="D96" s="194">
        <v>1800000</v>
      </c>
      <c r="E96" s="158">
        <v>0</v>
      </c>
      <c r="F96" s="2">
        <v>420000</v>
      </c>
      <c r="G96" s="158">
        <v>300000</v>
      </c>
      <c r="H96" s="159">
        <v>300000</v>
      </c>
      <c r="I96" s="2">
        <v>900000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650000</v>
      </c>
      <c r="P96" s="2">
        <v>500000</v>
      </c>
      <c r="Q96" s="2">
        <v>2300000</v>
      </c>
      <c r="R96" s="2">
        <v>0</v>
      </c>
      <c r="S96" s="158">
        <v>0</v>
      </c>
      <c r="T96" s="160">
        <f t="shared" si="7"/>
        <v>8370000</v>
      </c>
      <c r="U96" s="160">
        <f t="shared" si="8"/>
        <v>14580000</v>
      </c>
    </row>
    <row r="97" spans="1:21" s="163" customFormat="1" x14ac:dyDescent="0.3">
      <c r="A97" s="275"/>
      <c r="B97" s="163" t="s">
        <v>82</v>
      </c>
      <c r="C97" s="157">
        <f xml:space="preserve"> U96 + 7700000</f>
        <v>22280000</v>
      </c>
      <c r="D97" s="158">
        <v>0</v>
      </c>
      <c r="E97" s="158">
        <v>0</v>
      </c>
      <c r="F97" s="2">
        <v>420000</v>
      </c>
      <c r="G97" s="158">
        <v>300000</v>
      </c>
      <c r="H97" s="159">
        <v>300000</v>
      </c>
      <c r="I97" s="2">
        <v>900000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650000</v>
      </c>
      <c r="P97" s="2">
        <v>500000</v>
      </c>
      <c r="Q97" s="2">
        <v>2300000</v>
      </c>
      <c r="R97" s="2">
        <v>200000</v>
      </c>
      <c r="S97" s="2">
        <v>0</v>
      </c>
      <c r="T97" s="160">
        <f t="shared" si="7"/>
        <v>6770000</v>
      </c>
      <c r="U97" s="160">
        <f t="shared" si="8"/>
        <v>15510000</v>
      </c>
    </row>
    <row r="98" spans="1:21" s="250" customFormat="1" x14ac:dyDescent="0.3">
      <c r="A98" s="275"/>
      <c r="B98" s="250" t="s">
        <v>83</v>
      </c>
      <c r="C98" s="196">
        <f xml:space="preserve"> U97 + 7700000</f>
        <v>23210000</v>
      </c>
      <c r="D98" s="198">
        <v>0</v>
      </c>
      <c r="E98" s="196">
        <v>0</v>
      </c>
      <c r="F98" s="196">
        <v>420000</v>
      </c>
      <c r="G98" s="196">
        <v>300000</v>
      </c>
      <c r="H98" s="196">
        <v>300000</v>
      </c>
      <c r="I98" s="2">
        <v>900000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500000</v>
      </c>
      <c r="Q98" s="196">
        <v>2300000</v>
      </c>
      <c r="R98" s="196">
        <v>0</v>
      </c>
      <c r="S98" s="196">
        <v>0</v>
      </c>
      <c r="T98" s="196">
        <f t="shared" si="7"/>
        <v>6420000</v>
      </c>
      <c r="U98" s="196">
        <f t="shared" si="8"/>
        <v>16790000</v>
      </c>
    </row>
    <row r="99" spans="1:21" s="163" customFormat="1" x14ac:dyDescent="0.3">
      <c r="A99" s="275">
        <v>2031</v>
      </c>
      <c r="B99" s="163" t="s">
        <v>72</v>
      </c>
      <c r="C99" s="194">
        <f xml:space="preserve"> U98 + 7700000</f>
        <v>24490000</v>
      </c>
      <c r="D99" s="2">
        <v>2900000</v>
      </c>
      <c r="E99" s="158">
        <v>0</v>
      </c>
      <c r="F99" s="2">
        <v>420000</v>
      </c>
      <c r="G99" s="158">
        <v>300000</v>
      </c>
      <c r="H99" s="159">
        <v>300000</v>
      </c>
      <c r="I99" s="2">
        <v>900000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500000</v>
      </c>
      <c r="Q99" s="2">
        <v>2300000</v>
      </c>
      <c r="R99" s="194">
        <v>0</v>
      </c>
      <c r="S99" s="158">
        <v>0</v>
      </c>
      <c r="T99" s="160">
        <f t="shared" ref="T99:T122" si="9">SUM(D99:S99)</f>
        <v>9320000</v>
      </c>
      <c r="U99" s="160">
        <f t="shared" si="8"/>
        <v>15170000</v>
      </c>
    </row>
    <row r="100" spans="1:21" s="163" customFormat="1" x14ac:dyDescent="0.3">
      <c r="A100" s="275"/>
      <c r="B100" s="163" t="s">
        <v>73</v>
      </c>
      <c r="C100" s="159">
        <f xml:space="preserve"> U99 + 7700000 +1400000</f>
        <v>24270000</v>
      </c>
      <c r="D100" s="159">
        <v>0</v>
      </c>
      <c r="E100" s="158">
        <v>0</v>
      </c>
      <c r="F100" s="2">
        <v>420000</v>
      </c>
      <c r="G100" s="158">
        <v>300000</v>
      </c>
      <c r="H100" s="159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500000</v>
      </c>
      <c r="Q100" s="2">
        <v>2300000</v>
      </c>
      <c r="R100" s="2">
        <v>400000</v>
      </c>
      <c r="S100" s="2">
        <v>0</v>
      </c>
      <c r="T100" s="160">
        <f t="shared" si="9"/>
        <v>6820000</v>
      </c>
      <c r="U100" s="160">
        <f t="shared" si="8"/>
        <v>17450000</v>
      </c>
    </row>
    <row r="101" spans="1:21" s="163" customFormat="1" x14ac:dyDescent="0.3">
      <c r="A101" s="275"/>
      <c r="B101" s="163" t="s">
        <v>74</v>
      </c>
      <c r="C101" s="157">
        <f xml:space="preserve"> U100 + 7700000</f>
        <v>25150000</v>
      </c>
      <c r="D101" s="158">
        <v>0</v>
      </c>
      <c r="E101" s="158">
        <v>0</v>
      </c>
      <c r="F101" s="2">
        <v>420000</v>
      </c>
      <c r="G101" s="158">
        <v>300000</v>
      </c>
      <c r="H101" s="159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58">
        <v>0</v>
      </c>
      <c r="T101" s="160">
        <f t="shared" si="9"/>
        <v>6420000</v>
      </c>
      <c r="U101" s="160">
        <f t="shared" si="8"/>
        <v>18730000</v>
      </c>
    </row>
    <row r="102" spans="1:21" s="163" customFormat="1" x14ac:dyDescent="0.3">
      <c r="A102" s="275"/>
      <c r="B102" s="163" t="s">
        <v>75</v>
      </c>
      <c r="C102" s="157">
        <f xml:space="preserve"> U101 + 7700000</f>
        <v>26430000</v>
      </c>
      <c r="D102" s="2">
        <v>1800000</v>
      </c>
      <c r="E102" s="158">
        <v>0</v>
      </c>
      <c r="F102" s="2">
        <v>420000</v>
      </c>
      <c r="G102" s="158">
        <v>300000</v>
      </c>
      <c r="H102" s="159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58">
        <v>0</v>
      </c>
      <c r="T102" s="160">
        <f t="shared" si="9"/>
        <v>8220000</v>
      </c>
      <c r="U102" s="160">
        <f t="shared" si="8"/>
        <v>18210000</v>
      </c>
    </row>
    <row r="103" spans="1:21" s="163" customFormat="1" x14ac:dyDescent="0.3">
      <c r="A103" s="275"/>
      <c r="B103" s="163" t="s">
        <v>76</v>
      </c>
      <c r="C103" s="157">
        <f xml:space="preserve"> U102 + 7700000</f>
        <v>25910000</v>
      </c>
      <c r="D103" s="158">
        <v>2000000</v>
      </c>
      <c r="E103" s="158">
        <v>0</v>
      </c>
      <c r="F103" s="2">
        <v>420000</v>
      </c>
      <c r="G103" s="158">
        <v>300000</v>
      </c>
      <c r="H103" s="159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500000</v>
      </c>
      <c r="Q103" s="2">
        <v>2300000</v>
      </c>
      <c r="R103" s="2">
        <v>400000</v>
      </c>
      <c r="S103" s="2">
        <v>0</v>
      </c>
      <c r="T103" s="160">
        <f t="shared" si="9"/>
        <v>8820000</v>
      </c>
      <c r="U103" s="160">
        <f t="shared" si="8"/>
        <v>17090000</v>
      </c>
    </row>
    <row r="104" spans="1:21" s="163" customFormat="1" x14ac:dyDescent="0.3">
      <c r="A104" s="275"/>
      <c r="B104" s="163" t="s">
        <v>77</v>
      </c>
      <c r="C104" s="157">
        <f xml:space="preserve"> U103 + 7700000</f>
        <v>24790000</v>
      </c>
      <c r="D104" s="158">
        <v>0</v>
      </c>
      <c r="E104" s="158">
        <v>0</v>
      </c>
      <c r="F104" s="2">
        <v>420000</v>
      </c>
      <c r="G104" s="158">
        <v>300000</v>
      </c>
      <c r="H104" s="159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0">
        <f t="shared" si="9"/>
        <v>6420000</v>
      </c>
      <c r="U104" s="160">
        <f t="shared" si="8"/>
        <v>18370000</v>
      </c>
    </row>
    <row r="105" spans="1:21" s="163" customFormat="1" x14ac:dyDescent="0.3">
      <c r="A105" s="275"/>
      <c r="B105" s="163" t="s">
        <v>78</v>
      </c>
      <c r="C105" s="157">
        <f xml:space="preserve"> U104 + 7700000</f>
        <v>26070000</v>
      </c>
      <c r="D105" s="158">
        <v>2900000</v>
      </c>
      <c r="E105" s="158">
        <v>0</v>
      </c>
      <c r="F105" s="2">
        <v>420000</v>
      </c>
      <c r="G105" s="158">
        <v>300000</v>
      </c>
      <c r="H105" s="159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500000</v>
      </c>
      <c r="Q105" s="2">
        <v>2300000</v>
      </c>
      <c r="R105" s="196">
        <v>1000000</v>
      </c>
      <c r="S105" s="2">
        <v>0</v>
      </c>
      <c r="T105" s="160">
        <f t="shared" si="9"/>
        <v>10320000</v>
      </c>
      <c r="U105" s="160">
        <f t="shared" si="8"/>
        <v>15750000</v>
      </c>
    </row>
    <row r="106" spans="1:21" s="163" customFormat="1" x14ac:dyDescent="0.3">
      <c r="A106" s="275"/>
      <c r="B106" s="163" t="s">
        <v>79</v>
      </c>
      <c r="C106" s="157">
        <f xml:space="preserve"> U105 + 7700000 +1400000</f>
        <v>24850000</v>
      </c>
      <c r="D106" s="158">
        <v>0</v>
      </c>
      <c r="E106" s="158">
        <v>0</v>
      </c>
      <c r="F106" s="2">
        <v>420000</v>
      </c>
      <c r="G106" s="158">
        <v>300000</v>
      </c>
      <c r="H106" s="159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500000</v>
      </c>
      <c r="Q106" s="2">
        <v>2300000</v>
      </c>
      <c r="R106" s="2">
        <v>400000</v>
      </c>
      <c r="S106" s="2">
        <v>0</v>
      </c>
      <c r="T106" s="160">
        <f t="shared" si="9"/>
        <v>6820000</v>
      </c>
      <c r="U106" s="160">
        <f t="shared" si="8"/>
        <v>18030000</v>
      </c>
    </row>
    <row r="107" spans="1:21" s="163" customFormat="1" x14ac:dyDescent="0.3">
      <c r="A107" s="275"/>
      <c r="B107" s="163" t="s">
        <v>80</v>
      </c>
      <c r="C107" s="157">
        <f xml:space="preserve"> U106 + 7700000</f>
        <v>25730000</v>
      </c>
      <c r="D107" s="158">
        <v>0</v>
      </c>
      <c r="E107" s="158">
        <v>0</v>
      </c>
      <c r="F107" s="2">
        <v>420000</v>
      </c>
      <c r="G107" s="158">
        <v>300000</v>
      </c>
      <c r="H107" s="159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500000</v>
      </c>
      <c r="Q107" s="2">
        <v>2300000</v>
      </c>
      <c r="R107" s="2">
        <v>0</v>
      </c>
      <c r="S107" s="158">
        <v>0</v>
      </c>
      <c r="T107" s="160">
        <f t="shared" si="9"/>
        <v>6420000</v>
      </c>
      <c r="U107" s="160">
        <f t="shared" si="8"/>
        <v>19310000</v>
      </c>
    </row>
    <row r="108" spans="1:21" s="163" customFormat="1" x14ac:dyDescent="0.3">
      <c r="A108" s="275"/>
      <c r="B108" s="163" t="s">
        <v>81</v>
      </c>
      <c r="C108" s="157">
        <f xml:space="preserve"> U107 + 7700000</f>
        <v>27010000</v>
      </c>
      <c r="D108" s="194">
        <v>1800000</v>
      </c>
      <c r="E108" s="158">
        <v>0</v>
      </c>
      <c r="F108" s="2">
        <v>420000</v>
      </c>
      <c r="G108" s="158">
        <v>300000</v>
      </c>
      <c r="H108" s="159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0">
        <f t="shared" si="9"/>
        <v>8220000</v>
      </c>
      <c r="U108" s="160">
        <f t="shared" si="8"/>
        <v>18790000</v>
      </c>
    </row>
    <row r="109" spans="1:21" s="163" customFormat="1" x14ac:dyDescent="0.3">
      <c r="A109" s="275"/>
      <c r="B109" s="163" t="s">
        <v>82</v>
      </c>
      <c r="C109" s="157">
        <f xml:space="preserve"> U108 + 7700000</f>
        <v>26490000</v>
      </c>
      <c r="D109" s="158">
        <v>0</v>
      </c>
      <c r="E109" s="158">
        <v>0</v>
      </c>
      <c r="F109" s="2">
        <v>420000</v>
      </c>
      <c r="G109" s="158">
        <v>300000</v>
      </c>
      <c r="H109" s="159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500000</v>
      </c>
      <c r="Q109" s="2">
        <v>2300000</v>
      </c>
      <c r="R109" s="2">
        <v>200000</v>
      </c>
      <c r="S109" s="158">
        <v>0</v>
      </c>
      <c r="T109" s="160">
        <f t="shared" si="9"/>
        <v>6620000</v>
      </c>
      <c r="U109" s="160">
        <f t="shared" ref="U109:U122" si="10" xml:space="preserve"> C109 - T109</f>
        <v>19870000</v>
      </c>
    </row>
    <row r="110" spans="1:21" s="250" customFormat="1" x14ac:dyDescent="0.3">
      <c r="A110" s="275"/>
      <c r="B110" s="250" t="s">
        <v>83</v>
      </c>
      <c r="C110" s="196">
        <f xml:space="preserve"> U109 + 7700000</f>
        <v>27570000</v>
      </c>
      <c r="D110" s="198">
        <v>0</v>
      </c>
      <c r="E110" s="196">
        <v>0</v>
      </c>
      <c r="F110" s="196">
        <v>420000</v>
      </c>
      <c r="G110" s="196">
        <v>300000</v>
      </c>
      <c r="H110" s="196">
        <v>300000</v>
      </c>
      <c r="I110" s="2">
        <v>900000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500000</v>
      </c>
      <c r="Q110" s="196">
        <v>2300000</v>
      </c>
      <c r="R110" s="196">
        <v>0</v>
      </c>
      <c r="S110" s="196">
        <v>0</v>
      </c>
      <c r="T110" s="196">
        <f t="shared" si="9"/>
        <v>6420000</v>
      </c>
      <c r="U110" s="196">
        <f t="shared" si="10"/>
        <v>21150000</v>
      </c>
    </row>
    <row r="111" spans="1:21" s="163" customFormat="1" x14ac:dyDescent="0.3">
      <c r="A111" s="275">
        <v>2032</v>
      </c>
      <c r="B111" s="163" t="s">
        <v>72</v>
      </c>
      <c r="C111" s="194">
        <f xml:space="preserve"> U110 + 7700000</f>
        <v>28850000</v>
      </c>
      <c r="D111" s="2">
        <v>2900000</v>
      </c>
      <c r="E111" s="158">
        <v>0</v>
      </c>
      <c r="F111" s="2">
        <v>420000</v>
      </c>
      <c r="G111" s="158">
        <v>300000</v>
      </c>
      <c r="H111" s="159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500000</v>
      </c>
      <c r="Q111" s="2">
        <v>2300000</v>
      </c>
      <c r="R111" s="194">
        <v>0</v>
      </c>
      <c r="S111" s="2">
        <v>0</v>
      </c>
      <c r="T111" s="160">
        <f t="shared" si="9"/>
        <v>9320000</v>
      </c>
      <c r="U111" s="160">
        <f t="shared" si="10"/>
        <v>19530000</v>
      </c>
    </row>
    <row r="112" spans="1:21" s="163" customFormat="1" x14ac:dyDescent="0.3">
      <c r="A112" s="275"/>
      <c r="B112" s="163" t="s">
        <v>73</v>
      </c>
      <c r="C112" s="159">
        <f xml:space="preserve"> U111 + 7700000 +1400000</f>
        <v>28630000</v>
      </c>
      <c r="D112" s="159">
        <v>0</v>
      </c>
      <c r="E112" s="158">
        <v>0</v>
      </c>
      <c r="F112" s="2">
        <v>420000</v>
      </c>
      <c r="G112" s="158">
        <v>300000</v>
      </c>
      <c r="H112" s="159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500000</v>
      </c>
      <c r="Q112" s="2">
        <v>2300000</v>
      </c>
      <c r="R112" s="2">
        <v>400000</v>
      </c>
      <c r="S112" s="158">
        <v>0</v>
      </c>
      <c r="T112" s="160">
        <f t="shared" si="9"/>
        <v>6820000</v>
      </c>
      <c r="U112" s="160">
        <f t="shared" si="10"/>
        <v>21810000</v>
      </c>
    </row>
    <row r="113" spans="1:21" s="163" customFormat="1" x14ac:dyDescent="0.3">
      <c r="A113" s="275"/>
      <c r="B113" s="163" t="s">
        <v>74</v>
      </c>
      <c r="C113" s="157">
        <f xml:space="preserve"> U112 + 7700000</f>
        <v>29510000</v>
      </c>
      <c r="D113" s="158">
        <v>0</v>
      </c>
      <c r="E113" s="158">
        <v>0</v>
      </c>
      <c r="F113" s="2">
        <v>420000</v>
      </c>
      <c r="G113" s="158">
        <v>300000</v>
      </c>
      <c r="H113" s="159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58">
        <v>0</v>
      </c>
      <c r="T113" s="160">
        <f t="shared" si="9"/>
        <v>6420000</v>
      </c>
      <c r="U113" s="160">
        <f t="shared" si="10"/>
        <v>23090000</v>
      </c>
    </row>
    <row r="114" spans="1:21" s="163" customFormat="1" x14ac:dyDescent="0.3">
      <c r="A114" s="275"/>
      <c r="B114" s="163" t="s">
        <v>75</v>
      </c>
      <c r="C114" s="157">
        <f xml:space="preserve"> U113 + 7700000</f>
        <v>30790000</v>
      </c>
      <c r="D114" s="2">
        <v>1800000</v>
      </c>
      <c r="E114" s="158">
        <v>0</v>
      </c>
      <c r="F114" s="2">
        <v>420000</v>
      </c>
      <c r="G114" s="158">
        <v>300000</v>
      </c>
      <c r="H114" s="159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0">
        <f t="shared" si="9"/>
        <v>8220000</v>
      </c>
      <c r="U114" s="160">
        <f t="shared" si="10"/>
        <v>22570000</v>
      </c>
    </row>
    <row r="115" spans="1:21" s="163" customFormat="1" x14ac:dyDescent="0.3">
      <c r="A115" s="275"/>
      <c r="B115" s="163" t="s">
        <v>76</v>
      </c>
      <c r="C115" s="157">
        <f xml:space="preserve"> U114 + 7700000</f>
        <v>30270000</v>
      </c>
      <c r="D115" s="158">
        <v>2000000</v>
      </c>
      <c r="E115" s="158">
        <v>0</v>
      </c>
      <c r="F115" s="2">
        <v>420000</v>
      </c>
      <c r="G115" s="158">
        <v>300000</v>
      </c>
      <c r="H115" s="159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500000</v>
      </c>
      <c r="Q115" s="2">
        <v>2300000</v>
      </c>
      <c r="R115" s="2">
        <v>400000</v>
      </c>
      <c r="S115" s="2">
        <v>0</v>
      </c>
      <c r="T115" s="160">
        <f t="shared" si="9"/>
        <v>8820000</v>
      </c>
      <c r="U115" s="160">
        <f t="shared" si="10"/>
        <v>21450000</v>
      </c>
    </row>
    <row r="116" spans="1:21" s="163" customFormat="1" x14ac:dyDescent="0.3">
      <c r="A116" s="275"/>
      <c r="B116" s="163" t="s">
        <v>77</v>
      </c>
      <c r="C116" s="157">
        <f xml:space="preserve"> U115 + 7700000</f>
        <v>29150000</v>
      </c>
      <c r="D116" s="158">
        <v>0</v>
      </c>
      <c r="E116" s="158">
        <v>0</v>
      </c>
      <c r="F116" s="2">
        <v>420000</v>
      </c>
      <c r="G116" s="158">
        <v>300000</v>
      </c>
      <c r="H116" s="159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0">
        <f t="shared" si="9"/>
        <v>6420000</v>
      </c>
      <c r="U116" s="160">
        <f t="shared" si="10"/>
        <v>22730000</v>
      </c>
    </row>
    <row r="117" spans="1:21" s="163" customFormat="1" x14ac:dyDescent="0.3">
      <c r="A117" s="275"/>
      <c r="B117" s="163" t="s">
        <v>78</v>
      </c>
      <c r="C117" s="157">
        <f xml:space="preserve"> U116 + 7700000</f>
        <v>30430000</v>
      </c>
      <c r="D117" s="158">
        <v>2900000</v>
      </c>
      <c r="E117" s="158">
        <v>0</v>
      </c>
      <c r="F117" s="2">
        <v>420000</v>
      </c>
      <c r="G117" s="158">
        <v>300000</v>
      </c>
      <c r="H117" s="159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500000</v>
      </c>
      <c r="Q117" s="2">
        <v>2300000</v>
      </c>
      <c r="R117" s="196">
        <v>1000000</v>
      </c>
      <c r="S117" s="2">
        <v>0</v>
      </c>
      <c r="T117" s="160">
        <f t="shared" si="9"/>
        <v>10320000</v>
      </c>
      <c r="U117" s="160">
        <f t="shared" si="10"/>
        <v>20110000</v>
      </c>
    </row>
    <row r="118" spans="1:21" s="163" customFormat="1" x14ac:dyDescent="0.3">
      <c r="A118" s="275"/>
      <c r="B118" s="163" t="s">
        <v>79</v>
      </c>
      <c r="C118" s="157">
        <f xml:space="preserve"> U117 + 7700000 +1400000</f>
        <v>29210000</v>
      </c>
      <c r="D118" s="158">
        <v>0</v>
      </c>
      <c r="E118" s="158">
        <v>0</v>
      </c>
      <c r="F118" s="2">
        <v>420000</v>
      </c>
      <c r="G118" s="158">
        <v>300000</v>
      </c>
      <c r="H118" s="159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500000</v>
      </c>
      <c r="Q118" s="2">
        <v>2300000</v>
      </c>
      <c r="R118" s="2">
        <v>400000</v>
      </c>
      <c r="S118" s="158">
        <v>0</v>
      </c>
      <c r="T118" s="160">
        <f t="shared" si="9"/>
        <v>6820000</v>
      </c>
      <c r="U118" s="160">
        <f t="shared" si="10"/>
        <v>22390000</v>
      </c>
    </row>
    <row r="119" spans="1:21" s="163" customFormat="1" x14ac:dyDescent="0.3">
      <c r="A119" s="275"/>
      <c r="B119" s="163" t="s">
        <v>80</v>
      </c>
      <c r="C119" s="157">
        <f xml:space="preserve"> U118 + 7700000</f>
        <v>30090000</v>
      </c>
      <c r="D119" s="158">
        <v>0</v>
      </c>
      <c r="E119" s="158">
        <v>0</v>
      </c>
      <c r="F119" s="2">
        <v>420000</v>
      </c>
      <c r="G119" s="158">
        <v>300000</v>
      </c>
      <c r="H119" s="159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500000</v>
      </c>
      <c r="Q119" s="2">
        <v>2300000</v>
      </c>
      <c r="R119" s="2">
        <v>0</v>
      </c>
      <c r="S119" s="2">
        <v>0</v>
      </c>
      <c r="T119" s="160">
        <f t="shared" si="9"/>
        <v>6420000</v>
      </c>
      <c r="U119" s="160">
        <f t="shared" si="10"/>
        <v>23670000</v>
      </c>
    </row>
    <row r="120" spans="1:21" s="163" customFormat="1" x14ac:dyDescent="0.3">
      <c r="A120" s="275"/>
      <c r="B120" s="163" t="s">
        <v>81</v>
      </c>
      <c r="C120" s="157">
        <f xml:space="preserve"> U119 + 7700000</f>
        <v>31370000</v>
      </c>
      <c r="D120" s="194">
        <v>1800000</v>
      </c>
      <c r="E120" s="158">
        <v>0</v>
      </c>
      <c r="F120" s="2">
        <v>420000</v>
      </c>
      <c r="G120" s="158">
        <v>300000</v>
      </c>
      <c r="H120" s="159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58">
        <v>0</v>
      </c>
      <c r="T120" s="160">
        <f t="shared" si="9"/>
        <v>8220000</v>
      </c>
      <c r="U120" s="160">
        <f t="shared" si="10"/>
        <v>23150000</v>
      </c>
    </row>
    <row r="121" spans="1:21" s="163" customFormat="1" x14ac:dyDescent="0.3">
      <c r="A121" s="275"/>
      <c r="B121" s="163" t="s">
        <v>82</v>
      </c>
      <c r="C121" s="157">
        <f xml:space="preserve"> U120 + 7700000</f>
        <v>30850000</v>
      </c>
      <c r="D121" s="158">
        <v>0</v>
      </c>
      <c r="E121" s="158">
        <v>0</v>
      </c>
      <c r="F121" s="2">
        <v>420000</v>
      </c>
      <c r="G121" s="158">
        <v>300000</v>
      </c>
      <c r="H121" s="159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500000</v>
      </c>
      <c r="Q121" s="2">
        <v>2300000</v>
      </c>
      <c r="R121" s="2">
        <v>200000</v>
      </c>
      <c r="S121" s="158">
        <v>0</v>
      </c>
      <c r="T121" s="160">
        <f t="shared" si="9"/>
        <v>6620000</v>
      </c>
      <c r="U121" s="160">
        <f t="shared" si="10"/>
        <v>24230000</v>
      </c>
    </row>
    <row r="122" spans="1:21" s="250" customFormat="1" x14ac:dyDescent="0.3">
      <c r="A122" s="275"/>
      <c r="B122" s="250" t="s">
        <v>83</v>
      </c>
      <c r="C122" s="196">
        <f xml:space="preserve"> U121 + 7700000</f>
        <v>31930000</v>
      </c>
      <c r="D122" s="198">
        <v>0</v>
      </c>
      <c r="E122" s="196">
        <v>0</v>
      </c>
      <c r="F122" s="196">
        <v>420000</v>
      </c>
      <c r="G122" s="196">
        <v>300000</v>
      </c>
      <c r="H122" s="196">
        <v>300000</v>
      </c>
      <c r="I122" s="2">
        <v>900000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500000</v>
      </c>
      <c r="Q122" s="196">
        <v>2300000</v>
      </c>
      <c r="R122" s="196">
        <v>0</v>
      </c>
      <c r="S122" s="196">
        <v>0</v>
      </c>
      <c r="T122" s="196">
        <f t="shared" si="9"/>
        <v>6420000</v>
      </c>
      <c r="U122" s="196">
        <f t="shared" si="10"/>
        <v>25510000</v>
      </c>
    </row>
    <row r="123" spans="1:21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6" t="s">
        <v>36</v>
      </c>
      <c r="E3" s="266"/>
      <c r="F3" s="266"/>
      <c r="G3" s="266"/>
      <c r="H3" s="266"/>
      <c r="I3" s="266"/>
      <c r="J3" s="266"/>
      <c r="K3" s="266"/>
      <c r="L3" s="266"/>
      <c r="M3" s="266"/>
      <c r="N3" s="266"/>
    </row>
    <row r="4" spans="3:14" x14ac:dyDescent="0.3"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6">
        <f xml:space="preserve"> D22 + E22 + F22 + G22</f>
        <v>18921448</v>
      </c>
      <c r="E23" s="274"/>
      <c r="F23" s="274"/>
      <c r="G23" s="27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7">
        <f xml:space="preserve"> D23 / I23 * 100</f>
        <v>84.996483606996279</v>
      </c>
      <c r="E24" s="278"/>
      <c r="F24" s="278"/>
      <c r="G24" s="279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5" t="s">
        <v>100</v>
      </c>
      <c r="C27" s="289" t="s">
        <v>115</v>
      </c>
      <c r="D27" s="280" t="s">
        <v>98</v>
      </c>
      <c r="E27" s="281"/>
      <c r="F27" s="282"/>
      <c r="G27" s="285" t="s">
        <v>102</v>
      </c>
      <c r="H27" s="283" t="s">
        <v>118</v>
      </c>
      <c r="I27" s="286" t="s">
        <v>96</v>
      </c>
      <c r="J27" s="285" t="s">
        <v>105</v>
      </c>
      <c r="K27" s="285" t="s">
        <v>116</v>
      </c>
    </row>
    <row r="28" spans="2:12" ht="17.25" thickBot="1" x14ac:dyDescent="0.35">
      <c r="B28" s="284"/>
      <c r="C28" s="290"/>
      <c r="D28" s="285" t="s">
        <v>97</v>
      </c>
      <c r="E28" s="283" t="s">
        <v>101</v>
      </c>
      <c r="F28" s="291" t="s">
        <v>104</v>
      </c>
      <c r="G28" s="284"/>
      <c r="H28" s="284"/>
      <c r="I28" s="287"/>
      <c r="J28" s="284"/>
      <c r="K28" s="284"/>
    </row>
    <row r="29" spans="2:12" ht="37.5" customHeight="1" thickBot="1" x14ac:dyDescent="0.35">
      <c r="B29" s="284"/>
      <c r="C29" s="290"/>
      <c r="D29" s="284"/>
      <c r="E29" s="284"/>
      <c r="F29" s="292"/>
      <c r="G29" s="284"/>
      <c r="H29" s="284"/>
      <c r="I29" s="47" t="s">
        <v>99</v>
      </c>
      <c r="J29" s="288"/>
      <c r="K29" s="288"/>
    </row>
    <row r="30" spans="2:12" x14ac:dyDescent="0.3">
      <c r="B30" s="297" t="s">
        <v>114</v>
      </c>
      <c r="C30" s="299">
        <v>4679754000</v>
      </c>
      <c r="D30" s="50">
        <v>4679754000</v>
      </c>
      <c r="E30" s="49">
        <v>0</v>
      </c>
      <c r="F30" s="51">
        <v>10.81</v>
      </c>
      <c r="G30" s="293">
        <f xml:space="preserve"> C30 + D31</f>
        <v>0</v>
      </c>
      <c r="H30" s="299">
        <v>583000000</v>
      </c>
      <c r="I30" s="301">
        <f xml:space="preserve"> G30 / H30</f>
        <v>0</v>
      </c>
      <c r="J30" s="295" t="s">
        <v>103</v>
      </c>
      <c r="K30" s="293">
        <f xml:space="preserve"> D30 / H30</f>
        <v>8.0270222984562611</v>
      </c>
    </row>
    <row r="31" spans="2:12" ht="17.25" thickBot="1" x14ac:dyDescent="0.35">
      <c r="B31" s="298"/>
      <c r="C31" s="300"/>
      <c r="D31" s="303">
        <f xml:space="preserve"> (D30 * (E30 - F30)) / F30</f>
        <v>-4679754000</v>
      </c>
      <c r="E31" s="304"/>
      <c r="F31" s="305"/>
      <c r="G31" s="298"/>
      <c r="H31" s="300"/>
      <c r="I31" s="302"/>
      <c r="J31" s="296"/>
      <c r="K31" s="294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4" t="s">
        <v>143</v>
      </c>
      <c r="B29" s="274"/>
      <c r="C29" s="274"/>
    </row>
    <row r="30" spans="1:11" x14ac:dyDescent="0.3">
      <c r="A30" s="1">
        <v>1</v>
      </c>
      <c r="B30" s="274" t="s">
        <v>144</v>
      </c>
      <c r="C30" s="1" t="s">
        <v>145</v>
      </c>
    </row>
    <row r="31" spans="1:11" x14ac:dyDescent="0.3">
      <c r="A31" s="1">
        <v>2</v>
      </c>
      <c r="B31" s="274"/>
      <c r="C31" s="1" t="s">
        <v>146</v>
      </c>
    </row>
    <row r="32" spans="1:11" x14ac:dyDescent="0.3">
      <c r="A32" s="1">
        <v>3</v>
      </c>
      <c r="B32" s="274"/>
      <c r="C32" s="1" t="s">
        <v>147</v>
      </c>
    </row>
    <row r="33" spans="1:3" x14ac:dyDescent="0.3">
      <c r="A33" s="1">
        <v>4</v>
      </c>
      <c r="B33" s="274"/>
      <c r="C33" s="1" t="s">
        <v>148</v>
      </c>
    </row>
    <row r="34" spans="1:3" x14ac:dyDescent="0.3">
      <c r="A34" s="1">
        <v>5</v>
      </c>
      <c r="B34" s="274" t="s">
        <v>152</v>
      </c>
      <c r="C34" s="1" t="s">
        <v>149</v>
      </c>
    </row>
    <row r="35" spans="1:3" x14ac:dyDescent="0.3">
      <c r="A35" s="1">
        <v>6</v>
      </c>
      <c r="B35" s="274"/>
      <c r="C35" s="1" t="s">
        <v>150</v>
      </c>
    </row>
    <row r="36" spans="1:3" x14ac:dyDescent="0.3">
      <c r="A36" s="1">
        <v>7</v>
      </c>
      <c r="B36" s="274"/>
      <c r="C36" s="1" t="s">
        <v>151</v>
      </c>
    </row>
    <row r="37" spans="1:3" x14ac:dyDescent="0.3">
      <c r="A37" s="1">
        <v>8</v>
      </c>
      <c r="B37" s="274" t="s">
        <v>153</v>
      </c>
      <c r="C37" s="1" t="s">
        <v>154</v>
      </c>
    </row>
    <row r="38" spans="1:3" x14ac:dyDescent="0.3">
      <c r="A38" s="1">
        <v>9</v>
      </c>
      <c r="B38" s="27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0"/>
      <c r="C1" s="310"/>
    </row>
    <row r="2" spans="2:18" x14ac:dyDescent="0.3">
      <c r="B2" s="309" t="s">
        <v>71</v>
      </c>
      <c r="C2" s="309"/>
      <c r="E2" s="306" t="s">
        <v>71</v>
      </c>
      <c r="F2" s="307"/>
      <c r="G2" s="307"/>
      <c r="H2" s="308"/>
      <c r="J2" s="306" t="s">
        <v>94</v>
      </c>
      <c r="K2" s="307"/>
      <c r="L2" s="307"/>
      <c r="M2" s="308"/>
      <c r="O2" s="306" t="s">
        <v>95</v>
      </c>
      <c r="P2" s="307"/>
      <c r="Q2" s="307"/>
      <c r="R2" s="308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6" t="s">
        <v>169</v>
      </c>
      <c r="F25" s="307"/>
      <c r="G25" s="307"/>
      <c r="H25" s="308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9" t="s">
        <v>66</v>
      </c>
      <c r="C2" s="309"/>
      <c r="E2" s="309" t="s">
        <v>67</v>
      </c>
      <c r="F2" s="309"/>
      <c r="H2" s="309" t="s">
        <v>68</v>
      </c>
      <c r="I2" s="309"/>
      <c r="K2" s="309" t="s">
        <v>69</v>
      </c>
      <c r="L2" s="309"/>
      <c r="N2" s="309" t="s">
        <v>70</v>
      </c>
      <c r="O2" s="309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2024-08-26T01:39:44Z</dcterms:modified>
</cp:coreProperties>
</file>