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083ABD77-1D7F-42EF-977D-CF53B4DA1B12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차량구매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27" i="5" l="1"/>
  <c r="K113" i="19" l="1"/>
  <c r="I113" i="19"/>
  <c r="J111" i="19"/>
  <c r="C21" i="5" l="1"/>
  <c r="H33" i="18" l="1"/>
  <c r="H34" i="18" s="1"/>
  <c r="H35" i="18" s="1"/>
  <c r="H36" i="18" s="1"/>
  <c r="H37" i="18" s="1"/>
  <c r="H38" i="18" s="1"/>
  <c r="H39" i="18" s="1"/>
  <c r="H40" i="18" s="1"/>
  <c r="V20" i="5"/>
  <c r="V21" i="5" l="1"/>
  <c r="V22" i="5" s="1"/>
  <c r="V23" i="5" s="1"/>
  <c r="V24" i="5" s="1"/>
  <c r="V25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<sst xmlns="http://schemas.openxmlformats.org/spreadsheetml/2006/main" count="389" uniqueCount="192">
  <si>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</si>
  <si>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</si>
  <si>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</si>
  <si>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</si>
  <si>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</si>
  <si>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</si>
  <si>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</si>
  <si>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</si>
  <si>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</si>
  <si>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</si>
  <si>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</si>
  <si>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</si>
  <si>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</si>
  <si>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</si>
  <si>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</si>
  <si>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</si>
  <si>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</si>
  <si>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</si>
  <si>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</si>
  <si>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</si>
  <si>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</si>
  <si>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</si>
  <si>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</si>
  <si>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</si>
  <si>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</si>
  <si>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</si>
  <si>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</si>
  <si>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</si>
  <si>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</si>
  <si>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</si>
  <si>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</si>
  <si>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</si>
  <si>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</si>
  <si>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</si>
  <si>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</si>
  <si>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</si>
  <si>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</si>
  <si>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</si>
  <si>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</si>
  <si>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</si>
  <si>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</si>
  <si>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</si>
  <si>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</si>
  <si>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</si>
  <si>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</si>
  <si>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</si>
  <si>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</si>
  <si>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</si>
  <si>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</si>
  <si>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</si>
  <si>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</si>
  <si>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</si>
  <si>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</si>
  <si>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</si>
  <si>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</si>
  <si>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</si>
  <si>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</si>
  <si>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</si>
  <si>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</si>
  <si>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</si>
  <si>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</si>
  <si>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</si>
  <si>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</si>
  <si>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</si>
  <si>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</si>
  <si>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</si>
  <si>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</si>
  <si>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</si>
  <si>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</si>
  <si>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</si>
  <si>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</si>
  <si>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</si>
  <si>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</si>
  <si>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</si>
  <si>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</si>
  <si>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</si>
  <si>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</si>
  <si>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</si>
  <si>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</si>
  <si>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</si>
  <si>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</si>
  <si>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</si>
  <si>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</si>
  <si>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</si>
  <si>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</si>
  <si>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</si>
  <si>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</si>
  <si>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</si>
  <si>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</si>
  <si>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</si>
  <si>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</si>
  <si>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</si>
  <si>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</si>
  <si>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</si>
  <si>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</si>
  <si>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</si>
  <si>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</si>
  <si>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</si>
  <si>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</si>
  <si>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</si>
  <si>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</si>
  <si>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</si>
  <si>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</si>
  <si>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</si>
  <si>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</si>
  <si>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</si>
  <si>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</si>
  <si>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</si>
  <si>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</si>
  <si>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</si>
  <si>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</si>
  <si>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</si>
  <si>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</si>
  <si>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</si>
  <si>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</si>
  <si>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</si>
  <si>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</si>
  <si>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</si>
  <si>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</si>
  <si>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</si>
  <si>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</si>
  <si>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</si>
  <si>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</si>
  <si>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</si>
  <si>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</si>
  <si>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</si>
  <si>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</si>
  <si>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</si>
  <si>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</si>
  <si>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</si>
  <si>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</si>
  <si>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</si>
  <si>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</si>
  <si>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</si>
  <si>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</si>
  <si>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</si>
  <si>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</si>
  <si>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</si>
  <si>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</si>
  <si>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</si>
  <si>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</si>
  <si>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</si>
  <si>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</si>
  <si>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</si>
  <si>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</si>
  <si>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</si>
  <si>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</si>
  <si>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</si>
  <si>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</si>
  <si>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</si>
  <si>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</si>
  <si>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</si>
  <si>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</si>
  <si>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</si>
  <si>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</si>
  <si>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</si>
  <si>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</si>
  <si>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</si>
  <si>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</si>
  <si>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</si>
  <si>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</si>
  <si>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</si>
  <si>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</si>
  <si>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</si>
  <si>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</si>
  <si>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</si>
  <si>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</si>
  <si>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</si>
  <si>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</si>
  <si>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</si>
  <si>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</si>
  <si>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</si>
  <si>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</si>
  <si>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</si>
  <si>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</si>
  <si>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</si>
  <si>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</si>
  <si>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</si>
  <si>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</si>
  <si>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</si>
  <si>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</si>
  <si>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</si>
  <si>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</si>
  <si>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</si>
  <si>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</si>
  <si>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</si>
  <si>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</si>
  <si>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</si>
  <si>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</si>
  <si>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</si>
  <si>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</si>
  <si>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차량 35,000,000 (어머니 지원 2700 + 1300대출_800 노란 공제 500 일반)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</si>
</sst>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C25" workbookViewId="0">
      <selection activeCell="L33" sqref="L3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0"/>
      <c r="B1" s="270"/>
      <c r="C1" s="270"/>
      <c r="D1" s="271" t="s">
        <v>84</v>
      </c>
      <c r="E1" s="272"/>
      <c r="F1" s="272"/>
      <c r="G1" s="272"/>
      <c r="H1" s="276" t="s">
        <v>174</v>
      </c>
      <c r="I1" s="276"/>
      <c r="J1" s="273" t="s">
        <v>164</v>
      </c>
      <c r="K1" s="274"/>
      <c r="L1" s="275"/>
      <c r="M1" s="266" t="s">
        <v>165</v>
      </c>
      <c r="N1" s="267"/>
      <c r="O1" s="267"/>
      <c r="P1" s="268"/>
      <c r="Q1" s="264" t="s">
        <v>177</v>
      </c>
      <c r="R1" s="262" t="s">
        <v>178</v>
      </c>
      <c r="S1" s="263" t="s">
        <v>179</v>
      </c>
    </row>
    <row r="2" spans="1:20" ht="33" x14ac:dyDescent="0.3">
      <c r="A2" s="270"/>
      <c r="B2" s="270"/>
      <c r="C2" s="270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4"/>
      <c r="R2" s="262"/>
      <c r="S2" s="263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9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9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9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9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9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9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9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9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9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9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9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9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1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1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1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1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1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1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1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1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1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1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1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1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5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1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1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1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1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1"/>
      <c r="C33" s="243">
        <v>6</v>
      </c>
      <c r="D33" s="244">
        <v>0</v>
      </c>
      <c r="E33" s="244">
        <v>1500000</v>
      </c>
      <c r="F33" s="244">
        <v>300000</v>
      </c>
      <c r="G33" s="245">
        <v>300000</v>
      </c>
      <c r="H33" s="246">
        <f xml:space="preserve"> 18700000 - 1640000</f>
        <v>17060000</v>
      </c>
      <c r="I33" s="246">
        <v>70000000</v>
      </c>
      <c r="J33" s="246">
        <v>54000000</v>
      </c>
      <c r="K33" s="247">
        <f t="shared" si="1"/>
        <v>14244280.073496789</v>
      </c>
      <c r="L33" s="248">
        <v>-0.01</v>
      </c>
      <c r="M33" s="249">
        <v>0</v>
      </c>
      <c r="N33" s="250">
        <f t="shared" si="4"/>
        <v>12007490.890819099</v>
      </c>
      <c r="O33" s="251">
        <v>-0.1</v>
      </c>
      <c r="P33" s="249">
        <f t="shared" si="2"/>
        <v>12007490.890819099</v>
      </c>
      <c r="Q33" s="252">
        <f t="shared" si="3"/>
        <v>26251770.964315888</v>
      </c>
      <c r="R33" s="246">
        <f t="shared" si="5"/>
        <v>87060000</v>
      </c>
      <c r="S33" s="246">
        <f t="shared" si="6"/>
        <v>80251770.964315891</v>
      </c>
      <c r="T33" s="253"/>
    </row>
    <row r="34" spans="1:20" s="156" customFormat="1" x14ac:dyDescent="0.3">
      <c r="B34" s="261"/>
      <c r="C34" s="243">
        <v>7</v>
      </c>
      <c r="D34" s="244">
        <v>0</v>
      </c>
      <c r="E34" s="244">
        <v>12000000</v>
      </c>
      <c r="F34" s="244">
        <v>300000</v>
      </c>
      <c r="G34" s="245">
        <v>300000</v>
      </c>
      <c r="H34" s="246">
        <f t="shared" ref="H34:H40" si="7" xml:space="preserve"> H33 - 1640000</f>
        <v>15420000</v>
      </c>
      <c r="I34" s="246">
        <v>70000000</v>
      </c>
      <c r="J34" s="246">
        <v>54000000</v>
      </c>
      <c r="K34" s="247">
        <f t="shared" si="1"/>
        <v>14725525.832908815</v>
      </c>
      <c r="L34" s="248">
        <v>-8.0000000000000002E-3</v>
      </c>
      <c r="M34" s="249">
        <v>0</v>
      </c>
      <c r="N34" s="250">
        <f t="shared" si="4"/>
        <v>7625.7268538425787</v>
      </c>
      <c r="O34" s="251">
        <v>1.7999999999999999E-2</v>
      </c>
      <c r="P34" s="249">
        <f t="shared" si="2"/>
        <v>7625.7268538425787</v>
      </c>
      <c r="Q34" s="252">
        <f t="shared" si="3"/>
        <v>14733151.559762657</v>
      </c>
      <c r="R34" s="246">
        <f t="shared" si="5"/>
        <v>85420000</v>
      </c>
      <c r="S34" s="246">
        <f t="shared" si="6"/>
        <v>68733151.559762657</v>
      </c>
      <c r="T34" s="253"/>
    </row>
    <row r="35" spans="1:20" s="18" customFormat="1" x14ac:dyDescent="0.3">
      <c r="B35" s="261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15601385.297901174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15609148.287838386</v>
      </c>
      <c r="R35" s="104">
        <f t="shared" si="5"/>
        <v>83780000</v>
      </c>
      <c r="S35" s="104">
        <f t="shared" si="6"/>
        <v>69609148.287838385</v>
      </c>
      <c r="T35" s="87"/>
    </row>
    <row r="36" spans="1:20" s="18" customFormat="1" x14ac:dyDescent="0.3">
      <c r="B36" s="261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16493010.233263396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16500912.957019478</v>
      </c>
      <c r="R36" s="104">
        <f t="shared" si="5"/>
        <v>82140000</v>
      </c>
      <c r="S36" s="104">
        <f t="shared" si="6"/>
        <v>70500912.957019478</v>
      </c>
      <c r="T36" s="87"/>
    </row>
    <row r="37" spans="1:20" s="155" customFormat="1" x14ac:dyDescent="0.3">
      <c r="B37" s="261"/>
      <c r="C37" s="216">
        <v>10</v>
      </c>
      <c r="D37" s="217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19">
        <v>70000000</v>
      </c>
      <c r="J37" s="219">
        <v>54000000</v>
      </c>
      <c r="K37" s="220">
        <f t="shared" si="1"/>
        <v>17400684.417462137</v>
      </c>
      <c r="L37" s="221">
        <v>1.7999999999999999E-2</v>
      </c>
      <c r="M37" s="222">
        <v>0</v>
      </c>
      <c r="N37" s="223">
        <f t="shared" si="4"/>
        <v>8044.9727836910242</v>
      </c>
      <c r="O37" s="224">
        <v>1.7999999999999999E-2</v>
      </c>
      <c r="P37" s="222">
        <f t="shared" si="2"/>
        <v>8044.9727836910242</v>
      </c>
      <c r="Q37" s="225">
        <f t="shared" si="3"/>
        <v>17408729.390245829</v>
      </c>
      <c r="R37" s="219">
        <f t="shared" si="5"/>
        <v>80500000</v>
      </c>
      <c r="S37" s="219">
        <f t="shared" si="6"/>
        <v>71408729.390245825</v>
      </c>
      <c r="T37" s="226"/>
    </row>
    <row r="38" spans="1:20" s="29" customFormat="1" ht="17.25" thickBot="1" x14ac:dyDescent="0.35">
      <c r="B38" s="261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18324696.736976456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18332886.519270252</v>
      </c>
      <c r="R38" s="104">
        <f t="shared" si="5"/>
        <v>78860000</v>
      </c>
      <c r="S38" s="104">
        <f t="shared" si="6"/>
        <v>72332886.519270256</v>
      </c>
      <c r="T38" s="88"/>
    </row>
    <row r="39" spans="1:20" s="241" customFormat="1" ht="17.25" thickBot="1" x14ac:dyDescent="0.35">
      <c r="A39" s="229"/>
      <c r="B39" s="261"/>
      <c r="C39" s="230">
        <v>12</v>
      </c>
      <c r="D39" s="231">
        <v>0</v>
      </c>
      <c r="E39" s="231">
        <v>0</v>
      </c>
      <c r="F39" s="231">
        <v>300000</v>
      </c>
      <c r="G39" s="232">
        <v>300000</v>
      </c>
      <c r="H39" s="233">
        <f t="shared" si="7"/>
        <v>7220000</v>
      </c>
      <c r="I39" s="233">
        <v>70000000</v>
      </c>
      <c r="J39" s="233">
        <v>54000000</v>
      </c>
      <c r="K39" s="234">
        <f t="shared" si="1"/>
        <v>19265341.278242033</v>
      </c>
      <c r="L39" s="235">
        <v>1.7999999999999999E-2</v>
      </c>
      <c r="M39" s="236">
        <v>0</v>
      </c>
      <c r="N39" s="237">
        <f t="shared" si="4"/>
        <v>8337.1983750858162</v>
      </c>
      <c r="O39" s="238">
        <v>1.7999999999999999E-2</v>
      </c>
      <c r="P39" s="236">
        <f t="shared" si="2"/>
        <v>8337.1983750858162</v>
      </c>
      <c r="Q39" s="239">
        <f t="shared" si="3"/>
        <v>19273678.47661712</v>
      </c>
      <c r="R39" s="233">
        <f t="shared" si="5"/>
        <v>77220000</v>
      </c>
      <c r="S39" s="233">
        <f t="shared" si="6"/>
        <v>73273678.476617128</v>
      </c>
      <c r="T39" s="240"/>
    </row>
    <row r="40" spans="1:20" s="26" customFormat="1" x14ac:dyDescent="0.3">
      <c r="A40" s="26">
        <v>4</v>
      </c>
      <c r="B40" s="261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20222917.421250388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20231287.968418974</v>
      </c>
      <c r="R40" s="104">
        <f t="shared" si="5"/>
        <v>75580000</v>
      </c>
      <c r="S40" s="104">
        <f t="shared" si="6"/>
        <v>74231287.968418971</v>
      </c>
      <c r="T40" s="89"/>
    </row>
    <row r="41" spans="1:20" s="18" customFormat="1" x14ac:dyDescent="0.3">
      <c r="B41" s="261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21197729.934832893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21206251.151850514</v>
      </c>
      <c r="R41" s="104">
        <f t="shared" si="5"/>
        <v>70000000</v>
      </c>
      <c r="S41" s="104">
        <f t="shared" si="6"/>
        <v>75206251.151850522</v>
      </c>
      <c r="T41" s="87"/>
    </row>
    <row r="42" spans="1:20" s="18" customFormat="1" x14ac:dyDescent="0.3">
      <c r="B42" s="261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22190089.073659886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22198763.672583822</v>
      </c>
      <c r="R42" s="104">
        <f t="shared" si="5"/>
        <v>70000000</v>
      </c>
      <c r="S42" s="104">
        <f t="shared" si="6"/>
        <v>76198763.672583818</v>
      </c>
      <c r="T42" s="87"/>
    </row>
    <row r="43" spans="1:20" s="18" customFormat="1" x14ac:dyDescent="0.3">
      <c r="B43" s="261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23200310.676985763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23209141.418690331</v>
      </c>
      <c r="R43" s="104">
        <f t="shared" si="5"/>
        <v>70000000</v>
      </c>
      <c r="S43" s="104">
        <f t="shared" si="6"/>
        <v>77209141.418690324</v>
      </c>
      <c r="T43" s="87"/>
    </row>
    <row r="44" spans="1:20" s="18" customFormat="1" x14ac:dyDescent="0.3">
      <c r="B44" s="261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24228716.269171506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24237705.964226756</v>
      </c>
      <c r="R44" s="104">
        <f t="shared" si="5"/>
        <v>70000000</v>
      </c>
      <c r="S44" s="104">
        <f t="shared" si="6"/>
        <v>78237705.964226753</v>
      </c>
      <c r="T44" s="87"/>
    </row>
    <row r="45" spans="1:20" s="18" customFormat="1" x14ac:dyDescent="0.3">
      <c r="B45" s="261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25275633.162016593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25284784.671582837</v>
      </c>
      <c r="R45" s="104">
        <f t="shared" si="5"/>
        <v>70000000</v>
      </c>
      <c r="S45" s="104">
        <f t="shared" si="6"/>
        <v>79284784.671582833</v>
      </c>
      <c r="T45" s="87"/>
    </row>
    <row r="46" spans="1:20" s="18" customFormat="1" x14ac:dyDescent="0.3">
      <c r="B46" s="261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26341394.558932893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26350710.795671333</v>
      </c>
      <c r="R46" s="104">
        <f t="shared" si="5"/>
        <v>70000000</v>
      </c>
      <c r="S46" s="104">
        <f t="shared" si="6"/>
        <v>80350710.795671329</v>
      </c>
      <c r="T46" s="87"/>
    </row>
    <row r="47" spans="1:20" s="18" customFormat="1" x14ac:dyDescent="0.3">
      <c r="B47" s="261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27426339.660993684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27435823.589993414</v>
      </c>
      <c r="R47" s="104">
        <f t="shared" si="5"/>
        <v>70000000</v>
      </c>
      <c r="S47" s="104">
        <f t="shared" si="6"/>
        <v>81435823.589993417</v>
      </c>
      <c r="T47" s="87"/>
    </row>
    <row r="48" spans="1:20" s="78" customFormat="1" x14ac:dyDescent="0.3">
      <c r="B48" s="261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28530813.77489157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28540468.414613295</v>
      </c>
      <c r="R48" s="104">
        <f t="shared" si="5"/>
        <v>70000000</v>
      </c>
      <c r="S48" s="104">
        <f t="shared" si="6"/>
        <v>82540468.414613292</v>
      </c>
      <c r="T48" s="109"/>
    </row>
    <row r="49" spans="1:20" s="155" customFormat="1" x14ac:dyDescent="0.3">
      <c r="B49" s="261"/>
      <c r="C49" s="216">
        <v>10</v>
      </c>
      <c r="D49" s="217">
        <v>0</v>
      </c>
      <c r="E49" s="217">
        <v>0</v>
      </c>
      <c r="F49" s="219">
        <v>300000</v>
      </c>
      <c r="G49" s="218">
        <v>300000</v>
      </c>
      <c r="H49" s="219">
        <v>0</v>
      </c>
      <c r="I49" s="219">
        <v>210000000</v>
      </c>
      <c r="J49" s="219">
        <v>50000000</v>
      </c>
      <c r="K49" s="220">
        <f t="shared" si="1"/>
        <v>29655168.422839619</v>
      </c>
      <c r="L49" s="221">
        <v>1.7999999999999999E-2</v>
      </c>
      <c r="M49" s="222">
        <v>0</v>
      </c>
      <c r="N49" s="223">
        <f t="shared" si="4"/>
        <v>9828.4232367160093</v>
      </c>
      <c r="O49" s="224">
        <v>1.7999999999999999E-2</v>
      </c>
      <c r="P49" s="222">
        <f t="shared" si="2"/>
        <v>9828.4232367160093</v>
      </c>
      <c r="Q49" s="225">
        <f t="shared" si="3"/>
        <v>29664996.846076336</v>
      </c>
      <c r="R49" s="219">
        <f t="shared" si="5"/>
        <v>210000000</v>
      </c>
      <c r="S49" s="219">
        <f t="shared" si="6"/>
        <v>79664996.846076339</v>
      </c>
      <c r="T49" s="226"/>
    </row>
    <row r="50" spans="1:20" s="29" customFormat="1" ht="17.25" thickBot="1" x14ac:dyDescent="0.35">
      <c r="B50" s="261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30799761.454450734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30809766.789305709</v>
      </c>
      <c r="R50" s="104">
        <f t="shared" si="5"/>
        <v>210000000</v>
      </c>
      <c r="S50" s="104">
        <f t="shared" si="6"/>
        <v>80809766.789305717</v>
      </c>
      <c r="T50" s="88"/>
    </row>
    <row r="51" spans="1:20" s="96" customFormat="1" ht="17.25" thickBot="1" x14ac:dyDescent="0.35">
      <c r="A51" s="91"/>
      <c r="B51" s="261"/>
      <c r="C51" s="92">
        <v>12</v>
      </c>
      <c r="D51" s="147">
        <v>0</v>
      </c>
      <c r="E51" s="217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31964957.160630848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31975142.591513216</v>
      </c>
      <c r="R51" s="104">
        <f t="shared" si="5"/>
        <v>210000000</v>
      </c>
      <c r="S51" s="104">
        <f t="shared" si="6"/>
        <v>81975142.591513216</v>
      </c>
      <c r="T51" s="95"/>
    </row>
    <row r="52" spans="1:20" s="26" customFormat="1" x14ac:dyDescent="0.3">
      <c r="A52" s="26">
        <v>4</v>
      </c>
      <c r="B52" s="261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33151126.389522202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33161352.562128097</v>
      </c>
      <c r="R52" s="104">
        <f t="shared" si="5"/>
        <v>210000000</v>
      </c>
      <c r="S52" s="104">
        <f t="shared" si="6"/>
        <v>83161352.562128097</v>
      </c>
      <c r="T52" s="89"/>
    </row>
    <row r="53" spans="1:20" s="31" customFormat="1" x14ac:dyDescent="0.3">
      <c r="B53" s="261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34358646.6645336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34369056.908246405</v>
      </c>
      <c r="R53" s="104">
        <f t="shared" si="5"/>
        <v>210000000</v>
      </c>
      <c r="S53" s="104">
        <f t="shared" si="6"/>
        <v>84369056.908246398</v>
      </c>
      <c r="T53" s="90"/>
    </row>
    <row r="54" spans="1:20" s="18" customFormat="1" x14ac:dyDescent="0.3">
      <c r="B54" s="261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35587902.304495208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35598499.932594843</v>
      </c>
      <c r="R54" s="104">
        <f t="shared" si="5"/>
        <v>210000000</v>
      </c>
      <c r="S54" s="104">
        <f t="shared" si="6"/>
        <v>85598499.932594836</v>
      </c>
      <c r="T54" s="87"/>
    </row>
    <row r="55" spans="1:20" s="18" customFormat="1" x14ac:dyDescent="0.3">
      <c r="B55" s="261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36839284.545976125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36850072.931381553</v>
      </c>
      <c r="R55" s="104">
        <f t="shared" si="5"/>
        <v>210000000</v>
      </c>
      <c r="S55" s="104">
        <f t="shared" si="6"/>
        <v>86850072.931381553</v>
      </c>
      <c r="T55" s="87"/>
    </row>
    <row r="56" spans="1:20" s="18" customFormat="1" x14ac:dyDescent="0.3">
      <c r="B56" s="261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38113191.667803697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38124174.244146422</v>
      </c>
      <c r="R56" s="104">
        <f t="shared" si="5"/>
        <v>210000000</v>
      </c>
      <c r="S56" s="104">
        <f t="shared" si="6"/>
        <v>88124174.244146422</v>
      </c>
      <c r="T56" s="87"/>
    </row>
    <row r="57" spans="1:20" s="18" customFormat="1" x14ac:dyDescent="0.3">
      <c r="B57" s="261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39410029.117824167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39421209.380541056</v>
      </c>
      <c r="R57" s="104">
        <f t="shared" si="5"/>
        <v>210000000</v>
      </c>
      <c r="S57" s="104">
        <f t="shared" si="6"/>
        <v>89421209.380541056</v>
      </c>
      <c r="T57" s="87"/>
    </row>
    <row r="58" spans="1:20" s="18" customFormat="1" x14ac:dyDescent="0.3">
      <c r="B58" s="261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40730209.641945004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40741591.149390802</v>
      </c>
      <c r="R58" s="104">
        <f t="shared" si="5"/>
        <v>210000000</v>
      </c>
      <c r="S58" s="104">
        <f t="shared" si="6"/>
        <v>90741591.149390802</v>
      </c>
      <c r="T58" s="87"/>
    </row>
    <row r="59" spans="1:20" s="18" customFormat="1" x14ac:dyDescent="0.3">
      <c r="B59" s="261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42074153.415500015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42085739.79007984</v>
      </c>
      <c r="R59" s="104">
        <f t="shared" si="5"/>
        <v>210000000</v>
      </c>
      <c r="S59" s="104">
        <f t="shared" si="6"/>
        <v>92085739.790079832</v>
      </c>
      <c r="T59" s="87"/>
    </row>
    <row r="60" spans="1:20" s="18" customFormat="1" x14ac:dyDescent="0.3">
      <c r="B60" s="261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43442288.176979013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43454083.10630127</v>
      </c>
      <c r="R60" s="104">
        <f t="shared" si="5"/>
        <v>210000000</v>
      </c>
      <c r="S60" s="104">
        <f t="shared" si="6"/>
        <v>93454083.106301278</v>
      </c>
      <c r="T60" s="87"/>
    </row>
    <row r="61" spans="1:20" s="18" customFormat="1" x14ac:dyDescent="0.3">
      <c r="B61" s="261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44835049.364164636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44847056.602214694</v>
      </c>
      <c r="R61" s="104">
        <f t="shared" si="5"/>
        <v>210000000</v>
      </c>
      <c r="S61" s="104">
        <f t="shared" si="6"/>
        <v>94847056.602214694</v>
      </c>
      <c r="T61" s="87"/>
    </row>
    <row r="62" spans="1:20" s="29" customFormat="1" ht="17.25" thickBot="1" x14ac:dyDescent="0.35">
      <c r="B62" s="261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46252880.252719596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46265103.621054552</v>
      </c>
      <c r="R62" s="104">
        <f t="shared" si="5"/>
        <v>210000000</v>
      </c>
      <c r="S62" s="104">
        <f t="shared" si="6"/>
        <v>96265103.62105456</v>
      </c>
      <c r="T62" s="88"/>
    </row>
    <row r="63" spans="1:20" s="96" customFormat="1" ht="17.25" thickBot="1" x14ac:dyDescent="0.35">
      <c r="A63" s="91"/>
      <c r="B63" s="261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47696232.097268552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47708675.48623354</v>
      </c>
      <c r="R63" s="104">
        <f t="shared" si="5"/>
        <v>210000000</v>
      </c>
      <c r="S63" s="104">
        <f t="shared" si="6"/>
        <v>97708675.486233532</v>
      </c>
      <c r="T63" s="95"/>
    </row>
    <row r="64" spans="1:20" s="26" customFormat="1" x14ac:dyDescent="0.3">
      <c r="A64" s="26">
        <v>6</v>
      </c>
      <c r="B64" s="261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49165564.275019385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49178057.437540233</v>
      </c>
      <c r="R64" s="104">
        <f t="shared" si="5"/>
        <v>210000000</v>
      </c>
      <c r="S64" s="104">
        <f t="shared" si="6"/>
        <v>99178057.437540233</v>
      </c>
      <c r="T64" s="89"/>
    </row>
    <row r="65" spans="1:20" s="18" customFormat="1" x14ac:dyDescent="0.3">
      <c r="B65" s="261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50661344.431969732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50674062.471415959</v>
      </c>
      <c r="R65" s="104">
        <f t="shared" si="5"/>
        <v>210000000</v>
      </c>
      <c r="S65" s="104">
        <f t="shared" si="6"/>
        <v>100674062.47141597</v>
      </c>
      <c r="T65" s="87"/>
    </row>
    <row r="66" spans="1:20" s="18" customFormat="1" x14ac:dyDescent="0.3">
      <c r="B66" s="261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52184048.631745189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52196995.595901445</v>
      </c>
      <c r="R66" s="104">
        <f t="shared" si="5"/>
        <v>210000000</v>
      </c>
      <c r="S66" s="104">
        <f t="shared" si="6"/>
        <v>102196995.59590144</v>
      </c>
      <c r="T66" s="87"/>
    </row>
    <row r="67" spans="1:20" s="18" customFormat="1" x14ac:dyDescent="0.3">
      <c r="B67" s="261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53734161.507116601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53747341.516627669</v>
      </c>
      <c r="R67" s="104">
        <f t="shared" si="5"/>
        <v>210000000</v>
      </c>
      <c r="S67" s="104">
        <f t="shared" si="6"/>
        <v>103747341.51662767</v>
      </c>
      <c r="T67" s="87"/>
    </row>
    <row r="68" spans="1:20" s="18" customFormat="1" x14ac:dyDescent="0.3">
      <c r="B68" s="261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55312176.414244696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55325593.663926966</v>
      </c>
      <c r="R68" s="104">
        <f t="shared" si="5"/>
        <v>210000000</v>
      </c>
      <c r="S68" s="104">
        <f t="shared" si="6"/>
        <v>105325593.66392696</v>
      </c>
      <c r="T68" s="87"/>
    </row>
    <row r="69" spans="1:20" s="18" customFormat="1" x14ac:dyDescent="0.3">
      <c r="B69" s="261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56918595.589701101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56932254.349877648</v>
      </c>
      <c r="R69" s="104">
        <f t="shared" si="5"/>
        <v>210000000</v>
      </c>
      <c r="S69" s="104">
        <f t="shared" si="6"/>
        <v>106932254.34987766</v>
      </c>
      <c r="T69" s="87"/>
    </row>
    <row r="70" spans="1:20" s="18" customFormat="1" x14ac:dyDescent="0.3">
      <c r="B70" s="261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58553930.310315721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58567834.928175449</v>
      </c>
      <c r="R70" s="104">
        <f t="shared" si="5"/>
        <v>210000000</v>
      </c>
      <c r="S70" s="104">
        <f t="shared" si="6"/>
        <v>108567834.92817545</v>
      </c>
      <c r="T70" s="87"/>
    </row>
    <row r="71" spans="1:20" s="18" customFormat="1" x14ac:dyDescent="0.3">
      <c r="B71" s="261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60218701.055901401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60232855.956882603</v>
      </c>
      <c r="R71" s="104">
        <f t="shared" si="5"/>
        <v>210000000</v>
      </c>
      <c r="S71" s="104">
        <f t="shared" si="6"/>
        <v>110232855.9568826</v>
      </c>
      <c r="T71" s="87"/>
    </row>
    <row r="72" spans="1:20" s="18" customFormat="1" x14ac:dyDescent="0.3">
      <c r="B72" s="261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61913437.674907625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61927847.364106491</v>
      </c>
      <c r="R72" s="104">
        <f t="shared" si="5"/>
        <v>210000000</v>
      </c>
      <c r="S72" s="104">
        <f t="shared" si="6"/>
        <v>111927847.36410649</v>
      </c>
      <c r="T72" s="87"/>
    </row>
    <row r="73" spans="1:20" s="170" customFormat="1" x14ac:dyDescent="0.3">
      <c r="B73" s="261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63638679.553055964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63653348.616660409</v>
      </c>
      <c r="R73" s="173">
        <f t="shared" si="5"/>
        <v>210000000</v>
      </c>
      <c r="S73" s="173">
        <f t="shared" si="6"/>
        <v>113653348.61666042</v>
      </c>
      <c r="T73" s="180"/>
    </row>
    <row r="74" spans="1:20" s="29" customFormat="1" ht="17.25" thickBot="1" x14ac:dyDescent="0.35">
      <c r="B74" s="261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65394975.785010971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65409908.891760297</v>
      </c>
      <c r="R74" s="104">
        <f t="shared" si="5"/>
        <v>210000000</v>
      </c>
      <c r="S74" s="104">
        <f t="shared" si="6"/>
        <v>115409908.89176029</v>
      </c>
      <c r="T74" s="88"/>
    </row>
    <row r="75" spans="1:20" s="96" customFormat="1" ht="17.25" thickBot="1" x14ac:dyDescent="0.35">
      <c r="A75" s="91"/>
      <c r="B75" s="261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67182885.349141166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67198087.251811981</v>
      </c>
      <c r="R75" s="104">
        <f t="shared" si="5"/>
        <v>210000000</v>
      </c>
      <c r="S75" s="104">
        <f t="shared" si="6"/>
        <v>117198087.25181198</v>
      </c>
      <c r="T75" s="95"/>
    </row>
    <row r="76" spans="1:20" s="26" customFormat="1" x14ac:dyDescent="0.3">
      <c r="A76" s="26">
        <v>7</v>
      </c>
      <c r="B76" s="261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69002977.285425708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69018239.995707199</v>
      </c>
      <c r="R76" s="104">
        <f t="shared" si="5"/>
        <v>210000000</v>
      </c>
      <c r="S76" s="104">
        <f t="shared" si="6"/>
        <v>119018239.9957072</v>
      </c>
      <c r="T76" s="89"/>
    </row>
    <row r="77" spans="1:20" s="18" customFormat="1" x14ac:dyDescent="0.3">
      <c r="B77" s="261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70855830.87656337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70871368.315629929</v>
      </c>
      <c r="R77" s="104">
        <f t="shared" si="5"/>
        <v>210000000</v>
      </c>
      <c r="S77" s="104">
        <f t="shared" si="6"/>
        <v>120871368.31562993</v>
      </c>
      <c r="T77" s="87"/>
    </row>
    <row r="78" spans="1:20" s="18" customFormat="1" x14ac:dyDescent="0.3">
      <c r="B78" s="261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72742035.832341507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72757852.945311263</v>
      </c>
      <c r="R78" s="104">
        <f t="shared" si="5"/>
        <v>210000000</v>
      </c>
      <c r="S78" s="104">
        <f t="shared" si="6"/>
        <v>122757852.94531126</v>
      </c>
      <c r="T78" s="87"/>
    </row>
    <row r="79" spans="1:20" s="18" customFormat="1" x14ac:dyDescent="0.3">
      <c r="B79" s="261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74662192.477323651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74678294.298326865</v>
      </c>
      <c r="R79" s="104">
        <f t="shared" si="5"/>
        <v>210000000</v>
      </c>
      <c r="S79" s="104">
        <f t="shared" si="6"/>
        <v>124678294.29832686</v>
      </c>
      <c r="T79" s="87"/>
    </row>
    <row r="80" spans="1:20" s="18" customFormat="1" x14ac:dyDescent="0.3">
      <c r="B80" s="261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76616911.941915482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76633303.595696747</v>
      </c>
      <c r="R80" s="104">
        <f t="shared" si="5"/>
        <v>210000000</v>
      </c>
      <c r="S80" s="104">
        <f t="shared" si="6"/>
        <v>126633303.59569675</v>
      </c>
      <c r="T80" s="87"/>
    </row>
    <row r="81" spans="1:20" s="18" customFormat="1" x14ac:dyDescent="0.3">
      <c r="B81" s="261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78606816.356869966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78623503.060419306</v>
      </c>
      <c r="R81" s="104">
        <f t="shared" si="5"/>
        <v>210000000</v>
      </c>
      <c r="S81" s="104">
        <f t="shared" si="6"/>
        <v>128623503.06041931</v>
      </c>
      <c r="T81" s="87"/>
    </row>
    <row r="82" spans="1:20" s="18" customFormat="1" x14ac:dyDescent="0.3">
      <c r="B82" s="261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80632539.051293626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80649526.115506843</v>
      </c>
      <c r="R82" s="104">
        <f t="shared" si="5"/>
        <v>210000000</v>
      </c>
      <c r="S82" s="104">
        <f t="shared" si="6"/>
        <v>130649526.11550684</v>
      </c>
      <c r="T82" s="87"/>
    </row>
    <row r="83" spans="1:20" s="18" customFormat="1" x14ac:dyDescent="0.3">
      <c r="B83" s="261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82694724.754216909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82712017.585585967</v>
      </c>
      <c r="R83" s="104">
        <f t="shared" si="5"/>
        <v>210000000</v>
      </c>
      <c r="S83" s="104">
        <f t="shared" si="6"/>
        <v>132712017.58558597</v>
      </c>
      <c r="T83" s="87"/>
    </row>
    <row r="84" spans="1:20" s="18" customFormat="1" x14ac:dyDescent="0.3">
      <c r="B84" s="261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84794029.799792811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84811633.902126521</v>
      </c>
      <c r="R84" s="104">
        <f t="shared" si="5"/>
        <v>210000000</v>
      </c>
      <c r="S84" s="104">
        <f t="shared" si="6"/>
        <v>134811633.90212652</v>
      </c>
      <c r="T84" s="87"/>
    </row>
    <row r="85" spans="1:20" s="18" customFormat="1" x14ac:dyDescent="0.3">
      <c r="B85" s="261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86931122.336189076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86949043.312364787</v>
      </c>
      <c r="R85" s="104">
        <f t="shared" si="5"/>
        <v>210000000</v>
      </c>
      <c r="S85" s="104">
        <f t="shared" si="6"/>
        <v>136949043.31236479</v>
      </c>
      <c r="T85" s="87"/>
    </row>
    <row r="86" spans="1:20" s="18" customFormat="1" ht="17.25" thickBot="1" x14ac:dyDescent="0.35">
      <c r="B86" s="261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89106682.538240477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89124926.091987357</v>
      </c>
      <c r="R86" s="104">
        <f t="shared" si="5"/>
        <v>210000000</v>
      </c>
      <c r="S86" s="104">
        <f t="shared" si="6"/>
        <v>139124926.09198737</v>
      </c>
      <c r="T86" s="87"/>
    </row>
    <row r="87" spans="1:20" s="97" customFormat="1" ht="17.25" thickBot="1" x14ac:dyDescent="0.35">
      <c r="B87" s="261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91321402.823928803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91339974.761643127</v>
      </c>
      <c r="R87" s="104">
        <f t="shared" si="5"/>
        <v>210000000</v>
      </c>
      <c r="S87" s="104">
        <f t="shared" si="6"/>
        <v>141339974.76164311</v>
      </c>
      <c r="T87" s="110"/>
    </row>
    <row r="88" spans="1:20" s="18" customFormat="1" x14ac:dyDescent="0.3">
      <c r="A88" s="18">
        <v>8</v>
      </c>
      <c r="B88" s="261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93575988.074759528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93594634.300224707</v>
      </c>
      <c r="R88" s="104">
        <f t="shared" si="5"/>
        <v>210000000</v>
      </c>
      <c r="S88" s="104">
        <f t="shared" si="6"/>
        <v>143594634.30022472</v>
      </c>
      <c r="T88" s="87"/>
    </row>
    <row r="89" spans="1:20" s="18" customFormat="1" x14ac:dyDescent="0.3">
      <c r="B89" s="261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95871155.860105202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95890137.717628747</v>
      </c>
      <c r="R89" s="104">
        <f t="shared" si="5"/>
        <v>210000000</v>
      </c>
      <c r="S89" s="104">
        <f t="shared" si="6"/>
        <v>145890137.71762875</v>
      </c>
      <c r="T89" s="87"/>
    </row>
    <row r="90" spans="1:20" s="18" customFormat="1" x14ac:dyDescent="0.3">
      <c r="B90" s="261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98207636.665587097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98226960.196546063</v>
      </c>
      <c r="R90" s="104">
        <f t="shared" si="5"/>
        <v>210000000</v>
      </c>
      <c r="S90" s="104">
        <f t="shared" si="6"/>
        <v>148226960.19654608</v>
      </c>
      <c r="T90" s="87"/>
    </row>
    <row r="91" spans="1:20" s="18" customFormat="1" x14ac:dyDescent="0.3">
      <c r="B91" s="261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100586174.12556766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100605845.4800839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150605845.48008388</v>
      </c>
      <c r="T91" s="87"/>
    </row>
    <row r="92" spans="1:20" s="18" customFormat="1" x14ac:dyDescent="0.3">
      <c r="B92" s="261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103007525.25982788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103027550.6987254</v>
      </c>
      <c r="R92" s="104">
        <f t="shared" si="12"/>
        <v>210000000</v>
      </c>
      <c r="S92" s="104">
        <f t="shared" si="13"/>
        <v>153027550.6987254</v>
      </c>
      <c r="T92" s="87"/>
    </row>
    <row r="93" spans="1:20" s="18" customFormat="1" x14ac:dyDescent="0.3">
      <c r="B93" s="261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105472460.71450478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105492846.61130247</v>
      </c>
      <c r="R93" s="104">
        <f t="shared" si="12"/>
        <v>210000000</v>
      </c>
      <c r="S93" s="104">
        <f t="shared" si="13"/>
        <v>155492846.61130247</v>
      </c>
      <c r="T93" s="87"/>
    </row>
    <row r="94" spans="1:20" s="18" customFormat="1" x14ac:dyDescent="0.3">
      <c r="B94" s="261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107981765.00736587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108002517.8503059</v>
      </c>
      <c r="R94" s="104">
        <f t="shared" si="12"/>
        <v>210000000</v>
      </c>
      <c r="S94" s="104">
        <f t="shared" si="13"/>
        <v>158002517.85030591</v>
      </c>
      <c r="T94" s="87"/>
    </row>
    <row r="95" spans="1:20" s="18" customFormat="1" x14ac:dyDescent="0.3">
      <c r="B95" s="261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110536236.77749845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110557363.17161141</v>
      </c>
      <c r="R95" s="104">
        <f t="shared" si="12"/>
        <v>210000000</v>
      </c>
      <c r="S95" s="104">
        <f t="shared" si="13"/>
        <v>160557363.17161143</v>
      </c>
      <c r="T95" s="87"/>
    </row>
    <row r="96" spans="1:20" s="18" customFormat="1" x14ac:dyDescent="0.3">
      <c r="B96" s="261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113136689.03949343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113158195.70870042</v>
      </c>
      <c r="R96" s="104">
        <f t="shared" si="12"/>
        <v>210000000</v>
      </c>
      <c r="S96" s="104">
        <f t="shared" si="13"/>
        <v>163158195.70870042</v>
      </c>
      <c r="T96" s="87"/>
    </row>
    <row r="97" spans="1:20" s="18" customFormat="1" x14ac:dyDescent="0.3">
      <c r="B97" s="261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115783949.44220431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115805843.23145702</v>
      </c>
      <c r="R97" s="104">
        <f t="shared" si="12"/>
        <v>210000000</v>
      </c>
      <c r="S97" s="104">
        <f t="shared" si="13"/>
        <v>165805843.23145702</v>
      </c>
      <c r="T97" s="87"/>
    </row>
    <row r="98" spans="1:20" s="18" customFormat="1" ht="17.25" thickBot="1" x14ac:dyDescent="0.35">
      <c r="B98" s="261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118478860.53216399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118501148.40962327</v>
      </c>
      <c r="R98" s="104">
        <f t="shared" si="12"/>
        <v>210000000</v>
      </c>
      <c r="S98" s="104">
        <f t="shared" si="13"/>
        <v>168501148.40962327</v>
      </c>
      <c r="T98" s="87"/>
    </row>
    <row r="99" spans="1:20" s="97" customFormat="1" ht="17.25" thickBot="1" x14ac:dyDescent="0.35">
      <c r="B99" s="261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121222280.02174294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121244969.08099647</v>
      </c>
      <c r="R99" s="104">
        <f t="shared" si="12"/>
        <v>210000000</v>
      </c>
      <c r="S99" s="104">
        <f t="shared" si="13"/>
        <v>171244969.08099645</v>
      </c>
      <c r="T99" s="110"/>
    </row>
    <row r="100" spans="1:20" s="18" customFormat="1" x14ac:dyDescent="0.3">
      <c r="A100" s="18">
        <v>9</v>
      </c>
      <c r="B100" s="261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124015081.06213431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124037860.87762485</v>
      </c>
      <c r="R100" s="104">
        <f t="shared" si="12"/>
        <v>210000000</v>
      </c>
      <c r="S100" s="104">
        <f t="shared" si="13"/>
        <v>174037860.87762487</v>
      </c>
      <c r="T100" s="87"/>
    </row>
    <row r="101" spans="1:20" s="18" customFormat="1" x14ac:dyDescent="0.3">
      <c r="B101" s="261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126858152.52125272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126881342.3734221</v>
      </c>
      <c r="R101" s="104">
        <f t="shared" si="12"/>
        <v>210000000</v>
      </c>
      <c r="S101" s="104">
        <f t="shared" si="13"/>
        <v>176881342.37342209</v>
      </c>
      <c r="T101" s="87"/>
    </row>
    <row r="102" spans="1:20" s="18" customFormat="1" x14ac:dyDescent="0.3">
      <c r="B102" s="261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129752399.26663527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129776006.53614369</v>
      </c>
      <c r="R102" s="104">
        <f t="shared" si="12"/>
        <v>210000000</v>
      </c>
      <c r="S102" s="104">
        <f t="shared" si="13"/>
        <v>179776006.53614369</v>
      </c>
      <c r="T102" s="87"/>
    </row>
    <row r="103" spans="1:20" s="18" customFormat="1" x14ac:dyDescent="0.3">
      <c r="B103" s="261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132698742.45343471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132722774.65379429</v>
      </c>
      <c r="R103" s="104">
        <f t="shared" si="12"/>
        <v>210000000</v>
      </c>
      <c r="S103" s="104">
        <f t="shared" si="13"/>
        <v>182722774.65379429</v>
      </c>
      <c r="T103" s="87"/>
    </row>
    <row r="104" spans="1:20" s="18" customFormat="1" x14ac:dyDescent="0.3">
      <c r="B104" s="261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135698119.81759652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135722584.59756258</v>
      </c>
      <c r="R104" s="104">
        <f t="shared" si="12"/>
        <v>210000000</v>
      </c>
      <c r="S104" s="104">
        <f t="shared" si="13"/>
        <v>185722584.59756258</v>
      </c>
      <c r="T104" s="87"/>
    </row>
    <row r="105" spans="1:20" s="18" customFormat="1" x14ac:dyDescent="0.3">
      <c r="B105" s="261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138751485.97431326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138776391.12031871</v>
      </c>
      <c r="R105" s="104">
        <f t="shared" si="12"/>
        <v>210000000</v>
      </c>
      <c r="S105" s="104">
        <f t="shared" si="13"/>
        <v>188776391.12031871</v>
      </c>
      <c r="T105" s="87"/>
    </row>
    <row r="106" spans="1:20" s="18" customFormat="1" x14ac:dyDescent="0.3">
      <c r="B106" s="261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141859812.7218509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141885166.16048443</v>
      </c>
      <c r="R106" s="104">
        <f t="shared" si="12"/>
        <v>210000000</v>
      </c>
      <c r="S106" s="104">
        <f t="shared" si="13"/>
        <v>191885166.16048443</v>
      </c>
      <c r="T106" s="87"/>
    </row>
    <row r="107" spans="1:20" s="18" customFormat="1" x14ac:dyDescent="0.3">
      <c r="B107" s="261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145024089.3508442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145049899.15137315</v>
      </c>
      <c r="R107" s="104">
        <f t="shared" si="12"/>
        <v>210000000</v>
      </c>
      <c r="S107" s="104">
        <f t="shared" si="13"/>
        <v>195049899.15137315</v>
      </c>
      <c r="T107" s="87"/>
    </row>
    <row r="108" spans="1:20" s="18" customFormat="1" x14ac:dyDescent="0.3">
      <c r="B108" s="261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148245322.9591594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148271597.33609787</v>
      </c>
      <c r="R108" s="104">
        <f t="shared" si="12"/>
        <v>210000000</v>
      </c>
      <c r="S108" s="104">
        <f t="shared" si="13"/>
        <v>198271597.33609787</v>
      </c>
      <c r="T108" s="87"/>
    </row>
    <row r="109" spans="1:20" s="18" customFormat="1" x14ac:dyDescent="0.3">
      <c r="B109" s="261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151524538.77242428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151551286.08814764</v>
      </c>
      <c r="R109" s="104">
        <f t="shared" si="12"/>
        <v>210000000</v>
      </c>
      <c r="S109" s="104">
        <f t="shared" si="13"/>
        <v>201551286.08814764</v>
      </c>
      <c r="T109" s="87"/>
    </row>
    <row r="110" spans="1:20" s="18" customFormat="1" ht="17.25" thickBot="1" x14ac:dyDescent="0.35">
      <c r="B110" s="261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154862780.47032791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154890009.23773429</v>
      </c>
      <c r="R110" s="104">
        <f t="shared" si="12"/>
        <v>210000000</v>
      </c>
      <c r="S110" s="104">
        <f t="shared" si="13"/>
        <v>204890009.23773429</v>
      </c>
      <c r="T110" s="87"/>
    </row>
    <row r="111" spans="1:20" s="97" customFormat="1" ht="17.25" thickBot="1" x14ac:dyDescent="0.35">
      <c r="B111" s="261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158261110.51879382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158288829.40401351</v>
      </c>
      <c r="R111" s="104">
        <f t="shared" si="12"/>
        <v>210000000</v>
      </c>
      <c r="S111" s="104">
        <f t="shared" si="13"/>
        <v>208288829.40401351</v>
      </c>
      <c r="T111" s="110"/>
    </row>
    <row r="112" spans="1:20" s="18" customFormat="1" x14ac:dyDescent="0.3">
      <c r="A112" s="18">
        <v>10</v>
      </c>
      <c r="B112" s="261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161720610.5081321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161748440.26889268</v>
      </c>
      <c r="R112" s="104">
        <f t="shared" si="12"/>
        <v>210000000</v>
      </c>
      <c r="S112" s="104">
        <f t="shared" si="13"/>
        <v>211748440.26889268</v>
      </c>
      <c r="T112" s="87"/>
    </row>
    <row r="113" spans="1:20" s="18" customFormat="1" x14ac:dyDescent="0.3">
      <c r="B113" s="261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165242381.49727848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165270712.19373274</v>
      </c>
      <c r="R113" s="104">
        <f t="shared" si="12"/>
        <v>210000000</v>
      </c>
      <c r="S113" s="104">
        <f t="shared" si="13"/>
        <v>215270712.19373274</v>
      </c>
      <c r="T113" s="87"/>
    </row>
    <row r="114" spans="1:20" s="18" customFormat="1" x14ac:dyDescent="0.3">
      <c r="B114" s="261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168827544.3642295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168856385.01321992</v>
      </c>
      <c r="R114" s="104">
        <f t="shared" si="12"/>
        <v>210000000</v>
      </c>
      <c r="S114" s="104">
        <f t="shared" si="13"/>
        <v>218856385.01321992</v>
      </c>
      <c r="T114" s="87"/>
    </row>
    <row r="115" spans="1:20" s="18" customFormat="1" x14ac:dyDescent="0.3">
      <c r="B115" s="261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172477240.16278562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172506599.94345787</v>
      </c>
      <c r="R115" s="104">
        <f t="shared" si="12"/>
        <v>210000000</v>
      </c>
      <c r="S115" s="104">
        <f t="shared" si="13"/>
        <v>222506599.94345787</v>
      </c>
      <c r="T115" s="87"/>
    </row>
    <row r="116" spans="1:20" s="18" customFormat="1" x14ac:dyDescent="0.3">
      <c r="B116" s="261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176192630.48571575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176222518.7424401</v>
      </c>
      <c r="R116" s="104">
        <f t="shared" si="12"/>
        <v>210000000</v>
      </c>
      <c r="S116" s="104">
        <f t="shared" si="13"/>
        <v>226222518.7424401</v>
      </c>
      <c r="T116" s="87"/>
    </row>
    <row r="117" spans="1:20" s="18" customFormat="1" x14ac:dyDescent="0.3">
      <c r="B117" s="261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179974897.83445862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180005324.07980403</v>
      </c>
      <c r="R117" s="104">
        <f t="shared" si="12"/>
        <v>210000000</v>
      </c>
      <c r="S117" s="104">
        <f t="shared" si="13"/>
        <v>230005324.07980403</v>
      </c>
      <c r="T117" s="87"/>
    </row>
    <row r="118" spans="1:20" s="18" customFormat="1" x14ac:dyDescent="0.3">
      <c r="B118" s="261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183825245.99547887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183856219.91324049</v>
      </c>
      <c r="R118" s="104">
        <f t="shared" si="12"/>
        <v>210000000</v>
      </c>
      <c r="S118" s="104">
        <f t="shared" si="13"/>
        <v>233856219.91324049</v>
      </c>
      <c r="T118" s="87"/>
    </row>
    <row r="119" spans="1:20" s="18" customFormat="1" x14ac:dyDescent="0.3">
      <c r="B119" s="261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187744900.42339748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187776431.8716788</v>
      </c>
      <c r="R119" s="104">
        <f t="shared" si="12"/>
        <v>210000000</v>
      </c>
      <c r="S119" s="104">
        <f t="shared" si="13"/>
        <v>237776431.8716788</v>
      </c>
      <c r="T119" s="87"/>
    </row>
    <row r="120" spans="1:20" s="18" customFormat="1" x14ac:dyDescent="0.3">
      <c r="B120" s="261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191735108.63101864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191767207.64536902</v>
      </c>
      <c r="R120" s="104">
        <f t="shared" si="12"/>
        <v>210000000</v>
      </c>
      <c r="S120" s="104">
        <f t="shared" si="13"/>
        <v>241767207.64536902</v>
      </c>
      <c r="T120" s="87"/>
    </row>
    <row r="121" spans="1:20" s="18" customFormat="1" x14ac:dyDescent="0.3">
      <c r="B121" s="261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195797140.58637697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195829817.38298565</v>
      </c>
      <c r="R121" s="104">
        <f t="shared" si="12"/>
        <v>210000000</v>
      </c>
      <c r="S121" s="104">
        <f t="shared" si="13"/>
        <v>245829817.38298565</v>
      </c>
      <c r="T121" s="87"/>
    </row>
    <row r="122" spans="1:20" s="18" customFormat="1" ht="17.25" thickBot="1" x14ac:dyDescent="0.35">
      <c r="B122" s="261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199932289.11693174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199965554.09587941</v>
      </c>
      <c r="R122" s="104">
        <f t="shared" si="12"/>
        <v>210000000</v>
      </c>
      <c r="S122" s="104">
        <f t="shared" si="13"/>
        <v>249965554.09587941</v>
      </c>
      <c r="T122" s="87"/>
    </row>
    <row r="123" spans="1:20" s="97" customFormat="1" ht="17.25" thickBot="1" x14ac:dyDescent="0.35">
      <c r="B123" s="261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204141870.32103652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204175734.06960523</v>
      </c>
      <c r="R123" s="104">
        <f t="shared" si="12"/>
        <v>210000000</v>
      </c>
      <c r="S123" s="104">
        <f t="shared" si="13"/>
        <v>254175734.06960523</v>
      </c>
      <c r="T123" s="110"/>
    </row>
    <row r="124" spans="1:20" s="18" customFormat="1" x14ac:dyDescent="0.3">
      <c r="A124" s="18">
        <v>11</v>
      </c>
      <c r="B124" s="261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208427223.98681518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208461223.19037819</v>
      </c>
      <c r="R124" s="104">
        <f t="shared" si="12"/>
        <v>210000000</v>
      </c>
      <c r="S124" s="104">
        <f t="shared" si="13"/>
        <v>258461223.19037819</v>
      </c>
      <c r="T124" s="87"/>
    </row>
    <row r="125" spans="1:20" s="18" customFormat="1" x14ac:dyDescent="0.3">
      <c r="B125" s="261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212789714.01857784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212824325.20780498</v>
      </c>
      <c r="R125" s="104">
        <f t="shared" si="12"/>
        <v>210000000</v>
      </c>
      <c r="S125" s="104">
        <f t="shared" si="13"/>
        <v>262824325.20780498</v>
      </c>
      <c r="T125" s="87"/>
    </row>
    <row r="126" spans="1:20" s="18" customFormat="1" x14ac:dyDescent="0.3">
      <c r="B126" s="261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217230728.87091225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217265963.06154546</v>
      </c>
      <c r="R126" s="104">
        <f t="shared" si="12"/>
        <v>210000000</v>
      </c>
      <c r="S126" s="104">
        <f t="shared" si="13"/>
        <v>267265963.06154546</v>
      </c>
      <c r="T126" s="87"/>
    </row>
    <row r="127" spans="1:20" s="18" customFormat="1" x14ac:dyDescent="0.3">
      <c r="B127" s="261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221751681.99058867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221787550.39665326</v>
      </c>
      <c r="R127" s="104">
        <f t="shared" si="12"/>
        <v>210000000</v>
      </c>
      <c r="S127" s="104">
        <f t="shared" si="13"/>
        <v>271787550.39665329</v>
      </c>
      <c r="T127" s="87"/>
    </row>
    <row r="128" spans="1:20" s="18" customFormat="1" x14ac:dyDescent="0.3">
      <c r="B128" s="261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226354012.26641926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226390526.30379304</v>
      </c>
      <c r="R128" s="104">
        <f t="shared" si="12"/>
        <v>210000000</v>
      </c>
      <c r="S128" s="104">
        <f t="shared" si="13"/>
        <v>276390526.30379307</v>
      </c>
      <c r="T128" s="87"/>
    </row>
    <row r="129" spans="1:20" s="18" customFormat="1" x14ac:dyDescent="0.3">
      <c r="B129" s="261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231039184.4872148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231076355.77726132</v>
      </c>
      <c r="R129" s="104">
        <f t="shared" si="12"/>
        <v>210000000</v>
      </c>
      <c r="S129" s="104">
        <f t="shared" si="13"/>
        <v>281076355.77726132</v>
      </c>
      <c r="T129" s="87"/>
    </row>
    <row r="130" spans="1:20" s="18" customFormat="1" x14ac:dyDescent="0.3">
      <c r="B130" s="261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235808689.80798468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235846530.18125203</v>
      </c>
      <c r="R130" s="104">
        <f t="shared" si="12"/>
        <v>210000000</v>
      </c>
      <c r="S130" s="104">
        <f t="shared" si="13"/>
        <v>285846530.181252</v>
      </c>
      <c r="T130" s="87"/>
    </row>
    <row r="131" spans="1:20" s="18" customFormat="1" x14ac:dyDescent="0.3">
      <c r="B131" s="261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240664046.2245284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240702567.72451454</v>
      </c>
      <c r="R131" s="104">
        <f t="shared" si="12"/>
        <v>210000000</v>
      </c>
      <c r="S131" s="104">
        <f t="shared" si="13"/>
        <v>290702567.72451454</v>
      </c>
      <c r="T131" s="87"/>
    </row>
    <row r="132" spans="1:20" s="18" customFormat="1" x14ac:dyDescent="0.3">
      <c r="B132" s="261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245606799.0565699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245646013.9435558</v>
      </c>
      <c r="R132" s="104">
        <f t="shared" si="12"/>
        <v>210000000</v>
      </c>
      <c r="S132" s="104">
        <f t="shared" si="13"/>
        <v>295646013.94355583</v>
      </c>
      <c r="T132" s="87"/>
    </row>
    <row r="133" spans="1:20" s="18" customFormat="1" x14ac:dyDescent="0.3">
      <c r="B133" s="261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250638521.43958816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250678442.19453982</v>
      </c>
      <c r="R133" s="104">
        <f t="shared" si="12"/>
        <v>210000000</v>
      </c>
      <c r="S133" s="104">
        <f t="shared" si="13"/>
        <v>300678442.19453979</v>
      </c>
      <c r="T133" s="87"/>
    </row>
    <row r="134" spans="1:20" s="18" customFormat="1" ht="18" customHeight="1" thickBot="1" x14ac:dyDescent="0.35">
      <c r="B134" s="261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255760814.82550076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255801454.15404153</v>
      </c>
      <c r="R134" s="104">
        <f t="shared" si="12"/>
        <v>210000000</v>
      </c>
      <c r="S134" s="104">
        <f t="shared" si="13"/>
        <v>305801454.15404153</v>
      </c>
      <c r="T134" s="87"/>
    </row>
    <row r="135" spans="1:20" s="39" customFormat="1" ht="17.25" thickBot="1" x14ac:dyDescent="0.35">
      <c r="B135" s="261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260975309.49235976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261016680.32881427</v>
      </c>
      <c r="R135" s="103">
        <f t="shared" si="12"/>
        <v>210000000</v>
      </c>
      <c r="S135" s="103">
        <f t="shared" si="13"/>
        <v>311016680.32881427</v>
      </c>
      <c r="T135" s="192"/>
    </row>
    <row r="136" spans="1:20" s="36" customFormat="1" x14ac:dyDescent="0.3">
      <c r="A136" s="31">
        <v>12</v>
      </c>
      <c r="B136" s="261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266283665.06322223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266325201.38302255</v>
      </c>
      <c r="R136" s="104">
        <f t="shared" si="12"/>
        <v>210000000</v>
      </c>
      <c r="S136" s="104">
        <f t="shared" si="13"/>
        <v>316325201.38302255</v>
      </c>
    </row>
    <row r="137" spans="1:20" x14ac:dyDescent="0.3">
      <c r="A137" s="18"/>
      <c r="B137" s="261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271687571.03436023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271729855.00791699</v>
      </c>
      <c r="R137" s="104">
        <f t="shared" si="12"/>
        <v>210000000</v>
      </c>
      <c r="S137" s="104">
        <f t="shared" si="13"/>
        <v>321729855.00791699</v>
      </c>
    </row>
    <row r="138" spans="1:20" x14ac:dyDescent="0.3">
      <c r="A138" s="18"/>
      <c r="B138" s="261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277188747.31297868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277231792.39805943</v>
      </c>
      <c r="R138" s="104">
        <f t="shared" si="12"/>
        <v>210000000</v>
      </c>
      <c r="S138" s="104">
        <f t="shared" si="13"/>
        <v>327231792.39805943</v>
      </c>
    </row>
    <row r="139" spans="1:20" x14ac:dyDescent="0.3">
      <c r="A139" s="18"/>
      <c r="B139" s="261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282788944.76461232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282832764.66122454</v>
      </c>
      <c r="R139" s="104">
        <f t="shared" si="12"/>
        <v>210000000</v>
      </c>
      <c r="S139" s="104">
        <f t="shared" si="13"/>
        <v>332832764.66122454</v>
      </c>
    </row>
    <row r="140" spans="1:20" x14ac:dyDescent="0.3">
      <c r="A140" s="18"/>
      <c r="B140" s="261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288489945.77037531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288534554.42512655</v>
      </c>
      <c r="R140" s="104">
        <f t="shared" si="12"/>
        <v>210000000</v>
      </c>
      <c r="S140" s="104">
        <f t="shared" si="13"/>
        <v>338534554.42512655</v>
      </c>
    </row>
    <row r="141" spans="1:20" x14ac:dyDescent="0.3">
      <c r="A141" s="18"/>
      <c r="B141" s="261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294293564.79424208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294338976.40477884</v>
      </c>
      <c r="R141" s="104">
        <f t="shared" si="12"/>
        <v>210000000</v>
      </c>
      <c r="S141" s="104">
        <f t="shared" si="13"/>
        <v>344338976.40477884</v>
      </c>
    </row>
    <row r="142" spans="1:20" x14ac:dyDescent="0.3">
      <c r="A142" s="18"/>
      <c r="B142" s="261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300201648.96053845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300247877.98006487</v>
      </c>
      <c r="R142" s="104">
        <f t="shared" si="12"/>
        <v>210000000</v>
      </c>
      <c r="S142" s="104">
        <f t="shared" si="13"/>
        <v>350247877.98006487</v>
      </c>
    </row>
    <row r="143" spans="1:20" x14ac:dyDescent="0.3">
      <c r="A143" s="18"/>
      <c r="B143" s="261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306216078.64182812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306263139.78370601</v>
      </c>
      <c r="R143" s="104">
        <f t="shared" si="12"/>
        <v>210000000</v>
      </c>
      <c r="S143" s="104">
        <f t="shared" si="13"/>
        <v>356263139.78370601</v>
      </c>
    </row>
    <row r="144" spans="1:20" x14ac:dyDescent="0.3">
      <c r="A144" s="18"/>
      <c r="B144" s="261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312338768.05738103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312386676.29981273</v>
      </c>
      <c r="R144" s="104">
        <f t="shared" si="12"/>
        <v>210000000</v>
      </c>
      <c r="S144" s="104">
        <f t="shared" si="13"/>
        <v>362386676.29981273</v>
      </c>
    </row>
    <row r="145" spans="1:19" x14ac:dyDescent="0.3">
      <c r="A145" s="18"/>
      <c r="B145" s="261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318571665.88241386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318620436.47320932</v>
      </c>
      <c r="R145" s="104">
        <f t="shared" si="12"/>
        <v>210000000</v>
      </c>
      <c r="S145" s="104">
        <f t="shared" si="13"/>
        <v>368620436.47320932</v>
      </c>
    </row>
    <row r="146" spans="1:19" ht="17.25" thickBot="1" x14ac:dyDescent="0.35">
      <c r="A146" s="18"/>
      <c r="B146" s="261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324916755.86829734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324966404.32972711</v>
      </c>
      <c r="R146" s="104">
        <f t="shared" si="12"/>
        <v>210000000</v>
      </c>
      <c r="S146" s="104">
        <f t="shared" si="13"/>
        <v>374966404.32972711</v>
      </c>
    </row>
    <row r="147" spans="1:19" s="111" customFormat="1" ht="17.25" thickBot="1" x14ac:dyDescent="0.35">
      <c r="A147" s="97"/>
      <c r="B147" s="261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331376057.47392666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331426599.6076622</v>
      </c>
      <c r="R147" s="104">
        <f t="shared" si="12"/>
        <v>210000000</v>
      </c>
      <c r="S147" s="104">
        <f t="shared" si="13"/>
        <v>381426599.6076622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G25" zoomScale="80" zoomScaleNormal="80" workbookViewId="0">
      <selection activeCell="T41" sqref="T4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47.375" style="1" customWidth="1"/>
    <col min="23" max="16384" width="9" style="1"/>
  </cols>
  <sheetData>
    <row r="1" spans="1:22" x14ac:dyDescent="0.3">
      <c r="G1" s="277" t="s">
        <v>159</v>
      </c>
      <c r="H1" s="277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8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0"/>
    </row>
    <row r="4" spans="1:22" s="156" customFormat="1" x14ac:dyDescent="0.3">
      <c r="A4" s="278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0"/>
    </row>
    <row r="5" spans="1:22" s="158" customFormat="1" x14ac:dyDescent="0.3">
      <c r="A5" s="278"/>
      <c r="B5" s="158" t="s">
        <v>74</v>
      </c>
      <c r="C5" s="159"/>
      <c r="D5" s="159">
        <v>650000</v>
      </c>
      <c r="E5" s="159">
        <v>2500000</v>
      </c>
      <c r="F5" s="159"/>
      <c r="G5" s="204"/>
      <c r="H5" s="204"/>
      <c r="I5" s="204">
        <v>300000</v>
      </c>
      <c r="J5" s="204">
        <v>100000</v>
      </c>
      <c r="K5" s="204">
        <v>450000</v>
      </c>
      <c r="L5" s="204">
        <v>100000</v>
      </c>
      <c r="M5" s="204">
        <v>170000</v>
      </c>
      <c r="N5" s="204">
        <v>0</v>
      </c>
      <c r="O5" s="204">
        <v>100000</v>
      </c>
      <c r="P5" s="204">
        <v>0</v>
      </c>
      <c r="Q5" s="204">
        <v>2500000</v>
      </c>
      <c r="R5" s="204">
        <v>0</v>
      </c>
      <c r="S5" s="204">
        <v>0</v>
      </c>
      <c r="T5" s="204">
        <f t="shared" si="0"/>
        <v>6870000</v>
      </c>
      <c r="U5" s="205"/>
      <c r="V5" s="211"/>
    </row>
    <row r="6" spans="1:22" s="156" customFormat="1" x14ac:dyDescent="0.3">
      <c r="A6" s="278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0"/>
    </row>
    <row r="7" spans="1:22" s="156" customFormat="1" x14ac:dyDescent="0.3">
      <c r="A7" s="278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0"/>
    </row>
    <row r="8" spans="1:22" s="156" customFormat="1" x14ac:dyDescent="0.3">
      <c r="A8" s="278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0"/>
    </row>
    <row r="9" spans="1:22" s="156" customFormat="1" x14ac:dyDescent="0.3">
      <c r="A9" s="278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0"/>
    </row>
    <row r="10" spans="1:22" s="156" customFormat="1" x14ac:dyDescent="0.3">
      <c r="A10" s="278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0"/>
    </row>
    <row r="11" spans="1:22" s="156" customFormat="1" x14ac:dyDescent="0.3">
      <c r="A11" s="278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0"/>
    </row>
    <row r="12" spans="1:22" s="156" customFormat="1" x14ac:dyDescent="0.3">
      <c r="A12" s="278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0"/>
    </row>
    <row r="13" spans="1:22" s="156" customFormat="1" x14ac:dyDescent="0.3">
      <c r="A13" s="278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0"/>
    </row>
    <row r="14" spans="1:22" s="181" customFormat="1" ht="17.25" thickBot="1" x14ac:dyDescent="0.35">
      <c r="A14" s="278"/>
      <c r="B14" s="206" t="s">
        <v>83</v>
      </c>
      <c r="C14" s="207">
        <f xml:space="preserve"> U13 + 7150000</f>
        <v>8420000</v>
      </c>
      <c r="D14" s="207">
        <v>0</v>
      </c>
      <c r="E14" s="207">
        <v>1400000</v>
      </c>
      <c r="F14" s="207">
        <v>420000</v>
      </c>
      <c r="G14" s="208">
        <v>0</v>
      </c>
      <c r="H14" s="208">
        <v>100000</v>
      </c>
      <c r="I14" s="208">
        <v>200000</v>
      </c>
      <c r="J14" s="208">
        <v>100000</v>
      </c>
      <c r="K14" s="208">
        <v>630000</v>
      </c>
      <c r="L14" s="208">
        <v>100000</v>
      </c>
      <c r="M14" s="208">
        <v>600000</v>
      </c>
      <c r="N14" s="208">
        <v>0</v>
      </c>
      <c r="O14" s="208">
        <v>100000</v>
      </c>
      <c r="P14" s="208">
        <v>300000</v>
      </c>
      <c r="Q14" s="208">
        <v>3000000</v>
      </c>
      <c r="R14" s="204">
        <v>0</v>
      </c>
      <c r="S14" s="208">
        <v>1580000</v>
      </c>
      <c r="T14" s="208">
        <f t="shared" si="0"/>
        <v>8530000</v>
      </c>
      <c r="U14" s="208">
        <f xml:space="preserve"> C14 - T14 +1000000</f>
        <v>890000</v>
      </c>
      <c r="V14" s="212"/>
    </row>
    <row r="15" spans="1:22" s="182" customFormat="1" x14ac:dyDescent="0.3">
      <c r="A15" s="278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3"/>
    </row>
    <row r="16" spans="1:22" s="156" customFormat="1" x14ac:dyDescent="0.3">
      <c r="A16" s="278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0"/>
    </row>
    <row r="17" spans="1:22" s="156" customFormat="1" x14ac:dyDescent="0.3">
      <c r="A17" s="278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0"/>
    </row>
    <row r="18" spans="1:22" s="156" customFormat="1" ht="17.25" customHeight="1" x14ac:dyDescent="0.3">
      <c r="A18" s="278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0"/>
    </row>
    <row r="19" spans="1:22" s="156" customFormat="1" x14ac:dyDescent="0.3">
      <c r="A19" s="278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7">
        <v>18700000</v>
      </c>
    </row>
    <row r="20" spans="1:22" s="156" customFormat="1" ht="15.75" customHeight="1" x14ac:dyDescent="0.3">
      <c r="A20" s="278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7">
        <f xml:space="preserve"> V19 - 1640000</f>
        <v>17060000</v>
      </c>
    </row>
    <row r="21" spans="1:22" s="156" customFormat="1" x14ac:dyDescent="0.3">
      <c r="A21" s="278"/>
      <c r="B21" s="156" t="s">
        <v>78</v>
      </c>
      <c r="C21" s="157">
        <f xml:space="preserve"> U20 + 7370000 + 550000</f>
        <v>23130000</v>
      </c>
      <c r="D21" s="157">
        <v>1800000</v>
      </c>
      <c r="E21" s="157">
        <v>0</v>
      </c>
      <c r="F21" s="157">
        <v>420000</v>
      </c>
      <c r="G21" s="157">
        <v>300000</v>
      </c>
      <c r="H21" s="157">
        <v>300000</v>
      </c>
      <c r="I21" s="157">
        <v>200000</v>
      </c>
      <c r="J21" s="157">
        <v>100000</v>
      </c>
      <c r="K21" s="157">
        <v>630000</v>
      </c>
      <c r="L21" s="157">
        <v>100000</v>
      </c>
      <c r="M21" s="157">
        <v>190000</v>
      </c>
      <c r="N21" s="157">
        <v>0</v>
      </c>
      <c r="O21" s="157">
        <v>100000</v>
      </c>
      <c r="P21" s="157">
        <v>650000</v>
      </c>
      <c r="Q21" s="157">
        <v>6300000</v>
      </c>
      <c r="R21" s="159">
        <v>3300000</v>
      </c>
      <c r="S21" s="157">
        <v>1640000</v>
      </c>
      <c r="T21" s="157">
        <f t="shared" si="0"/>
        <v>16030000</v>
      </c>
      <c r="U21" s="157">
        <f t="shared" si="1"/>
        <v>7100000</v>
      </c>
      <c r="V21" s="227">
        <f xml:space="preserve"> V20 - 1640000</f>
        <v>15420000</v>
      </c>
    </row>
    <row r="22" spans="1:22" x14ac:dyDescent="0.3">
      <c r="A22" s="278"/>
      <c r="B22" s="1" t="s">
        <v>79</v>
      </c>
      <c r="C22" s="160">
        <f xml:space="preserve"> U21 + 7370000 +1400000</f>
        <v>15870000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0</v>
      </c>
      <c r="Q22" s="2">
        <v>1500000</v>
      </c>
      <c r="R22" s="161">
        <v>1200000</v>
      </c>
      <c r="S22" s="164">
        <v>1640000</v>
      </c>
      <c r="T22" s="2">
        <f t="shared" si="0"/>
        <v>6680000</v>
      </c>
      <c r="U22" s="2">
        <f t="shared" si="1"/>
        <v>9190000</v>
      </c>
      <c r="V22" s="214">
        <f t="shared" ref="V22:V25" si="2" xml:space="preserve"> V21 - 1640000</f>
        <v>13780000</v>
      </c>
    </row>
    <row r="23" spans="1:22" x14ac:dyDescent="0.3">
      <c r="A23" s="278"/>
      <c r="B23" s="1" t="s">
        <v>80</v>
      </c>
      <c r="C23" s="160">
        <f t="shared" ref="C23:C25" si="3" xml:space="preserve"> U22 + 7370000</f>
        <v>16560000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1500000</v>
      </c>
      <c r="R23" s="161">
        <v>400000</v>
      </c>
      <c r="S23" s="164">
        <v>1640000</v>
      </c>
      <c r="T23" s="2">
        <f t="shared" si="0"/>
        <v>5880000</v>
      </c>
      <c r="U23" s="2">
        <f t="shared" si="1"/>
        <v>10680000</v>
      </c>
      <c r="V23" s="214">
        <f t="shared" si="2"/>
        <v>12140000</v>
      </c>
    </row>
    <row r="24" spans="1:22" s="18" customFormat="1" x14ac:dyDescent="0.3">
      <c r="A24" s="278"/>
      <c r="B24" s="18" t="s">
        <v>81</v>
      </c>
      <c r="C24" s="161">
        <f xml:space="preserve"> U23 + 7370000</f>
        <v>18050000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0</v>
      </c>
      <c r="Q24" s="2">
        <v>1000000</v>
      </c>
      <c r="R24" s="161">
        <v>0</v>
      </c>
      <c r="S24" s="164">
        <v>1640000</v>
      </c>
      <c r="T24" s="161">
        <f>SUM(D24:S24)</f>
        <v>6780000</v>
      </c>
      <c r="U24" s="161">
        <f t="shared" si="1"/>
        <v>11270000</v>
      </c>
      <c r="V24" s="242">
        <f t="shared" si="2"/>
        <v>10500000</v>
      </c>
    </row>
    <row r="25" spans="1:22" x14ac:dyDescent="0.3">
      <c r="A25" s="278"/>
      <c r="B25" s="1" t="s">
        <v>82</v>
      </c>
      <c r="C25" s="160">
        <f t="shared" si="3"/>
        <v>18640000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600000</v>
      </c>
      <c r="Q25" s="2">
        <v>1000000</v>
      </c>
      <c r="R25" s="161">
        <v>0</v>
      </c>
      <c r="S25" s="164">
        <v>1640000</v>
      </c>
      <c r="T25" s="2">
        <f t="shared" si="0"/>
        <v>5580000</v>
      </c>
      <c r="U25" s="2">
        <f t="shared" si="1"/>
        <v>13060000</v>
      </c>
      <c r="V25" s="214">
        <f t="shared" si="2"/>
        <v>8860000</v>
      </c>
    </row>
    <row r="26" spans="1:22" s="199" customFormat="1" ht="17.25" thickBot="1" x14ac:dyDescent="0.35">
      <c r="A26" s="278"/>
      <c r="B26" s="201" t="s">
        <v>83</v>
      </c>
      <c r="C26" s="202">
        <f xml:space="preserve"> U25 + 7370000</f>
        <v>20430000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161">
        <v>190000</v>
      </c>
      <c r="N26" s="202">
        <v>0</v>
      </c>
      <c r="O26" s="200">
        <v>100000</v>
      </c>
      <c r="P26" s="161">
        <v>0</v>
      </c>
      <c r="Q26" s="200">
        <v>1000000</v>
      </c>
      <c r="R26" s="161">
        <v>1000000</v>
      </c>
      <c r="S26" s="164">
        <v>8840000</v>
      </c>
      <c r="T26" s="202">
        <f t="shared" si="0"/>
        <v>13400000</v>
      </c>
      <c r="U26" s="202">
        <f t="shared" si="1"/>
        <v>7030000</v>
      </c>
      <c r="V26" s="228">
        <v>0</v>
      </c>
    </row>
    <row r="27" spans="1:22" s="68" customFormat="1" x14ac:dyDescent="0.3">
      <c r="A27" s="278">
        <v>2025</v>
      </c>
      <c r="B27" s="1" t="s">
        <v>72</v>
      </c>
      <c r="C27" s="160">
        <f xml:space="preserve"> U26 + 7590000</f>
        <v>14620000</v>
      </c>
      <c r="D27" s="2">
        <v>2900000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8420000</v>
      </c>
      <c r="U27" s="2">
        <f t="shared" si="1"/>
        <v>6200000</v>
      </c>
      <c r="V27" s="214"/>
    </row>
    <row r="28" spans="1:22" x14ac:dyDescent="0.3">
      <c r="A28" s="278"/>
      <c r="B28" s="1" t="s">
        <v>73</v>
      </c>
      <c r="C28" s="160">
        <f xml:space="preserve"> U27 + 7590000 +1400000</f>
        <v>15190000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9070000</v>
      </c>
      <c r="V28" s="214"/>
    </row>
    <row r="29" spans="1:22" x14ac:dyDescent="0.3">
      <c r="A29" s="278"/>
      <c r="B29" s="1" t="s">
        <v>74</v>
      </c>
      <c r="C29" s="160">
        <f t="shared" ref="C29:C35" si="4" xml:space="preserve"> U28 + 7590000</f>
        <v>16660000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11140000</v>
      </c>
      <c r="V29" s="214"/>
    </row>
    <row r="30" spans="1:22" x14ac:dyDescent="0.3">
      <c r="A30" s="278"/>
      <c r="B30" s="1" t="s">
        <v>75</v>
      </c>
      <c r="C30" s="160">
        <f t="shared" si="4"/>
        <v>18730000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11410000</v>
      </c>
      <c r="V30" s="214"/>
    </row>
    <row r="31" spans="1:22" x14ac:dyDescent="0.3">
      <c r="A31" s="278"/>
      <c r="B31" s="1" t="s">
        <v>76</v>
      </c>
      <c r="C31" s="160">
        <f t="shared" si="4"/>
        <v>19000000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10880000</v>
      </c>
      <c r="V31" s="214"/>
    </row>
    <row r="32" spans="1:22" x14ac:dyDescent="0.3">
      <c r="A32" s="278"/>
      <c r="B32" s="1" t="s">
        <v>77</v>
      </c>
      <c r="C32" s="160">
        <f t="shared" si="4"/>
        <v>18470000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12950000</v>
      </c>
      <c r="V32" s="214"/>
    </row>
    <row r="33" spans="1:22" x14ac:dyDescent="0.3">
      <c r="A33" s="278"/>
      <c r="B33" s="1" t="s">
        <v>78</v>
      </c>
      <c r="C33" s="160">
        <f t="shared" si="4"/>
        <v>20540000</v>
      </c>
      <c r="D33" s="2">
        <v>2900000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8420000</v>
      </c>
      <c r="U33" s="2">
        <f t="shared" si="1"/>
        <v>12120000</v>
      </c>
      <c r="V33" s="214"/>
    </row>
    <row r="34" spans="1:22" x14ac:dyDescent="0.3">
      <c r="A34" s="278"/>
      <c r="B34" s="1" t="s">
        <v>79</v>
      </c>
      <c r="C34" s="160">
        <f xml:space="preserve"> U33 + 7590000 +1400000</f>
        <v>21110000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14990000</v>
      </c>
      <c r="V34" s="214"/>
    </row>
    <row r="35" spans="1:22" s="165" customFormat="1" ht="17.25" customHeight="1" x14ac:dyDescent="0.3">
      <c r="A35" s="278"/>
      <c r="B35" s="165" t="s">
        <v>80</v>
      </c>
      <c r="C35" s="160">
        <f t="shared" si="4"/>
        <v>22580000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17060000</v>
      </c>
      <c r="V35" s="215"/>
    </row>
    <row r="36" spans="1:22" s="255" customFormat="1" x14ac:dyDescent="0.3">
      <c r="A36" s="278"/>
      <c r="B36" s="255" t="s">
        <v>81</v>
      </c>
      <c r="C36" s="256">
        <f xml:space="preserve"> U35 + 7590000 + 7000000 + 54000000</f>
        <v>85650000</v>
      </c>
      <c r="D36" s="256">
        <v>1800000</v>
      </c>
      <c r="E36" s="256">
        <v>0</v>
      </c>
      <c r="F36" s="256">
        <v>420000</v>
      </c>
      <c r="G36" s="256">
        <v>300000</v>
      </c>
      <c r="H36" s="256">
        <v>300000</v>
      </c>
      <c r="I36" s="256">
        <v>200000</v>
      </c>
      <c r="J36" s="256">
        <v>100000</v>
      </c>
      <c r="K36" s="256">
        <v>800000</v>
      </c>
      <c r="L36" s="256">
        <v>150000</v>
      </c>
      <c r="M36" s="256">
        <v>250000</v>
      </c>
      <c r="N36" s="256">
        <v>0</v>
      </c>
      <c r="O36" s="2">
        <v>200000</v>
      </c>
      <c r="P36" s="256">
        <v>500000</v>
      </c>
      <c r="Q36" s="256">
        <v>2300000</v>
      </c>
      <c r="R36" s="256">
        <v>75000000</v>
      </c>
      <c r="S36" s="2">
        <v>0</v>
      </c>
      <c r="T36" s="256">
        <f t="shared" si="5"/>
        <v>82320000</v>
      </c>
      <c r="U36" s="256">
        <f t="shared" si="1"/>
        <v>3330000</v>
      </c>
      <c r="V36" s="255" t="s">
        <v>190</v>
      </c>
    </row>
    <row r="37" spans="1:22" x14ac:dyDescent="0.3">
      <c r="A37" s="278"/>
      <c r="B37" s="1" t="s">
        <v>82</v>
      </c>
      <c r="C37" s="160">
        <f xml:space="preserve"> U36 + 7590000</f>
        <v>10920000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400000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61">
        <v>0</v>
      </c>
      <c r="S37" s="2">
        <v>0</v>
      </c>
      <c r="T37" s="2">
        <f t="shared" si="5"/>
        <v>5620000</v>
      </c>
      <c r="U37" s="2">
        <f t="shared" si="1"/>
        <v>5300000</v>
      </c>
      <c r="V37" s="1" t="s">
        <v>191</v>
      </c>
    </row>
    <row r="38" spans="1:22" s="260" customFormat="1" ht="17.25" thickBot="1" x14ac:dyDescent="0.35">
      <c r="A38" s="278"/>
      <c r="B38" s="257" t="s">
        <v>83</v>
      </c>
      <c r="C38" s="258">
        <f xml:space="preserve"> U37 + 7590000</f>
        <v>12890000</v>
      </c>
      <c r="D38" s="259">
        <v>0</v>
      </c>
      <c r="E38" s="258">
        <v>0</v>
      </c>
      <c r="F38" s="259">
        <v>420000</v>
      </c>
      <c r="G38" s="258">
        <v>300000</v>
      </c>
      <c r="H38" s="259">
        <v>300000</v>
      </c>
      <c r="I38" s="2">
        <v>400000</v>
      </c>
      <c r="J38" s="258">
        <v>0</v>
      </c>
      <c r="K38" s="258">
        <v>800000</v>
      </c>
      <c r="L38" s="258">
        <v>150000</v>
      </c>
      <c r="M38" s="258">
        <v>250000</v>
      </c>
      <c r="N38" s="259">
        <v>0</v>
      </c>
      <c r="O38" s="2">
        <v>650000</v>
      </c>
      <c r="P38" s="258">
        <v>500000</v>
      </c>
      <c r="Q38" s="258">
        <v>2300000</v>
      </c>
      <c r="R38" s="258">
        <v>1000000</v>
      </c>
      <c r="S38" s="2">
        <v>0</v>
      </c>
      <c r="T38" s="259">
        <f t="shared" si="5"/>
        <v>7070000</v>
      </c>
      <c r="U38" s="259">
        <f t="shared" si="1"/>
        <v>5820000</v>
      </c>
    </row>
    <row r="39" spans="1:22" s="197" customFormat="1" x14ac:dyDescent="0.3">
      <c r="A39" s="278">
        <v>2026</v>
      </c>
      <c r="B39" s="203" t="s">
        <v>72</v>
      </c>
      <c r="C39" s="198">
        <f xml:space="preserve"> U38 + 7700000</f>
        <v>13520000</v>
      </c>
      <c r="D39" s="2">
        <v>2900000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400000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650000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8970000</v>
      </c>
      <c r="U39" s="198">
        <f t="shared" si="1"/>
        <v>4550000</v>
      </c>
    </row>
    <row r="40" spans="1:22" s="78" customFormat="1" x14ac:dyDescent="0.3">
      <c r="A40" s="278"/>
      <c r="B40" s="78" t="s">
        <v>73</v>
      </c>
      <c r="C40" s="162">
        <f xml:space="preserve"> U39 + 7700000 +1400000</f>
        <v>13650000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400000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650000</v>
      </c>
      <c r="P40" s="2">
        <v>500000</v>
      </c>
      <c r="Q40" s="2">
        <v>2300000</v>
      </c>
      <c r="R40" s="2">
        <v>600000</v>
      </c>
      <c r="S40" s="2">
        <v>0</v>
      </c>
      <c r="T40" s="162">
        <f t="shared" si="5"/>
        <v>6670000</v>
      </c>
      <c r="U40" s="162">
        <f t="shared" si="1"/>
        <v>6980000</v>
      </c>
    </row>
    <row r="41" spans="1:22" s="167" customFormat="1" x14ac:dyDescent="0.3">
      <c r="A41" s="278"/>
      <c r="B41" s="167" t="s">
        <v>74</v>
      </c>
      <c r="C41" s="160">
        <f xml:space="preserve"> U40 + 7700000</f>
        <v>14680000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400000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6070000</v>
      </c>
      <c r="U41" s="164">
        <f t="shared" si="1"/>
        <v>8610000</v>
      </c>
    </row>
    <row r="42" spans="1:22" s="167" customFormat="1" x14ac:dyDescent="0.3">
      <c r="A42" s="278"/>
      <c r="B42" s="167" t="s">
        <v>75</v>
      </c>
      <c r="C42" s="160">
        <f xml:space="preserve"> U41 + 7700000</f>
        <v>16310000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400000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7870000</v>
      </c>
      <c r="U42" s="164">
        <f t="shared" si="1"/>
        <v>8440000</v>
      </c>
    </row>
    <row r="43" spans="1:22" s="167" customFormat="1" x14ac:dyDescent="0.3">
      <c r="A43" s="278"/>
      <c r="B43" s="167" t="s">
        <v>76</v>
      </c>
      <c r="C43" s="160">
        <f xml:space="preserve"> U42 + 7700000</f>
        <v>16140000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400000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650000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8670000</v>
      </c>
      <c r="U43" s="164">
        <f t="shared" si="1"/>
        <v>7470000</v>
      </c>
    </row>
    <row r="44" spans="1:22" s="167" customFormat="1" x14ac:dyDescent="0.3">
      <c r="A44" s="278"/>
      <c r="B44" s="167" t="s">
        <v>77</v>
      </c>
      <c r="C44" s="160">
        <f xml:space="preserve"> U43 + 7700000</f>
        <v>15170000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400000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650000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6070000</v>
      </c>
      <c r="U44" s="164">
        <f t="shared" si="1"/>
        <v>9100000</v>
      </c>
    </row>
    <row r="45" spans="1:22" s="167" customFormat="1" x14ac:dyDescent="0.3">
      <c r="A45" s="278"/>
      <c r="B45" s="167" t="s">
        <v>78</v>
      </c>
      <c r="C45" s="160">
        <f xml:space="preserve"> U44 + 7700000</f>
        <v>16800000</v>
      </c>
      <c r="D45" s="161">
        <v>2900000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400000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650000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8970000</v>
      </c>
      <c r="U45" s="164">
        <f t="shared" ref="U45:U76" si="6" xml:space="preserve"> C45 - T45</f>
        <v>7830000</v>
      </c>
    </row>
    <row r="46" spans="1:22" s="167" customFormat="1" x14ac:dyDescent="0.3">
      <c r="A46" s="278"/>
      <c r="B46" s="167" t="s">
        <v>79</v>
      </c>
      <c r="C46" s="160">
        <f xml:space="preserve"> U45 + 7700000 +1400000</f>
        <v>16930000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400000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650000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6070000</v>
      </c>
      <c r="U46" s="164">
        <f t="shared" si="6"/>
        <v>10860000</v>
      </c>
    </row>
    <row r="47" spans="1:22" s="167" customFormat="1" x14ac:dyDescent="0.3">
      <c r="A47" s="278"/>
      <c r="B47" s="167" t="s">
        <v>80</v>
      </c>
      <c r="C47" s="160">
        <f xml:space="preserve"> U46 + 7700000</f>
        <v>18560000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400000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650000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6670000</v>
      </c>
      <c r="U47" s="164">
        <f t="shared" si="6"/>
        <v>11890000</v>
      </c>
    </row>
    <row r="48" spans="1:22" s="167" customFormat="1" x14ac:dyDescent="0.3">
      <c r="A48" s="278"/>
      <c r="B48" s="167" t="s">
        <v>81</v>
      </c>
      <c r="C48" s="160">
        <f xml:space="preserve"> U47 + 7700000</f>
        <v>19590000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400000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7870000</v>
      </c>
      <c r="U48" s="164">
        <f t="shared" si="6"/>
        <v>11720000</v>
      </c>
    </row>
    <row r="49" spans="1:21" s="167" customFormat="1" x14ac:dyDescent="0.3">
      <c r="A49" s="278"/>
      <c r="B49" s="167" t="s">
        <v>82</v>
      </c>
      <c r="C49" s="160">
        <f xml:space="preserve"> U48 + 7700000</f>
        <v>19420000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770000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650000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6440000</v>
      </c>
      <c r="U49" s="164">
        <f t="shared" si="6"/>
        <v>12980000</v>
      </c>
    </row>
    <row r="50" spans="1:21" s="199" customFormat="1" ht="17.25" thickBot="1" x14ac:dyDescent="0.35">
      <c r="A50" s="278"/>
      <c r="B50" s="201" t="s">
        <v>83</v>
      </c>
      <c r="C50" s="200">
        <f xml:space="preserve"> U49 + 7700000</f>
        <v>20680000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">
        <v>770000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">
        <v>650000</v>
      </c>
      <c r="P50" s="2">
        <v>500000</v>
      </c>
      <c r="Q50" s="200">
        <v>2300000</v>
      </c>
      <c r="R50" s="200">
        <v>1000000</v>
      </c>
      <c r="S50" s="2">
        <v>0</v>
      </c>
      <c r="T50" s="202">
        <f t="shared" si="5"/>
        <v>7440000</v>
      </c>
      <c r="U50" s="202">
        <f t="shared" si="6"/>
        <v>13240000</v>
      </c>
    </row>
    <row r="51" spans="1:21" s="197" customFormat="1" x14ac:dyDescent="0.3">
      <c r="A51" s="279">
        <v>2027</v>
      </c>
      <c r="B51" s="203" t="s">
        <v>72</v>
      </c>
      <c r="C51" s="198">
        <f xml:space="preserve"> U50 + 7700000</f>
        <v>20940000</v>
      </c>
      <c r="D51" s="2">
        <v>2900000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770000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650000</v>
      </c>
      <c r="P51" s="2">
        <v>500000</v>
      </c>
      <c r="Q51" s="2">
        <v>2300000</v>
      </c>
      <c r="R51" s="198">
        <v>0</v>
      </c>
      <c r="S51" s="2">
        <v>0</v>
      </c>
      <c r="T51" s="198">
        <f t="shared" si="5"/>
        <v>9340000</v>
      </c>
      <c r="U51" s="198">
        <f t="shared" si="6"/>
        <v>11600000</v>
      </c>
    </row>
    <row r="52" spans="1:21" s="167" customFormat="1" x14ac:dyDescent="0.3">
      <c r="A52" s="279"/>
      <c r="B52" s="167" t="s">
        <v>73</v>
      </c>
      <c r="C52" s="162">
        <f xml:space="preserve"> U51 + 7700000 +1400000</f>
        <v>20700000</v>
      </c>
      <c r="D52" s="162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770000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650000</v>
      </c>
      <c r="P52" s="2">
        <v>500000</v>
      </c>
      <c r="Q52" s="2">
        <v>2300000</v>
      </c>
      <c r="R52" s="2">
        <v>600000</v>
      </c>
      <c r="S52" s="2">
        <v>0</v>
      </c>
      <c r="T52" s="164">
        <f t="shared" si="5"/>
        <v>7040000</v>
      </c>
      <c r="U52" s="164">
        <f t="shared" si="6"/>
        <v>13660000</v>
      </c>
    </row>
    <row r="53" spans="1:21" s="167" customFormat="1" x14ac:dyDescent="0.3">
      <c r="A53" s="279"/>
      <c r="B53" s="167" t="s">
        <v>74</v>
      </c>
      <c r="C53" s="160">
        <f xml:space="preserve"> U52 + 7700000</f>
        <v>21360000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770000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650000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6440000</v>
      </c>
      <c r="U53" s="164">
        <f t="shared" si="6"/>
        <v>14920000</v>
      </c>
    </row>
    <row r="54" spans="1:21" s="167" customFormat="1" x14ac:dyDescent="0.3">
      <c r="A54" s="279"/>
      <c r="B54" s="167" t="s">
        <v>75</v>
      </c>
      <c r="C54" s="160">
        <f xml:space="preserve"> U53 + 7700000</f>
        <v>22620000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770000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650000</v>
      </c>
      <c r="P54" s="2">
        <v>500000</v>
      </c>
      <c r="Q54" s="2">
        <v>2300000</v>
      </c>
      <c r="R54" s="2">
        <v>0</v>
      </c>
      <c r="S54" s="2">
        <v>0</v>
      </c>
      <c r="T54" s="164">
        <f t="shared" si="5"/>
        <v>8240000</v>
      </c>
      <c r="U54" s="164">
        <f t="shared" si="6"/>
        <v>14380000</v>
      </c>
    </row>
    <row r="55" spans="1:21" s="167" customFormat="1" x14ac:dyDescent="0.3">
      <c r="A55" s="279"/>
      <c r="B55" s="167" t="s">
        <v>76</v>
      </c>
      <c r="C55" s="160">
        <f xml:space="preserve"> U54 + 7700000</f>
        <v>22080000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770000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650000</v>
      </c>
      <c r="P55" s="2">
        <v>500000</v>
      </c>
      <c r="Q55" s="2">
        <v>2300000</v>
      </c>
      <c r="R55" s="2">
        <v>600000</v>
      </c>
      <c r="S55" s="2">
        <v>0</v>
      </c>
      <c r="T55" s="164">
        <f t="shared" si="5"/>
        <v>9040000</v>
      </c>
      <c r="U55" s="164">
        <f t="shared" si="6"/>
        <v>13040000</v>
      </c>
    </row>
    <row r="56" spans="1:21" s="167" customFormat="1" x14ac:dyDescent="0.3">
      <c r="A56" s="279"/>
      <c r="B56" s="167" t="s">
        <v>77</v>
      </c>
      <c r="C56" s="160">
        <f xml:space="preserve"> U55 + 7700000</f>
        <v>20740000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770000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650000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6440000</v>
      </c>
      <c r="U56" s="164">
        <f t="shared" si="6"/>
        <v>14300000</v>
      </c>
    </row>
    <row r="57" spans="1:21" s="167" customFormat="1" x14ac:dyDescent="0.3">
      <c r="A57" s="279"/>
      <c r="B57" s="167" t="s">
        <v>78</v>
      </c>
      <c r="C57" s="160">
        <f xml:space="preserve"> U56 + 7700000</f>
        <v>22000000</v>
      </c>
      <c r="D57" s="161">
        <v>2900000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770000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650000</v>
      </c>
      <c r="P57" s="2">
        <v>500000</v>
      </c>
      <c r="Q57" s="2">
        <v>2300000</v>
      </c>
      <c r="R57" s="2">
        <v>0</v>
      </c>
      <c r="S57" s="2">
        <v>0</v>
      </c>
      <c r="T57" s="164">
        <f t="shared" si="5"/>
        <v>9340000</v>
      </c>
      <c r="U57" s="164">
        <f t="shared" si="6"/>
        <v>12660000</v>
      </c>
    </row>
    <row r="58" spans="1:21" s="167" customFormat="1" x14ac:dyDescent="0.3">
      <c r="A58" s="279"/>
      <c r="B58" s="167" t="s">
        <v>79</v>
      </c>
      <c r="C58" s="160">
        <f xml:space="preserve"> U57 + 7700000 +1400000</f>
        <v>21760000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770000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650000</v>
      </c>
      <c r="P58" s="2">
        <v>500000</v>
      </c>
      <c r="Q58" s="2">
        <v>2300000</v>
      </c>
      <c r="R58" s="2">
        <v>0</v>
      </c>
      <c r="S58" s="2">
        <v>0</v>
      </c>
      <c r="T58" s="164">
        <f t="shared" si="5"/>
        <v>6440000</v>
      </c>
      <c r="U58" s="164">
        <f t="shared" si="6"/>
        <v>15320000</v>
      </c>
    </row>
    <row r="59" spans="1:21" s="167" customFormat="1" x14ac:dyDescent="0.3">
      <c r="A59" s="279"/>
      <c r="B59" s="167" t="s">
        <v>80</v>
      </c>
      <c r="C59" s="160">
        <f xml:space="preserve"> U58 + 7700000</f>
        <v>23020000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770000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650000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7040000</v>
      </c>
      <c r="U59" s="164">
        <f t="shared" si="6"/>
        <v>15980000</v>
      </c>
    </row>
    <row r="60" spans="1:21" s="167" customFormat="1" x14ac:dyDescent="0.3">
      <c r="A60" s="279"/>
      <c r="B60" s="167" t="s">
        <v>81</v>
      </c>
      <c r="C60" s="160">
        <f xml:space="preserve"> U59 + 7700000</f>
        <v>23680000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770000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8240000</v>
      </c>
      <c r="U60" s="164">
        <f t="shared" si="6"/>
        <v>15440000</v>
      </c>
    </row>
    <row r="61" spans="1:21" s="167" customFormat="1" x14ac:dyDescent="0.3">
      <c r="A61" s="279"/>
      <c r="B61" s="167" t="s">
        <v>82</v>
      </c>
      <c r="C61" s="160">
        <f xml:space="preserve"> U60 + 7700000</f>
        <v>23140000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770000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650000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6440000</v>
      </c>
      <c r="U61" s="164">
        <f t="shared" si="6"/>
        <v>16700000</v>
      </c>
    </row>
    <row r="62" spans="1:21" s="254" customFormat="1" x14ac:dyDescent="0.3">
      <c r="A62" s="279"/>
      <c r="B62" s="254" t="s">
        <v>83</v>
      </c>
      <c r="C62" s="200">
        <f xml:space="preserve"> U61 + 7700000</f>
        <v>24400000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">
        <v>770000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">
        <v>650000</v>
      </c>
      <c r="P62" s="2">
        <v>500000</v>
      </c>
      <c r="Q62" s="200">
        <v>2300000</v>
      </c>
      <c r="R62" s="200">
        <v>0</v>
      </c>
      <c r="S62" s="200">
        <v>0</v>
      </c>
      <c r="T62" s="200">
        <f t="shared" si="5"/>
        <v>6440000</v>
      </c>
      <c r="U62" s="200">
        <f t="shared" si="6"/>
        <v>17960000</v>
      </c>
    </row>
    <row r="63" spans="1:21" s="167" customFormat="1" x14ac:dyDescent="0.3">
      <c r="A63" s="279">
        <v>2028</v>
      </c>
      <c r="B63" s="167" t="s">
        <v>72</v>
      </c>
      <c r="C63" s="198">
        <f xml:space="preserve"> U62 + 7700000</f>
        <v>25660000</v>
      </c>
      <c r="D63" s="2">
        <v>2900000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770000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650000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9340000</v>
      </c>
      <c r="U63" s="164">
        <f t="shared" si="6"/>
        <v>16320000</v>
      </c>
    </row>
    <row r="64" spans="1:21" s="167" customFormat="1" x14ac:dyDescent="0.3">
      <c r="A64" s="279"/>
      <c r="B64" s="167" t="s">
        <v>73</v>
      </c>
      <c r="C64" s="162">
        <f xml:space="preserve"> U63 + 7700000 +1400000</f>
        <v>25420000</v>
      </c>
      <c r="D64" s="162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770000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650000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7040000</v>
      </c>
      <c r="U64" s="164">
        <f t="shared" si="6"/>
        <v>18380000</v>
      </c>
    </row>
    <row r="65" spans="1:21" s="167" customFormat="1" x14ac:dyDescent="0.3">
      <c r="A65" s="279"/>
      <c r="B65" s="167" t="s">
        <v>74</v>
      </c>
      <c r="C65" s="160">
        <f xml:space="preserve"> U64 + 7700000</f>
        <v>26080000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770000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650000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6440000</v>
      </c>
      <c r="U65" s="164">
        <f t="shared" si="6"/>
        <v>19640000</v>
      </c>
    </row>
    <row r="66" spans="1:21" s="167" customFormat="1" x14ac:dyDescent="0.3">
      <c r="A66" s="279"/>
      <c r="B66" s="167" t="s">
        <v>75</v>
      </c>
      <c r="C66" s="160">
        <f xml:space="preserve"> U65 + 7700000</f>
        <v>27340000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770000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650000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8240000</v>
      </c>
      <c r="U66" s="164">
        <f t="shared" si="6"/>
        <v>19100000</v>
      </c>
    </row>
    <row r="67" spans="1:21" s="167" customFormat="1" x14ac:dyDescent="0.3">
      <c r="A67" s="279"/>
      <c r="B67" s="167" t="s">
        <v>76</v>
      </c>
      <c r="C67" s="160">
        <f xml:space="preserve"> U66 + 7700000</f>
        <v>26800000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770000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650000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9040000</v>
      </c>
      <c r="U67" s="164">
        <f t="shared" si="6"/>
        <v>17760000</v>
      </c>
    </row>
    <row r="68" spans="1:21" s="167" customFormat="1" x14ac:dyDescent="0.3">
      <c r="A68" s="279"/>
      <c r="B68" s="167" t="s">
        <v>77</v>
      </c>
      <c r="C68" s="160">
        <f xml:space="preserve"> U67 + 7700000</f>
        <v>25460000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770000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650000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6440000</v>
      </c>
      <c r="U68" s="164">
        <f t="shared" si="6"/>
        <v>19020000</v>
      </c>
    </row>
    <row r="69" spans="1:21" s="167" customFormat="1" x14ac:dyDescent="0.3">
      <c r="A69" s="279"/>
      <c r="B69" s="167" t="s">
        <v>78</v>
      </c>
      <c r="C69" s="160">
        <f xml:space="preserve"> U68 + 7700000</f>
        <v>26720000</v>
      </c>
      <c r="D69" s="161">
        <v>2900000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770000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650000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9340000</v>
      </c>
      <c r="U69" s="164">
        <f t="shared" si="6"/>
        <v>17380000</v>
      </c>
    </row>
    <row r="70" spans="1:21" s="167" customFormat="1" x14ac:dyDescent="0.3">
      <c r="A70" s="279"/>
      <c r="B70" s="167" t="s">
        <v>79</v>
      </c>
      <c r="C70" s="160">
        <f xml:space="preserve"> U69 + 7700000 +1400000</f>
        <v>26480000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770000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650000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6440000</v>
      </c>
      <c r="U70" s="164">
        <f t="shared" si="6"/>
        <v>20040000</v>
      </c>
    </row>
    <row r="71" spans="1:21" s="167" customFormat="1" x14ac:dyDescent="0.3">
      <c r="A71" s="279"/>
      <c r="B71" s="167" t="s">
        <v>80</v>
      </c>
      <c r="C71" s="160">
        <f xml:space="preserve"> U70 + 7700000</f>
        <v>27740000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770000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650000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7040000</v>
      </c>
      <c r="U71" s="164">
        <f t="shared" si="6"/>
        <v>20700000</v>
      </c>
    </row>
    <row r="72" spans="1:21" s="167" customFormat="1" x14ac:dyDescent="0.3">
      <c r="A72" s="279"/>
      <c r="B72" s="167" t="s">
        <v>81</v>
      </c>
      <c r="C72" s="160">
        <f xml:space="preserve"> U71 + 7700000</f>
        <v>28400000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770000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8240000</v>
      </c>
      <c r="U72" s="164">
        <f t="shared" si="6"/>
        <v>20160000</v>
      </c>
    </row>
    <row r="73" spans="1:21" s="167" customFormat="1" x14ac:dyDescent="0.3">
      <c r="A73" s="279"/>
      <c r="B73" s="167" t="s">
        <v>82</v>
      </c>
      <c r="C73" s="160">
        <f xml:space="preserve"> U72 + 7700000</f>
        <v>27860000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770000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650000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6440000</v>
      </c>
      <c r="U73" s="164">
        <f t="shared" si="6"/>
        <v>21420000</v>
      </c>
    </row>
    <row r="74" spans="1:21" s="254" customFormat="1" x14ac:dyDescent="0.3">
      <c r="A74" s="279"/>
      <c r="B74" s="254" t="s">
        <v>83</v>
      </c>
      <c r="C74" s="200">
        <f xml:space="preserve"> U73 + 7700000</f>
        <v>29120000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">
        <v>770000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">
        <v>650000</v>
      </c>
      <c r="P74" s="2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7440000</v>
      </c>
      <c r="U74" s="200">
        <f t="shared" si="6"/>
        <v>21680000</v>
      </c>
    </row>
    <row r="75" spans="1:21" s="167" customFormat="1" x14ac:dyDescent="0.3">
      <c r="A75" s="279">
        <v>2029</v>
      </c>
      <c r="B75" s="167" t="s">
        <v>72</v>
      </c>
      <c r="C75" s="198">
        <f xml:space="preserve"> U74 + 7700000</f>
        <v>29380000</v>
      </c>
      <c r="D75" s="2">
        <v>2900000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770000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650000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9340000</v>
      </c>
      <c r="U75" s="164">
        <f t="shared" si="6"/>
        <v>20040000</v>
      </c>
    </row>
    <row r="76" spans="1:21" s="167" customFormat="1" x14ac:dyDescent="0.3">
      <c r="A76" s="279"/>
      <c r="B76" s="167" t="s">
        <v>73</v>
      </c>
      <c r="C76" s="162">
        <f xml:space="preserve"> U75 + 7700000 +1400000</f>
        <v>29140000</v>
      </c>
      <c r="D76" s="162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770000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650000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7040000</v>
      </c>
      <c r="U76" s="164">
        <f t="shared" si="6"/>
        <v>22100000</v>
      </c>
    </row>
    <row r="77" spans="1:21" s="167" customFormat="1" x14ac:dyDescent="0.3">
      <c r="A77" s="279"/>
      <c r="B77" s="167" t="s">
        <v>74</v>
      </c>
      <c r="C77" s="160">
        <f xml:space="preserve"> U76 + 7700000</f>
        <v>29800000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770000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650000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6440000</v>
      </c>
      <c r="U77" s="164">
        <f t="shared" ref="U77:U108" si="8" xml:space="preserve"> C77 - T77</f>
        <v>23360000</v>
      </c>
    </row>
    <row r="78" spans="1:21" s="167" customFormat="1" x14ac:dyDescent="0.3">
      <c r="A78" s="279"/>
      <c r="B78" s="167" t="s">
        <v>75</v>
      </c>
      <c r="C78" s="160">
        <f xml:space="preserve"> U77 + 7700000</f>
        <v>31060000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770000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8240000</v>
      </c>
      <c r="U78" s="164">
        <f t="shared" si="8"/>
        <v>22820000</v>
      </c>
    </row>
    <row r="79" spans="1:21" s="167" customFormat="1" x14ac:dyDescent="0.3">
      <c r="A79" s="279"/>
      <c r="B79" s="167" t="s">
        <v>76</v>
      </c>
      <c r="C79" s="160">
        <f xml:space="preserve"> U78 + 7700000</f>
        <v>30520000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770000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650000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9040000</v>
      </c>
      <c r="U79" s="164">
        <f t="shared" si="8"/>
        <v>21480000</v>
      </c>
    </row>
    <row r="80" spans="1:21" s="167" customFormat="1" x14ac:dyDescent="0.3">
      <c r="A80" s="279"/>
      <c r="B80" s="167" t="s">
        <v>77</v>
      </c>
      <c r="C80" s="160">
        <f xml:space="preserve"> U79 + 7700000</f>
        <v>29180000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770000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650000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6440000</v>
      </c>
      <c r="U80" s="164">
        <f t="shared" si="8"/>
        <v>22740000</v>
      </c>
    </row>
    <row r="81" spans="1:21" s="167" customFormat="1" x14ac:dyDescent="0.3">
      <c r="A81" s="279"/>
      <c r="B81" s="167" t="s">
        <v>78</v>
      </c>
      <c r="C81" s="160">
        <f xml:space="preserve"> U80 + 7700000</f>
        <v>30440000</v>
      </c>
      <c r="D81" s="161">
        <v>2900000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770000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650000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9340000</v>
      </c>
      <c r="U81" s="164">
        <f t="shared" si="8"/>
        <v>21100000</v>
      </c>
    </row>
    <row r="82" spans="1:21" s="167" customFormat="1" x14ac:dyDescent="0.3">
      <c r="A82" s="279"/>
      <c r="B82" s="167" t="s">
        <v>79</v>
      </c>
      <c r="C82" s="160">
        <f xml:space="preserve"> U81 + 7700000 +1400000</f>
        <v>30200000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770000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650000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6440000</v>
      </c>
      <c r="U82" s="164">
        <f t="shared" si="8"/>
        <v>23760000</v>
      </c>
    </row>
    <row r="83" spans="1:21" s="167" customFormat="1" x14ac:dyDescent="0.3">
      <c r="A83" s="279"/>
      <c r="B83" s="167" t="s">
        <v>80</v>
      </c>
      <c r="C83" s="160">
        <f xml:space="preserve"> U82 + 7700000</f>
        <v>31460000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770000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650000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7040000</v>
      </c>
      <c r="U83" s="164">
        <f t="shared" si="8"/>
        <v>24420000</v>
      </c>
    </row>
    <row r="84" spans="1:21" s="167" customFormat="1" x14ac:dyDescent="0.3">
      <c r="A84" s="279"/>
      <c r="B84" s="167" t="s">
        <v>81</v>
      </c>
      <c r="C84" s="160">
        <f xml:space="preserve"> U83 + 7700000</f>
        <v>32120000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770000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650000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8240000</v>
      </c>
      <c r="U84" s="164">
        <f t="shared" si="8"/>
        <v>23880000</v>
      </c>
    </row>
    <row r="85" spans="1:21" s="167" customFormat="1" x14ac:dyDescent="0.3">
      <c r="A85" s="279"/>
      <c r="B85" s="167" t="s">
        <v>82</v>
      </c>
      <c r="C85" s="160">
        <f xml:space="preserve"> U84 + 7700000</f>
        <v>31580000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770000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650000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6440000</v>
      </c>
      <c r="U85" s="164">
        <f t="shared" si="8"/>
        <v>25140000</v>
      </c>
    </row>
    <row r="86" spans="1:21" s="254" customFormat="1" x14ac:dyDescent="0.3">
      <c r="A86" s="279"/>
      <c r="B86" s="254" t="s">
        <v>83</v>
      </c>
      <c r="C86" s="200">
        <f xml:space="preserve"> U85 + 7700000</f>
        <v>32840000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">
        <v>770000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">
        <v>650000</v>
      </c>
      <c r="P86" s="2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7440000</v>
      </c>
      <c r="U86" s="200">
        <f t="shared" si="8"/>
        <v>25400000</v>
      </c>
    </row>
    <row r="87" spans="1:21" s="167" customFormat="1" x14ac:dyDescent="0.3">
      <c r="A87" s="279">
        <v>2030</v>
      </c>
      <c r="B87" s="167" t="s">
        <v>72</v>
      </c>
      <c r="C87" s="198">
        <f xml:space="preserve"> U86 + 7700000</f>
        <v>33100000</v>
      </c>
      <c r="D87" s="2">
        <v>2900000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770000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650000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9340000</v>
      </c>
      <c r="U87" s="164">
        <f t="shared" si="8"/>
        <v>23760000</v>
      </c>
    </row>
    <row r="88" spans="1:21" s="167" customFormat="1" x14ac:dyDescent="0.3">
      <c r="A88" s="279"/>
      <c r="B88" s="167" t="s">
        <v>73</v>
      </c>
      <c r="C88" s="162">
        <f xml:space="preserve"> U87 + 7700000 +1400000</f>
        <v>32860000</v>
      </c>
      <c r="D88" s="162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770000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650000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7040000</v>
      </c>
      <c r="U88" s="164">
        <f t="shared" si="8"/>
        <v>25820000</v>
      </c>
    </row>
    <row r="89" spans="1:21" s="167" customFormat="1" x14ac:dyDescent="0.3">
      <c r="A89" s="279"/>
      <c r="B89" s="167" t="s">
        <v>74</v>
      </c>
      <c r="C89" s="160">
        <f xml:space="preserve"> U88 + 7700000</f>
        <v>33520000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770000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6440000</v>
      </c>
      <c r="U89" s="164">
        <f t="shared" si="8"/>
        <v>27080000</v>
      </c>
    </row>
    <row r="90" spans="1:21" s="167" customFormat="1" x14ac:dyDescent="0.3">
      <c r="A90" s="279"/>
      <c r="B90" s="167" t="s">
        <v>75</v>
      </c>
      <c r="C90" s="160">
        <f xml:space="preserve"> U89 + 7700000</f>
        <v>34780000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770000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650000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8240000</v>
      </c>
      <c r="U90" s="164">
        <f t="shared" si="8"/>
        <v>26540000</v>
      </c>
    </row>
    <row r="91" spans="1:21" s="167" customFormat="1" x14ac:dyDescent="0.3">
      <c r="A91" s="279"/>
      <c r="B91" s="167" t="s">
        <v>76</v>
      </c>
      <c r="C91" s="160">
        <f xml:space="preserve"> U90 + 7700000</f>
        <v>34240000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770000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650000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9040000</v>
      </c>
      <c r="U91" s="164">
        <f t="shared" si="8"/>
        <v>25200000</v>
      </c>
    </row>
    <row r="92" spans="1:21" s="167" customFormat="1" x14ac:dyDescent="0.3">
      <c r="A92" s="279"/>
      <c r="B92" s="167" t="s">
        <v>77</v>
      </c>
      <c r="C92" s="160">
        <f xml:space="preserve"> U91 + 7700000</f>
        <v>32900000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770000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6440000</v>
      </c>
      <c r="U92" s="164">
        <f t="shared" si="8"/>
        <v>26460000</v>
      </c>
    </row>
    <row r="93" spans="1:21" s="167" customFormat="1" x14ac:dyDescent="0.3">
      <c r="A93" s="279"/>
      <c r="B93" s="167" t="s">
        <v>78</v>
      </c>
      <c r="C93" s="160">
        <f xml:space="preserve"> U92 + 7700000</f>
        <v>34160000</v>
      </c>
      <c r="D93" s="161">
        <v>2900000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770000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650000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9340000</v>
      </c>
      <c r="U93" s="164">
        <f t="shared" si="8"/>
        <v>24820000</v>
      </c>
    </row>
    <row r="94" spans="1:21" s="167" customFormat="1" x14ac:dyDescent="0.3">
      <c r="A94" s="279"/>
      <c r="B94" s="167" t="s">
        <v>79</v>
      </c>
      <c r="C94" s="160">
        <f xml:space="preserve"> U93 + 7700000 +1400000</f>
        <v>33920000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770000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650000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6440000</v>
      </c>
      <c r="U94" s="164">
        <f t="shared" si="8"/>
        <v>27480000</v>
      </c>
    </row>
    <row r="95" spans="1:21" s="167" customFormat="1" x14ac:dyDescent="0.3">
      <c r="A95" s="279"/>
      <c r="B95" s="167" t="s">
        <v>80</v>
      </c>
      <c r="C95" s="160">
        <f xml:space="preserve"> U94 + 7700000</f>
        <v>35180000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770000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650000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7040000</v>
      </c>
      <c r="U95" s="164">
        <f t="shared" si="8"/>
        <v>28140000</v>
      </c>
    </row>
    <row r="96" spans="1:21" s="167" customFormat="1" x14ac:dyDescent="0.3">
      <c r="A96" s="279"/>
      <c r="B96" s="167" t="s">
        <v>81</v>
      </c>
      <c r="C96" s="160">
        <f xml:space="preserve"> U95 + 7700000</f>
        <v>35840000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770000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650000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8240000</v>
      </c>
      <c r="U96" s="164">
        <f t="shared" si="8"/>
        <v>27600000</v>
      </c>
    </row>
    <row r="97" spans="1:21" s="167" customFormat="1" x14ac:dyDescent="0.3">
      <c r="A97" s="279"/>
      <c r="B97" s="167" t="s">
        <v>82</v>
      </c>
      <c r="C97" s="160">
        <f xml:space="preserve"> U96 + 7700000</f>
        <v>35300000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770000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650000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6440000</v>
      </c>
      <c r="U97" s="164">
        <f t="shared" si="8"/>
        <v>28860000</v>
      </c>
    </row>
    <row r="98" spans="1:21" s="254" customFormat="1" x14ac:dyDescent="0.3">
      <c r="A98" s="279"/>
      <c r="B98" s="254" t="s">
        <v>83</v>
      </c>
      <c r="C98" s="200">
        <f xml:space="preserve"> U97 + 7700000</f>
        <v>36560000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">
        <v>770000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">
        <v>500000</v>
      </c>
      <c r="P98" s="2">
        <v>500000</v>
      </c>
      <c r="Q98" s="200">
        <v>2300000</v>
      </c>
      <c r="R98" s="200">
        <v>1000000</v>
      </c>
      <c r="S98" s="200">
        <v>0</v>
      </c>
      <c r="T98" s="200">
        <f t="shared" si="7"/>
        <v>7290000</v>
      </c>
      <c r="U98" s="200">
        <f t="shared" si="8"/>
        <v>29270000</v>
      </c>
    </row>
    <row r="99" spans="1:21" s="167" customFormat="1" x14ac:dyDescent="0.3">
      <c r="A99" s="279">
        <v>2031</v>
      </c>
      <c r="B99" s="167" t="s">
        <v>72</v>
      </c>
      <c r="C99" s="198">
        <f xml:space="preserve"> U98 + 7700000</f>
        <v>36970000</v>
      </c>
      <c r="D99" s="2">
        <v>2900000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770000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9">SUM(D99:S99)</f>
        <v>9190000</v>
      </c>
      <c r="U99" s="164">
        <f t="shared" si="8"/>
        <v>27780000</v>
      </c>
    </row>
    <row r="100" spans="1:21" s="167" customFormat="1" x14ac:dyDescent="0.3">
      <c r="A100" s="279"/>
      <c r="B100" s="167" t="s">
        <v>73</v>
      </c>
      <c r="C100" s="162">
        <f xml:space="preserve"> U99 + 7700000 +1400000</f>
        <v>36880000</v>
      </c>
      <c r="D100" s="162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770000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9"/>
        <v>6890000</v>
      </c>
      <c r="U100" s="164">
        <f t="shared" si="8"/>
        <v>29990000</v>
      </c>
    </row>
    <row r="101" spans="1:21" s="167" customFormat="1" x14ac:dyDescent="0.3">
      <c r="A101" s="279"/>
      <c r="B101" s="167" t="s">
        <v>74</v>
      </c>
      <c r="C101" s="160">
        <f xml:space="preserve"> U100 + 7700000</f>
        <v>37690000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770000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9"/>
        <v>6290000</v>
      </c>
      <c r="U101" s="164">
        <f t="shared" si="8"/>
        <v>31400000</v>
      </c>
    </row>
    <row r="102" spans="1:21" s="167" customFormat="1" x14ac:dyDescent="0.3">
      <c r="A102" s="279"/>
      <c r="B102" s="167" t="s">
        <v>75</v>
      </c>
      <c r="C102" s="160">
        <f xml:space="preserve"> U101 + 7700000</f>
        <v>39100000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770000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9"/>
        <v>8090000</v>
      </c>
      <c r="U102" s="164">
        <f t="shared" si="8"/>
        <v>31010000</v>
      </c>
    </row>
    <row r="103" spans="1:21" s="167" customFormat="1" x14ac:dyDescent="0.3">
      <c r="A103" s="279"/>
      <c r="B103" s="167" t="s">
        <v>76</v>
      </c>
      <c r="C103" s="160">
        <f xml:space="preserve"> U102 + 7700000</f>
        <v>38710000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770000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9"/>
        <v>8890000</v>
      </c>
      <c r="U103" s="164">
        <f t="shared" si="8"/>
        <v>29820000</v>
      </c>
    </row>
    <row r="104" spans="1:21" s="167" customFormat="1" x14ac:dyDescent="0.3">
      <c r="A104" s="279"/>
      <c r="B104" s="167" t="s">
        <v>77</v>
      </c>
      <c r="C104" s="160">
        <f xml:space="preserve"> U103 + 7700000</f>
        <v>37520000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770000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9"/>
        <v>6290000</v>
      </c>
      <c r="U104" s="164">
        <f t="shared" si="8"/>
        <v>31230000</v>
      </c>
    </row>
    <row r="105" spans="1:21" s="167" customFormat="1" x14ac:dyDescent="0.3">
      <c r="A105" s="279"/>
      <c r="B105" s="167" t="s">
        <v>78</v>
      </c>
      <c r="C105" s="160">
        <f xml:space="preserve"> U104 + 7700000</f>
        <v>38930000</v>
      </c>
      <c r="D105" s="161">
        <v>2900000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770000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9"/>
        <v>9190000</v>
      </c>
      <c r="U105" s="164">
        <f t="shared" si="8"/>
        <v>29740000</v>
      </c>
    </row>
    <row r="106" spans="1:21" s="167" customFormat="1" x14ac:dyDescent="0.3">
      <c r="A106" s="279"/>
      <c r="B106" s="167" t="s">
        <v>79</v>
      </c>
      <c r="C106" s="160">
        <f xml:space="preserve"> U105 + 7700000 +1400000</f>
        <v>38840000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770000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9"/>
        <v>6290000</v>
      </c>
      <c r="U106" s="164">
        <f t="shared" si="8"/>
        <v>32550000</v>
      </c>
    </row>
    <row r="107" spans="1:21" s="167" customFormat="1" x14ac:dyDescent="0.3">
      <c r="A107" s="279"/>
      <c r="B107" s="167" t="s">
        <v>80</v>
      </c>
      <c r="C107" s="160">
        <f xml:space="preserve"> U106 + 7700000</f>
        <v>40250000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770000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9"/>
        <v>6890000</v>
      </c>
      <c r="U107" s="164">
        <f t="shared" si="8"/>
        <v>33360000</v>
      </c>
    </row>
    <row r="108" spans="1:21" s="167" customFormat="1" x14ac:dyDescent="0.3">
      <c r="A108" s="279"/>
      <c r="B108" s="167" t="s">
        <v>81</v>
      </c>
      <c r="C108" s="160">
        <f xml:space="preserve"> U107 + 7700000</f>
        <v>41060000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770000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9"/>
        <v>8090000</v>
      </c>
      <c r="U108" s="164">
        <f t="shared" si="8"/>
        <v>32970000</v>
      </c>
    </row>
    <row r="109" spans="1:21" s="167" customFormat="1" x14ac:dyDescent="0.3">
      <c r="A109" s="279"/>
      <c r="B109" s="167" t="s">
        <v>82</v>
      </c>
      <c r="C109" s="160">
        <f xml:space="preserve"> U108 + 7700000</f>
        <v>40670000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770000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9"/>
        <v>6290000</v>
      </c>
      <c r="U109" s="164">
        <f t="shared" ref="U109:U122" si="10" xml:space="preserve"> C109 - T109</f>
        <v>34380000</v>
      </c>
    </row>
    <row r="110" spans="1:21" s="254" customFormat="1" x14ac:dyDescent="0.3">
      <c r="A110" s="279"/>
      <c r="B110" s="254" t="s">
        <v>83</v>
      </c>
      <c r="C110" s="200">
        <f xml:space="preserve"> U109 + 7700000</f>
        <v>42080000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">
        <v>770000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">
        <v>500000</v>
      </c>
      <c r="P110" s="2">
        <v>500000</v>
      </c>
      <c r="Q110" s="200">
        <v>2300000</v>
      </c>
      <c r="R110" s="200">
        <v>1000000</v>
      </c>
      <c r="S110" s="200">
        <v>0</v>
      </c>
      <c r="T110" s="200">
        <f t="shared" si="9"/>
        <v>7290000</v>
      </c>
      <c r="U110" s="200">
        <f t="shared" si="10"/>
        <v>34790000</v>
      </c>
    </row>
    <row r="111" spans="1:21" s="167" customFormat="1" x14ac:dyDescent="0.3">
      <c r="A111" s="279">
        <v>2032</v>
      </c>
      <c r="B111" s="167" t="s">
        <v>72</v>
      </c>
      <c r="C111" s="198">
        <f xml:space="preserve"> U110 + 7700000</f>
        <v>42490000</v>
      </c>
      <c r="D111" s="2">
        <v>2900000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770000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9"/>
        <v>9190000</v>
      </c>
      <c r="U111" s="164">
        <f t="shared" si="10"/>
        <v>33300000</v>
      </c>
    </row>
    <row r="112" spans="1:21" s="167" customFormat="1" x14ac:dyDescent="0.3">
      <c r="A112" s="279"/>
      <c r="B112" s="167" t="s">
        <v>73</v>
      </c>
      <c r="C112" s="162">
        <f xml:space="preserve"> U111 + 7700000 +1400000</f>
        <v>42400000</v>
      </c>
      <c r="D112" s="162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770000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9"/>
        <v>6890000</v>
      </c>
      <c r="U112" s="164">
        <f t="shared" si="10"/>
        <v>35510000</v>
      </c>
    </row>
    <row r="113" spans="1:21" s="167" customFormat="1" x14ac:dyDescent="0.3">
      <c r="A113" s="279"/>
      <c r="B113" s="167" t="s">
        <v>74</v>
      </c>
      <c r="C113" s="160">
        <f xml:space="preserve"> U112 + 7700000</f>
        <v>43210000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770000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9"/>
        <v>6290000</v>
      </c>
      <c r="U113" s="164">
        <f t="shared" si="10"/>
        <v>36920000</v>
      </c>
    </row>
    <row r="114" spans="1:21" s="167" customFormat="1" x14ac:dyDescent="0.3">
      <c r="A114" s="279"/>
      <c r="B114" s="167" t="s">
        <v>75</v>
      </c>
      <c r="C114" s="160">
        <f xml:space="preserve"> U113 + 7700000</f>
        <v>44620000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770000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9"/>
        <v>8090000</v>
      </c>
      <c r="U114" s="164">
        <f t="shared" si="10"/>
        <v>36530000</v>
      </c>
    </row>
    <row r="115" spans="1:21" s="167" customFormat="1" x14ac:dyDescent="0.3">
      <c r="A115" s="279"/>
      <c r="B115" s="167" t="s">
        <v>76</v>
      </c>
      <c r="C115" s="160">
        <f xml:space="preserve"> U114 + 7700000</f>
        <v>44230000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770000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9"/>
        <v>8890000</v>
      </c>
      <c r="U115" s="164">
        <f t="shared" si="10"/>
        <v>35340000</v>
      </c>
    </row>
    <row r="116" spans="1:21" s="167" customFormat="1" x14ac:dyDescent="0.3">
      <c r="A116" s="279"/>
      <c r="B116" s="167" t="s">
        <v>77</v>
      </c>
      <c r="C116" s="160">
        <f xml:space="preserve"> U115 + 7700000</f>
        <v>43040000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770000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9"/>
        <v>6290000</v>
      </c>
      <c r="U116" s="164">
        <f t="shared" si="10"/>
        <v>36750000</v>
      </c>
    </row>
    <row r="117" spans="1:21" s="167" customFormat="1" x14ac:dyDescent="0.3">
      <c r="A117" s="279"/>
      <c r="B117" s="167" t="s">
        <v>78</v>
      </c>
      <c r="C117" s="160">
        <f xml:space="preserve"> U116 + 7700000</f>
        <v>44450000</v>
      </c>
      <c r="D117" s="161">
        <v>2900000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770000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9"/>
        <v>9190000</v>
      </c>
      <c r="U117" s="164">
        <f t="shared" si="10"/>
        <v>35260000</v>
      </c>
    </row>
    <row r="118" spans="1:21" s="167" customFormat="1" x14ac:dyDescent="0.3">
      <c r="A118" s="279"/>
      <c r="B118" s="167" t="s">
        <v>79</v>
      </c>
      <c r="C118" s="160">
        <f xml:space="preserve"> U117 + 7700000 +1400000</f>
        <v>44360000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770000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9"/>
        <v>6290000</v>
      </c>
      <c r="U118" s="164">
        <f t="shared" si="10"/>
        <v>38070000</v>
      </c>
    </row>
    <row r="119" spans="1:21" s="167" customFormat="1" x14ac:dyDescent="0.3">
      <c r="A119" s="279"/>
      <c r="B119" s="167" t="s">
        <v>80</v>
      </c>
      <c r="C119" s="160">
        <f xml:space="preserve"> U118 + 7700000</f>
        <v>45770000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770000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9"/>
        <v>6890000</v>
      </c>
      <c r="U119" s="164">
        <f t="shared" si="10"/>
        <v>38880000</v>
      </c>
    </row>
    <row r="120" spans="1:21" s="167" customFormat="1" x14ac:dyDescent="0.3">
      <c r="A120" s="279"/>
      <c r="B120" s="167" t="s">
        <v>81</v>
      </c>
      <c r="C120" s="160">
        <f xml:space="preserve"> U119 + 7700000</f>
        <v>46580000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770000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9"/>
        <v>8090000</v>
      </c>
      <c r="U120" s="164">
        <f t="shared" si="10"/>
        <v>38490000</v>
      </c>
    </row>
    <row r="121" spans="1:21" s="167" customFormat="1" x14ac:dyDescent="0.3">
      <c r="A121" s="279"/>
      <c r="B121" s="167" t="s">
        <v>82</v>
      </c>
      <c r="C121" s="160">
        <f xml:space="preserve"> U120 + 7700000</f>
        <v>46190000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770000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9"/>
        <v>6290000</v>
      </c>
      <c r="U121" s="164">
        <f t="shared" si="10"/>
        <v>39900000</v>
      </c>
    </row>
    <row r="122" spans="1:21" s="254" customFormat="1" x14ac:dyDescent="0.3">
      <c r="A122" s="279"/>
      <c r="B122" s="254" t="s">
        <v>83</v>
      </c>
      <c r="C122" s="200">
        <f xml:space="preserve"> U121 + 7700000</f>
        <v>47600000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">
        <v>770000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">
        <v>500000</v>
      </c>
      <c r="P122" s="2">
        <v>500000</v>
      </c>
      <c r="Q122" s="200">
        <v>2300000</v>
      </c>
      <c r="R122" s="200">
        <v>1000000</v>
      </c>
      <c r="S122" s="200">
        <v>0</v>
      </c>
      <c r="T122" s="200">
        <f t="shared" si="9"/>
        <v>7290000</v>
      </c>
      <c r="U122" s="200">
        <f t="shared" si="10"/>
        <v>40310000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189</v>
      </c>
      <c r="B22" s="63">
        <v>755600</v>
      </c>
      <c r="G22" s="63" t="s">
        <v>189</v>
      </c>
      <c r="H22" s="63">
        <v>694000</v>
      </c>
      <c r="M22" s="63" t="s">
        <v>189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0" t="s">
        <v>36</v>
      </c>
      <c r="E3" s="270"/>
      <c r="F3" s="270"/>
      <c r="G3" s="270"/>
      <c r="H3" s="270"/>
      <c r="I3" s="270"/>
      <c r="J3" s="270"/>
      <c r="K3" s="270"/>
      <c r="L3" s="270"/>
      <c r="M3" s="270"/>
      <c r="N3" s="270"/>
    </row>
    <row r="4" spans="3:14" x14ac:dyDescent="0.3"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0">
        <f xml:space="preserve"> D22 + E22 + F22 + G22</f>
        <v>18921448</v>
      </c>
      <c r="E23" s="278"/>
      <c r="F23" s="278"/>
      <c r="G23" s="27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1">
        <f xml:space="preserve"> D23 / I23 * 100</f>
        <v>84.996483606996279</v>
      </c>
      <c r="E24" s="282"/>
      <c r="F24" s="282"/>
      <c r="G24" s="283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9" t="s">
        <v>100</v>
      </c>
      <c r="C27" s="293" t="s">
        <v>115</v>
      </c>
      <c r="D27" s="284" t="s">
        <v>98</v>
      </c>
      <c r="E27" s="285"/>
      <c r="F27" s="286"/>
      <c r="G27" s="289" t="s">
        <v>102</v>
      </c>
      <c r="H27" s="287" t="s">
        <v>118</v>
      </c>
      <c r="I27" s="290" t="s">
        <v>96</v>
      </c>
      <c r="J27" s="289" t="s">
        <v>105</v>
      </c>
      <c r="K27" s="289" t="s">
        <v>116</v>
      </c>
    </row>
    <row r="28" spans="2:12" ht="17.25" thickBot="1" x14ac:dyDescent="0.35">
      <c r="B28" s="288"/>
      <c r="C28" s="294"/>
      <c r="D28" s="289" t="s">
        <v>97</v>
      </c>
      <c r="E28" s="287" t="s">
        <v>101</v>
      </c>
      <c r="F28" s="295" t="s">
        <v>104</v>
      </c>
      <c r="G28" s="288"/>
      <c r="H28" s="288"/>
      <c r="I28" s="291"/>
      <c r="J28" s="288"/>
      <c r="K28" s="288"/>
    </row>
    <row r="29" spans="2:12" ht="37.5" customHeight="1" thickBot="1" x14ac:dyDescent="0.35">
      <c r="B29" s="288"/>
      <c r="C29" s="294"/>
      <c r="D29" s="288"/>
      <c r="E29" s="288"/>
      <c r="F29" s="296"/>
      <c r="G29" s="288"/>
      <c r="H29" s="288"/>
      <c r="I29" s="47" t="s">
        <v>99</v>
      </c>
      <c r="J29" s="292"/>
      <c r="K29" s="292"/>
    </row>
    <row r="30" spans="2:12" x14ac:dyDescent="0.3">
      <c r="B30" s="301" t="s">
        <v>114</v>
      </c>
      <c r="C30" s="303">
        <v>4679754000</v>
      </c>
      <c r="D30" s="50">
        <v>4679754000</v>
      </c>
      <c r="E30" s="49">
        <v>0</v>
      </c>
      <c r="F30" s="51">
        <v>10.81</v>
      </c>
      <c r="G30" s="297">
        <f xml:space="preserve"> C30 + D31</f>
        <v>0</v>
      </c>
      <c r="H30" s="303">
        <v>583000000</v>
      </c>
      <c r="I30" s="305">
        <f xml:space="preserve"> G30 / H30</f>
        <v>0</v>
      </c>
      <c r="J30" s="299" t="s">
        <v>103</v>
      </c>
      <c r="K30" s="297">
        <f xml:space="preserve"> D30 / H30</f>
        <v>8.0270222984562611</v>
      </c>
    </row>
    <row r="31" spans="2:12" ht="17.25" thickBot="1" x14ac:dyDescent="0.35">
      <c r="B31" s="302"/>
      <c r="C31" s="304"/>
      <c r="D31" s="307">
        <f xml:space="preserve"> (D30 * (E30 - F30)) / F30</f>
        <v>-4679754000</v>
      </c>
      <c r="E31" s="308"/>
      <c r="F31" s="309"/>
      <c r="G31" s="302"/>
      <c r="H31" s="304"/>
      <c r="I31" s="306"/>
      <c r="J31" s="300"/>
      <c r="K31" s="298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09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8" t="s">
        <v>143</v>
      </c>
      <c r="B29" s="278"/>
      <c r="C29" s="278"/>
    </row>
    <row r="30" spans="1:11" x14ac:dyDescent="0.3">
      <c r="A30" s="1">
        <v>1</v>
      </c>
      <c r="B30" s="278" t="s">
        <v>144</v>
      </c>
      <c r="C30" s="1" t="s">
        <v>145</v>
      </c>
    </row>
    <row r="31" spans="1:11" x14ac:dyDescent="0.3">
      <c r="A31" s="1">
        <v>2</v>
      </c>
      <c r="B31" s="278"/>
      <c r="C31" s="1" t="s">
        <v>146</v>
      </c>
    </row>
    <row r="32" spans="1:11" x14ac:dyDescent="0.3">
      <c r="A32" s="1">
        <v>3</v>
      </c>
      <c r="B32" s="278"/>
      <c r="C32" s="1" t="s">
        <v>147</v>
      </c>
    </row>
    <row r="33" spans="1:3" x14ac:dyDescent="0.3">
      <c r="A33" s="1">
        <v>4</v>
      </c>
      <c r="B33" s="278"/>
      <c r="C33" s="1" t="s">
        <v>148</v>
      </c>
    </row>
    <row r="34" spans="1:3" x14ac:dyDescent="0.3">
      <c r="A34" s="1">
        <v>5</v>
      </c>
      <c r="B34" s="278" t="s">
        <v>152</v>
      </c>
      <c r="C34" s="1" t="s">
        <v>149</v>
      </c>
    </row>
    <row r="35" spans="1:3" x14ac:dyDescent="0.3">
      <c r="A35" s="1">
        <v>6</v>
      </c>
      <c r="B35" s="278"/>
      <c r="C35" s="1" t="s">
        <v>150</v>
      </c>
    </row>
    <row r="36" spans="1:3" x14ac:dyDescent="0.3">
      <c r="A36" s="1">
        <v>7</v>
      </c>
      <c r="B36" s="278"/>
      <c r="C36" s="1" t="s">
        <v>151</v>
      </c>
    </row>
    <row r="37" spans="1:3" x14ac:dyDescent="0.3">
      <c r="A37" s="1">
        <v>8</v>
      </c>
      <c r="B37" s="278" t="s">
        <v>153</v>
      </c>
      <c r="C37" s="1" t="s">
        <v>154</v>
      </c>
    </row>
    <row r="38" spans="1:3" x14ac:dyDescent="0.3">
      <c r="A38" s="1">
        <v>9</v>
      </c>
      <c r="B38" s="27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4"/>
      <c r="C1" s="314"/>
    </row>
    <row r="2" spans="2:18" x14ac:dyDescent="0.3">
      <c r="B2" s="313" t="s">
        <v>71</v>
      </c>
      <c r="C2" s="313"/>
      <c r="E2" s="310" t="s">
        <v>71</v>
      </c>
      <c r="F2" s="311"/>
      <c r="G2" s="311"/>
      <c r="H2" s="312"/>
      <c r="J2" s="310" t="s">
        <v>94</v>
      </c>
      <c r="K2" s="311"/>
      <c r="L2" s="311"/>
      <c r="M2" s="312"/>
      <c r="O2" s="310" t="s">
        <v>95</v>
      </c>
      <c r="P2" s="311"/>
      <c r="Q2" s="311"/>
      <c r="R2" s="31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0" t="s">
        <v>169</v>
      </c>
      <c r="F25" s="311"/>
      <c r="G25" s="311"/>
      <c r="H25" s="312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3" t="s">
        <v>66</v>
      </c>
      <c r="C2" s="313"/>
      <c r="E2" s="313" t="s">
        <v>67</v>
      </c>
      <c r="F2" s="313"/>
      <c r="H2" s="313" t="s">
        <v>68</v>
      </c>
      <c r="I2" s="313"/>
      <c r="K2" s="313" t="s">
        <v>69</v>
      </c>
      <c r="L2" s="313"/>
      <c r="N2" s="313" t="s">
        <v>70</v>
      </c>
      <c r="O2" s="31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2024-08-12T00:56:34Z</dcterms:modified>
</cp:coreProperties>
</file>