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swaro\Desktop\Dallas Model\"/>
    </mc:Choice>
  </mc:AlternateContent>
  <xr:revisionPtr revIDLastSave="0" documentId="13_ncr:1_{3CFFE692-0758-4218-B9C9-979BA43D0E23}" xr6:coauthVersionLast="46" xr6:coauthVersionMax="46" xr10:uidLastSave="{00000000-0000-0000-0000-000000000000}"/>
  <bookViews>
    <workbookView xWindow="-108" yWindow="-108" windowWidth="23256" windowHeight="12576" firstSheet="2" activeTab="7" xr2:uid="{00000000-000D-0000-FFFF-FFFF00000000}"/>
  </bookViews>
  <sheets>
    <sheet name="Numeric Inputs" sheetId="1" r:id="rId1"/>
    <sheet name="Character Inputs" sheetId="7" r:id="rId2"/>
    <sheet name="List Box" sheetId="5" r:id="rId3"/>
    <sheet name="Amortization_CurrentHires" sheetId="10" r:id="rId4"/>
    <sheet name="Amortization_NewHires" sheetId="8" r:id="rId5"/>
    <sheet name="Inv_Returns" sheetId="3" r:id="rId6"/>
    <sheet name="City_Payroll" sheetId="12" r:id="rId7"/>
    <sheet name="Historical Data" sheetId="2" r:id="rId8"/>
    <sheet name="Duration and Convexity" sheetId="14" r:id="rId9"/>
    <sheet name="Benefit Payments" sheetId="11" r:id="rId10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BU2" i="2" l="1"/>
  <c r="C17" i="1"/>
  <c r="U2" i="2" l="1"/>
  <c r="O2" i="2"/>
  <c r="C50" i="12" l="1"/>
  <c r="C51" i="12"/>
  <c r="C52" i="12"/>
  <c r="C53" i="12"/>
  <c r="C54" i="12"/>
  <c r="C55" i="12"/>
  <c r="C56" i="12"/>
  <c r="C57" i="12"/>
  <c r="C58" i="12"/>
  <c r="C59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21" i="12"/>
  <c r="C46" i="1"/>
  <c r="E46" i="1"/>
  <c r="D47" i="1"/>
  <c r="E48" i="1"/>
  <c r="E47" i="1" s="1"/>
  <c r="C48" i="1" l="1"/>
  <c r="C47" i="1" s="1"/>
  <c r="C50" i="1" l="1"/>
  <c r="C51" i="1"/>
  <c r="C52" i="1" l="1"/>
  <c r="C54" i="1"/>
  <c r="C53" i="1" l="1"/>
  <c r="C55" i="1"/>
</calcChain>
</file>

<file path=xl/sharedStrings.xml><?xml version="1.0" encoding="utf-8"?>
<sst xmlns="http://schemas.openxmlformats.org/spreadsheetml/2006/main" count="316" uniqueCount="276">
  <si>
    <t>Economic Inputs</t>
  </si>
  <si>
    <t>COLA Scenario</t>
  </si>
  <si>
    <t>Expected COLA</t>
  </si>
  <si>
    <t>Plan Design</t>
  </si>
  <si>
    <t>Payroll Growth Rate</t>
  </si>
  <si>
    <t>COLA Assumption</t>
  </si>
  <si>
    <t>First COLA</t>
  </si>
  <si>
    <t>Funding Policy (FY 2021+)</t>
  </si>
  <si>
    <t>Employer Contribution Policy</t>
  </si>
  <si>
    <t>Statutory Rate</t>
  </si>
  <si>
    <t>No</t>
  </si>
  <si>
    <t>Layered</t>
  </si>
  <si>
    <t>Amortization Base Increase Rate</t>
  </si>
  <si>
    <t>AVA Corridor - lower bound (% of MVA)</t>
  </si>
  <si>
    <t>AVA Corridor - upper bound (% of MVA)</t>
  </si>
  <si>
    <t>Assumed Inflation</t>
  </si>
  <si>
    <t>FYE</t>
  </si>
  <si>
    <t>Actual return on assets - Projection</t>
  </si>
  <si>
    <t>MVA</t>
  </si>
  <si>
    <t>AVA</t>
  </si>
  <si>
    <t>Liability sensitivities</t>
  </si>
  <si>
    <t>Total pension liability</t>
  </si>
  <si>
    <t>Fiduciary net position</t>
  </si>
  <si>
    <t>Net pension liability</t>
  </si>
  <si>
    <t>Liability sensitivity to discount rate</t>
  </si>
  <si>
    <t>Convexity</t>
  </si>
  <si>
    <t>Normal cost sensitivity to discount rate</t>
  </si>
  <si>
    <t>Same last 15 years</t>
  </si>
  <si>
    <t>Great Recession</t>
  </si>
  <si>
    <t>Model</t>
  </si>
  <si>
    <t>Assumption</t>
  </si>
  <si>
    <t>Recession</t>
  </si>
  <si>
    <t>Recurring Recession</t>
  </si>
  <si>
    <t>Slow Decade</t>
  </si>
  <si>
    <t>Strong Decade</t>
  </si>
  <si>
    <t>6% Constant</t>
  </si>
  <si>
    <t>Scenarios and Simulations</t>
  </si>
  <si>
    <t>Simulation Type</t>
  </si>
  <si>
    <t>Analysis Type</t>
  </si>
  <si>
    <t>Scenario Type</t>
  </si>
  <si>
    <t>Deterministic</t>
  </si>
  <si>
    <t>Assumed</t>
  </si>
  <si>
    <t>FitAverage</t>
  </si>
  <si>
    <t>Fit Average</t>
  </si>
  <si>
    <t>Year</t>
  </si>
  <si>
    <t>5 year contribution Freeze</t>
  </si>
  <si>
    <t>OFF</t>
  </si>
  <si>
    <t>Actual COLA</t>
  </si>
  <si>
    <t>ADC</t>
  </si>
  <si>
    <t>Fixed</t>
  </si>
  <si>
    <t>Yes</t>
  </si>
  <si>
    <t>Freeze</t>
  </si>
  <si>
    <t>Baseline</t>
  </si>
  <si>
    <t>HB31</t>
  </si>
  <si>
    <t>Stochastic</t>
  </si>
  <si>
    <t>Slow/Strong</t>
  </si>
  <si>
    <t>NewCrisis1</t>
  </si>
  <si>
    <t>Conservative</t>
  </si>
  <si>
    <t>Annual Normal Cost growth rate</t>
  </si>
  <si>
    <t>Start Year</t>
  </si>
  <si>
    <t>asum_infl</t>
  </si>
  <si>
    <t>COLA_scen</t>
  </si>
  <si>
    <t>COLA_assum</t>
  </si>
  <si>
    <t>NC_StaryYear</t>
  </si>
  <si>
    <t>ARR</t>
  </si>
  <si>
    <t>Payroll_growth</t>
  </si>
  <si>
    <t>First_COLA</t>
  </si>
  <si>
    <t>ER_Policy</t>
  </si>
  <si>
    <t>Amo_Type</t>
  </si>
  <si>
    <t>AmoBaseInc</t>
  </si>
  <si>
    <t>AVA_lowerbound</t>
  </si>
  <si>
    <t>AVA_upperbound</t>
  </si>
  <si>
    <t>LiabSensDR</t>
  </si>
  <si>
    <t>NCSensDR</t>
  </si>
  <si>
    <t>AnalysisType</t>
  </si>
  <si>
    <t>SimType</t>
  </si>
  <si>
    <t>ContrFreeze</t>
  </si>
  <si>
    <t>FitType</t>
  </si>
  <si>
    <t>ScenType</t>
  </si>
  <si>
    <t>TotalPayroll</t>
  </si>
  <si>
    <t>Tier1Payroll</t>
  </si>
  <si>
    <t>Tier2Payroll</t>
  </si>
  <si>
    <t>PayrollLegacy</t>
  </si>
  <si>
    <t>PayrollNewTier</t>
  </si>
  <si>
    <t>MOYNCExistOrigDR</t>
  </si>
  <si>
    <t>MOYNCExistNewDR</t>
  </si>
  <si>
    <t>ROA_MVA</t>
  </si>
  <si>
    <t>UAL_AVA</t>
  </si>
  <si>
    <t>UAL_MVA</t>
  </si>
  <si>
    <t>FR_AVA</t>
  </si>
  <si>
    <t>FR_MVA</t>
  </si>
  <si>
    <t>Impl_FundPeriod</t>
  </si>
  <si>
    <t>Total_Contrib</t>
  </si>
  <si>
    <t>Years_BP</t>
  </si>
  <si>
    <t>Total_ER</t>
  </si>
  <si>
    <t>Simulation Returns (Arithmetic) - Assumed</t>
  </si>
  <si>
    <t>Simulation Returns (Arithmetic) - Conservative</t>
  </si>
  <si>
    <t>Simulation Volatility</t>
  </si>
  <si>
    <t>SimVolatility</t>
  </si>
  <si>
    <t>SimReturnConservative</t>
  </si>
  <si>
    <t>SimReturnAssumed</t>
  </si>
  <si>
    <t>Amortization</t>
  </si>
  <si>
    <t>Payroll Growth thru 2037</t>
  </si>
  <si>
    <t>Discount rate - Current Hires</t>
  </si>
  <si>
    <t>Discount rate Projection - Current Hires</t>
  </si>
  <si>
    <t>Discount rate - New Hires</t>
  </si>
  <si>
    <t>Discount rate Projection - New Hires</t>
  </si>
  <si>
    <t>New Hire Plan</t>
  </si>
  <si>
    <t>Cost Sharing (NC)</t>
  </si>
  <si>
    <t>Cost Sharing %</t>
  </si>
  <si>
    <t>CostSharingPct</t>
  </si>
  <si>
    <t>Normal Cost New Hire</t>
  </si>
  <si>
    <t>Adjusted Normal Cost for excess salary growth under City Plan</t>
  </si>
  <si>
    <t>NC_ExcessSalary_City</t>
  </si>
  <si>
    <t>NC_ExcessSalary_City_Pct</t>
  </si>
  <si>
    <t>Hybrid DC Employer Contribution</t>
  </si>
  <si>
    <t>Choice DC Employer Contributon</t>
  </si>
  <si>
    <t>Employee Contribution Rate - New Hires</t>
  </si>
  <si>
    <t>EEContrib_NewHires</t>
  </si>
  <si>
    <t>Assumptions</t>
  </si>
  <si>
    <t>Actual Inflation 2021+</t>
  </si>
  <si>
    <t>actual_infl</t>
  </si>
  <si>
    <t>Administrative Expenses (as % of payroll)</t>
  </si>
  <si>
    <t>Administrative Expenses (as % of payroll) - Max</t>
  </si>
  <si>
    <t>Admin_Exp_Pct</t>
  </si>
  <si>
    <t>Statutory Employer Contribution Rate - Tier 1/2</t>
  </si>
  <si>
    <t>ERContrib_Tier12</t>
  </si>
  <si>
    <t>ERContrib_NewHires</t>
  </si>
  <si>
    <t>Statutory Employer Contribution Rate - New Hires</t>
  </si>
  <si>
    <t>Open</t>
  </si>
  <si>
    <t>Closed</t>
  </si>
  <si>
    <t>Fresh Start</t>
  </si>
  <si>
    <t>DB</t>
  </si>
  <si>
    <t>DC</t>
  </si>
  <si>
    <t>Hybrid</t>
  </si>
  <si>
    <t>DB-only Payroll</t>
  </si>
  <si>
    <t>Total Payroll</t>
  </si>
  <si>
    <t>NewHirePlan</t>
  </si>
  <si>
    <t>Cost Sharing (Amo)</t>
  </si>
  <si>
    <t>CostSharing_Amo</t>
  </si>
  <si>
    <t>CostSharing_NC</t>
  </si>
  <si>
    <t>Amortization Reset %</t>
  </si>
  <si>
    <t>AmoResetPct</t>
  </si>
  <si>
    <t>Amortization payment made on</t>
  </si>
  <si>
    <t>UAL_AVA_CurrentHires</t>
  </si>
  <si>
    <t>UAL_AVA_NewHires</t>
  </si>
  <si>
    <t>UAL_MVA_CurrentHires</t>
  </si>
  <si>
    <t>UAL_MVA_NewHires</t>
  </si>
  <si>
    <t>TargetYear100Pct</t>
  </si>
  <si>
    <t>NC_CurrentHires</t>
  </si>
  <si>
    <t>NC_NewHires</t>
  </si>
  <si>
    <t>EmployeeNC_CurrentHires</t>
  </si>
  <si>
    <t>EmployeeNC_NewHires</t>
  </si>
  <si>
    <t>EmployerNC_CurrentHires</t>
  </si>
  <si>
    <t>EmployerNC_NewHires</t>
  </si>
  <si>
    <t>AmoRate_CurrentHires</t>
  </si>
  <si>
    <t>AmoRate_NewHires</t>
  </si>
  <si>
    <t>BenPayments_CurrentHires</t>
  </si>
  <si>
    <t>BenPayments_DROP</t>
  </si>
  <si>
    <t>BenPayments_NewHires</t>
  </si>
  <si>
    <t>AdminExp_CurrentHires</t>
  </si>
  <si>
    <t>AdminExp_NewHires</t>
  </si>
  <si>
    <t>EE_NC_CurrentHires</t>
  </si>
  <si>
    <t>EE_NC_NewHires</t>
  </si>
  <si>
    <t>Solv_Contrib_CurrentHires</t>
  </si>
  <si>
    <t>Solv_Contrib_NewHires</t>
  </si>
  <si>
    <t>Total_Contrib_DB</t>
  </si>
  <si>
    <t>Total_Contrib_DC</t>
  </si>
  <si>
    <t>NetCF_CurrentHires</t>
  </si>
  <si>
    <t>ExpInvInc_CurrentHires</t>
  </si>
  <si>
    <t>ExpectedMVA_CurrentHires</t>
  </si>
  <si>
    <t>GainLoss_CurrentHires</t>
  </si>
  <si>
    <t>DeferedCurYear_CurrentHires</t>
  </si>
  <si>
    <t>Year1GL_CurrentHires</t>
  </si>
  <si>
    <t>Year2GL_CurrentHires</t>
  </si>
  <si>
    <t>Year3GL_CurrentHires</t>
  </si>
  <si>
    <t>TotalDefered_CurrentHires</t>
  </si>
  <si>
    <t>NetCF_NewHires</t>
  </si>
  <si>
    <t>ExpInvInc_NewHires</t>
  </si>
  <si>
    <t>ExpectedMVA_NewHires</t>
  </si>
  <si>
    <t>GainLoss_NewHires</t>
  </si>
  <si>
    <t>DeferedCurYear_NewHires</t>
  </si>
  <si>
    <t>Year1GL_NewHires</t>
  </si>
  <si>
    <t>Year2GL_NewHires</t>
  </si>
  <si>
    <t>Year3GL_NewHires</t>
  </si>
  <si>
    <t>TotalDefered_NewHires</t>
  </si>
  <si>
    <t>Number of Years - Initial Base 2020</t>
  </si>
  <si>
    <t>Number of Years - Subsequent Bases (current hires)</t>
  </si>
  <si>
    <t>NoYearsADC_CurrentHires</t>
  </si>
  <si>
    <t>NoYearsADC_NewHires</t>
  </si>
  <si>
    <t>OriginalDR_CurrentHires</t>
  </si>
  <si>
    <t>NewDR_CurrentHires</t>
  </si>
  <si>
    <t>OriginalDR_NewHires</t>
  </si>
  <si>
    <t>NewDR_NewHires</t>
  </si>
  <si>
    <t>AccrLiabOrigDR_Total</t>
  </si>
  <si>
    <t>AccrLiabOrigDR_CurrentHires_NoDROP</t>
  </si>
  <si>
    <t>AccrLiabOrigDR_CurrentHires_DROP</t>
  </si>
  <si>
    <t>AccrLiabOrigDR_NewHires</t>
  </si>
  <si>
    <t>AccrLiabNewDR_Total</t>
  </si>
  <si>
    <t>AccrLiabNewDR_CurrentHires_NoDROP</t>
  </si>
  <si>
    <t>AccrLiabNewDR_CurrentHires_DROP</t>
  </si>
  <si>
    <t>AccrLiabNewDR_NewHires</t>
  </si>
  <si>
    <t>NewHiresDBHybridPayroll</t>
  </si>
  <si>
    <t>NewHiresDCPayroll</t>
  </si>
  <si>
    <t>NewHiresAALDur</t>
  </si>
  <si>
    <t>MOYNCNewHiresOrigDR</t>
  </si>
  <si>
    <t>MOYNCNewHiresNewDR</t>
  </si>
  <si>
    <t>ER_NC_CurrentHires</t>
  </si>
  <si>
    <t>ER_NC_NewHires</t>
  </si>
  <si>
    <t>ER_Amo_CurrentHires</t>
  </si>
  <si>
    <t>ER_Amo_NewHires</t>
  </si>
  <si>
    <t>AVA_CurrentHires</t>
  </si>
  <si>
    <t>AVA_NewHires</t>
  </si>
  <si>
    <t>MVA_CurrentHires</t>
  </si>
  <si>
    <t>MVA_NewHires</t>
  </si>
  <si>
    <t>NC_NewHires_Pct</t>
  </si>
  <si>
    <t>dis_r_currentHires</t>
  </si>
  <si>
    <t>dis_r_proj_currentHires</t>
  </si>
  <si>
    <t>dis_r_newHires</t>
  </si>
  <si>
    <t>dis_r_proj_newHires</t>
  </si>
  <si>
    <t>Payroll_growth_T1_Param1</t>
  </si>
  <si>
    <t>Payroll_growth_T2_Param1</t>
  </si>
  <si>
    <t>Payroll_growth_T1_Param2</t>
  </si>
  <si>
    <t>Payroll_growth_T2_Param2</t>
  </si>
  <si>
    <t>Payroll_growth_T1_AnchorYear</t>
  </si>
  <si>
    <t>Payroll_growth_T2_AnchorYear</t>
  </si>
  <si>
    <t>Payroll_growth_T1_TierEndYear</t>
  </si>
  <si>
    <t>Payroll_growth_T2_TierEndYear</t>
  </si>
  <si>
    <t>Payroll Tier Growth Rate Tier 1 - Parameter 1</t>
  </si>
  <si>
    <t>Payroll Tier Growth Rate Tier 2 - Parameter 1</t>
  </si>
  <si>
    <t>Payroll Tier Growth Rate Tier 1 - Parameter 2</t>
  </si>
  <si>
    <t>Payroll Tier Growth Rate Tier 2 - Parameter 2</t>
  </si>
  <si>
    <t>Payroll Tier Growth Rate Tier 1 - Anchor Year</t>
  </si>
  <si>
    <t>Payroll Tier Growth Rate Tier 2 - Anchor Year</t>
  </si>
  <si>
    <t>Payroll Tier Growth Rate Tier 1 - Tier End Year</t>
  </si>
  <si>
    <t>Payroll Tier Growth Rate Tier 2 - Tier End Year</t>
  </si>
  <si>
    <t>Normal Cost - Tier 1 (2020+)</t>
  </si>
  <si>
    <t>NC_Tier1</t>
  </si>
  <si>
    <t>NC_Tier2</t>
  </si>
  <si>
    <t>NCGrowth</t>
  </si>
  <si>
    <t>New Hire Normal Cost Sensitivity</t>
  </si>
  <si>
    <t>New Hire Liability Sensitivity</t>
  </si>
  <si>
    <t>New Hire Steps</t>
  </si>
  <si>
    <t>NCSensDR_NewHires</t>
  </si>
  <si>
    <t>LiabSensDR_NewHires</t>
  </si>
  <si>
    <t>NewHireSensSteps</t>
  </si>
  <si>
    <t>EEContrib_Tier12</t>
  </si>
  <si>
    <t>Employee Contribution Rate - Tier 1 &amp; 2</t>
  </si>
  <si>
    <t>EE_Amo_NewHires</t>
  </si>
  <si>
    <t>Hybrid_Contrib</t>
  </si>
  <si>
    <t>DC_Contrib</t>
  </si>
  <si>
    <t>Growth</t>
  </si>
  <si>
    <t>Admin_Exp_Max</t>
  </si>
  <si>
    <t>Payment Timing to EOY</t>
  </si>
  <si>
    <t>PayTimeEOY</t>
  </si>
  <si>
    <t>Segal</t>
  </si>
  <si>
    <t>Payroll</t>
  </si>
  <si>
    <t>CurrentHires</t>
  </si>
  <si>
    <t>DROP</t>
  </si>
  <si>
    <t>NewHires</t>
  </si>
  <si>
    <t>AccountBalance</t>
  </si>
  <si>
    <t>AAL</t>
  </si>
  <si>
    <t>AcctBal</t>
  </si>
  <si>
    <t>DROP Discount Rate</t>
  </si>
  <si>
    <t>DROP_DR</t>
  </si>
  <si>
    <t>PVB</t>
  </si>
  <si>
    <t>Current_AAL_Dur</t>
  </si>
  <si>
    <t>Current_AAL_Conv</t>
  </si>
  <si>
    <t>NewHire_AAL_Dur</t>
  </si>
  <si>
    <t>NewHire_AAL_Conv</t>
  </si>
  <si>
    <t>ER_Percentage</t>
  </si>
  <si>
    <t>ER_InflAdj</t>
  </si>
  <si>
    <t>Reason</t>
  </si>
  <si>
    <t>SegalOrReason</t>
  </si>
  <si>
    <t>AllInCost</t>
  </si>
  <si>
    <t>NewHirePayroll2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</si>
</sst>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-* #,##0_-;\-* #,##0_-;_-* &quot;-&quot;??_-;_-@_-"/>
    <numFmt numFmtId="167" formatCode="0.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0000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65" fontId="3" fillId="0" borderId="0" xfId="1" applyNumberFormat="1" applyFont="1" applyFill="1" applyBorder="1"/>
    <xf numFmtId="10" fontId="3" fillId="0" borderId="0" xfId="2" applyNumberFormat="1" applyFont="1" applyFill="1" applyBorder="1"/>
    <xf numFmtId="0" fontId="6" fillId="0" borderId="0" xfId="0" applyFont="1"/>
    <xf numFmtId="0" fontId="2" fillId="0" borderId="0" xfId="0" applyFont="1"/>
    <xf numFmtId="3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0" fillId="0" borderId="0" xfId="0" applyNumberFormat="1"/>
    <xf numFmtId="10" fontId="2" fillId="5" borderId="0" xfId="0" applyNumberFormat="1" applyFont="1" applyFill="1"/>
    <xf numFmtId="10" fontId="0" fillId="6" borderId="0" xfId="2" applyNumberFormat="1" applyFont="1" applyFill="1"/>
    <xf numFmtId="10" fontId="0" fillId="5" borderId="0" xfId="0" applyNumberFormat="1" applyFill="1"/>
    <xf numFmtId="10" fontId="0" fillId="4" borderId="0" xfId="0" applyNumberFormat="1" applyFill="1"/>
    <xf numFmtId="10" fontId="0" fillId="4" borderId="0" xfId="2" applyNumberFormat="1" applyFont="1" applyFill="1"/>
    <xf numFmtId="0" fontId="0" fillId="3" borderId="0" xfId="0" applyFill="1"/>
    <xf numFmtId="10" fontId="0" fillId="3" borderId="0" xfId="0" applyNumberFormat="1" applyFill="1"/>
    <xf numFmtId="0" fontId="0" fillId="7" borderId="0" xfId="0" applyFill="1"/>
    <xf numFmtId="0" fontId="0" fillId="0" borderId="0" xfId="0" applyFill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7" fillId="0" borderId="1" xfId="0" applyFont="1" applyBorder="1"/>
    <xf numFmtId="165" fontId="3" fillId="0" borderId="0" xfId="1" applyNumberFormat="1" applyFont="1" applyFill="1" applyBorder="1" applyAlignment="1">
      <alignment horizontal="center"/>
    </xf>
    <xf numFmtId="0" fontId="0" fillId="0" borderId="0" xfId="0" applyFont="1" applyFill="1"/>
    <xf numFmtId="165" fontId="3" fillId="0" borderId="4" xfId="1" applyNumberFormat="1" applyFont="1" applyFill="1" applyBorder="1" applyAlignment="1">
      <alignment horizontal="center"/>
    </xf>
    <xf numFmtId="9" fontId="3" fillId="0" borderId="4" xfId="2" applyNumberFormat="1" applyFont="1" applyFill="1" applyBorder="1" applyAlignment="1">
      <alignment horizontal="center"/>
    </xf>
    <xf numFmtId="9" fontId="3" fillId="0" borderId="5" xfId="2" applyNumberFormat="1" applyFont="1" applyFill="1" applyBorder="1" applyAlignment="1">
      <alignment horizontal="center"/>
    </xf>
    <xf numFmtId="10" fontId="3" fillId="0" borderId="4" xfId="2" applyNumberFormat="1" applyFont="1" applyFill="1" applyBorder="1" applyAlignment="1">
      <alignment horizontal="center"/>
    </xf>
    <xf numFmtId="165" fontId="3" fillId="0" borderId="3" xfId="1" applyNumberFormat="1" applyFont="1" applyFill="1" applyBorder="1" applyAlignment="1">
      <alignment horizontal="center"/>
    </xf>
    <xf numFmtId="165" fontId="3" fillId="0" borderId="5" xfId="1" applyNumberFormat="1" applyFont="1" applyFill="1" applyBorder="1" applyAlignment="1">
      <alignment horizontal="center"/>
    </xf>
    <xf numFmtId="10" fontId="3" fillId="0" borderId="4" xfId="0" applyNumberFormat="1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164" fontId="3" fillId="0" borderId="5" xfId="0" applyNumberFormat="1" applyFont="1" applyFill="1" applyBorder="1" applyAlignment="1">
      <alignment horizontal="center"/>
    </xf>
    <xf numFmtId="3" fontId="3" fillId="0" borderId="2" xfId="0" applyNumberFormat="1" applyFont="1" applyFill="1" applyBorder="1" applyAlignment="1">
      <alignment horizontal="center"/>
    </xf>
    <xf numFmtId="166" fontId="3" fillId="0" borderId="4" xfId="1" applyNumberFormat="1" applyFont="1" applyFill="1" applyBorder="1" applyAlignment="1">
      <alignment horizontal="center"/>
    </xf>
    <xf numFmtId="0" fontId="3" fillId="0" borderId="0" xfId="2" applyNumberFormat="1" applyFont="1" applyFill="1" applyBorder="1" applyAlignment="1">
      <alignment horizontal="center"/>
    </xf>
    <xf numFmtId="165" fontId="8" fillId="0" borderId="0" xfId="1" applyNumberFormat="1" applyFont="1" applyFill="1" applyBorder="1" applyAlignment="1">
      <alignment horizontal="center"/>
    </xf>
    <xf numFmtId="0" fontId="9" fillId="0" borderId="0" xfId="0" applyFont="1"/>
    <xf numFmtId="10" fontId="0" fillId="0" borderId="0" xfId="2" applyNumberFormat="1" applyFont="1"/>
    <xf numFmtId="9" fontId="0" fillId="0" borderId="0" xfId="0" applyNumberFormat="1"/>
    <xf numFmtId="0" fontId="0" fillId="0" borderId="0" xfId="2" applyNumberFormat="1" applyFont="1"/>
    <xf numFmtId="2" fontId="0" fillId="0" borderId="0" xfId="0" applyNumberFormat="1"/>
    <xf numFmtId="43" fontId="0" fillId="0" borderId="0" xfId="1" applyFont="1"/>
    <xf numFmtId="37" fontId="4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5" fontId="8" fillId="0" borderId="1" xfId="1" applyNumberFormat="1" applyFont="1" applyFill="1" applyBorder="1"/>
    <xf numFmtId="2" fontId="3" fillId="0" borderId="4" xfId="2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2" fontId="3" fillId="0" borderId="4" xfId="1" applyNumberFormat="1" applyFont="1" applyFill="1" applyBorder="1" applyAlignment="1">
      <alignment horizontal="center"/>
    </xf>
    <xf numFmtId="43" fontId="0" fillId="0" borderId="0" xfId="1" applyFont="1" applyFill="1"/>
    <xf numFmtId="0" fontId="3" fillId="0" borderId="1" xfId="0" applyFont="1" applyFill="1" applyBorder="1"/>
    <xf numFmtId="2" fontId="0" fillId="0" borderId="0" xfId="2" applyNumberFormat="1" applyFont="1"/>
    <xf numFmtId="0" fontId="3" fillId="0" borderId="1" xfId="0" applyFont="1" applyBorder="1"/>
    <xf numFmtId="10" fontId="4" fillId="0" borderId="2" xfId="2" applyNumberFormat="1" applyFont="1" applyFill="1" applyBorder="1" applyAlignment="1">
      <alignment horizontal="center"/>
    </xf>
    <xf numFmtId="0" fontId="3" fillId="0" borderId="3" xfId="0" applyFont="1" applyBorder="1"/>
    <xf numFmtId="10" fontId="4" fillId="0" borderId="5" xfId="2" applyNumberFormat="1" applyFont="1" applyFill="1" applyBorder="1" applyAlignment="1">
      <alignment horizontal="center"/>
    </xf>
    <xf numFmtId="0" fontId="3" fillId="0" borderId="0" xfId="0" applyFont="1" applyBorder="1"/>
    <xf numFmtId="0" fontId="3" fillId="0" borderId="4" xfId="0" applyFont="1" applyBorder="1"/>
    <xf numFmtId="0" fontId="3" fillId="0" borderId="0" xfId="0" applyFont="1"/>
    <xf numFmtId="165" fontId="10" fillId="8" borderId="1" xfId="1" applyNumberFormat="1" applyFont="1" applyFill="1" applyBorder="1" applyAlignment="1">
      <alignment horizontal="center"/>
    </xf>
    <xf numFmtId="167" fontId="0" fillId="0" borderId="0" xfId="2" applyNumberFormat="1" applyFont="1"/>
    <xf numFmtId="0" fontId="3" fillId="9" borderId="1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9" borderId="2" xfId="0" applyFont="1" applyFill="1" applyBorder="1" applyAlignment="1">
      <alignment horizontal="center"/>
    </xf>
    <xf numFmtId="43" fontId="4" fillId="9" borderId="1" xfId="1" applyFont="1" applyFill="1" applyBorder="1" applyAlignment="1">
      <alignment horizontal="center"/>
    </xf>
    <xf numFmtId="43" fontId="4" fillId="9" borderId="0" xfId="1" applyFont="1" applyFill="1" applyBorder="1" applyAlignment="1">
      <alignment horizontal="center"/>
    </xf>
    <xf numFmtId="43" fontId="4" fillId="0" borderId="0" xfId="2" applyNumberFormat="1" applyFont="1" applyFill="1" applyBorder="1" applyAlignment="1">
      <alignment horizontal="center"/>
    </xf>
    <xf numFmtId="43" fontId="4" fillId="9" borderId="2" xfId="2" applyNumberFormat="1" applyFont="1" applyFill="1" applyBorder="1" applyAlignment="1">
      <alignment horizontal="center"/>
    </xf>
    <xf numFmtId="43" fontId="4" fillId="9" borderId="0" xfId="2" applyNumberFormat="1" applyFont="1" applyFill="1" applyBorder="1" applyAlignment="1">
      <alignment horizontal="center"/>
    </xf>
    <xf numFmtId="43" fontId="4" fillId="9" borderId="3" xfId="1" applyFont="1" applyFill="1" applyBorder="1" applyAlignment="1">
      <alignment horizontal="center"/>
    </xf>
    <xf numFmtId="43" fontId="4" fillId="9" borderId="4" xfId="1" applyFont="1" applyFill="1" applyBorder="1" applyAlignment="1">
      <alignment horizontal="center"/>
    </xf>
    <xf numFmtId="43" fontId="4" fillId="9" borderId="4" xfId="2" applyNumberFormat="1" applyFont="1" applyFill="1" applyBorder="1" applyAlignment="1">
      <alignment horizontal="center"/>
    </xf>
    <xf numFmtId="43" fontId="4" fillId="9" borderId="5" xfId="2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4" fillId="10" borderId="0" xfId="0" applyFont="1" applyFill="1" applyAlignment="1">
      <alignment horizontal="center"/>
    </xf>
    <xf numFmtId="165" fontId="3" fillId="0" borderId="0" xfId="2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8"/>
  <sheetViews>
    <sheetView topLeftCell="A40" workbookViewId="0">
      <selection activeCell="C57" sqref="C57"/>
    </sheetView>
  </sheetViews>
  <sheetFormatPr defaultRowHeight="14.4" x14ac:dyDescent="0.3"/>
  <cols>
    <col min="1" max="1" width="48.6640625" bestFit="1" customWidth="1"/>
    <col min="2" max="2" width="33.6640625" customWidth="1"/>
    <col min="3" max="3" width="12.6640625" bestFit="1" customWidth="1"/>
    <col min="4" max="5" width="10.5546875" bestFit="1" customWidth="1"/>
  </cols>
  <sheetData>
    <row r="1" spans="1:3" x14ac:dyDescent="0.3">
      <c r="A1" s="43" t="s">
        <v>0</v>
      </c>
    </row>
    <row r="2" spans="1:3" x14ac:dyDescent="0.3">
      <c r="A2" t="s">
        <v>103</v>
      </c>
      <c r="B2" t="s">
        <v>216</v>
      </c>
      <c r="C2" s="44">
        <v>7.0000000000000007E-2</v>
      </c>
    </row>
    <row r="3" spans="1:3" x14ac:dyDescent="0.3">
      <c r="A3" t="s">
        <v>104</v>
      </c>
      <c r="B3" t="s">
        <v>217</v>
      </c>
      <c r="C3" s="44">
        <v>7.0000000000000007E-2</v>
      </c>
    </row>
    <row r="4" spans="1:3" x14ac:dyDescent="0.3">
      <c r="A4" t="s">
        <v>105</v>
      </c>
      <c r="B4" t="s">
        <v>218</v>
      </c>
      <c r="C4" s="44">
        <v>7.0000000000000007E-2</v>
      </c>
    </row>
    <row r="5" spans="1:3" x14ac:dyDescent="0.3">
      <c r="A5" t="s">
        <v>106</v>
      </c>
      <c r="B5" t="s">
        <v>219</v>
      </c>
      <c r="C5" s="44">
        <v>7.0000000000000007E-2</v>
      </c>
    </row>
    <row r="6" spans="1:3" x14ac:dyDescent="0.3">
      <c r="A6" t="s">
        <v>15</v>
      </c>
      <c r="B6" t="s">
        <v>60</v>
      </c>
      <c r="C6" s="44">
        <v>2.5000000000000001E-2</v>
      </c>
    </row>
    <row r="7" spans="1:3" x14ac:dyDescent="0.3">
      <c r="A7" s="43" t="s">
        <v>3</v>
      </c>
    </row>
    <row r="8" spans="1:3" x14ac:dyDescent="0.3">
      <c r="A8" t="s">
        <v>109</v>
      </c>
      <c r="B8" t="s">
        <v>110</v>
      </c>
      <c r="C8" s="45">
        <v>0.5</v>
      </c>
    </row>
    <row r="9" spans="1:3" x14ac:dyDescent="0.3">
      <c r="A9" t="s">
        <v>59</v>
      </c>
      <c r="B9" t="s">
        <v>63</v>
      </c>
      <c r="C9">
        <v>2021</v>
      </c>
    </row>
    <row r="10" spans="1:3" x14ac:dyDescent="0.3">
      <c r="A10" t="s">
        <v>236</v>
      </c>
      <c r="B10" t="s">
        <v>237</v>
      </c>
      <c r="C10" s="44">
        <v>0.16250000000000001</v>
      </c>
    </row>
    <row r="11" spans="1:3" x14ac:dyDescent="0.3">
      <c r="A11" t="s">
        <v>236</v>
      </c>
      <c r="B11" t="s">
        <v>238</v>
      </c>
      <c r="C11" s="44">
        <v>0.14299999999999999</v>
      </c>
    </row>
    <row r="12" spans="1:3" x14ac:dyDescent="0.3">
      <c r="A12" t="s">
        <v>111</v>
      </c>
      <c r="B12" t="s">
        <v>215</v>
      </c>
      <c r="C12" s="44">
        <v>0.14299999999999999</v>
      </c>
    </row>
    <row r="13" spans="1:3" x14ac:dyDescent="0.3">
      <c r="A13" t="s">
        <v>58</v>
      </c>
      <c r="B13" t="s">
        <v>239</v>
      </c>
      <c r="C13" s="44">
        <v>0</v>
      </c>
    </row>
    <row r="14" spans="1:3" x14ac:dyDescent="0.3">
      <c r="A14" t="s">
        <v>112</v>
      </c>
      <c r="B14" t="s">
        <v>114</v>
      </c>
      <c r="C14" s="44">
        <v>0.5</v>
      </c>
    </row>
    <row r="15" spans="1:3" x14ac:dyDescent="0.3">
      <c r="A15" t="s">
        <v>247</v>
      </c>
      <c r="B15" t="s">
        <v>246</v>
      </c>
      <c r="C15" s="44">
        <v>0.13500000000000001</v>
      </c>
    </row>
    <row r="16" spans="1:3" x14ac:dyDescent="0.3">
      <c r="A16" t="s">
        <v>117</v>
      </c>
      <c r="B16" t="s">
        <v>118</v>
      </c>
      <c r="C16" s="44">
        <v>0.13500000000000001</v>
      </c>
    </row>
    <row r="17" spans="1:3" x14ac:dyDescent="0.3">
      <c r="A17" t="s">
        <v>253</v>
      </c>
      <c r="B17" t="s">
        <v>254</v>
      </c>
      <c r="C17" s="66">
        <f>26.5/52</f>
        <v>0.50961538461538458</v>
      </c>
    </row>
    <row r="18" spans="1:3" x14ac:dyDescent="0.3">
      <c r="A18" t="s">
        <v>115</v>
      </c>
      <c r="B18" t="s">
        <v>249</v>
      </c>
      <c r="C18" s="45">
        <v>0</v>
      </c>
    </row>
    <row r="19" spans="1:3" x14ac:dyDescent="0.3">
      <c r="A19" t="s">
        <v>116</v>
      </c>
      <c r="B19" t="s">
        <v>250</v>
      </c>
      <c r="C19" s="45">
        <v>0</v>
      </c>
    </row>
    <row r="20" spans="1:3" x14ac:dyDescent="0.3">
      <c r="A20" t="s">
        <v>263</v>
      </c>
      <c r="B20" t="s">
        <v>264</v>
      </c>
      <c r="C20" s="15">
        <v>2.75E-2</v>
      </c>
    </row>
    <row r="21" spans="1:3" x14ac:dyDescent="0.3">
      <c r="A21" s="43" t="s">
        <v>119</v>
      </c>
    </row>
    <row r="22" spans="1:3" x14ac:dyDescent="0.3">
      <c r="A22" t="s">
        <v>17</v>
      </c>
      <c r="B22" t="s">
        <v>64</v>
      </c>
      <c r="C22" s="44">
        <v>7.0000000000000007E-2</v>
      </c>
    </row>
    <row r="23" spans="1:3" x14ac:dyDescent="0.3">
      <c r="A23" t="s">
        <v>120</v>
      </c>
      <c r="B23" t="s">
        <v>121</v>
      </c>
      <c r="C23" s="44">
        <v>2.5000000000000001E-2</v>
      </c>
    </row>
    <row r="24" spans="1:3" x14ac:dyDescent="0.3">
      <c r="A24" t="s">
        <v>5</v>
      </c>
      <c r="B24" t="s">
        <v>62</v>
      </c>
      <c r="C24" s="44">
        <v>0</v>
      </c>
    </row>
    <row r="25" spans="1:3" x14ac:dyDescent="0.3">
      <c r="A25" t="s">
        <v>6</v>
      </c>
      <c r="B25" t="s">
        <v>66</v>
      </c>
      <c r="C25">
        <v>66</v>
      </c>
    </row>
    <row r="26" spans="1:3" x14ac:dyDescent="0.3">
      <c r="A26" t="s">
        <v>122</v>
      </c>
      <c r="B26" t="s">
        <v>124</v>
      </c>
      <c r="C26" s="44">
        <v>0.01</v>
      </c>
    </row>
    <row r="27" spans="1:3" x14ac:dyDescent="0.3">
      <c r="A27" t="s">
        <v>123</v>
      </c>
      <c r="B27" t="s">
        <v>252</v>
      </c>
      <c r="C27" s="57">
        <v>8.5</v>
      </c>
    </row>
    <row r="28" spans="1:3" x14ac:dyDescent="0.3">
      <c r="A28" t="s">
        <v>4</v>
      </c>
      <c r="B28" t="s">
        <v>65</v>
      </c>
      <c r="C28" s="44">
        <v>2.5000000000000001E-2</v>
      </c>
    </row>
    <row r="29" spans="1:3" x14ac:dyDescent="0.3">
      <c r="A29" t="s">
        <v>228</v>
      </c>
      <c r="B29" t="s">
        <v>220</v>
      </c>
      <c r="C29" s="44">
        <v>0.02</v>
      </c>
    </row>
    <row r="30" spans="1:3" x14ac:dyDescent="0.3">
      <c r="A30" t="s">
        <v>229</v>
      </c>
      <c r="B30" t="s">
        <v>221</v>
      </c>
      <c r="C30" s="44">
        <v>1E-3</v>
      </c>
    </row>
    <row r="31" spans="1:3" x14ac:dyDescent="0.3">
      <c r="A31" t="s">
        <v>230</v>
      </c>
      <c r="B31" t="s">
        <v>222</v>
      </c>
      <c r="C31" s="44">
        <v>0.1</v>
      </c>
    </row>
    <row r="32" spans="1:3" x14ac:dyDescent="0.3">
      <c r="A32" t="s">
        <v>231</v>
      </c>
      <c r="B32" t="s">
        <v>223</v>
      </c>
      <c r="C32" s="44">
        <v>1.3</v>
      </c>
    </row>
    <row r="33" spans="1:5" x14ac:dyDescent="0.3">
      <c r="A33" t="s">
        <v>232</v>
      </c>
      <c r="B33" t="s">
        <v>224</v>
      </c>
      <c r="C33" s="46">
        <v>2011</v>
      </c>
    </row>
    <row r="34" spans="1:5" x14ac:dyDescent="0.3">
      <c r="A34" t="s">
        <v>233</v>
      </c>
      <c r="B34" t="s">
        <v>225</v>
      </c>
      <c r="C34" s="46">
        <v>2012</v>
      </c>
    </row>
    <row r="35" spans="1:5" x14ac:dyDescent="0.3">
      <c r="A35" t="s">
        <v>234</v>
      </c>
      <c r="B35" t="s">
        <v>226</v>
      </c>
      <c r="C35" s="46">
        <v>2046</v>
      </c>
    </row>
    <row r="36" spans="1:5" x14ac:dyDescent="0.3">
      <c r="A36" t="s">
        <v>235</v>
      </c>
      <c r="B36" t="s">
        <v>227</v>
      </c>
      <c r="C36" s="46">
        <v>2055</v>
      </c>
    </row>
    <row r="37" spans="1:5" x14ac:dyDescent="0.3">
      <c r="A37" s="43" t="s">
        <v>7</v>
      </c>
      <c r="C37" s="44"/>
    </row>
    <row r="38" spans="1:5" x14ac:dyDescent="0.3">
      <c r="A38" s="56" t="s">
        <v>186</v>
      </c>
      <c r="B38" t="s">
        <v>188</v>
      </c>
      <c r="C38" s="57">
        <v>25</v>
      </c>
    </row>
    <row r="39" spans="1:5" x14ac:dyDescent="0.3">
      <c r="A39" s="56" t="s">
        <v>187</v>
      </c>
      <c r="B39" t="s">
        <v>189</v>
      </c>
      <c r="C39" s="57">
        <v>20</v>
      </c>
    </row>
    <row r="40" spans="1:5" x14ac:dyDescent="0.3">
      <c r="A40" t="s">
        <v>12</v>
      </c>
      <c r="B40" t="s">
        <v>69</v>
      </c>
      <c r="C40" s="44">
        <v>2.5000000000000001E-2</v>
      </c>
    </row>
    <row r="41" spans="1:5" x14ac:dyDescent="0.3">
      <c r="A41" t="s">
        <v>141</v>
      </c>
      <c r="B41" t="s">
        <v>142</v>
      </c>
      <c r="C41" s="44">
        <v>99.99</v>
      </c>
    </row>
    <row r="42" spans="1:5" x14ac:dyDescent="0.3">
      <c r="A42" t="s">
        <v>125</v>
      </c>
      <c r="B42" t="s">
        <v>126</v>
      </c>
      <c r="C42" s="44">
        <v>0.34499999999999997</v>
      </c>
    </row>
    <row r="43" spans="1:5" x14ac:dyDescent="0.3">
      <c r="A43" t="s">
        <v>128</v>
      </c>
      <c r="B43" t="s">
        <v>127</v>
      </c>
      <c r="C43" s="44">
        <v>0.34499999999999997</v>
      </c>
    </row>
    <row r="44" spans="1:5" x14ac:dyDescent="0.3">
      <c r="A44" t="s">
        <v>13</v>
      </c>
      <c r="B44" t="s">
        <v>70</v>
      </c>
      <c r="C44">
        <v>0.8</v>
      </c>
    </row>
    <row r="45" spans="1:5" x14ac:dyDescent="0.3">
      <c r="A45" t="s">
        <v>14</v>
      </c>
      <c r="B45" t="s">
        <v>71</v>
      </c>
      <c r="C45">
        <v>1.2</v>
      </c>
    </row>
    <row r="46" spans="1:5" x14ac:dyDescent="0.3">
      <c r="A46" t="s">
        <v>20</v>
      </c>
      <c r="C46" s="44">
        <f>D46-1%</f>
        <v>6.2499999999999993E-2</v>
      </c>
      <c r="D46" s="44">
        <v>7.2499999999999995E-2</v>
      </c>
      <c r="E46" s="44">
        <f>D46+1%</f>
        <v>8.249999999999999E-2</v>
      </c>
    </row>
    <row r="47" spans="1:5" x14ac:dyDescent="0.3">
      <c r="A47" t="s">
        <v>21</v>
      </c>
      <c r="C47" s="48">
        <f>C48+C49</f>
        <v>5270.3829970000006</v>
      </c>
      <c r="D47" s="48">
        <f>D48+D49</f>
        <v>4731.9598219999998</v>
      </c>
      <c r="E47" s="48">
        <f>E48+E49</f>
        <v>4282.6246919999994</v>
      </c>
    </row>
    <row r="48" spans="1:5" x14ac:dyDescent="0.3">
      <c r="A48" t="s">
        <v>22</v>
      </c>
      <c r="C48" s="48">
        <f>D48</f>
        <v>2057.857317</v>
      </c>
      <c r="D48" s="48">
        <v>2057.857317</v>
      </c>
      <c r="E48" s="48">
        <f>D48</f>
        <v>2057.857317</v>
      </c>
    </row>
    <row r="49" spans="1:5" x14ac:dyDescent="0.3">
      <c r="A49" t="s">
        <v>23</v>
      </c>
      <c r="C49" s="48">
        <v>3212.5256800000002</v>
      </c>
      <c r="D49" s="48">
        <v>2674.1025049999998</v>
      </c>
      <c r="E49" s="48">
        <v>2224.7673749999999</v>
      </c>
    </row>
    <row r="50" spans="1:5" x14ac:dyDescent="0.3">
      <c r="A50" t="s">
        <v>24</v>
      </c>
      <c r="B50" t="s">
        <v>72</v>
      </c>
      <c r="C50" s="47">
        <f>((C47/E47)^(1/2)-1)*100</f>
        <v>10.934359407830318</v>
      </c>
    </row>
    <row r="51" spans="1:5" x14ac:dyDescent="0.3">
      <c r="A51" t="s">
        <v>25</v>
      </c>
      <c r="B51" t="s">
        <v>25</v>
      </c>
      <c r="C51" s="47">
        <f>((C47*E47)/(D47^2)-1)*100</f>
        <v>0.80221983082513493</v>
      </c>
    </row>
    <row r="52" spans="1:5" x14ac:dyDescent="0.3">
      <c r="A52" t="s">
        <v>26</v>
      </c>
      <c r="B52" t="s">
        <v>73</v>
      </c>
      <c r="C52" s="47">
        <f>C50*2</f>
        <v>21.868718815660635</v>
      </c>
    </row>
    <row r="53" spans="1:5" x14ac:dyDescent="0.3">
      <c r="A53" t="s">
        <v>240</v>
      </c>
      <c r="B53" t="s">
        <v>243</v>
      </c>
      <c r="C53" s="47">
        <f>C52</f>
        <v>21.868718815660635</v>
      </c>
    </row>
    <row r="54" spans="1:5" x14ac:dyDescent="0.3">
      <c r="A54" t="s">
        <v>241</v>
      </c>
      <c r="B54" t="s">
        <v>244</v>
      </c>
      <c r="C54" s="47">
        <f>C50</f>
        <v>10.934359407830318</v>
      </c>
    </row>
    <row r="55" spans="1:5" x14ac:dyDescent="0.3">
      <c r="A55" t="s">
        <v>242</v>
      </c>
      <c r="B55" t="s">
        <v>245</v>
      </c>
      <c r="C55" s="47">
        <f>(C52-C54)/45</f>
        <v>0.24298576461845151</v>
      </c>
    </row>
    <row r="56" spans="1:5" x14ac:dyDescent="0.3">
      <c r="A56" t="s">
        <v>95</v>
      </c>
      <c r="B56" t="s">
        <v>100</v>
      </c>
      <c r="C56" s="47">
        <v>7.609863E-2</v>
      </c>
    </row>
    <row r="57" spans="1:5" x14ac:dyDescent="0.3">
      <c r="A57" t="s">
        <v>96</v>
      </c>
      <c r="B57" t="s">
        <v>99</v>
      </c>
      <c r="C57" s="47">
        <v>6.7256999999999997E-2</v>
      </c>
    </row>
    <row r="58" spans="1:5" x14ac:dyDescent="0.3">
      <c r="A58" t="s">
        <v>97</v>
      </c>
      <c r="B58" t="s">
        <v>98</v>
      </c>
      <c r="C58" s="47">
        <v>0.114567006975394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8"/>
  <sheetViews>
    <sheetView workbookViewId="0"/>
  </sheetViews>
  <sheetFormatPr defaultRowHeight="14.4" x14ac:dyDescent="0.3"/>
  <cols>
    <col min="1" max="1" width="5" bestFit="1" customWidth="1"/>
    <col min="2" max="2" width="12.6640625" bestFit="1" customWidth="1"/>
    <col min="3" max="3" width="12.6640625" customWidth="1"/>
    <col min="4" max="4" width="12.6640625" bestFit="1" customWidth="1"/>
  </cols>
  <sheetData>
    <row r="1" spans="1:5" x14ac:dyDescent="0.3">
      <c r="A1" t="s">
        <v>16</v>
      </c>
      <c r="B1" t="s">
        <v>257</v>
      </c>
      <c r="C1" t="s">
        <v>258</v>
      </c>
      <c r="D1" t="s">
        <v>259</v>
      </c>
      <c r="E1" t="s">
        <v>260</v>
      </c>
    </row>
    <row r="2" spans="1:5" x14ac:dyDescent="0.3">
      <c r="A2">
        <v>2019</v>
      </c>
      <c r="B2">
        <v>-235.5256764492438</v>
      </c>
      <c r="C2">
        <v>-74.334872550756174</v>
      </c>
      <c r="D2">
        <v>0</v>
      </c>
      <c r="E2">
        <v>154.232068</v>
      </c>
    </row>
    <row r="3" spans="1:5" x14ac:dyDescent="0.3">
      <c r="A3">
        <v>2020</v>
      </c>
      <c r="B3">
        <v>-269.24285200000003</v>
      </c>
      <c r="C3">
        <v>-64.111410000000006</v>
      </c>
      <c r="D3">
        <v>0</v>
      </c>
      <c r="E3">
        <v>127.88705844595137</v>
      </c>
    </row>
    <row r="4" spans="1:5" x14ac:dyDescent="0.3">
      <c r="A4">
        <v>2021</v>
      </c>
      <c r="B4">
        <v>-275.78131736150004</v>
      </c>
      <c r="C4">
        <v>-65.681415999999999</v>
      </c>
      <c r="D4">
        <v>-0.13795963850000001</v>
      </c>
      <c r="E4">
        <v>105.55314294667821</v>
      </c>
    </row>
    <row r="5" spans="1:5" x14ac:dyDescent="0.3">
      <c r="A5">
        <v>2022</v>
      </c>
      <c r="B5">
        <v>-284.045264406</v>
      </c>
      <c r="C5">
        <v>-66.859747999999996</v>
      </c>
      <c r="D5">
        <v>-0.28432959400000002</v>
      </c>
      <c r="E5">
        <v>86.768904723224978</v>
      </c>
    </row>
    <row r="6" spans="1:5" x14ac:dyDescent="0.3">
      <c r="A6">
        <v>2023</v>
      </c>
      <c r="B6">
        <v>-289.67618677720003</v>
      </c>
      <c r="C6">
        <v>-67.608712999999995</v>
      </c>
      <c r="D6">
        <v>-0.40611522280000001</v>
      </c>
      <c r="E6">
        <v>70.003194457115967</v>
      </c>
    </row>
    <row r="7" spans="1:5" x14ac:dyDescent="0.3">
      <c r="A7">
        <v>2024</v>
      </c>
      <c r="B7">
        <v>-292.82989789760001</v>
      </c>
      <c r="C7">
        <v>-68.083258999999998</v>
      </c>
      <c r="D7">
        <v>-0.49278210239999992</v>
      </c>
      <c r="E7">
        <v>55.443497293449951</v>
      </c>
    </row>
    <row r="8" spans="1:5" x14ac:dyDescent="0.3">
      <c r="A8">
        <v>2025</v>
      </c>
      <c r="B8">
        <v>-295.159962521056</v>
      </c>
      <c r="C8">
        <v>-68.374529999999993</v>
      </c>
      <c r="D8">
        <v>-0.54646547894399999</v>
      </c>
      <c r="E8">
        <v>43.086131784282671</v>
      </c>
    </row>
    <row r="9" spans="1:5" x14ac:dyDescent="0.3">
      <c r="A9">
        <v>2026</v>
      </c>
      <c r="B9">
        <v>-296.52686962279239</v>
      </c>
      <c r="C9">
        <v>-68.286754000000002</v>
      </c>
      <c r="D9">
        <v>-0.57649937720760003</v>
      </c>
      <c r="E9">
        <v>31.9776988531586</v>
      </c>
    </row>
    <row r="10" spans="1:5" x14ac:dyDescent="0.3">
      <c r="A10">
        <v>2027</v>
      </c>
      <c r="B10">
        <v>-298.17493949072281</v>
      </c>
      <c r="C10">
        <v>-68.123896000000002</v>
      </c>
      <c r="D10">
        <v>-0.57970350927720005</v>
      </c>
      <c r="E10">
        <v>0</v>
      </c>
    </row>
    <row r="11" spans="1:5" x14ac:dyDescent="0.3">
      <c r="A11">
        <v>2028</v>
      </c>
      <c r="B11">
        <v>-300.045679449592</v>
      </c>
      <c r="C11">
        <v>-67.315674999999999</v>
      </c>
      <c r="D11">
        <v>-0.58334055040800004</v>
      </c>
      <c r="E11">
        <v>0</v>
      </c>
    </row>
    <row r="12" spans="1:5" x14ac:dyDescent="0.3">
      <c r="A12">
        <v>2029</v>
      </c>
      <c r="B12">
        <v>-301.51910775416212</v>
      </c>
      <c r="C12">
        <v>-66.458691999999999</v>
      </c>
      <c r="D12">
        <v>-0.61557524583786005</v>
      </c>
      <c r="E12">
        <v>0</v>
      </c>
    </row>
    <row r="13" spans="1:5" x14ac:dyDescent="0.3">
      <c r="A13">
        <v>2030</v>
      </c>
      <c r="B13">
        <v>-304.36227664446466</v>
      </c>
      <c r="C13">
        <v>-65.727283</v>
      </c>
      <c r="D13">
        <v>-0.68365735553530815</v>
      </c>
      <c r="E13">
        <v>0</v>
      </c>
    </row>
    <row r="14" spans="1:5" x14ac:dyDescent="0.3">
      <c r="A14">
        <v>2031</v>
      </c>
      <c r="B14">
        <v>-310.76315321567108</v>
      </c>
      <c r="C14">
        <v>-63.816082000000002</v>
      </c>
      <c r="D14">
        <v>-0.80301078432895356</v>
      </c>
      <c r="E14">
        <v>0</v>
      </c>
    </row>
    <row r="15" spans="1:5" x14ac:dyDescent="0.3">
      <c r="A15">
        <v>2032</v>
      </c>
      <c r="B15">
        <v>-315.70142531808654</v>
      </c>
      <c r="C15">
        <v>-61.678621</v>
      </c>
      <c r="D15">
        <v>-0.97943168191345142</v>
      </c>
      <c r="E15">
        <v>0</v>
      </c>
    </row>
    <row r="16" spans="1:5" x14ac:dyDescent="0.3">
      <c r="A16">
        <v>2033</v>
      </c>
      <c r="B16">
        <v>-321.47519604897934</v>
      </c>
      <c r="C16">
        <v>-59.841859999999997</v>
      </c>
      <c r="D16">
        <v>-1.2476479510206566</v>
      </c>
      <c r="E16">
        <v>0</v>
      </c>
    </row>
    <row r="17" spans="1:5" x14ac:dyDescent="0.3">
      <c r="A17">
        <v>2034</v>
      </c>
      <c r="B17">
        <v>-325.90594347446017</v>
      </c>
      <c r="C17">
        <v>-56.428215999999999</v>
      </c>
      <c r="D17">
        <v>-1.6462135255398298</v>
      </c>
      <c r="E17">
        <v>0</v>
      </c>
    </row>
    <row r="18" spans="1:5" x14ac:dyDescent="0.3">
      <c r="A18">
        <v>2035</v>
      </c>
      <c r="B18">
        <v>-331.11620451969583</v>
      </c>
      <c r="C18">
        <v>-51.96951</v>
      </c>
      <c r="D18">
        <v>-2.2619164803042131</v>
      </c>
      <c r="E18">
        <v>0</v>
      </c>
    </row>
    <row r="19" spans="1:5" x14ac:dyDescent="0.3">
      <c r="A19">
        <v>2036</v>
      </c>
      <c r="B19">
        <v>-335.44831348843309</v>
      </c>
      <c r="C19">
        <v>-48.074196000000001</v>
      </c>
      <c r="D19">
        <v>-3.1009525115668821</v>
      </c>
      <c r="E19">
        <v>0</v>
      </c>
    </row>
    <row r="20" spans="1:5" x14ac:dyDescent="0.3">
      <c r="A20">
        <v>2037</v>
      </c>
      <c r="B20">
        <v>-337.42926268860947</v>
      </c>
      <c r="C20">
        <v>-43.697203000000002</v>
      </c>
      <c r="D20">
        <v>-4.2246763113904882</v>
      </c>
      <c r="E20">
        <v>0</v>
      </c>
    </row>
    <row r="21" spans="1:5" x14ac:dyDescent="0.3">
      <c r="A21">
        <v>2038</v>
      </c>
      <c r="B21">
        <v>-338.82629675059894</v>
      </c>
      <c r="C21">
        <v>-39.406241999999999</v>
      </c>
      <c r="D21">
        <v>-5.7521322494010736</v>
      </c>
      <c r="E21">
        <v>0</v>
      </c>
    </row>
    <row r="22" spans="1:5" x14ac:dyDescent="0.3">
      <c r="A22">
        <v>2039</v>
      </c>
      <c r="B22">
        <v>-342.64431153605864</v>
      </c>
      <c r="C22">
        <v>-35.494039999999998</v>
      </c>
      <c r="D22">
        <v>-7.0041204639413506</v>
      </c>
      <c r="E22">
        <v>0</v>
      </c>
    </row>
    <row r="23" spans="1:5" x14ac:dyDescent="0.3">
      <c r="A23">
        <v>2040</v>
      </c>
      <c r="B23">
        <v>-344.43179044292822</v>
      </c>
      <c r="C23">
        <v>-32.161665999999997</v>
      </c>
      <c r="D23">
        <v>-8.4834735570717399</v>
      </c>
      <c r="E23">
        <v>0</v>
      </c>
    </row>
    <row r="24" spans="1:5" x14ac:dyDescent="0.3">
      <c r="A24">
        <v>2041</v>
      </c>
      <c r="B24">
        <v>-348.2340769722972</v>
      </c>
      <c r="C24">
        <v>-28.946002</v>
      </c>
      <c r="D24">
        <v>-10.343503027702797</v>
      </c>
      <c r="E24">
        <v>0</v>
      </c>
    </row>
    <row r="25" spans="1:5" x14ac:dyDescent="0.3">
      <c r="A25">
        <v>2042</v>
      </c>
      <c r="B25">
        <v>-353.20067182323345</v>
      </c>
      <c r="C25">
        <v>-25.312135999999999</v>
      </c>
      <c r="D25">
        <v>-12.664463176766576</v>
      </c>
      <c r="E25">
        <v>0</v>
      </c>
    </row>
    <row r="26" spans="1:5" x14ac:dyDescent="0.3">
      <c r="A26">
        <v>2043</v>
      </c>
      <c r="B26">
        <v>-356.73699261563132</v>
      </c>
      <c r="C26">
        <v>-22.270333999999998</v>
      </c>
      <c r="D26">
        <v>-15.460385384368708</v>
      </c>
      <c r="E26">
        <v>0</v>
      </c>
    </row>
    <row r="27" spans="1:5" x14ac:dyDescent="0.3">
      <c r="A27">
        <v>2044</v>
      </c>
      <c r="B27">
        <v>-360.21958284073617</v>
      </c>
      <c r="C27">
        <v>-18.213443000000002</v>
      </c>
      <c r="D27">
        <v>-18.897374159263872</v>
      </c>
      <c r="E27">
        <v>0</v>
      </c>
    </row>
    <row r="28" spans="1:5" x14ac:dyDescent="0.3">
      <c r="A28">
        <v>2045</v>
      </c>
      <c r="B28">
        <v>-360.42963674335999</v>
      </c>
      <c r="C28">
        <v>-15.163539999999999</v>
      </c>
      <c r="D28">
        <v>-22.930664256639997</v>
      </c>
      <c r="E28">
        <v>0</v>
      </c>
    </row>
    <row r="29" spans="1:5" x14ac:dyDescent="0.3">
      <c r="A29">
        <v>2046</v>
      </c>
      <c r="B29">
        <v>-357.6284759197639</v>
      </c>
      <c r="C29">
        <v>-11.784658</v>
      </c>
      <c r="D29">
        <v>-27.654826080236095</v>
      </c>
      <c r="E29">
        <v>0</v>
      </c>
    </row>
    <row r="30" spans="1:5" x14ac:dyDescent="0.3">
      <c r="A30">
        <v>2047</v>
      </c>
      <c r="B30">
        <v>-352.89089763170796</v>
      </c>
      <c r="C30">
        <v>-8.7400319999999994</v>
      </c>
      <c r="D30">
        <v>-33.260569368292096</v>
      </c>
      <c r="E30">
        <v>0</v>
      </c>
    </row>
    <row r="31" spans="1:5" x14ac:dyDescent="0.3">
      <c r="A31">
        <v>2048</v>
      </c>
      <c r="B31">
        <v>-348.85219923298683</v>
      </c>
      <c r="C31">
        <v>-6.5090579999999996</v>
      </c>
      <c r="D31">
        <v>-40.21394476701316</v>
      </c>
      <c r="E31">
        <v>0</v>
      </c>
    </row>
    <row r="32" spans="1:5" x14ac:dyDescent="0.3">
      <c r="A32">
        <v>2049</v>
      </c>
      <c r="B32">
        <v>-344.82361063787522</v>
      </c>
      <c r="C32">
        <v>-4.2568720000000004</v>
      </c>
      <c r="D32">
        <v>-48.825122362124766</v>
      </c>
      <c r="E32">
        <v>0</v>
      </c>
    </row>
    <row r="33" spans="1:5" x14ac:dyDescent="0.3">
      <c r="A33">
        <v>2050</v>
      </c>
      <c r="B33">
        <v>-337.83205711520628</v>
      </c>
      <c r="C33">
        <v>-2.4894059999999998</v>
      </c>
      <c r="D33">
        <v>-59.075130884793751</v>
      </c>
      <c r="E33">
        <v>0</v>
      </c>
    </row>
    <row r="34" spans="1:5" x14ac:dyDescent="0.3">
      <c r="A34">
        <v>2051</v>
      </c>
      <c r="B34">
        <v>-337.83205711520628</v>
      </c>
      <c r="C34">
        <v>-1.5689379999999999</v>
      </c>
      <c r="D34">
        <v>-62.493154884793739</v>
      </c>
      <c r="E34">
        <v>0</v>
      </c>
    </row>
    <row r="35" spans="1:5" x14ac:dyDescent="0.3">
      <c r="A35">
        <v>2052</v>
      </c>
      <c r="B35">
        <v>-337.83205711520628</v>
      </c>
      <c r="C35">
        <v>-0.88598200000000005</v>
      </c>
      <c r="D35">
        <v>-66.769865884793717</v>
      </c>
      <c r="E35">
        <v>0</v>
      </c>
    </row>
    <row r="36" spans="1:5" x14ac:dyDescent="0.3">
      <c r="A36">
        <v>2053</v>
      </c>
      <c r="B36">
        <v>-337.83205711520628</v>
      </c>
      <c r="C36">
        <v>-0.45986500000000002</v>
      </c>
      <c r="D36">
        <v>-70.555617884793719</v>
      </c>
      <c r="E36">
        <v>0</v>
      </c>
    </row>
    <row r="37" spans="1:5" x14ac:dyDescent="0.3">
      <c r="A37">
        <v>2054</v>
      </c>
      <c r="B37">
        <v>-324.31877483059804</v>
      </c>
      <c r="C37">
        <v>-0.21353900000000001</v>
      </c>
      <c r="D37">
        <v>-90.09588316940193</v>
      </c>
      <c r="E37">
        <v>0</v>
      </c>
    </row>
    <row r="38" spans="1:5" x14ac:dyDescent="0.3">
      <c r="A38">
        <v>2055</v>
      </c>
      <c r="B38">
        <v>-311.3460238373741</v>
      </c>
      <c r="C38">
        <v>-0.168293</v>
      </c>
      <c r="D38">
        <v>-108.39661416262589</v>
      </c>
      <c r="E38">
        <v>0</v>
      </c>
    </row>
    <row r="39" spans="1:5" x14ac:dyDescent="0.3">
      <c r="A39">
        <v>2056</v>
      </c>
      <c r="B39">
        <v>-298.89218288387912</v>
      </c>
      <c r="C39">
        <v>-0.138738</v>
      </c>
      <c r="D39">
        <v>-125.14465011612089</v>
      </c>
      <c r="E39">
        <v>0</v>
      </c>
    </row>
    <row r="40" spans="1:5" x14ac:dyDescent="0.3">
      <c r="A40">
        <v>2057</v>
      </c>
      <c r="B40">
        <v>-286.93649556852392</v>
      </c>
      <c r="C40">
        <v>-0.128299</v>
      </c>
      <c r="D40">
        <v>-141.6466174314761</v>
      </c>
      <c r="E40">
        <v>0</v>
      </c>
    </row>
    <row r="41" spans="1:5" x14ac:dyDescent="0.3">
      <c r="A41">
        <v>2058</v>
      </c>
      <c r="B41">
        <v>-275.45903574578296</v>
      </c>
      <c r="C41">
        <v>-0.128299</v>
      </c>
      <c r="D41">
        <v>-157.37226325421705</v>
      </c>
      <c r="E41">
        <v>0</v>
      </c>
    </row>
    <row r="42" spans="1:5" x14ac:dyDescent="0.3">
      <c r="A42">
        <v>2059</v>
      </c>
      <c r="B42">
        <v>-264.44067431595164</v>
      </c>
      <c r="C42">
        <v>-0.120185</v>
      </c>
      <c r="D42">
        <v>-172.41014068404837</v>
      </c>
      <c r="E42">
        <v>0</v>
      </c>
    </row>
    <row r="43" spans="1:5" x14ac:dyDescent="0.3">
      <c r="A43">
        <v>2060</v>
      </c>
      <c r="B43">
        <v>-253.86304734331355</v>
      </c>
      <c r="C43">
        <v>-0.111219</v>
      </c>
      <c r="D43">
        <v>-186.57811365668647</v>
      </c>
      <c r="E43">
        <v>0</v>
      </c>
    </row>
    <row r="44" spans="1:5" x14ac:dyDescent="0.3">
      <c r="A44">
        <v>2061</v>
      </c>
      <c r="B44">
        <v>-243.708525449581</v>
      </c>
      <c r="C44">
        <v>-0.111219</v>
      </c>
      <c r="D44">
        <v>-199.95057755041901</v>
      </c>
      <c r="E44">
        <v>0</v>
      </c>
    </row>
    <row r="45" spans="1:5" x14ac:dyDescent="0.3">
      <c r="A45">
        <v>2062</v>
      </c>
      <c r="B45">
        <v>-233.96018443159775</v>
      </c>
      <c r="C45">
        <v>-6.5361000000000002E-2</v>
      </c>
      <c r="D45">
        <v>-212.87011556840227</v>
      </c>
      <c r="E45">
        <v>0</v>
      </c>
    </row>
    <row r="46" spans="1:5" x14ac:dyDescent="0.3">
      <c r="A46">
        <v>2063</v>
      </c>
      <c r="B46">
        <v>-224.60177705433384</v>
      </c>
      <c r="C46">
        <v>-6.3518000000000005E-2</v>
      </c>
      <c r="D46">
        <v>-234.49668694566614</v>
      </c>
      <c r="E46">
        <v>0</v>
      </c>
    </row>
    <row r="47" spans="1:5" x14ac:dyDescent="0.3">
      <c r="A47">
        <v>2064</v>
      </c>
      <c r="B47">
        <v>-213.37168820161713</v>
      </c>
      <c r="C47">
        <v>-6.3518000000000005E-2</v>
      </c>
      <c r="D47">
        <v>-258.51194479838284</v>
      </c>
      <c r="E47">
        <v>0</v>
      </c>
    </row>
    <row r="48" spans="1:5" x14ac:dyDescent="0.3">
      <c r="A48">
        <v>2065</v>
      </c>
      <c r="B48">
        <v>-202.70310379153628</v>
      </c>
      <c r="C48">
        <v>-6.3518000000000005E-2</v>
      </c>
      <c r="D48">
        <v>-282.43285020846372</v>
      </c>
      <c r="E48">
        <v>0</v>
      </c>
    </row>
    <row r="49" spans="1:5" x14ac:dyDescent="0.3">
      <c r="A49">
        <v>2066</v>
      </c>
      <c r="B49">
        <v>-192.56794860195944</v>
      </c>
      <c r="C49">
        <v>-5.4296999999999998E-2</v>
      </c>
      <c r="D49">
        <v>-306.30725939804051</v>
      </c>
      <c r="E49">
        <v>0</v>
      </c>
    </row>
    <row r="50" spans="1:5" x14ac:dyDescent="0.3">
      <c r="A50">
        <v>2067</v>
      </c>
      <c r="B50">
        <v>-182.93955117186147</v>
      </c>
      <c r="C50">
        <v>-5.4296999999999998E-2</v>
      </c>
      <c r="D50">
        <v>-330.45637382813857</v>
      </c>
      <c r="E50">
        <v>0</v>
      </c>
    </row>
    <row r="51" spans="1:5" x14ac:dyDescent="0.3">
      <c r="A51">
        <v>2068</v>
      </c>
      <c r="B51">
        <v>-173.79257361326839</v>
      </c>
      <c r="C51">
        <v>-5.2394999999999997E-2</v>
      </c>
      <c r="D51">
        <v>-355.15775938673164</v>
      </c>
      <c r="E51">
        <v>0</v>
      </c>
    </row>
    <row r="52" spans="1:5" x14ac:dyDescent="0.3">
      <c r="A52">
        <v>2069</v>
      </c>
      <c r="B52">
        <v>-165.10294493260497</v>
      </c>
      <c r="C52">
        <v>-5.2394999999999997E-2</v>
      </c>
      <c r="D52">
        <v>-379.69753806739504</v>
      </c>
      <c r="E52">
        <v>0</v>
      </c>
    </row>
    <row r="53" spans="1:5" x14ac:dyDescent="0.3">
      <c r="A53">
        <v>2070</v>
      </c>
      <c r="B53">
        <v>-156.84779768597471</v>
      </c>
      <c r="C53">
        <v>-4.4498999999999997E-2</v>
      </c>
      <c r="D53">
        <v>-402.4547573140253</v>
      </c>
      <c r="E53">
        <v>0</v>
      </c>
    </row>
    <row r="54" spans="1:5" x14ac:dyDescent="0.3">
      <c r="A54">
        <v>2071</v>
      </c>
      <c r="B54">
        <v>-149.00540780167597</v>
      </c>
      <c r="C54">
        <v>-3.9829000000000003E-2</v>
      </c>
      <c r="D54">
        <v>-424.94093519832398</v>
      </c>
      <c r="E54">
        <v>0</v>
      </c>
    </row>
    <row r="55" spans="1:5" x14ac:dyDescent="0.3">
      <c r="A55">
        <v>2072</v>
      </c>
      <c r="B55">
        <v>-141.55513741159217</v>
      </c>
      <c r="C55">
        <v>-3.9829000000000003E-2</v>
      </c>
      <c r="D55">
        <v>-447.17671458840783</v>
      </c>
      <c r="E55">
        <v>0</v>
      </c>
    </row>
    <row r="56" spans="1:5" x14ac:dyDescent="0.3">
      <c r="A56">
        <v>2073</v>
      </c>
      <c r="B56">
        <v>-134.47738054101256</v>
      </c>
      <c r="C56">
        <v>-3.9829000000000003E-2</v>
      </c>
      <c r="D56">
        <v>-469.18783545898742</v>
      </c>
      <c r="E56">
        <v>0</v>
      </c>
    </row>
    <row r="57" spans="1:5" x14ac:dyDescent="0.3">
      <c r="A57">
        <v>2074</v>
      </c>
      <c r="B57">
        <v>-127.75351151396193</v>
      </c>
      <c r="C57">
        <v>-3.9449999999999999E-2</v>
      </c>
      <c r="D57">
        <v>-490.99478148603805</v>
      </c>
      <c r="E57">
        <v>0</v>
      </c>
    </row>
    <row r="58" spans="1:5" x14ac:dyDescent="0.3">
      <c r="A58">
        <v>2075</v>
      </c>
      <c r="B58">
        <v>-121.36583593826383</v>
      </c>
      <c r="C58">
        <v>-3.9449999999999999E-2</v>
      </c>
      <c r="D58">
        <v>-512.61598206173619</v>
      </c>
      <c r="E5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>
      <selection activeCell="H20" sqref="H20"/>
    </sheetView>
  </sheetViews>
  <sheetFormatPr defaultRowHeight="14.4" x14ac:dyDescent="0.3"/>
  <cols>
    <col min="1" max="1" width="48.6640625" bestFit="1" customWidth="1"/>
    <col min="2" max="2" width="33.6640625" customWidth="1"/>
    <col min="3" max="3" width="12.44140625" bestFit="1" customWidth="1"/>
  </cols>
  <sheetData>
    <row r="1" spans="1:3" x14ac:dyDescent="0.3">
      <c r="A1" s="43" t="s">
        <v>3</v>
      </c>
    </row>
    <row r="2" spans="1:3" x14ac:dyDescent="0.3">
      <c r="A2" t="s">
        <v>102</v>
      </c>
      <c r="B2" t="s">
        <v>273</v>
      </c>
      <c r="C2" t="s">
        <v>272</v>
      </c>
    </row>
    <row r="3" spans="1:3" x14ac:dyDescent="0.3">
      <c r="A3" t="s">
        <v>107</v>
      </c>
      <c r="B3" t="s">
        <v>137</v>
      </c>
      <c r="C3" t="s">
        <v>132</v>
      </c>
    </row>
    <row r="4" spans="1:3" x14ac:dyDescent="0.3">
      <c r="A4" t="s">
        <v>138</v>
      </c>
      <c r="B4" t="s">
        <v>139</v>
      </c>
      <c r="C4" t="s">
        <v>10</v>
      </c>
    </row>
    <row r="5" spans="1:3" x14ac:dyDescent="0.3">
      <c r="A5" t="s">
        <v>108</v>
      </c>
      <c r="B5" t="s">
        <v>140</v>
      </c>
      <c r="C5" t="s">
        <v>10</v>
      </c>
    </row>
    <row r="6" spans="1:3" x14ac:dyDescent="0.3">
      <c r="A6" t="s">
        <v>112</v>
      </c>
      <c r="B6" t="s">
        <v>113</v>
      </c>
      <c r="C6" t="s">
        <v>10</v>
      </c>
    </row>
    <row r="7" spans="1:3" x14ac:dyDescent="0.3">
      <c r="A7" t="s">
        <v>1</v>
      </c>
      <c r="B7" t="s">
        <v>61</v>
      </c>
      <c r="C7" t="s">
        <v>2</v>
      </c>
    </row>
    <row r="8" spans="1:3" x14ac:dyDescent="0.3">
      <c r="A8" s="43" t="s">
        <v>7</v>
      </c>
    </row>
    <row r="9" spans="1:3" x14ac:dyDescent="0.3">
      <c r="A9" t="s">
        <v>8</v>
      </c>
      <c r="B9" t="s">
        <v>67</v>
      </c>
      <c r="C9" t="s">
        <v>48</v>
      </c>
    </row>
    <row r="10" spans="1:3" x14ac:dyDescent="0.3">
      <c r="A10" t="s">
        <v>143</v>
      </c>
      <c r="B10" t="s">
        <v>68</v>
      </c>
      <c r="C10" t="s">
        <v>135</v>
      </c>
    </row>
    <row r="11" spans="1:3" x14ac:dyDescent="0.3">
      <c r="A11" s="43" t="s">
        <v>36</v>
      </c>
    </row>
    <row r="12" spans="1:3" x14ac:dyDescent="0.3">
      <c r="A12" t="s">
        <v>38</v>
      </c>
      <c r="B12" t="s">
        <v>74</v>
      </c>
      <c r="C12" t="s">
        <v>40</v>
      </c>
    </row>
    <row r="13" spans="1:3" x14ac:dyDescent="0.3">
      <c r="A13" t="s">
        <v>37</v>
      </c>
      <c r="B13" t="s">
        <v>75</v>
      </c>
      <c r="C13" t="s">
        <v>41</v>
      </c>
    </row>
    <row r="14" spans="1:3" x14ac:dyDescent="0.3">
      <c r="A14" t="s">
        <v>39</v>
      </c>
      <c r="B14" t="s">
        <v>78</v>
      </c>
      <c r="C14" t="s">
        <v>30</v>
      </c>
    </row>
    <row r="15" spans="1:3" x14ac:dyDescent="0.3">
      <c r="A15" t="s">
        <v>45</v>
      </c>
      <c r="B15" t="s">
        <v>76</v>
      </c>
      <c r="C15" t="s">
        <v>46</v>
      </c>
    </row>
    <row r="16" spans="1:3" x14ac:dyDescent="0.3">
      <c r="A16" t="s">
        <v>43</v>
      </c>
      <c r="B16" t="s">
        <v>77</v>
      </c>
      <c r="C16" t="s">
        <v>42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100-000000000000}">
          <x14:formula1>
            <xm:f>'List Box'!$A$2:$A$11</xm:f>
          </x14:formula1>
          <xm:sqref>C14</xm:sqref>
        </x14:dataValidation>
        <x14:dataValidation type="list" allowBlank="1" showInputMessage="1" showErrorMessage="1" xr:uid="{00000000-0002-0000-0100-000001000000}">
          <x14:formula1>
            <xm:f>'List Box'!$I$2:$I$3</xm:f>
          </x14:formula1>
          <xm:sqref>C15</xm:sqref>
        </x14:dataValidation>
        <x14:dataValidation type="list" allowBlank="1" showInputMessage="1" showErrorMessage="1" xr:uid="{00000000-0002-0000-0100-000002000000}">
          <x14:formula1>
            <xm:f>'List Box'!$G$2:$G$3</xm:f>
          </x14:formula1>
          <xm:sqref>C16</xm:sqref>
        </x14:dataValidation>
        <x14:dataValidation type="list" allowBlank="1" showInputMessage="1" showErrorMessage="1" xr:uid="{00000000-0002-0000-0100-000003000000}">
          <x14:formula1>
            <xm:f>'List Box'!$M$2:$M$3</xm:f>
          </x14:formula1>
          <xm:sqref>C12</xm:sqref>
        </x14:dataValidation>
        <x14:dataValidation type="list" allowBlank="1" showInputMessage="1" showErrorMessage="1" xr:uid="{00000000-0002-0000-0100-000004000000}">
          <x14:formula1>
            <xm:f>'List Box'!$C$2:$C$3</xm:f>
          </x14:formula1>
          <xm:sqref>C7</xm:sqref>
        </x14:dataValidation>
        <x14:dataValidation type="list" allowBlank="1" showInputMessage="1" showErrorMessage="1" xr:uid="{00000000-0002-0000-0100-000005000000}">
          <x14:formula1>
            <xm:f>'List Box'!$C$5:$C$6</xm:f>
          </x14:formula1>
          <xm:sqref>C9</xm:sqref>
        </x14:dataValidation>
        <x14:dataValidation type="list" allowBlank="1" showInputMessage="1" showErrorMessage="1" xr:uid="{00000000-0002-0000-0100-000006000000}">
          <x14:formula1>
            <xm:f>'List Box'!$I$7:$I$8</xm:f>
          </x14:formula1>
          <xm:sqref>C13</xm:sqref>
        </x14:dataValidation>
        <x14:dataValidation type="list" allowBlank="1" showInputMessage="1" showErrorMessage="1" xr:uid="{00000000-0002-0000-0100-000007000000}">
          <x14:formula1>
            <xm:f>'List Box'!$C$11:$C$12</xm:f>
          </x14:formula1>
          <xm:sqref>C2</xm:sqref>
        </x14:dataValidation>
        <x14:dataValidation type="list" allowBlank="1" showInputMessage="1" showErrorMessage="1" xr:uid="{00000000-0002-0000-0100-000008000000}">
          <x14:formula1>
            <xm:f>'List Box'!$G$11:$G$13</xm:f>
          </x14:formula1>
          <xm:sqref>C3</xm:sqref>
        </x14:dataValidation>
        <x14:dataValidation type="list" allowBlank="1" showInputMessage="1" showErrorMessage="1" xr:uid="{00000000-0002-0000-0100-000009000000}">
          <x14:formula1>
            <xm:f>'List Box'!$E$11:$E$12</xm:f>
          </x14:formula1>
          <xm:sqref>C4:C6</xm:sqref>
        </x14:dataValidation>
        <x14:dataValidation type="list" allowBlank="1" showInputMessage="1" showErrorMessage="1" xr:uid="{00000000-0002-0000-0100-00000A000000}">
          <x14:formula1>
            <xm:f>'List Box'!$C$14:$C$15</xm:f>
          </x14:formula1>
          <xm:sqref>C10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6"/>
  <sheetViews>
    <sheetView workbookViewId="0">
      <selection activeCell="C13" sqref="C13"/>
    </sheetView>
  </sheetViews>
  <sheetFormatPr defaultRowHeight="14.4" x14ac:dyDescent="0.3"/>
  <cols>
    <col min="1" max="1" width="17.44140625" bestFit="1" customWidth="1"/>
    <col min="3" max="3" width="13.44140625" bestFit="1" customWidth="1"/>
    <col min="7" max="7" width="17.44140625" bestFit="1" customWidth="1"/>
  </cols>
  <sheetData>
    <row r="2" spans="1:13" x14ac:dyDescent="0.3">
      <c r="A2" s="26" t="s">
        <v>29</v>
      </c>
      <c r="B2" s="26"/>
      <c r="C2" t="s">
        <v>2</v>
      </c>
      <c r="E2" t="s">
        <v>50</v>
      </c>
      <c r="G2" t="s">
        <v>42</v>
      </c>
      <c r="I2" t="s">
        <v>51</v>
      </c>
      <c r="K2" s="11" t="s">
        <v>52</v>
      </c>
      <c r="M2" s="26" t="s">
        <v>40</v>
      </c>
    </row>
    <row r="3" spans="1:13" x14ac:dyDescent="0.3">
      <c r="A3" s="26" t="s">
        <v>30</v>
      </c>
      <c r="B3" s="26"/>
      <c r="C3" t="s">
        <v>47</v>
      </c>
      <c r="E3" t="s">
        <v>10</v>
      </c>
      <c r="G3" t="s">
        <v>46</v>
      </c>
      <c r="I3" t="s">
        <v>46</v>
      </c>
      <c r="K3" s="11" t="s">
        <v>53</v>
      </c>
      <c r="M3" s="27" t="s">
        <v>54</v>
      </c>
    </row>
    <row r="4" spans="1:13" x14ac:dyDescent="0.3">
      <c r="A4" s="26" t="s">
        <v>27</v>
      </c>
      <c r="B4" s="26"/>
      <c r="G4" s="26"/>
      <c r="I4" s="26"/>
      <c r="K4" s="26"/>
      <c r="L4" s="26"/>
    </row>
    <row r="5" spans="1:13" x14ac:dyDescent="0.3">
      <c r="A5" s="26" t="s">
        <v>28</v>
      </c>
      <c r="B5" s="26"/>
      <c r="C5" s="25" t="s">
        <v>48</v>
      </c>
      <c r="D5" s="24"/>
      <c r="E5" s="24" t="s">
        <v>49</v>
      </c>
      <c r="G5" s="26"/>
      <c r="I5" s="26"/>
      <c r="K5" s="11" t="s">
        <v>52</v>
      </c>
      <c r="L5" s="26"/>
    </row>
    <row r="6" spans="1:13" x14ac:dyDescent="0.3">
      <c r="A6" s="26" t="s">
        <v>31</v>
      </c>
      <c r="B6" s="26"/>
      <c r="C6" s="25" t="s">
        <v>9</v>
      </c>
      <c r="D6" s="24"/>
      <c r="E6" s="24" t="s">
        <v>11</v>
      </c>
      <c r="G6" s="26"/>
      <c r="I6" s="26"/>
      <c r="K6" s="11" t="s">
        <v>55</v>
      </c>
      <c r="L6" s="26"/>
    </row>
    <row r="7" spans="1:13" x14ac:dyDescent="0.3">
      <c r="A7" s="26" t="s">
        <v>32</v>
      </c>
      <c r="B7" s="26"/>
      <c r="C7" s="25"/>
      <c r="D7" s="24"/>
      <c r="E7" s="24"/>
      <c r="G7" s="26" t="s">
        <v>50</v>
      </c>
      <c r="I7" s="26" t="s">
        <v>41</v>
      </c>
      <c r="K7" s="26"/>
      <c r="L7" s="26"/>
    </row>
    <row r="8" spans="1:13" x14ac:dyDescent="0.3">
      <c r="A8" s="26" t="s">
        <v>56</v>
      </c>
      <c r="B8" s="26"/>
      <c r="C8" s="2" t="s">
        <v>129</v>
      </c>
      <c r="D8" s="24"/>
      <c r="E8" s="50" t="s">
        <v>131</v>
      </c>
      <c r="G8" s="26" t="s">
        <v>10</v>
      </c>
      <c r="I8" s="26" t="s">
        <v>57</v>
      </c>
      <c r="K8" s="26"/>
      <c r="L8" s="26"/>
    </row>
    <row r="9" spans="1:13" x14ac:dyDescent="0.3">
      <c r="A9" s="26" t="s">
        <v>33</v>
      </c>
      <c r="B9" s="26"/>
      <c r="C9" s="49" t="s">
        <v>130</v>
      </c>
      <c r="D9" s="24"/>
      <c r="E9" s="49" t="s">
        <v>11</v>
      </c>
      <c r="I9" s="26"/>
      <c r="K9" s="26"/>
      <c r="L9" s="26"/>
    </row>
    <row r="10" spans="1:13" x14ac:dyDescent="0.3">
      <c r="A10" s="26" t="s">
        <v>34</v>
      </c>
      <c r="B10" s="26"/>
      <c r="I10" s="26"/>
      <c r="K10" s="26"/>
      <c r="L10" s="26"/>
    </row>
    <row r="11" spans="1:13" x14ac:dyDescent="0.3">
      <c r="A11" s="26" t="s">
        <v>35</v>
      </c>
      <c r="B11" s="26"/>
      <c r="C11" s="49" t="s">
        <v>255</v>
      </c>
      <c r="E11" s="49" t="s">
        <v>50</v>
      </c>
      <c r="G11" s="49" t="s">
        <v>132</v>
      </c>
      <c r="I11" s="26"/>
      <c r="K11" s="26"/>
      <c r="L11" s="26"/>
    </row>
    <row r="12" spans="1:13" x14ac:dyDescent="0.3">
      <c r="C12" s="49" t="s">
        <v>272</v>
      </c>
      <c r="E12" s="49" t="s">
        <v>10</v>
      </c>
      <c r="G12" s="49" t="s">
        <v>133</v>
      </c>
      <c r="I12" s="26"/>
      <c r="K12" s="26"/>
      <c r="L12" s="26"/>
    </row>
    <row r="13" spans="1:13" x14ac:dyDescent="0.3">
      <c r="G13" s="49" t="s">
        <v>134</v>
      </c>
      <c r="I13" s="26"/>
      <c r="K13" s="26"/>
      <c r="L13" s="26"/>
    </row>
    <row r="14" spans="1:13" x14ac:dyDescent="0.3">
      <c r="C14" s="49" t="s">
        <v>135</v>
      </c>
      <c r="I14" s="26"/>
      <c r="K14" s="26"/>
      <c r="L14" s="26"/>
    </row>
    <row r="15" spans="1:13" x14ac:dyDescent="0.3">
      <c r="C15" s="49" t="s">
        <v>136</v>
      </c>
      <c r="L15" s="26"/>
    </row>
    <row r="16" spans="1:13" x14ac:dyDescent="0.3">
      <c r="L16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2"/>
  <sheetViews>
    <sheetView topLeftCell="A40" workbookViewId="0">
      <selection activeCell="E59" sqref="E59"/>
    </sheetView>
  </sheetViews>
  <sheetFormatPr defaultRowHeight="14.4" x14ac:dyDescent="0.3"/>
  <sheetData>
    <row r="1" spans="1:2" x14ac:dyDescent="0.3">
      <c r="A1" t="s">
        <v>16</v>
      </c>
      <c r="B1" t="s">
        <v>101</v>
      </c>
    </row>
    <row r="2" spans="1:2" x14ac:dyDescent="0.3">
      <c r="A2">
        <v>2020</v>
      </c>
      <c r="B2">
        <v>25</v>
      </c>
    </row>
    <row r="3" spans="1:2" x14ac:dyDescent="0.3">
      <c r="A3">
        <v>2021</v>
      </c>
      <c r="B3">
        <v>20</v>
      </c>
    </row>
    <row r="4" spans="1:2" x14ac:dyDescent="0.3">
      <c r="A4">
        <v>2022</v>
      </c>
      <c r="B4">
        <v>20</v>
      </c>
    </row>
    <row r="5" spans="1:2" x14ac:dyDescent="0.3">
      <c r="A5">
        <v>2023</v>
      </c>
      <c r="B5">
        <v>20</v>
      </c>
    </row>
    <row r="6" spans="1:2" x14ac:dyDescent="0.3">
      <c r="A6">
        <v>2024</v>
      </c>
      <c r="B6">
        <v>20</v>
      </c>
    </row>
    <row r="7" spans="1:2" x14ac:dyDescent="0.3">
      <c r="A7">
        <v>2025</v>
      </c>
      <c r="B7">
        <v>20</v>
      </c>
    </row>
    <row r="8" spans="1:2" x14ac:dyDescent="0.3">
      <c r="A8">
        <v>2026</v>
      </c>
      <c r="B8">
        <v>20</v>
      </c>
    </row>
    <row r="9" spans="1:2" x14ac:dyDescent="0.3">
      <c r="A9">
        <v>2027</v>
      </c>
      <c r="B9">
        <v>20</v>
      </c>
    </row>
    <row r="10" spans="1:2" x14ac:dyDescent="0.3">
      <c r="A10">
        <v>2028</v>
      </c>
      <c r="B10">
        <v>20</v>
      </c>
    </row>
    <row r="11" spans="1:2" x14ac:dyDescent="0.3">
      <c r="A11">
        <v>2029</v>
      </c>
      <c r="B11">
        <v>20</v>
      </c>
    </row>
    <row r="12" spans="1:2" x14ac:dyDescent="0.3">
      <c r="A12">
        <v>2030</v>
      </c>
      <c r="B12">
        <v>20</v>
      </c>
    </row>
    <row r="13" spans="1:2" x14ac:dyDescent="0.3">
      <c r="A13">
        <v>2031</v>
      </c>
      <c r="B13">
        <v>20</v>
      </c>
    </row>
    <row r="14" spans="1:2" x14ac:dyDescent="0.3">
      <c r="A14">
        <v>2032</v>
      </c>
      <c r="B14">
        <v>20</v>
      </c>
    </row>
    <row r="15" spans="1:2" x14ac:dyDescent="0.3">
      <c r="A15">
        <v>2033</v>
      </c>
      <c r="B15">
        <v>20</v>
      </c>
    </row>
    <row r="16" spans="1:2" x14ac:dyDescent="0.3">
      <c r="A16">
        <v>2034</v>
      </c>
      <c r="B16">
        <v>20</v>
      </c>
    </row>
    <row r="17" spans="1:2" x14ac:dyDescent="0.3">
      <c r="A17">
        <v>2035</v>
      </c>
      <c r="B17">
        <v>20</v>
      </c>
    </row>
    <row r="18" spans="1:2" x14ac:dyDescent="0.3">
      <c r="A18">
        <v>2036</v>
      </c>
      <c r="B18">
        <v>20</v>
      </c>
    </row>
    <row r="19" spans="1:2" x14ac:dyDescent="0.3">
      <c r="A19">
        <v>2037</v>
      </c>
      <c r="B19">
        <v>20</v>
      </c>
    </row>
    <row r="20" spans="1:2" x14ac:dyDescent="0.3">
      <c r="A20">
        <v>2038</v>
      </c>
      <c r="B20">
        <v>20</v>
      </c>
    </row>
    <row r="21" spans="1:2" x14ac:dyDescent="0.3">
      <c r="A21">
        <v>2039</v>
      </c>
      <c r="B21">
        <v>20</v>
      </c>
    </row>
    <row r="22" spans="1:2" x14ac:dyDescent="0.3">
      <c r="A22">
        <v>2040</v>
      </c>
      <c r="B22">
        <v>20</v>
      </c>
    </row>
    <row r="23" spans="1:2" x14ac:dyDescent="0.3">
      <c r="A23">
        <v>2041</v>
      </c>
      <c r="B23">
        <v>20</v>
      </c>
    </row>
    <row r="24" spans="1:2" x14ac:dyDescent="0.3">
      <c r="A24">
        <v>2042</v>
      </c>
      <c r="B24">
        <v>20</v>
      </c>
    </row>
    <row r="25" spans="1:2" x14ac:dyDescent="0.3">
      <c r="A25">
        <v>2043</v>
      </c>
      <c r="B25">
        <v>20</v>
      </c>
    </row>
    <row r="26" spans="1:2" x14ac:dyDescent="0.3">
      <c r="A26">
        <v>2044</v>
      </c>
      <c r="B26">
        <v>20</v>
      </c>
    </row>
    <row r="27" spans="1:2" x14ac:dyDescent="0.3">
      <c r="A27">
        <v>2045</v>
      </c>
      <c r="B27">
        <v>20</v>
      </c>
    </row>
    <row r="28" spans="1:2" x14ac:dyDescent="0.3">
      <c r="A28">
        <v>2046</v>
      </c>
      <c r="B28">
        <v>20</v>
      </c>
    </row>
    <row r="29" spans="1:2" x14ac:dyDescent="0.3">
      <c r="A29">
        <v>2047</v>
      </c>
      <c r="B29">
        <v>20</v>
      </c>
    </row>
    <row r="30" spans="1:2" x14ac:dyDescent="0.3">
      <c r="A30">
        <v>2048</v>
      </c>
      <c r="B30">
        <v>20</v>
      </c>
    </row>
    <row r="31" spans="1:2" x14ac:dyDescent="0.3">
      <c r="A31">
        <v>2049</v>
      </c>
      <c r="B31">
        <v>20</v>
      </c>
    </row>
    <row r="32" spans="1:2" x14ac:dyDescent="0.3">
      <c r="A32">
        <v>2050</v>
      </c>
      <c r="B32">
        <v>20</v>
      </c>
    </row>
    <row r="33" spans="1:2" x14ac:dyDescent="0.3">
      <c r="A33">
        <v>2051</v>
      </c>
      <c r="B33">
        <v>20</v>
      </c>
    </row>
    <row r="34" spans="1:2" x14ac:dyDescent="0.3">
      <c r="A34">
        <v>2052</v>
      </c>
      <c r="B34">
        <v>20</v>
      </c>
    </row>
    <row r="35" spans="1:2" x14ac:dyDescent="0.3">
      <c r="A35">
        <v>2053</v>
      </c>
      <c r="B35">
        <v>20</v>
      </c>
    </row>
    <row r="36" spans="1:2" x14ac:dyDescent="0.3">
      <c r="A36">
        <v>2054</v>
      </c>
      <c r="B36">
        <v>20</v>
      </c>
    </row>
    <row r="37" spans="1:2" x14ac:dyDescent="0.3">
      <c r="A37">
        <v>2055</v>
      </c>
      <c r="B37">
        <v>20</v>
      </c>
    </row>
    <row r="38" spans="1:2" x14ac:dyDescent="0.3">
      <c r="A38">
        <v>2056</v>
      </c>
      <c r="B38">
        <v>20</v>
      </c>
    </row>
    <row r="39" spans="1:2" x14ac:dyDescent="0.3">
      <c r="A39">
        <v>2057</v>
      </c>
      <c r="B39">
        <v>20</v>
      </c>
    </row>
    <row r="40" spans="1:2" x14ac:dyDescent="0.3">
      <c r="A40">
        <v>2058</v>
      </c>
      <c r="B40">
        <v>20</v>
      </c>
    </row>
    <row r="41" spans="1:2" x14ac:dyDescent="0.3">
      <c r="A41">
        <v>2059</v>
      </c>
      <c r="B41">
        <v>20</v>
      </c>
    </row>
    <row r="42" spans="1:2" x14ac:dyDescent="0.3">
      <c r="A42">
        <v>2060</v>
      </c>
      <c r="B42">
        <v>20</v>
      </c>
    </row>
    <row r="43" spans="1:2" x14ac:dyDescent="0.3">
      <c r="A43">
        <v>2061</v>
      </c>
      <c r="B43">
        <v>20</v>
      </c>
    </row>
    <row r="44" spans="1:2" x14ac:dyDescent="0.3">
      <c r="A44">
        <v>2062</v>
      </c>
      <c r="B44">
        <v>20</v>
      </c>
    </row>
    <row r="45" spans="1:2" x14ac:dyDescent="0.3">
      <c r="A45">
        <v>2063</v>
      </c>
      <c r="B45">
        <v>20</v>
      </c>
    </row>
    <row r="46" spans="1:2" x14ac:dyDescent="0.3">
      <c r="A46">
        <v>2064</v>
      </c>
      <c r="B46">
        <v>20</v>
      </c>
    </row>
    <row r="47" spans="1:2" x14ac:dyDescent="0.3">
      <c r="A47">
        <v>2065</v>
      </c>
      <c r="B47">
        <v>20</v>
      </c>
    </row>
    <row r="48" spans="1:2" x14ac:dyDescent="0.3">
      <c r="A48">
        <v>2066</v>
      </c>
      <c r="B48">
        <v>20</v>
      </c>
    </row>
    <row r="49" spans="1:2" x14ac:dyDescent="0.3">
      <c r="A49">
        <v>2067</v>
      </c>
      <c r="B49">
        <v>20</v>
      </c>
    </row>
    <row r="50" spans="1:2" x14ac:dyDescent="0.3">
      <c r="A50">
        <v>2068</v>
      </c>
      <c r="B50">
        <v>20</v>
      </c>
    </row>
    <row r="51" spans="1:2" x14ac:dyDescent="0.3">
      <c r="A51">
        <v>2069</v>
      </c>
      <c r="B51">
        <v>20</v>
      </c>
    </row>
    <row r="52" spans="1:2" x14ac:dyDescent="0.3">
      <c r="A52">
        <v>2070</v>
      </c>
      <c r="B52">
        <v>20</v>
      </c>
    </row>
    <row r="53" spans="1:2" x14ac:dyDescent="0.3">
      <c r="A53">
        <v>2071</v>
      </c>
      <c r="B53">
        <v>20</v>
      </c>
    </row>
    <row r="54" spans="1:2" x14ac:dyDescent="0.3">
      <c r="A54">
        <v>2072</v>
      </c>
      <c r="B54">
        <v>20</v>
      </c>
    </row>
    <row r="55" spans="1:2" x14ac:dyDescent="0.3">
      <c r="A55">
        <v>2073</v>
      </c>
      <c r="B55">
        <v>20</v>
      </c>
    </row>
    <row r="56" spans="1:2" x14ac:dyDescent="0.3">
      <c r="A56">
        <v>2074</v>
      </c>
      <c r="B56">
        <v>20</v>
      </c>
    </row>
    <row r="57" spans="1:2" x14ac:dyDescent="0.3">
      <c r="A57">
        <v>2075</v>
      </c>
      <c r="B57">
        <v>20</v>
      </c>
    </row>
    <row r="58" spans="1:2" x14ac:dyDescent="0.3">
      <c r="A58">
        <v>2076</v>
      </c>
      <c r="B58">
        <v>20</v>
      </c>
    </row>
    <row r="59" spans="1:2" x14ac:dyDescent="0.3">
      <c r="A59">
        <v>2077</v>
      </c>
      <c r="B59">
        <v>20</v>
      </c>
    </row>
    <row r="60" spans="1:2" x14ac:dyDescent="0.3">
      <c r="A60">
        <v>2078</v>
      </c>
      <c r="B60">
        <v>20</v>
      </c>
    </row>
    <row r="61" spans="1:2" x14ac:dyDescent="0.3">
      <c r="A61">
        <v>2079</v>
      </c>
      <c r="B61">
        <v>20</v>
      </c>
    </row>
    <row r="62" spans="1:2" x14ac:dyDescent="0.3">
      <c r="A62">
        <v>2080</v>
      </c>
      <c r="B62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2"/>
  <sheetViews>
    <sheetView topLeftCell="A38" workbookViewId="0">
      <selection activeCell="D56" sqref="D56"/>
    </sheetView>
  </sheetViews>
  <sheetFormatPr defaultRowHeight="14.4" x14ac:dyDescent="0.3"/>
  <sheetData>
    <row r="1" spans="1:2" x14ac:dyDescent="0.3">
      <c r="A1" t="s">
        <v>16</v>
      </c>
      <c r="B1" t="s">
        <v>101</v>
      </c>
    </row>
    <row r="2" spans="1:2" x14ac:dyDescent="0.3">
      <c r="A2">
        <v>2020</v>
      </c>
      <c r="B2">
        <v>20</v>
      </c>
    </row>
    <row r="3" spans="1:2" x14ac:dyDescent="0.3">
      <c r="A3">
        <v>2021</v>
      </c>
      <c r="B3">
        <v>20</v>
      </c>
    </row>
    <row r="4" spans="1:2" x14ac:dyDescent="0.3">
      <c r="A4">
        <v>2022</v>
      </c>
      <c r="B4">
        <v>20</v>
      </c>
    </row>
    <row r="5" spans="1:2" x14ac:dyDescent="0.3">
      <c r="A5">
        <v>2023</v>
      </c>
      <c r="B5">
        <v>20</v>
      </c>
    </row>
    <row r="6" spans="1:2" x14ac:dyDescent="0.3">
      <c r="A6">
        <v>2024</v>
      </c>
      <c r="B6">
        <v>20</v>
      </c>
    </row>
    <row r="7" spans="1:2" x14ac:dyDescent="0.3">
      <c r="A7">
        <v>2025</v>
      </c>
      <c r="B7">
        <v>20</v>
      </c>
    </row>
    <row r="8" spans="1:2" x14ac:dyDescent="0.3">
      <c r="A8">
        <v>2026</v>
      </c>
      <c r="B8">
        <v>20</v>
      </c>
    </row>
    <row r="9" spans="1:2" x14ac:dyDescent="0.3">
      <c r="A9">
        <v>2027</v>
      </c>
      <c r="B9">
        <v>20</v>
      </c>
    </row>
    <row r="10" spans="1:2" x14ac:dyDescent="0.3">
      <c r="A10">
        <v>2028</v>
      </c>
      <c r="B10">
        <v>20</v>
      </c>
    </row>
    <row r="11" spans="1:2" x14ac:dyDescent="0.3">
      <c r="A11">
        <v>2029</v>
      </c>
      <c r="B11">
        <v>20</v>
      </c>
    </row>
    <row r="12" spans="1:2" x14ac:dyDescent="0.3">
      <c r="A12">
        <v>2030</v>
      </c>
      <c r="B12">
        <v>20</v>
      </c>
    </row>
    <row r="13" spans="1:2" x14ac:dyDescent="0.3">
      <c r="A13">
        <v>2031</v>
      </c>
      <c r="B13">
        <v>20</v>
      </c>
    </row>
    <row r="14" spans="1:2" x14ac:dyDescent="0.3">
      <c r="A14">
        <v>2032</v>
      </c>
      <c r="B14">
        <v>20</v>
      </c>
    </row>
    <row r="15" spans="1:2" x14ac:dyDescent="0.3">
      <c r="A15">
        <v>2033</v>
      </c>
      <c r="B15">
        <v>20</v>
      </c>
    </row>
    <row r="16" spans="1:2" x14ac:dyDescent="0.3">
      <c r="A16">
        <v>2034</v>
      </c>
      <c r="B16">
        <v>20</v>
      </c>
    </row>
    <row r="17" spans="1:2" x14ac:dyDescent="0.3">
      <c r="A17">
        <v>2035</v>
      </c>
      <c r="B17">
        <v>20</v>
      </c>
    </row>
    <row r="18" spans="1:2" x14ac:dyDescent="0.3">
      <c r="A18">
        <v>2036</v>
      </c>
      <c r="B18">
        <v>20</v>
      </c>
    </row>
    <row r="19" spans="1:2" x14ac:dyDescent="0.3">
      <c r="A19">
        <v>2037</v>
      </c>
      <c r="B19">
        <v>20</v>
      </c>
    </row>
    <row r="20" spans="1:2" x14ac:dyDescent="0.3">
      <c r="A20">
        <v>2038</v>
      </c>
      <c r="B20">
        <v>20</v>
      </c>
    </row>
    <row r="21" spans="1:2" x14ac:dyDescent="0.3">
      <c r="A21">
        <v>2039</v>
      </c>
      <c r="B21">
        <v>20</v>
      </c>
    </row>
    <row r="22" spans="1:2" x14ac:dyDescent="0.3">
      <c r="A22">
        <v>2040</v>
      </c>
      <c r="B22">
        <v>20</v>
      </c>
    </row>
    <row r="23" spans="1:2" x14ac:dyDescent="0.3">
      <c r="A23">
        <v>2041</v>
      </c>
      <c r="B23">
        <v>20</v>
      </c>
    </row>
    <row r="24" spans="1:2" x14ac:dyDescent="0.3">
      <c r="A24">
        <v>2042</v>
      </c>
      <c r="B24">
        <v>20</v>
      </c>
    </row>
    <row r="25" spans="1:2" x14ac:dyDescent="0.3">
      <c r="A25">
        <v>2043</v>
      </c>
      <c r="B25">
        <v>20</v>
      </c>
    </row>
    <row r="26" spans="1:2" x14ac:dyDescent="0.3">
      <c r="A26">
        <v>2044</v>
      </c>
      <c r="B26">
        <v>20</v>
      </c>
    </row>
    <row r="27" spans="1:2" x14ac:dyDescent="0.3">
      <c r="A27">
        <v>2045</v>
      </c>
      <c r="B27">
        <v>20</v>
      </c>
    </row>
    <row r="28" spans="1:2" x14ac:dyDescent="0.3">
      <c r="A28">
        <v>2046</v>
      </c>
      <c r="B28">
        <v>20</v>
      </c>
    </row>
    <row r="29" spans="1:2" x14ac:dyDescent="0.3">
      <c r="A29">
        <v>2047</v>
      </c>
      <c r="B29">
        <v>20</v>
      </c>
    </row>
    <row r="30" spans="1:2" x14ac:dyDescent="0.3">
      <c r="A30">
        <v>2048</v>
      </c>
      <c r="B30">
        <v>20</v>
      </c>
    </row>
    <row r="31" spans="1:2" x14ac:dyDescent="0.3">
      <c r="A31">
        <v>2049</v>
      </c>
      <c r="B31">
        <v>20</v>
      </c>
    </row>
    <row r="32" spans="1:2" x14ac:dyDescent="0.3">
      <c r="A32">
        <v>2050</v>
      </c>
      <c r="B32">
        <v>20</v>
      </c>
    </row>
    <row r="33" spans="1:2" x14ac:dyDescent="0.3">
      <c r="A33">
        <v>2051</v>
      </c>
      <c r="B33">
        <v>20</v>
      </c>
    </row>
    <row r="34" spans="1:2" x14ac:dyDescent="0.3">
      <c r="A34">
        <v>2052</v>
      </c>
      <c r="B34">
        <v>20</v>
      </c>
    </row>
    <row r="35" spans="1:2" x14ac:dyDescent="0.3">
      <c r="A35">
        <v>2053</v>
      </c>
      <c r="B35">
        <v>20</v>
      </c>
    </row>
    <row r="36" spans="1:2" x14ac:dyDescent="0.3">
      <c r="A36">
        <v>2054</v>
      </c>
      <c r="B36">
        <v>20</v>
      </c>
    </row>
    <row r="37" spans="1:2" x14ac:dyDescent="0.3">
      <c r="A37">
        <v>2055</v>
      </c>
      <c r="B37">
        <v>20</v>
      </c>
    </row>
    <row r="38" spans="1:2" x14ac:dyDescent="0.3">
      <c r="A38">
        <v>2056</v>
      </c>
      <c r="B38">
        <v>20</v>
      </c>
    </row>
    <row r="39" spans="1:2" x14ac:dyDescent="0.3">
      <c r="A39">
        <v>2057</v>
      </c>
      <c r="B39">
        <v>20</v>
      </c>
    </row>
    <row r="40" spans="1:2" x14ac:dyDescent="0.3">
      <c r="A40">
        <v>2058</v>
      </c>
      <c r="B40">
        <v>20</v>
      </c>
    </row>
    <row r="41" spans="1:2" x14ac:dyDescent="0.3">
      <c r="A41">
        <v>2059</v>
      </c>
      <c r="B41">
        <v>20</v>
      </c>
    </row>
    <row r="42" spans="1:2" x14ac:dyDescent="0.3">
      <c r="A42">
        <v>2060</v>
      </c>
      <c r="B42">
        <v>20</v>
      </c>
    </row>
    <row r="43" spans="1:2" x14ac:dyDescent="0.3">
      <c r="A43">
        <v>2061</v>
      </c>
      <c r="B43">
        <v>20</v>
      </c>
    </row>
    <row r="44" spans="1:2" x14ac:dyDescent="0.3">
      <c r="A44">
        <v>2062</v>
      </c>
      <c r="B44">
        <v>20</v>
      </c>
    </row>
    <row r="45" spans="1:2" x14ac:dyDescent="0.3">
      <c r="A45">
        <v>2063</v>
      </c>
      <c r="B45">
        <v>20</v>
      </c>
    </row>
    <row r="46" spans="1:2" x14ac:dyDescent="0.3">
      <c r="A46">
        <v>2064</v>
      </c>
      <c r="B46">
        <v>20</v>
      </c>
    </row>
    <row r="47" spans="1:2" x14ac:dyDescent="0.3">
      <c r="A47">
        <v>2065</v>
      </c>
      <c r="B47">
        <v>20</v>
      </c>
    </row>
    <row r="48" spans="1:2" x14ac:dyDescent="0.3">
      <c r="A48">
        <v>2066</v>
      </c>
      <c r="B48">
        <v>20</v>
      </c>
    </row>
    <row r="49" spans="1:2" x14ac:dyDescent="0.3">
      <c r="A49">
        <v>2067</v>
      </c>
      <c r="B49">
        <v>20</v>
      </c>
    </row>
    <row r="50" spans="1:2" x14ac:dyDescent="0.3">
      <c r="A50">
        <v>2068</v>
      </c>
      <c r="B50">
        <v>20</v>
      </c>
    </row>
    <row r="51" spans="1:2" x14ac:dyDescent="0.3">
      <c r="A51">
        <v>2069</v>
      </c>
      <c r="B51">
        <v>20</v>
      </c>
    </row>
    <row r="52" spans="1:2" x14ac:dyDescent="0.3">
      <c r="A52">
        <v>2070</v>
      </c>
      <c r="B52">
        <v>20</v>
      </c>
    </row>
    <row r="53" spans="1:2" x14ac:dyDescent="0.3">
      <c r="A53">
        <v>2071</v>
      </c>
      <c r="B53">
        <v>20</v>
      </c>
    </row>
    <row r="54" spans="1:2" x14ac:dyDescent="0.3">
      <c r="A54">
        <v>2072</v>
      </c>
      <c r="B54">
        <v>20</v>
      </c>
    </row>
    <row r="55" spans="1:2" x14ac:dyDescent="0.3">
      <c r="A55">
        <v>2073</v>
      </c>
      <c r="B55">
        <v>20</v>
      </c>
    </row>
    <row r="56" spans="1:2" x14ac:dyDescent="0.3">
      <c r="A56">
        <v>2074</v>
      </c>
      <c r="B56">
        <v>20</v>
      </c>
    </row>
    <row r="57" spans="1:2" x14ac:dyDescent="0.3">
      <c r="A57">
        <v>2075</v>
      </c>
      <c r="B57">
        <v>20</v>
      </c>
    </row>
    <row r="58" spans="1:2" x14ac:dyDescent="0.3">
      <c r="A58">
        <v>2076</v>
      </c>
      <c r="B58">
        <v>20</v>
      </c>
    </row>
    <row r="59" spans="1:2" x14ac:dyDescent="0.3">
      <c r="A59">
        <v>2077</v>
      </c>
      <c r="B59">
        <v>20</v>
      </c>
    </row>
    <row r="60" spans="1:2" x14ac:dyDescent="0.3">
      <c r="A60">
        <v>2078</v>
      </c>
      <c r="B60">
        <v>20</v>
      </c>
    </row>
    <row r="61" spans="1:2" x14ac:dyDescent="0.3">
      <c r="A61">
        <v>2079</v>
      </c>
      <c r="B61">
        <v>20</v>
      </c>
    </row>
    <row r="62" spans="1:2" x14ac:dyDescent="0.3">
      <c r="A62">
        <v>2080</v>
      </c>
      <c r="B62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2"/>
  <sheetViews>
    <sheetView workbookViewId="0">
      <selection activeCell="I33" sqref="I33"/>
    </sheetView>
  </sheetViews>
  <sheetFormatPr defaultRowHeight="14.4" x14ac:dyDescent="0.3"/>
  <cols>
    <col min="5" max="5" width="12.44140625" customWidth="1"/>
    <col min="6" max="6" width="20.44140625" customWidth="1"/>
    <col min="7" max="7" width="19" customWidth="1"/>
    <col min="8" max="8" width="20.109375" bestFit="1" customWidth="1"/>
    <col min="9" max="10" width="14" customWidth="1"/>
  </cols>
  <sheetData>
    <row r="1" spans="1:10" x14ac:dyDescent="0.3">
      <c r="A1" t="s">
        <v>44</v>
      </c>
      <c r="B1" s="11" t="s">
        <v>27</v>
      </c>
      <c r="C1" s="11" t="s">
        <v>28</v>
      </c>
      <c r="D1" s="12" t="s">
        <v>29</v>
      </c>
      <c r="E1" s="12" t="s">
        <v>30</v>
      </c>
      <c r="F1" s="13" t="s">
        <v>31</v>
      </c>
      <c r="G1" s="13" t="s">
        <v>32</v>
      </c>
      <c r="H1" s="13" t="s">
        <v>33</v>
      </c>
      <c r="I1" s="13" t="s">
        <v>34</v>
      </c>
      <c r="J1" s="14" t="s">
        <v>35</v>
      </c>
    </row>
    <row r="2" spans="1:10" x14ac:dyDescent="0.3">
      <c r="A2">
        <v>2019</v>
      </c>
      <c r="B2" s="15">
        <v>6.25E-2</v>
      </c>
      <c r="C2" s="15">
        <v>6.25E-2</v>
      </c>
      <c r="D2" s="15">
        <v>6.25E-2</v>
      </c>
      <c r="E2" s="15">
        <v>6.25E-2</v>
      </c>
      <c r="F2" s="15">
        <v>6.25E-2</v>
      </c>
      <c r="G2" s="15">
        <v>6.25E-2</v>
      </c>
      <c r="H2" s="15">
        <v>6.25E-2</v>
      </c>
      <c r="I2" s="15">
        <v>6.25E-2</v>
      </c>
      <c r="J2" s="15">
        <v>6.25E-2</v>
      </c>
    </row>
    <row r="3" spans="1:10" x14ac:dyDescent="0.3">
      <c r="A3">
        <v>2020</v>
      </c>
      <c r="B3" s="15">
        <v>-0.06</v>
      </c>
      <c r="C3" s="15">
        <v>-0.06</v>
      </c>
      <c r="D3" s="15">
        <v>-0.06</v>
      </c>
      <c r="E3" s="15">
        <v>-0.06</v>
      </c>
      <c r="F3" s="15">
        <v>-0.06</v>
      </c>
      <c r="G3" s="15">
        <v>-0.06</v>
      </c>
      <c r="H3" s="15">
        <v>-0.06</v>
      </c>
      <c r="I3" s="15">
        <v>-0.06</v>
      </c>
      <c r="J3" s="15">
        <v>-0.06</v>
      </c>
    </row>
    <row r="4" spans="1:10" x14ac:dyDescent="0.3">
      <c r="A4">
        <v>2021</v>
      </c>
      <c r="B4" s="15">
        <v>7.0000000000000007E-2</v>
      </c>
      <c r="C4" s="15">
        <v>7.0000000000000007E-2</v>
      </c>
      <c r="D4" s="15">
        <v>0.06</v>
      </c>
      <c r="E4" s="15">
        <v>5.2499999999999998E-2</v>
      </c>
      <c r="F4" s="16">
        <v>-0.24</v>
      </c>
      <c r="G4" s="16">
        <v>-0.24</v>
      </c>
      <c r="H4" s="17">
        <v>0.05</v>
      </c>
      <c r="I4" s="17">
        <v>9.0000000000000011E-2</v>
      </c>
      <c r="J4" s="17">
        <v>0.06</v>
      </c>
    </row>
    <row r="5" spans="1:10" x14ac:dyDescent="0.3">
      <c r="A5">
        <v>2022</v>
      </c>
      <c r="B5" s="15">
        <v>7.0000000000000007E-2</v>
      </c>
      <c r="C5" s="15">
        <v>7.0000000000000007E-2</v>
      </c>
      <c r="D5" s="15">
        <v>0.06</v>
      </c>
      <c r="E5" s="15">
        <v>5.7500000000000002E-2</v>
      </c>
      <c r="F5" s="18">
        <v>0.11</v>
      </c>
      <c r="G5" s="18">
        <v>0.11</v>
      </c>
      <c r="H5" s="17">
        <v>0.05</v>
      </c>
      <c r="I5" s="17">
        <v>9.0000000000000011E-2</v>
      </c>
      <c r="J5" s="17">
        <v>0.06</v>
      </c>
    </row>
    <row r="6" spans="1:10" x14ac:dyDescent="0.3">
      <c r="A6">
        <v>2023</v>
      </c>
      <c r="B6" s="15">
        <v>7.0000000000000007E-2</v>
      </c>
      <c r="C6" s="15">
        <v>7.0000000000000007E-2</v>
      </c>
      <c r="D6" s="15">
        <v>0.06</v>
      </c>
      <c r="E6" s="15">
        <v>6.25E-2</v>
      </c>
      <c r="F6" s="18">
        <v>0.11</v>
      </c>
      <c r="G6" s="18">
        <v>0.11</v>
      </c>
      <c r="H6" s="17">
        <v>0.05</v>
      </c>
      <c r="I6" s="17">
        <v>9.0000000000000011E-2</v>
      </c>
      <c r="J6" s="17">
        <v>0.06</v>
      </c>
    </row>
    <row r="7" spans="1:10" x14ac:dyDescent="0.3">
      <c r="A7">
        <v>2024</v>
      </c>
      <c r="B7">
        <v>4.0000000000000001E-3</v>
      </c>
      <c r="C7" s="15">
        <v>7.0000000000000007E-2</v>
      </c>
      <c r="D7" s="15">
        <v>0.06</v>
      </c>
      <c r="E7" s="15">
        <v>7.0000000000000007E-2</v>
      </c>
      <c r="F7" s="18">
        <v>0.11</v>
      </c>
      <c r="G7" s="18">
        <v>0.11</v>
      </c>
      <c r="H7" s="17">
        <v>0.05</v>
      </c>
      <c r="I7" s="17">
        <v>9.0000000000000011E-2</v>
      </c>
      <c r="J7" s="17">
        <v>0.06</v>
      </c>
    </row>
    <row r="8" spans="1:10" x14ac:dyDescent="0.3">
      <c r="A8">
        <v>2025</v>
      </c>
      <c r="B8">
        <v>0.19</v>
      </c>
      <c r="C8" s="15">
        <v>7.0000000000000007E-2</v>
      </c>
      <c r="D8" s="15">
        <v>0.06</v>
      </c>
      <c r="E8" s="15">
        <v>7.0000000000000007E-2</v>
      </c>
      <c r="F8" s="19">
        <v>0.06</v>
      </c>
      <c r="G8" s="19">
        <v>0.06</v>
      </c>
      <c r="H8" s="17">
        <v>0.05</v>
      </c>
      <c r="I8" s="17">
        <v>9.0000000000000011E-2</v>
      </c>
      <c r="J8" s="17">
        <v>0.06</v>
      </c>
    </row>
    <row r="9" spans="1:10" x14ac:dyDescent="0.3">
      <c r="A9">
        <v>2026</v>
      </c>
      <c r="B9">
        <v>0.16700000000000001</v>
      </c>
      <c r="C9" s="15">
        <v>7.0000000000000007E-2</v>
      </c>
      <c r="D9" s="15">
        <v>0.06</v>
      </c>
      <c r="E9" s="15">
        <v>7.0000000000000007E-2</v>
      </c>
      <c r="F9" s="19">
        <v>0.06</v>
      </c>
      <c r="G9" s="19">
        <v>0.06</v>
      </c>
      <c r="H9" s="17">
        <v>0.05</v>
      </c>
      <c r="I9" s="17">
        <v>9.0000000000000011E-2</v>
      </c>
      <c r="J9" s="17">
        <v>0.06</v>
      </c>
    </row>
    <row r="10" spans="1:10" x14ac:dyDescent="0.3">
      <c r="A10">
        <v>2027</v>
      </c>
      <c r="B10">
        <v>0.19309999999999999</v>
      </c>
      <c r="C10" s="15">
        <v>7.0000000000000007E-2</v>
      </c>
      <c r="D10" s="15">
        <v>0.06</v>
      </c>
      <c r="E10" s="15">
        <v>7.0000000000000007E-2</v>
      </c>
      <c r="F10" s="19">
        <v>0.06</v>
      </c>
      <c r="G10" s="19">
        <v>0.06</v>
      </c>
      <c r="H10" s="17">
        <v>0.05</v>
      </c>
      <c r="I10" s="17">
        <v>9.0000000000000011E-2</v>
      </c>
      <c r="J10" s="17">
        <v>0.06</v>
      </c>
    </row>
    <row r="11" spans="1:10" x14ac:dyDescent="0.3">
      <c r="A11">
        <v>2028</v>
      </c>
      <c r="B11">
        <v>0.19009999999999999</v>
      </c>
      <c r="C11" s="15">
        <v>7.0000000000000007E-2</v>
      </c>
      <c r="D11" s="15">
        <v>0.06</v>
      </c>
      <c r="E11" s="15">
        <v>7.0000000000000007E-2</v>
      </c>
      <c r="F11" s="19">
        <v>0.06</v>
      </c>
      <c r="G11" s="19">
        <v>0.06</v>
      </c>
      <c r="H11" s="17">
        <v>0.05</v>
      </c>
      <c r="I11" s="17">
        <v>9.0000000000000011E-2</v>
      </c>
      <c r="J11" s="17">
        <v>0.06</v>
      </c>
    </row>
    <row r="12" spans="1:10" x14ac:dyDescent="0.3">
      <c r="A12">
        <v>2029</v>
      </c>
      <c r="B12">
        <v>0.1482</v>
      </c>
      <c r="C12" s="15">
        <v>7.0000000000000007E-2</v>
      </c>
      <c r="D12" s="15">
        <v>0.06</v>
      </c>
      <c r="E12" s="15">
        <v>7.0000000000000007E-2</v>
      </c>
      <c r="F12" s="19">
        <v>0.06</v>
      </c>
      <c r="G12" s="19">
        <v>0.06</v>
      </c>
      <c r="H12" s="17">
        <v>0.05</v>
      </c>
      <c r="I12" s="17">
        <v>9.0000000000000011E-2</v>
      </c>
      <c r="J12" s="17">
        <v>0.06</v>
      </c>
    </row>
    <row r="13" spans="1:10" x14ac:dyDescent="0.3">
      <c r="A13">
        <v>2030</v>
      </c>
      <c r="B13">
        <v>0.114</v>
      </c>
      <c r="C13" s="15">
        <v>7.0000000000000007E-2</v>
      </c>
      <c r="D13" s="15">
        <v>0.06</v>
      </c>
      <c r="E13" s="15">
        <v>7.0000000000000007E-2</v>
      </c>
      <c r="F13" s="19">
        <v>0.06</v>
      </c>
      <c r="G13" s="19">
        <v>0.06</v>
      </c>
      <c r="H13" s="17">
        <v>0.05</v>
      </c>
      <c r="I13" s="17">
        <v>9.0000000000000011E-2</v>
      </c>
      <c r="J13" s="17">
        <v>0.06</v>
      </c>
    </row>
    <row r="14" spans="1:10" x14ac:dyDescent="0.3">
      <c r="A14">
        <v>2031</v>
      </c>
      <c r="B14">
        <v>-0.111</v>
      </c>
      <c r="C14" s="15">
        <v>7.0000000000000007E-2</v>
      </c>
      <c r="D14" s="15">
        <v>0.06</v>
      </c>
      <c r="E14" s="15">
        <v>7.0000000000000007E-2</v>
      </c>
      <c r="F14" s="19">
        <v>0.06</v>
      </c>
      <c r="G14" s="19">
        <v>0.06</v>
      </c>
      <c r="H14" s="20">
        <v>8.0142406836996249E-2</v>
      </c>
      <c r="I14" s="20">
        <v>6.0138038441437391E-2</v>
      </c>
      <c r="J14" s="17">
        <v>0.06</v>
      </c>
    </row>
    <row r="15" spans="1:10" x14ac:dyDescent="0.3">
      <c r="A15">
        <v>2032</v>
      </c>
      <c r="B15">
        <v>-8.7999999999999995E-2</v>
      </c>
      <c r="C15" s="15">
        <v>7.0000000000000007E-2</v>
      </c>
      <c r="D15" s="15">
        <v>0.06</v>
      </c>
      <c r="E15" s="15">
        <v>7.0000000000000007E-2</v>
      </c>
      <c r="F15" s="19">
        <v>0.06</v>
      </c>
      <c r="G15" s="19">
        <v>0.06</v>
      </c>
      <c r="H15" s="20">
        <v>8.0142406836996249E-2</v>
      </c>
      <c r="I15" s="20">
        <v>6.0138038441437391E-2</v>
      </c>
      <c r="J15" s="17">
        <v>0.06</v>
      </c>
    </row>
    <row r="16" spans="1:10" x14ac:dyDescent="0.3">
      <c r="A16">
        <v>2033</v>
      </c>
      <c r="B16">
        <v>2.7E-2</v>
      </c>
      <c r="C16" s="15">
        <v>7.0000000000000007E-2</v>
      </c>
      <c r="D16" s="15">
        <v>0.06</v>
      </c>
      <c r="E16" s="15">
        <v>7.0000000000000007E-2</v>
      </c>
      <c r="F16" s="19">
        <v>0.06</v>
      </c>
      <c r="G16" s="19">
        <v>0.06</v>
      </c>
      <c r="H16" s="20">
        <v>8.0142406836996249E-2</v>
      </c>
      <c r="I16" s="20">
        <v>6.0138038441437391E-2</v>
      </c>
      <c r="J16" s="17">
        <v>0.06</v>
      </c>
    </row>
    <row r="17" spans="1:10" x14ac:dyDescent="0.3">
      <c r="A17">
        <v>2034</v>
      </c>
      <c r="B17">
        <v>0.153</v>
      </c>
      <c r="C17" s="15">
        <v>7.0000000000000007E-2</v>
      </c>
      <c r="D17" s="15">
        <v>0.06</v>
      </c>
      <c r="E17" s="15">
        <v>7.0000000000000007E-2</v>
      </c>
      <c r="F17" s="19">
        <v>0.06</v>
      </c>
      <c r="G17" s="19">
        <v>0.06</v>
      </c>
      <c r="H17" s="20">
        <v>8.0142406836996249E-2</v>
      </c>
      <c r="I17" s="20">
        <v>6.0138038441437391E-2</v>
      </c>
      <c r="J17" s="17">
        <v>0.06</v>
      </c>
    </row>
    <row r="18" spans="1:10" x14ac:dyDescent="0.3">
      <c r="A18">
        <v>2035</v>
      </c>
      <c r="B18">
        <v>9.6000000000000002E-2</v>
      </c>
      <c r="C18" s="15">
        <v>7.0000000000000007E-2</v>
      </c>
      <c r="D18" s="15">
        <v>0.06</v>
      </c>
      <c r="E18" s="15">
        <v>7.0000000000000007E-2</v>
      </c>
      <c r="F18" s="19">
        <v>0.06</v>
      </c>
      <c r="G18" s="19">
        <v>0.06</v>
      </c>
      <c r="H18" s="20">
        <v>8.0142406836996249E-2</v>
      </c>
      <c r="I18" s="20">
        <v>6.0138038441437391E-2</v>
      </c>
      <c r="J18" s="17">
        <v>0.06</v>
      </c>
    </row>
    <row r="19" spans="1:10" x14ac:dyDescent="0.3">
      <c r="A19">
        <v>2036</v>
      </c>
      <c r="B19" s="21">
        <v>0.12</v>
      </c>
      <c r="C19" s="15">
        <v>7.0000000000000007E-2</v>
      </c>
      <c r="D19" s="15">
        <v>0.06</v>
      </c>
      <c r="E19" s="15">
        <v>7.0000000000000007E-2</v>
      </c>
      <c r="F19" s="19">
        <v>0.06</v>
      </c>
      <c r="G19" s="18">
        <v>-0.24</v>
      </c>
      <c r="H19" s="20">
        <v>8.0142406836996249E-2</v>
      </c>
      <c r="I19" s="20">
        <v>6.0138038441437391E-2</v>
      </c>
      <c r="J19" s="17">
        <v>0.06</v>
      </c>
    </row>
    <row r="20" spans="1:10" x14ac:dyDescent="0.3">
      <c r="A20">
        <v>2037</v>
      </c>
      <c r="B20" s="21">
        <v>0.16700000000000001</v>
      </c>
      <c r="C20" s="15">
        <v>7.0000000000000007E-2</v>
      </c>
      <c r="D20" s="15">
        <v>0.06</v>
      </c>
      <c r="E20" s="15">
        <v>7.0000000000000007E-2</v>
      </c>
      <c r="F20" s="19">
        <v>0.06</v>
      </c>
      <c r="G20" s="18">
        <v>0.11</v>
      </c>
      <c r="H20" s="20">
        <v>8.0142406836996249E-2</v>
      </c>
      <c r="I20" s="20">
        <v>6.0138038441437391E-2</v>
      </c>
      <c r="J20" s="17">
        <v>0.06</v>
      </c>
    </row>
    <row r="21" spans="1:10" x14ac:dyDescent="0.3">
      <c r="A21">
        <v>2038</v>
      </c>
      <c r="B21" s="21">
        <v>-0.06</v>
      </c>
      <c r="C21" s="15">
        <v>7.0000000000000007E-2</v>
      </c>
      <c r="D21" s="15">
        <v>0.06</v>
      </c>
      <c r="E21" s="15">
        <v>7.0000000000000007E-2</v>
      </c>
      <c r="F21" s="19">
        <v>0.06</v>
      </c>
      <c r="G21" s="18">
        <v>0.11</v>
      </c>
      <c r="H21" s="20">
        <v>8.0142406836996249E-2</v>
      </c>
      <c r="I21" s="20">
        <v>6.0138038441437391E-2</v>
      </c>
      <c r="J21" s="17">
        <v>0.06</v>
      </c>
    </row>
    <row r="22" spans="1:10" x14ac:dyDescent="0.3">
      <c r="A22">
        <v>2039</v>
      </c>
      <c r="B22" s="21">
        <v>-0.17699999999999999</v>
      </c>
      <c r="C22" s="22">
        <v>9.2999999999999999E-2</v>
      </c>
      <c r="D22" s="15">
        <v>0.06</v>
      </c>
      <c r="E22" s="15">
        <v>7.0000000000000007E-2</v>
      </c>
      <c r="F22" s="19">
        <v>0.06</v>
      </c>
      <c r="G22" s="18">
        <v>0.11</v>
      </c>
      <c r="H22" s="20">
        <v>8.0142406836996249E-2</v>
      </c>
      <c r="I22" s="20">
        <v>6.0138038441437391E-2</v>
      </c>
      <c r="J22" s="17">
        <v>0.06</v>
      </c>
    </row>
    <row r="23" spans="1:10" x14ac:dyDescent="0.3">
      <c r="A23">
        <v>2040</v>
      </c>
      <c r="B23" s="21">
        <v>0.17699999999999999</v>
      </c>
      <c r="C23" s="22">
        <v>2.1999999999999999E-2</v>
      </c>
      <c r="D23" s="15">
        <v>0.06</v>
      </c>
      <c r="E23" s="15">
        <v>7.0000000000000007E-2</v>
      </c>
      <c r="F23" s="19">
        <v>0.06</v>
      </c>
      <c r="G23" s="19">
        <v>0.06</v>
      </c>
      <c r="H23" s="20">
        <v>8.0142406836996249E-2</v>
      </c>
      <c r="I23" s="20">
        <v>6.0138038441437391E-2</v>
      </c>
      <c r="J23" s="17">
        <v>0.06</v>
      </c>
    </row>
    <row r="24" spans="1:10" x14ac:dyDescent="0.3">
      <c r="A24">
        <v>2041</v>
      </c>
      <c r="B24" s="23">
        <v>0.19</v>
      </c>
      <c r="C24" s="22">
        <v>0.02</v>
      </c>
      <c r="D24" s="15">
        <v>0.06</v>
      </c>
      <c r="E24" s="15">
        <v>7.0000000000000007E-2</v>
      </c>
      <c r="F24" s="19">
        <v>0.06</v>
      </c>
      <c r="G24" s="19">
        <v>0.06</v>
      </c>
      <c r="H24" s="20">
        <v>8.0142406836996249E-2</v>
      </c>
      <c r="I24" s="20">
        <v>6.0138038441437391E-2</v>
      </c>
      <c r="J24" s="17">
        <v>0.06</v>
      </c>
    </row>
    <row r="25" spans="1:10" x14ac:dyDescent="0.3">
      <c r="A25">
        <v>2042</v>
      </c>
      <c r="B25" s="23">
        <v>1.6E-2</v>
      </c>
      <c r="C25" s="22">
        <v>4.2000000000000003E-2</v>
      </c>
      <c r="D25" s="15">
        <v>0.06</v>
      </c>
      <c r="E25" s="15">
        <v>7.0000000000000007E-2</v>
      </c>
      <c r="F25" s="19">
        <v>0.06</v>
      </c>
      <c r="G25" s="19">
        <v>0.06</v>
      </c>
      <c r="H25" s="20">
        <v>8.0142406836996249E-2</v>
      </c>
      <c r="I25" s="20">
        <v>6.0138038441437391E-2</v>
      </c>
      <c r="J25" s="17">
        <v>0.06</v>
      </c>
    </row>
    <row r="26" spans="1:10" x14ac:dyDescent="0.3">
      <c r="A26">
        <v>2043</v>
      </c>
      <c r="B26" s="23">
        <v>0.108</v>
      </c>
      <c r="C26" s="22">
        <v>2.1999999999999999E-2</v>
      </c>
      <c r="D26" s="15">
        <v>0.06</v>
      </c>
      <c r="E26" s="15">
        <v>7.0000000000000007E-2</v>
      </c>
      <c r="F26" s="19">
        <v>0.06</v>
      </c>
      <c r="G26" s="19">
        <v>0.06</v>
      </c>
      <c r="H26" s="20">
        <v>8.0142406836996249E-2</v>
      </c>
      <c r="I26" s="20">
        <v>6.0138038441437391E-2</v>
      </c>
      <c r="J26" s="17">
        <v>0.06</v>
      </c>
    </row>
    <row r="27" spans="1:10" x14ac:dyDescent="0.3">
      <c r="A27">
        <v>2044</v>
      </c>
      <c r="B27" s="23">
        <v>0.14199999999999999</v>
      </c>
      <c r="C27" s="15">
        <v>7.0000000000000007E-2</v>
      </c>
      <c r="D27" s="15">
        <v>0.06</v>
      </c>
      <c r="E27" s="15">
        <v>7.0000000000000007E-2</v>
      </c>
      <c r="F27" s="19">
        <v>0.06</v>
      </c>
      <c r="G27" s="19">
        <v>0.06</v>
      </c>
      <c r="H27" s="20">
        <v>8.0142406836996249E-2</v>
      </c>
      <c r="I27" s="20">
        <v>6.0138038441437391E-2</v>
      </c>
      <c r="J27" s="17">
        <v>0.06</v>
      </c>
    </row>
    <row r="28" spans="1:10" x14ac:dyDescent="0.3">
      <c r="A28">
        <v>2045</v>
      </c>
      <c r="B28" s="23">
        <v>3.6999999999999998E-2</v>
      </c>
      <c r="C28" s="15">
        <v>7.0000000000000007E-2</v>
      </c>
      <c r="D28" s="15">
        <v>0.06</v>
      </c>
      <c r="E28" s="15">
        <v>7.0000000000000007E-2</v>
      </c>
      <c r="F28" s="19">
        <v>0.06</v>
      </c>
      <c r="G28" s="19">
        <v>0.06</v>
      </c>
      <c r="H28" s="20">
        <v>8.0142406836996249E-2</v>
      </c>
      <c r="I28" s="20">
        <v>6.0138038441437391E-2</v>
      </c>
      <c r="J28" s="17">
        <v>0.06</v>
      </c>
    </row>
    <row r="29" spans="1:10" x14ac:dyDescent="0.3">
      <c r="A29">
        <v>2046</v>
      </c>
      <c r="B29" s="23">
        <v>3.1E-2</v>
      </c>
      <c r="C29" s="15">
        <v>7.0000000000000007E-2</v>
      </c>
      <c r="D29" s="15">
        <v>0.06</v>
      </c>
      <c r="E29" s="15">
        <v>7.0000000000000007E-2</v>
      </c>
      <c r="F29" s="19">
        <v>0.06</v>
      </c>
      <c r="G29" s="19">
        <v>0.06</v>
      </c>
      <c r="H29" s="20">
        <v>8.0142406836996249E-2</v>
      </c>
      <c r="I29" s="20">
        <v>6.0138038441437391E-2</v>
      </c>
      <c r="J29" s="17">
        <v>0.06</v>
      </c>
    </row>
    <row r="30" spans="1:10" x14ac:dyDescent="0.3">
      <c r="A30">
        <v>2047</v>
      </c>
      <c r="B30" s="23">
        <v>0.11799999999999999</v>
      </c>
      <c r="C30" s="15">
        <v>7.0000000000000007E-2</v>
      </c>
      <c r="D30" s="15">
        <v>0.06</v>
      </c>
      <c r="E30" s="15">
        <v>7.0000000000000007E-2</v>
      </c>
      <c r="F30" s="19">
        <v>0.06</v>
      </c>
      <c r="G30" s="19">
        <v>0.06</v>
      </c>
      <c r="H30" s="20">
        <v>8.0142406836996249E-2</v>
      </c>
      <c r="I30" s="20">
        <v>6.0138038441437391E-2</v>
      </c>
      <c r="J30" s="17">
        <v>0.06</v>
      </c>
    </row>
    <row r="31" spans="1:10" x14ac:dyDescent="0.3">
      <c r="A31">
        <v>2048</v>
      </c>
      <c r="B31" s="23">
        <v>7.1999999999999995E-2</v>
      </c>
      <c r="C31" s="15">
        <v>7.0000000000000007E-2</v>
      </c>
      <c r="D31" s="15">
        <v>0.06</v>
      </c>
      <c r="E31" s="15">
        <v>7.0000000000000007E-2</v>
      </c>
      <c r="F31" s="19">
        <v>0.06</v>
      </c>
      <c r="G31" s="19">
        <v>0.06</v>
      </c>
      <c r="H31" s="20">
        <v>8.0142406836996249E-2</v>
      </c>
      <c r="I31" s="20">
        <v>6.0138038441437391E-2</v>
      </c>
      <c r="J31" s="17">
        <v>0.06</v>
      </c>
    </row>
    <row r="32" spans="1:10" x14ac:dyDescent="0.3">
      <c r="A32">
        <v>2049</v>
      </c>
      <c r="B32" s="23">
        <v>6.2799999999999995E-2</v>
      </c>
      <c r="C32" s="15">
        <v>7.0000000000000007E-2</v>
      </c>
      <c r="D32" s="15">
        <v>0.06</v>
      </c>
      <c r="E32" s="15">
        <v>7.0000000000000007E-2</v>
      </c>
      <c r="F32" s="19">
        <v>0.06</v>
      </c>
      <c r="G32" s="19">
        <v>0.06</v>
      </c>
      <c r="H32" s="20">
        <v>8.0142406836996249E-2</v>
      </c>
      <c r="I32" s="20">
        <v>6.0138038441437391E-2</v>
      </c>
      <c r="J32" s="17">
        <v>0.06</v>
      </c>
    </row>
    <row r="33" spans="1:10" x14ac:dyDescent="0.3">
      <c r="A33">
        <v>2050</v>
      </c>
      <c r="B33" s="23">
        <v>-9.7000000000000003E-3</v>
      </c>
      <c r="C33" s="15">
        <v>7.0000000000000007E-2</v>
      </c>
      <c r="D33" s="15">
        <v>0.06</v>
      </c>
      <c r="E33" s="15">
        <v>7.0000000000000007E-2</v>
      </c>
      <c r="F33" s="19">
        <v>0.06</v>
      </c>
      <c r="G33" s="19">
        <v>0.06</v>
      </c>
      <c r="H33" s="20">
        <v>8.0142406836996249E-2</v>
      </c>
      <c r="I33" s="20">
        <v>6.0138038441437391E-2</v>
      </c>
      <c r="J33" s="17">
        <v>0.06</v>
      </c>
    </row>
    <row r="34" spans="1:10" x14ac:dyDescent="0.3">
      <c r="A34">
        <v>2051</v>
      </c>
      <c r="B34" s="23">
        <v>-9.7000000000000003E-3</v>
      </c>
      <c r="C34" s="15">
        <v>7.0000000000000007E-2</v>
      </c>
      <c r="D34" s="15">
        <v>0.06</v>
      </c>
      <c r="E34" s="15">
        <v>7.0000000000000007E-2</v>
      </c>
      <c r="F34" s="19">
        <v>7.0000000000000007E-2</v>
      </c>
      <c r="G34" s="19">
        <v>7.0000000000000007E-2</v>
      </c>
      <c r="H34" s="20">
        <v>8.0142406836996249E-2</v>
      </c>
      <c r="I34" s="20">
        <v>6.0138038441437391E-2</v>
      </c>
      <c r="J34" s="17">
        <v>0.06</v>
      </c>
    </row>
    <row r="35" spans="1:10" x14ac:dyDescent="0.3">
      <c r="A35">
        <v>2052</v>
      </c>
      <c r="B35" s="23">
        <v>-9.7000000000000003E-3</v>
      </c>
      <c r="C35" s="15">
        <v>7.0000000000000007E-2</v>
      </c>
      <c r="D35" s="15">
        <v>0.06</v>
      </c>
      <c r="E35" s="15">
        <v>7.0000000000000007E-2</v>
      </c>
      <c r="F35" s="19">
        <v>7.0000000000000007E-2</v>
      </c>
      <c r="G35" s="19">
        <v>7.0000000000000007E-2</v>
      </c>
      <c r="H35" s="20">
        <v>8.0142406836996249E-2</v>
      </c>
      <c r="I35" s="20">
        <v>6.0138038441437391E-2</v>
      </c>
      <c r="J35" s="17">
        <v>0.06</v>
      </c>
    </row>
    <row r="36" spans="1:10" x14ac:dyDescent="0.3">
      <c r="A36">
        <v>2053</v>
      </c>
      <c r="B36" s="23">
        <v>-9.7000000000000003E-3</v>
      </c>
      <c r="C36" s="15">
        <v>7.0000000000000007E-2</v>
      </c>
      <c r="D36" s="15">
        <v>0.06</v>
      </c>
      <c r="E36" s="15">
        <v>7.0000000000000007E-2</v>
      </c>
      <c r="F36" s="19">
        <v>7.0000000000000007E-2</v>
      </c>
      <c r="G36" s="19">
        <v>7.0000000000000007E-2</v>
      </c>
      <c r="H36" s="20">
        <v>8.0142406836996194E-2</v>
      </c>
      <c r="I36" s="20">
        <v>6.0138038441437398E-2</v>
      </c>
      <c r="J36" s="17">
        <v>0.06</v>
      </c>
    </row>
    <row r="37" spans="1:10" x14ac:dyDescent="0.3">
      <c r="A37">
        <v>2054</v>
      </c>
      <c r="B37" s="23">
        <v>-9.7000000000000003E-3</v>
      </c>
      <c r="C37" s="15">
        <v>7.0000000000000007E-2</v>
      </c>
      <c r="D37" s="15">
        <v>0.06</v>
      </c>
      <c r="E37" s="15">
        <v>7.0000000000000007E-2</v>
      </c>
      <c r="F37" s="19">
        <v>7.0000000000000007E-2</v>
      </c>
      <c r="G37" s="19">
        <v>7.0000000000000007E-2</v>
      </c>
      <c r="H37" s="20">
        <v>8.0142406836996194E-2</v>
      </c>
      <c r="I37" s="20">
        <v>6.0138038441437398E-2</v>
      </c>
      <c r="J37" s="17">
        <v>0.06</v>
      </c>
    </row>
    <row r="38" spans="1:10" x14ac:dyDescent="0.3">
      <c r="A38">
        <v>2055</v>
      </c>
      <c r="B38" s="23">
        <v>-9.7000000000000003E-3</v>
      </c>
      <c r="C38" s="15">
        <v>7.0000000000000007E-2</v>
      </c>
      <c r="D38" s="15">
        <v>0.06</v>
      </c>
      <c r="E38" s="15">
        <v>7.0000000000000007E-2</v>
      </c>
      <c r="F38" s="19">
        <v>7.0000000000000007E-2</v>
      </c>
      <c r="G38" s="19">
        <v>7.0000000000000007E-2</v>
      </c>
      <c r="H38" s="20">
        <v>8.0142406836996194E-2</v>
      </c>
      <c r="I38" s="20">
        <v>6.0138038441437398E-2</v>
      </c>
      <c r="J38" s="17">
        <v>0.06</v>
      </c>
    </row>
    <row r="39" spans="1:10" x14ac:dyDescent="0.3">
      <c r="A39">
        <v>2056</v>
      </c>
      <c r="B39" s="23">
        <v>-9.7000000000000003E-3</v>
      </c>
      <c r="C39" s="15">
        <v>7.0000000000000007E-2</v>
      </c>
      <c r="D39" s="15">
        <v>0.06</v>
      </c>
      <c r="E39" s="15">
        <v>7.0000000000000007E-2</v>
      </c>
      <c r="F39" s="19">
        <v>7.0000000000000007E-2</v>
      </c>
      <c r="G39" s="19">
        <v>7.0000000000000007E-2</v>
      </c>
      <c r="H39" s="20">
        <v>8.0142406836996194E-2</v>
      </c>
      <c r="I39" s="20">
        <v>6.0138038441437398E-2</v>
      </c>
      <c r="J39" s="17">
        <v>0.06</v>
      </c>
    </row>
    <row r="40" spans="1:10" x14ac:dyDescent="0.3">
      <c r="A40">
        <v>2057</v>
      </c>
      <c r="B40" s="23">
        <v>-9.7000000000000003E-3</v>
      </c>
      <c r="C40" s="15">
        <v>7.0000000000000007E-2</v>
      </c>
      <c r="D40" s="15">
        <v>0.06</v>
      </c>
      <c r="E40" s="15">
        <v>7.0000000000000007E-2</v>
      </c>
      <c r="F40" s="19">
        <v>7.0000000000000007E-2</v>
      </c>
      <c r="G40" s="19">
        <v>7.0000000000000007E-2</v>
      </c>
      <c r="H40" s="20">
        <v>8.0142406836996194E-2</v>
      </c>
      <c r="I40" s="20">
        <v>6.0138038441437398E-2</v>
      </c>
      <c r="J40" s="17">
        <v>0.06</v>
      </c>
    </row>
    <row r="41" spans="1:10" x14ac:dyDescent="0.3">
      <c r="A41">
        <v>2058</v>
      </c>
      <c r="B41" s="23">
        <v>-9.7000000000000003E-3</v>
      </c>
      <c r="C41" s="15">
        <v>7.0000000000000007E-2</v>
      </c>
      <c r="D41" s="15">
        <v>0.06</v>
      </c>
      <c r="E41" s="15">
        <v>7.0000000000000007E-2</v>
      </c>
      <c r="F41" s="19">
        <v>7.0000000000000007E-2</v>
      </c>
      <c r="G41" s="19">
        <v>7.0000000000000007E-2</v>
      </c>
      <c r="H41" s="20">
        <v>8.0142406836996194E-2</v>
      </c>
      <c r="I41" s="20">
        <v>6.0138038441437398E-2</v>
      </c>
      <c r="J41" s="17">
        <v>0.06</v>
      </c>
    </row>
    <row r="42" spans="1:10" x14ac:dyDescent="0.3">
      <c r="A42">
        <v>2059</v>
      </c>
      <c r="B42" s="23">
        <v>-9.7000000000000003E-3</v>
      </c>
      <c r="C42" s="15">
        <v>7.0000000000000007E-2</v>
      </c>
      <c r="D42" s="15">
        <v>0.06</v>
      </c>
      <c r="E42" s="15">
        <v>7.0000000000000007E-2</v>
      </c>
      <c r="F42" s="19">
        <v>7.0000000000000007E-2</v>
      </c>
      <c r="G42" s="19">
        <v>7.0000000000000007E-2</v>
      </c>
      <c r="H42" s="20">
        <v>8.0142406836996194E-2</v>
      </c>
      <c r="I42" s="20">
        <v>6.0138038441437398E-2</v>
      </c>
      <c r="J42" s="17">
        <v>0.06</v>
      </c>
    </row>
    <row r="43" spans="1:10" x14ac:dyDescent="0.3">
      <c r="A43">
        <v>2060</v>
      </c>
      <c r="B43" s="23">
        <v>-9.7000000000000003E-3</v>
      </c>
      <c r="C43" s="15">
        <v>7.0000000000000007E-2</v>
      </c>
      <c r="D43" s="15">
        <v>0.06</v>
      </c>
      <c r="E43" s="15">
        <v>7.0000000000000007E-2</v>
      </c>
      <c r="F43" s="19">
        <v>7.0000000000000007E-2</v>
      </c>
      <c r="G43" s="19">
        <v>7.0000000000000007E-2</v>
      </c>
      <c r="H43" s="20">
        <v>8.0142406836996194E-2</v>
      </c>
      <c r="I43" s="20">
        <v>6.0138038441437398E-2</v>
      </c>
      <c r="J43" s="17">
        <v>0.06</v>
      </c>
    </row>
    <row r="44" spans="1:10" x14ac:dyDescent="0.3">
      <c r="A44">
        <v>2061</v>
      </c>
      <c r="B44" s="23">
        <v>-9.7000000000000003E-3</v>
      </c>
      <c r="C44" s="15">
        <v>7.0000000000000007E-2</v>
      </c>
      <c r="D44" s="15">
        <v>0.06</v>
      </c>
      <c r="E44" s="15">
        <v>7.0000000000000007E-2</v>
      </c>
      <c r="F44" s="19">
        <v>7.0000000000000007E-2</v>
      </c>
      <c r="G44" s="19">
        <v>7.0000000000000007E-2</v>
      </c>
      <c r="H44" s="20">
        <v>8.0142406836996194E-2</v>
      </c>
      <c r="I44" s="20">
        <v>6.0138038441437398E-2</v>
      </c>
      <c r="J44" s="17">
        <v>0.06</v>
      </c>
    </row>
    <row r="45" spans="1:10" x14ac:dyDescent="0.3">
      <c r="A45">
        <v>2062</v>
      </c>
      <c r="B45" s="23">
        <v>-9.7000000000000003E-3</v>
      </c>
      <c r="C45" s="15">
        <v>7.0000000000000007E-2</v>
      </c>
      <c r="D45" s="15">
        <v>0.06</v>
      </c>
      <c r="E45" s="15">
        <v>7.0000000000000007E-2</v>
      </c>
      <c r="F45" s="19">
        <v>7.0000000000000007E-2</v>
      </c>
      <c r="G45" s="19">
        <v>7.0000000000000007E-2</v>
      </c>
      <c r="H45" s="20">
        <v>8.0142406836996194E-2</v>
      </c>
      <c r="I45" s="20">
        <v>6.0138038441437398E-2</v>
      </c>
      <c r="J45" s="17">
        <v>0.06</v>
      </c>
    </row>
    <row r="46" spans="1:10" x14ac:dyDescent="0.3">
      <c r="A46">
        <v>2063</v>
      </c>
      <c r="B46" s="23">
        <v>-9.7000000000000003E-3</v>
      </c>
      <c r="C46" s="15">
        <v>7.0000000000000007E-2</v>
      </c>
      <c r="D46" s="15">
        <v>0.06</v>
      </c>
      <c r="E46" s="15">
        <v>7.0000000000000007E-2</v>
      </c>
      <c r="F46" s="19">
        <v>7.0000000000000007E-2</v>
      </c>
      <c r="G46" s="19">
        <v>7.0000000000000007E-2</v>
      </c>
      <c r="H46" s="20">
        <v>8.0142406836996194E-2</v>
      </c>
      <c r="I46" s="20">
        <v>6.0138038441437398E-2</v>
      </c>
      <c r="J46" s="17">
        <v>0.06</v>
      </c>
    </row>
    <row r="47" spans="1:10" x14ac:dyDescent="0.3">
      <c r="A47">
        <v>2064</v>
      </c>
      <c r="B47" s="23">
        <v>-9.7000000000000003E-3</v>
      </c>
      <c r="C47" s="15">
        <v>7.0000000000000007E-2</v>
      </c>
      <c r="D47" s="15">
        <v>0.06</v>
      </c>
      <c r="E47" s="15">
        <v>7.0000000000000007E-2</v>
      </c>
      <c r="F47" s="19">
        <v>7.0000000000000007E-2</v>
      </c>
      <c r="G47" s="19">
        <v>7.0000000000000007E-2</v>
      </c>
      <c r="H47" s="20">
        <v>8.0142406836996194E-2</v>
      </c>
      <c r="I47" s="20">
        <v>6.0138038441437398E-2</v>
      </c>
      <c r="J47" s="17">
        <v>0.06</v>
      </c>
    </row>
    <row r="48" spans="1:10" x14ac:dyDescent="0.3">
      <c r="A48">
        <v>2065</v>
      </c>
      <c r="B48" s="23">
        <v>-9.7000000000000003E-3</v>
      </c>
      <c r="C48" s="15">
        <v>7.0000000000000007E-2</v>
      </c>
      <c r="D48" s="15">
        <v>0.06</v>
      </c>
      <c r="E48" s="15">
        <v>7.0000000000000007E-2</v>
      </c>
      <c r="F48" s="19">
        <v>7.0000000000000007E-2</v>
      </c>
      <c r="G48" s="19">
        <v>7.0000000000000007E-2</v>
      </c>
      <c r="H48" s="20">
        <v>8.0142406836996194E-2</v>
      </c>
      <c r="I48" s="20">
        <v>6.0138038441437398E-2</v>
      </c>
      <c r="J48" s="17">
        <v>0.06</v>
      </c>
    </row>
    <row r="49" spans="1:10" x14ac:dyDescent="0.3">
      <c r="A49">
        <v>2066</v>
      </c>
      <c r="B49" s="23">
        <v>-9.7000000000000003E-3</v>
      </c>
      <c r="C49" s="15">
        <v>7.0000000000000007E-2</v>
      </c>
      <c r="D49" s="15">
        <v>0.06</v>
      </c>
      <c r="E49" s="15">
        <v>7.0000000000000007E-2</v>
      </c>
      <c r="F49" s="19">
        <v>7.0000000000000007E-2</v>
      </c>
      <c r="G49" s="19">
        <v>7.0000000000000007E-2</v>
      </c>
      <c r="H49" s="20">
        <v>8.0142406836996194E-2</v>
      </c>
      <c r="I49" s="20">
        <v>6.0138038441437398E-2</v>
      </c>
      <c r="J49" s="17">
        <v>0.06</v>
      </c>
    </row>
    <row r="50" spans="1:10" x14ac:dyDescent="0.3">
      <c r="A50">
        <v>2067</v>
      </c>
      <c r="B50" s="23">
        <v>-9.7000000000000003E-3</v>
      </c>
      <c r="C50" s="15">
        <v>7.0000000000000007E-2</v>
      </c>
      <c r="D50" s="15">
        <v>0.06</v>
      </c>
      <c r="E50" s="15">
        <v>7.0000000000000007E-2</v>
      </c>
      <c r="F50" s="19">
        <v>7.0000000000000007E-2</v>
      </c>
      <c r="G50" s="19">
        <v>7.0000000000000007E-2</v>
      </c>
      <c r="H50" s="20">
        <v>8.0142406836996194E-2</v>
      </c>
      <c r="I50" s="20">
        <v>6.0138038441437398E-2</v>
      </c>
      <c r="J50" s="17">
        <v>0.06</v>
      </c>
    </row>
    <row r="51" spans="1:10" x14ac:dyDescent="0.3">
      <c r="A51">
        <v>2068</v>
      </c>
      <c r="B51" s="23">
        <v>-9.7000000000000003E-3</v>
      </c>
      <c r="C51" s="15">
        <v>7.0000000000000007E-2</v>
      </c>
      <c r="D51" s="15">
        <v>0.06</v>
      </c>
      <c r="E51" s="15">
        <v>7.0000000000000007E-2</v>
      </c>
      <c r="F51" s="19">
        <v>7.0000000000000007E-2</v>
      </c>
      <c r="G51" s="19">
        <v>7.0000000000000007E-2</v>
      </c>
      <c r="H51" s="20">
        <v>8.0142406836996194E-2</v>
      </c>
      <c r="I51" s="20">
        <v>6.0138038441437398E-2</v>
      </c>
      <c r="J51" s="17">
        <v>0.06</v>
      </c>
    </row>
    <row r="52" spans="1:10" x14ac:dyDescent="0.3">
      <c r="A52">
        <v>2069</v>
      </c>
      <c r="B52" s="23">
        <v>-9.7000000000000003E-3</v>
      </c>
      <c r="C52" s="15">
        <v>7.0000000000000007E-2</v>
      </c>
      <c r="D52" s="15">
        <v>0.06</v>
      </c>
      <c r="E52" s="15">
        <v>7.0000000000000007E-2</v>
      </c>
      <c r="F52" s="19">
        <v>7.0000000000000007E-2</v>
      </c>
      <c r="G52" s="19">
        <v>7.0000000000000007E-2</v>
      </c>
      <c r="H52" s="20">
        <v>8.0142406836996194E-2</v>
      </c>
      <c r="I52" s="20">
        <v>6.0138038441437398E-2</v>
      </c>
      <c r="J52" s="17">
        <v>0.06</v>
      </c>
    </row>
    <row r="53" spans="1:10" x14ac:dyDescent="0.3">
      <c r="A53">
        <v>2070</v>
      </c>
      <c r="B53" s="23">
        <v>-9.7000000000000003E-3</v>
      </c>
      <c r="C53" s="15">
        <v>7.0000000000000007E-2</v>
      </c>
      <c r="D53" s="15">
        <v>0.06</v>
      </c>
      <c r="E53" s="15">
        <v>7.0000000000000007E-2</v>
      </c>
      <c r="F53" s="19">
        <v>7.0000000000000007E-2</v>
      </c>
      <c r="G53" s="19">
        <v>7.0000000000000007E-2</v>
      </c>
      <c r="H53" s="20">
        <v>8.0142406836996194E-2</v>
      </c>
      <c r="I53" s="20">
        <v>6.0138038441437398E-2</v>
      </c>
      <c r="J53" s="17">
        <v>0.06</v>
      </c>
    </row>
    <row r="54" spans="1:10" x14ac:dyDescent="0.3">
      <c r="A54">
        <v>2071</v>
      </c>
      <c r="B54" s="23">
        <v>-9.7000000000000003E-3</v>
      </c>
      <c r="C54" s="15">
        <v>7.0000000000000007E-2</v>
      </c>
      <c r="D54" s="15">
        <v>0.06</v>
      </c>
      <c r="E54" s="15">
        <v>7.0000000000000007E-2</v>
      </c>
      <c r="F54" s="19">
        <v>7.0000000000000007E-2</v>
      </c>
      <c r="G54" s="19">
        <v>7.0000000000000007E-2</v>
      </c>
      <c r="H54" s="20">
        <v>8.0142406836996194E-2</v>
      </c>
      <c r="I54" s="20">
        <v>6.0138038441437398E-2</v>
      </c>
      <c r="J54" s="17">
        <v>0.06</v>
      </c>
    </row>
    <row r="55" spans="1:10" x14ac:dyDescent="0.3">
      <c r="A55">
        <v>2072</v>
      </c>
      <c r="B55" s="23">
        <v>-9.7000000000000003E-3</v>
      </c>
      <c r="C55" s="15">
        <v>7.0000000000000007E-2</v>
      </c>
      <c r="D55" s="15">
        <v>0.06</v>
      </c>
      <c r="E55" s="15">
        <v>7.0000000000000007E-2</v>
      </c>
      <c r="F55" s="19">
        <v>7.0000000000000007E-2</v>
      </c>
      <c r="G55" s="19">
        <v>7.0000000000000007E-2</v>
      </c>
      <c r="H55" s="20">
        <v>8.0142406836996194E-2</v>
      </c>
      <c r="I55" s="20">
        <v>6.0138038441437398E-2</v>
      </c>
      <c r="J55" s="17">
        <v>0.06</v>
      </c>
    </row>
    <row r="56" spans="1:10" x14ac:dyDescent="0.3">
      <c r="A56">
        <v>2073</v>
      </c>
      <c r="B56" s="23">
        <v>-9.7000000000000003E-3</v>
      </c>
      <c r="C56" s="15">
        <v>7.0000000000000007E-2</v>
      </c>
      <c r="D56" s="15">
        <v>0.06</v>
      </c>
      <c r="E56" s="15">
        <v>7.0000000000000007E-2</v>
      </c>
      <c r="F56" s="19">
        <v>7.0000000000000007E-2</v>
      </c>
      <c r="G56" s="19">
        <v>7.0000000000000007E-2</v>
      </c>
      <c r="H56" s="20">
        <v>8.0142406836996194E-2</v>
      </c>
      <c r="I56" s="20">
        <v>6.0138038441437398E-2</v>
      </c>
      <c r="J56" s="17">
        <v>0.06</v>
      </c>
    </row>
    <row r="57" spans="1:10" x14ac:dyDescent="0.3">
      <c r="A57">
        <v>2074</v>
      </c>
      <c r="B57" s="23">
        <v>-9.7000000000000003E-3</v>
      </c>
      <c r="C57" s="15">
        <v>7.0000000000000007E-2</v>
      </c>
      <c r="D57" s="15">
        <v>0.06</v>
      </c>
      <c r="E57" s="15">
        <v>7.0000000000000007E-2</v>
      </c>
      <c r="F57" s="19">
        <v>7.0000000000000007E-2</v>
      </c>
      <c r="G57" s="19">
        <v>7.0000000000000007E-2</v>
      </c>
      <c r="H57" s="20">
        <v>8.0142406836996194E-2</v>
      </c>
      <c r="I57" s="20">
        <v>6.0138038441437398E-2</v>
      </c>
      <c r="J57" s="17">
        <v>0.06</v>
      </c>
    </row>
    <row r="58" spans="1:10" x14ac:dyDescent="0.3">
      <c r="A58">
        <v>2075</v>
      </c>
      <c r="B58" s="23">
        <v>-9.7000000000000003E-3</v>
      </c>
      <c r="C58" s="15">
        <v>7.0000000000000007E-2</v>
      </c>
      <c r="D58" s="15">
        <v>0.06</v>
      </c>
      <c r="E58" s="15">
        <v>7.0000000000000007E-2</v>
      </c>
      <c r="F58" s="19">
        <v>7.0000000000000007E-2</v>
      </c>
      <c r="G58" s="19">
        <v>7.0000000000000007E-2</v>
      </c>
      <c r="H58" s="20">
        <v>8.0142406836996194E-2</v>
      </c>
      <c r="I58" s="20">
        <v>6.0138038441437398E-2</v>
      </c>
      <c r="J58" s="17">
        <v>0.06</v>
      </c>
    </row>
    <row r="59" spans="1:10" x14ac:dyDescent="0.3">
      <c r="A59">
        <v>2076</v>
      </c>
      <c r="B59" s="23">
        <v>-9.7000000000000003E-3</v>
      </c>
      <c r="C59" s="15">
        <v>7.0000000000000007E-2</v>
      </c>
      <c r="D59" s="15">
        <v>0.06</v>
      </c>
      <c r="E59" s="15">
        <v>7.0000000000000007E-2</v>
      </c>
      <c r="F59" s="19">
        <v>7.0000000000000007E-2</v>
      </c>
      <c r="G59" s="19">
        <v>7.0000000000000007E-2</v>
      </c>
      <c r="H59" s="20">
        <v>8.0142406836996194E-2</v>
      </c>
      <c r="I59" s="20">
        <v>6.0138038441437398E-2</v>
      </c>
      <c r="J59" s="17">
        <v>0.06</v>
      </c>
    </row>
    <row r="60" spans="1:10" x14ac:dyDescent="0.3">
      <c r="A60">
        <v>2077</v>
      </c>
      <c r="B60" s="23">
        <v>-9.7000000000000003E-3</v>
      </c>
      <c r="C60" s="15">
        <v>7.0000000000000007E-2</v>
      </c>
      <c r="D60" s="15">
        <v>0.06</v>
      </c>
      <c r="E60" s="15">
        <v>7.0000000000000007E-2</v>
      </c>
      <c r="F60" s="19">
        <v>7.0000000000000007E-2</v>
      </c>
      <c r="G60" s="19">
        <v>7.0000000000000007E-2</v>
      </c>
      <c r="H60" s="20">
        <v>8.0142406836996194E-2</v>
      </c>
      <c r="I60" s="20">
        <v>6.0138038441437398E-2</v>
      </c>
      <c r="J60" s="17">
        <v>0.06</v>
      </c>
    </row>
    <row r="61" spans="1:10" x14ac:dyDescent="0.3">
      <c r="A61">
        <v>2078</v>
      </c>
      <c r="B61" s="23">
        <v>-9.7000000000000003E-3</v>
      </c>
      <c r="C61" s="15">
        <v>7.0000000000000007E-2</v>
      </c>
      <c r="D61" s="15">
        <v>0.06</v>
      </c>
      <c r="E61" s="15">
        <v>7.0000000000000007E-2</v>
      </c>
      <c r="F61" s="19">
        <v>7.0000000000000007E-2</v>
      </c>
      <c r="G61" s="19">
        <v>7.0000000000000007E-2</v>
      </c>
      <c r="H61" s="20">
        <v>8.0142406836996194E-2</v>
      </c>
      <c r="I61" s="20">
        <v>6.0138038441437398E-2</v>
      </c>
      <c r="J61" s="17">
        <v>0.06</v>
      </c>
    </row>
    <row r="62" spans="1:10" x14ac:dyDescent="0.3">
      <c r="A62">
        <v>2079</v>
      </c>
      <c r="B62" s="23">
        <v>-9.7000000000000003E-3</v>
      </c>
      <c r="C62" s="15">
        <v>7.0000000000000007E-2</v>
      </c>
      <c r="D62" s="15">
        <v>0.06</v>
      </c>
      <c r="E62" s="15">
        <v>7.0000000000000007E-2</v>
      </c>
      <c r="F62" s="19">
        <v>7.0000000000000007E-2</v>
      </c>
      <c r="G62" s="19">
        <v>7.0000000000000007E-2</v>
      </c>
      <c r="H62" s="20">
        <v>8.0142406836996194E-2</v>
      </c>
      <c r="I62" s="20">
        <v>6.0138038441437398E-2</v>
      </c>
      <c r="J62" s="17">
        <v>0.06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D7799-4E23-4680-9A41-C7159ED58A42}">
  <dimension ref="A1:C59"/>
  <sheetViews>
    <sheetView topLeftCell="A43" workbookViewId="0"/>
  </sheetViews>
  <sheetFormatPr defaultRowHeight="14.4" x14ac:dyDescent="0.3"/>
  <sheetData>
    <row r="1" spans="1:3" x14ac:dyDescent="0.3">
      <c r="A1" t="s">
        <v>44</v>
      </c>
      <c r="B1" t="s">
        <v>256</v>
      </c>
      <c r="C1" t="s">
        <v>251</v>
      </c>
    </row>
    <row r="2" spans="1:3" x14ac:dyDescent="0.3">
      <c r="A2">
        <v>2019</v>
      </c>
      <c r="B2" s="64">
        <v>383</v>
      </c>
      <c r="C2" s="59">
        <v>5.2197802197802234E-2</v>
      </c>
    </row>
    <row r="3" spans="1:3" x14ac:dyDescent="0.3">
      <c r="A3">
        <v>2020</v>
      </c>
      <c r="B3" s="64">
        <v>396</v>
      </c>
      <c r="C3" s="59">
        <v>3.3942558746736351E-2</v>
      </c>
    </row>
    <row r="4" spans="1:3" x14ac:dyDescent="0.3">
      <c r="A4" s="58">
        <v>2021</v>
      </c>
      <c r="B4" s="64">
        <v>408</v>
      </c>
      <c r="C4" s="59">
        <v>3.0303030303030276E-2</v>
      </c>
    </row>
    <row r="5" spans="1:3" x14ac:dyDescent="0.3">
      <c r="A5" s="58">
        <v>2022</v>
      </c>
      <c r="B5" s="64">
        <v>422</v>
      </c>
      <c r="C5" s="59">
        <v>3.4313725490196179E-2</v>
      </c>
    </row>
    <row r="6" spans="1:3" x14ac:dyDescent="0.3">
      <c r="A6" s="58">
        <v>2023</v>
      </c>
      <c r="B6" s="64">
        <v>438</v>
      </c>
      <c r="C6" s="59">
        <v>3.7914691943127909E-2</v>
      </c>
    </row>
    <row r="7" spans="1:3" x14ac:dyDescent="0.3">
      <c r="A7" s="58">
        <v>2024</v>
      </c>
      <c r="B7" s="64">
        <v>454</v>
      </c>
      <c r="C7" s="59">
        <v>3.6529680365296802E-2</v>
      </c>
    </row>
    <row r="8" spans="1:3" x14ac:dyDescent="0.3">
      <c r="A8" s="58">
        <v>2025</v>
      </c>
      <c r="B8" s="64">
        <v>471</v>
      </c>
      <c r="C8" s="59">
        <v>3.7444933920704804E-2</v>
      </c>
    </row>
    <row r="9" spans="1:3" x14ac:dyDescent="0.3">
      <c r="A9" s="58">
        <v>2026</v>
      </c>
      <c r="B9" s="64">
        <v>488</v>
      </c>
      <c r="C9" s="59">
        <v>3.6093418259023347E-2</v>
      </c>
    </row>
    <row r="10" spans="1:3" x14ac:dyDescent="0.3">
      <c r="A10" s="58">
        <v>2027</v>
      </c>
      <c r="B10" s="64">
        <v>507</v>
      </c>
      <c r="C10" s="59">
        <v>3.8934426229508157E-2</v>
      </c>
    </row>
    <row r="11" spans="1:3" x14ac:dyDescent="0.3">
      <c r="A11" s="58">
        <v>2028</v>
      </c>
      <c r="B11" s="64">
        <v>525</v>
      </c>
      <c r="C11" s="59">
        <v>3.5502958579881616E-2</v>
      </c>
    </row>
    <row r="12" spans="1:3" x14ac:dyDescent="0.3">
      <c r="A12" s="58">
        <v>2029</v>
      </c>
      <c r="B12" s="64">
        <v>545</v>
      </c>
      <c r="C12" s="59">
        <v>3.8095238095238182E-2</v>
      </c>
    </row>
    <row r="13" spans="1:3" x14ac:dyDescent="0.3">
      <c r="A13" s="58">
        <v>2030</v>
      </c>
      <c r="B13" s="64">
        <v>565</v>
      </c>
      <c r="C13" s="59">
        <v>3.669724770642202E-2</v>
      </c>
    </row>
    <row r="14" spans="1:3" x14ac:dyDescent="0.3">
      <c r="A14" s="58">
        <v>2031</v>
      </c>
      <c r="B14" s="64">
        <v>581</v>
      </c>
      <c r="C14" s="59">
        <v>2.831858407079646E-2</v>
      </c>
    </row>
    <row r="15" spans="1:3" x14ac:dyDescent="0.3">
      <c r="A15" s="58">
        <v>2032</v>
      </c>
      <c r="B15" s="64">
        <v>597</v>
      </c>
      <c r="C15" s="59">
        <v>2.7538726333907082E-2</v>
      </c>
    </row>
    <row r="16" spans="1:3" x14ac:dyDescent="0.3">
      <c r="A16" s="58">
        <v>2033</v>
      </c>
      <c r="B16" s="64">
        <v>614</v>
      </c>
      <c r="C16" s="59">
        <v>2.8475711892797406E-2</v>
      </c>
    </row>
    <row r="17" spans="1:3" x14ac:dyDescent="0.3">
      <c r="A17" s="58">
        <v>2034</v>
      </c>
      <c r="B17" s="64">
        <v>631</v>
      </c>
      <c r="C17" s="59">
        <v>2.7687296416938123E-2</v>
      </c>
    </row>
    <row r="18" spans="1:3" x14ac:dyDescent="0.3">
      <c r="A18" s="58">
        <v>2035</v>
      </c>
      <c r="B18" s="64">
        <v>648</v>
      </c>
      <c r="C18" s="59">
        <v>2.694136291600624E-2</v>
      </c>
    </row>
    <row r="19" spans="1:3" x14ac:dyDescent="0.3">
      <c r="A19" s="58">
        <v>2036</v>
      </c>
      <c r="B19" s="64">
        <v>666</v>
      </c>
      <c r="C19" s="59">
        <v>2.7777777777777679E-2</v>
      </c>
    </row>
    <row r="20" spans="1:3" x14ac:dyDescent="0.3">
      <c r="A20" s="60">
        <v>2037</v>
      </c>
      <c r="B20" s="63">
        <v>684</v>
      </c>
      <c r="C20" s="61">
        <v>2.7027027027026973E-2</v>
      </c>
    </row>
    <row r="21" spans="1:3" x14ac:dyDescent="0.3">
      <c r="A21" s="58">
        <v>2038</v>
      </c>
      <c r="B21" s="62"/>
      <c r="C21" s="61">
        <f>'Numeric Inputs'!$C$28</f>
        <v>2.5000000000000001E-2</v>
      </c>
    </row>
    <row r="22" spans="1:3" x14ac:dyDescent="0.3">
      <c r="A22" s="60">
        <v>2039</v>
      </c>
      <c r="B22" s="63"/>
      <c r="C22" s="61">
        <f>'Numeric Inputs'!$C$28</f>
        <v>2.5000000000000001E-2</v>
      </c>
    </row>
    <row r="23" spans="1:3" x14ac:dyDescent="0.3">
      <c r="A23" s="58">
        <v>2040</v>
      </c>
      <c r="B23" s="62"/>
      <c r="C23" s="61">
        <f>'Numeric Inputs'!$C$28</f>
        <v>2.5000000000000001E-2</v>
      </c>
    </row>
    <row r="24" spans="1:3" x14ac:dyDescent="0.3">
      <c r="A24" s="60">
        <v>2041</v>
      </c>
      <c r="B24" s="63"/>
      <c r="C24" s="61">
        <f>'Numeric Inputs'!$C$28</f>
        <v>2.5000000000000001E-2</v>
      </c>
    </row>
    <row r="25" spans="1:3" x14ac:dyDescent="0.3">
      <c r="A25" s="58">
        <v>2042</v>
      </c>
      <c r="B25" s="62"/>
      <c r="C25" s="61">
        <f>'Numeric Inputs'!$C$28</f>
        <v>2.5000000000000001E-2</v>
      </c>
    </row>
    <row r="26" spans="1:3" x14ac:dyDescent="0.3">
      <c r="A26" s="60">
        <v>2043</v>
      </c>
      <c r="B26" s="63"/>
      <c r="C26" s="61">
        <f>'Numeric Inputs'!$C$28</f>
        <v>2.5000000000000001E-2</v>
      </c>
    </row>
    <row r="27" spans="1:3" x14ac:dyDescent="0.3">
      <c r="A27" s="58">
        <v>2044</v>
      </c>
      <c r="B27" s="62"/>
      <c r="C27" s="61">
        <f>'Numeric Inputs'!$C$28</f>
        <v>2.5000000000000001E-2</v>
      </c>
    </row>
    <row r="28" spans="1:3" x14ac:dyDescent="0.3">
      <c r="A28" s="60">
        <v>2045</v>
      </c>
      <c r="B28" s="63"/>
      <c r="C28" s="61">
        <f>'Numeric Inputs'!$C$28</f>
        <v>2.5000000000000001E-2</v>
      </c>
    </row>
    <row r="29" spans="1:3" x14ac:dyDescent="0.3">
      <c r="A29" s="58">
        <v>2046</v>
      </c>
      <c r="B29" s="62"/>
      <c r="C29" s="61">
        <f>'Numeric Inputs'!$C$28</f>
        <v>2.5000000000000001E-2</v>
      </c>
    </row>
    <row r="30" spans="1:3" x14ac:dyDescent="0.3">
      <c r="A30" s="60">
        <v>2047</v>
      </c>
      <c r="B30" s="63"/>
      <c r="C30" s="61">
        <f>'Numeric Inputs'!$C$28</f>
        <v>2.5000000000000001E-2</v>
      </c>
    </row>
    <row r="31" spans="1:3" x14ac:dyDescent="0.3">
      <c r="A31" s="58">
        <v>2048</v>
      </c>
      <c r="B31" s="62"/>
      <c r="C31" s="61">
        <f>'Numeric Inputs'!$C$28</f>
        <v>2.5000000000000001E-2</v>
      </c>
    </row>
    <row r="32" spans="1:3" x14ac:dyDescent="0.3">
      <c r="A32" s="60">
        <v>2049</v>
      </c>
      <c r="B32" s="63"/>
      <c r="C32" s="61">
        <f>'Numeric Inputs'!$C$28</f>
        <v>2.5000000000000001E-2</v>
      </c>
    </row>
    <row r="33" spans="1:3" x14ac:dyDescent="0.3">
      <c r="A33" s="58">
        <v>2050</v>
      </c>
      <c r="B33" s="62"/>
      <c r="C33" s="61">
        <f>'Numeric Inputs'!$C$28</f>
        <v>2.5000000000000001E-2</v>
      </c>
    </row>
    <row r="34" spans="1:3" x14ac:dyDescent="0.3">
      <c r="A34" s="60">
        <v>2051</v>
      </c>
      <c r="B34" s="63"/>
      <c r="C34" s="61">
        <f>'Numeric Inputs'!$C$28</f>
        <v>2.5000000000000001E-2</v>
      </c>
    </row>
    <row r="35" spans="1:3" x14ac:dyDescent="0.3">
      <c r="A35" s="58">
        <v>2052</v>
      </c>
      <c r="B35" s="62"/>
      <c r="C35" s="61">
        <f>'Numeric Inputs'!$C$28</f>
        <v>2.5000000000000001E-2</v>
      </c>
    </row>
    <row r="36" spans="1:3" x14ac:dyDescent="0.3">
      <c r="A36" s="60">
        <v>2053</v>
      </c>
      <c r="B36" s="63"/>
      <c r="C36" s="61">
        <f>'Numeric Inputs'!$C$28</f>
        <v>2.5000000000000001E-2</v>
      </c>
    </row>
    <row r="37" spans="1:3" x14ac:dyDescent="0.3">
      <c r="A37" s="58">
        <v>2054</v>
      </c>
      <c r="B37" s="62"/>
      <c r="C37" s="61">
        <f>'Numeric Inputs'!$C$28</f>
        <v>2.5000000000000001E-2</v>
      </c>
    </row>
    <row r="38" spans="1:3" x14ac:dyDescent="0.3">
      <c r="A38" s="60">
        <v>2055</v>
      </c>
      <c r="B38" s="63"/>
      <c r="C38" s="61">
        <f>'Numeric Inputs'!$C$28</f>
        <v>2.5000000000000001E-2</v>
      </c>
    </row>
    <row r="39" spans="1:3" x14ac:dyDescent="0.3">
      <c r="A39" s="58">
        <v>2056</v>
      </c>
      <c r="B39" s="62"/>
      <c r="C39" s="61">
        <f>'Numeric Inputs'!$C$28</f>
        <v>2.5000000000000001E-2</v>
      </c>
    </row>
    <row r="40" spans="1:3" x14ac:dyDescent="0.3">
      <c r="A40" s="60">
        <v>2057</v>
      </c>
      <c r="B40" s="63"/>
      <c r="C40" s="61">
        <f>'Numeric Inputs'!$C$28</f>
        <v>2.5000000000000001E-2</v>
      </c>
    </row>
    <row r="41" spans="1:3" x14ac:dyDescent="0.3">
      <c r="A41" s="58">
        <v>2058</v>
      </c>
      <c r="B41" s="62"/>
      <c r="C41" s="61">
        <f>'Numeric Inputs'!$C$28</f>
        <v>2.5000000000000001E-2</v>
      </c>
    </row>
    <row r="42" spans="1:3" x14ac:dyDescent="0.3">
      <c r="A42" s="60">
        <v>2059</v>
      </c>
      <c r="B42" s="63"/>
      <c r="C42" s="61">
        <f>'Numeric Inputs'!$C$28</f>
        <v>2.5000000000000001E-2</v>
      </c>
    </row>
    <row r="43" spans="1:3" x14ac:dyDescent="0.3">
      <c r="A43" s="58">
        <v>2060</v>
      </c>
      <c r="B43" s="62"/>
      <c r="C43" s="61">
        <f>'Numeric Inputs'!$C$28</f>
        <v>2.5000000000000001E-2</v>
      </c>
    </row>
    <row r="44" spans="1:3" x14ac:dyDescent="0.3">
      <c r="A44" s="60">
        <v>2061</v>
      </c>
      <c r="B44" s="63"/>
      <c r="C44" s="61">
        <f>'Numeric Inputs'!$C$28</f>
        <v>2.5000000000000001E-2</v>
      </c>
    </row>
    <row r="45" spans="1:3" x14ac:dyDescent="0.3">
      <c r="A45" s="58">
        <v>2062</v>
      </c>
      <c r="B45" s="62"/>
      <c r="C45" s="61">
        <f>'Numeric Inputs'!$C$28</f>
        <v>2.5000000000000001E-2</v>
      </c>
    </row>
    <row r="46" spans="1:3" x14ac:dyDescent="0.3">
      <c r="A46" s="60">
        <v>2063</v>
      </c>
      <c r="B46" s="63"/>
      <c r="C46" s="61">
        <f>'Numeric Inputs'!$C$28</f>
        <v>2.5000000000000001E-2</v>
      </c>
    </row>
    <row r="47" spans="1:3" x14ac:dyDescent="0.3">
      <c r="A47" s="58">
        <v>2064</v>
      </c>
      <c r="B47" s="62"/>
      <c r="C47" s="61">
        <f>'Numeric Inputs'!$C$28</f>
        <v>2.5000000000000001E-2</v>
      </c>
    </row>
    <row r="48" spans="1:3" x14ac:dyDescent="0.3">
      <c r="A48" s="60">
        <v>2065</v>
      </c>
      <c r="B48" s="63"/>
      <c r="C48" s="61">
        <f>'Numeric Inputs'!$C$28</f>
        <v>2.5000000000000001E-2</v>
      </c>
    </row>
    <row r="49" spans="1:3" x14ac:dyDescent="0.3">
      <c r="A49" s="58">
        <v>2066</v>
      </c>
      <c r="B49" s="62"/>
      <c r="C49" s="61">
        <f>'Numeric Inputs'!$C$28</f>
        <v>2.5000000000000001E-2</v>
      </c>
    </row>
    <row r="50" spans="1:3" x14ac:dyDescent="0.3">
      <c r="A50" s="60">
        <v>2067</v>
      </c>
      <c r="B50" s="63"/>
      <c r="C50" s="61">
        <f>'Numeric Inputs'!$C$28</f>
        <v>2.5000000000000001E-2</v>
      </c>
    </row>
    <row r="51" spans="1:3" x14ac:dyDescent="0.3">
      <c r="A51" s="58">
        <v>2068</v>
      </c>
      <c r="B51" s="62"/>
      <c r="C51" s="61">
        <f>'Numeric Inputs'!$C$28</f>
        <v>2.5000000000000001E-2</v>
      </c>
    </row>
    <row r="52" spans="1:3" x14ac:dyDescent="0.3">
      <c r="A52" s="60">
        <v>2069</v>
      </c>
      <c r="B52" s="63"/>
      <c r="C52" s="61">
        <f>'Numeric Inputs'!$C$28</f>
        <v>2.5000000000000001E-2</v>
      </c>
    </row>
    <row r="53" spans="1:3" x14ac:dyDescent="0.3">
      <c r="A53" s="58">
        <v>2070</v>
      </c>
      <c r="B53" s="62"/>
      <c r="C53" s="61">
        <f>'Numeric Inputs'!$C$28</f>
        <v>2.5000000000000001E-2</v>
      </c>
    </row>
    <row r="54" spans="1:3" x14ac:dyDescent="0.3">
      <c r="A54" s="60">
        <v>2071</v>
      </c>
      <c r="B54" s="63"/>
      <c r="C54" s="61">
        <f>'Numeric Inputs'!$C$28</f>
        <v>2.5000000000000001E-2</v>
      </c>
    </row>
    <row r="55" spans="1:3" x14ac:dyDescent="0.3">
      <c r="A55" s="58">
        <v>2072</v>
      </c>
      <c r="B55" s="62"/>
      <c r="C55" s="61">
        <f>'Numeric Inputs'!$C$28</f>
        <v>2.5000000000000001E-2</v>
      </c>
    </row>
    <row r="56" spans="1:3" x14ac:dyDescent="0.3">
      <c r="A56" s="60">
        <v>2073</v>
      </c>
      <c r="B56" s="63"/>
      <c r="C56" s="61">
        <f>'Numeric Inputs'!$C$28</f>
        <v>2.5000000000000001E-2</v>
      </c>
    </row>
    <row r="57" spans="1:3" x14ac:dyDescent="0.3">
      <c r="A57" s="58">
        <v>2074</v>
      </c>
      <c r="B57" s="62"/>
      <c r="C57" s="61">
        <f>'Numeric Inputs'!$C$28</f>
        <v>2.5000000000000001E-2</v>
      </c>
    </row>
    <row r="58" spans="1:3" x14ac:dyDescent="0.3">
      <c r="A58" s="60">
        <v>2075</v>
      </c>
      <c r="B58" s="63"/>
      <c r="C58" s="61">
        <f>'Numeric Inputs'!$C$28</f>
        <v>2.5000000000000001E-2</v>
      </c>
    </row>
    <row r="59" spans="1:3" x14ac:dyDescent="0.3">
      <c r="A59" s="58">
        <v>2076</v>
      </c>
      <c r="B59" s="62"/>
      <c r="C59" s="61">
        <f>'Numeric Inputs'!$C$28</f>
        <v>2.5000000000000001E-2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P2"/>
  <sheetViews>
    <sheetView tabSelected="1" workbookViewId="0">
      <selection activeCell="E2" sqref="E2"/>
    </sheetView>
  </sheetViews>
  <sheetFormatPr defaultRowHeight="14.4" x14ac:dyDescent="0.3"/>
  <cols>
    <col min="1" max="1" width="5" bestFit="1" customWidth="1"/>
    <col min="2" max="2" width="10.21875" bestFit="1" customWidth="1"/>
    <col min="3" max="4" width="8.33203125" bestFit="1" customWidth="1"/>
    <col min="5" max="5" width="8.33203125" customWidth="1"/>
    <col min="6" max="6" width="16.21875" bestFit="1" customWidth="1"/>
    <col min="7" max="7" width="12" bestFit="1" customWidth="1"/>
    <col min="8" max="8" width="11.44140625" bestFit="1" customWidth="1"/>
    <col min="9" max="9" width="12.6640625" bestFit="1" customWidth="1"/>
    <col min="10" max="10" width="19.21875" bestFit="1" customWidth="1"/>
    <col min="11" max="11" width="16.5546875" bestFit="1" customWidth="1"/>
    <col min="12" max="12" width="16.6640625" bestFit="1" customWidth="1"/>
    <col min="13" max="13" width="14.109375" bestFit="1" customWidth="1"/>
    <col min="14" max="14" width="13.5546875" bestFit="1" customWidth="1"/>
    <col min="15" max="15" width="16.77734375" bestFit="1" customWidth="1"/>
    <col min="16" max="16" width="29.77734375" bestFit="1" customWidth="1"/>
    <col min="17" max="17" width="27.44140625" bestFit="1" customWidth="1"/>
    <col min="18" max="18" width="16.77734375" bestFit="1" customWidth="1"/>
    <col min="19" max="19" width="16" bestFit="1" customWidth="1"/>
    <col min="20" max="20" width="19.21875" bestFit="1" customWidth="1"/>
    <col min="21" max="21" width="16.77734375" bestFit="1" customWidth="1"/>
    <col min="22" max="22" width="29.77734375" bestFit="1" customWidth="1"/>
    <col min="23" max="23" width="27.44140625" bestFit="1" customWidth="1"/>
    <col min="24" max="24" width="16.77734375" bestFit="1" customWidth="1"/>
    <col min="25" max="25" width="16.21875" bestFit="1" customWidth="1"/>
    <col min="26" max="26" width="19.44140625" bestFit="1" customWidth="1"/>
    <col min="27" max="27" width="7.5546875" bestFit="1" customWidth="1"/>
    <col min="28" max="29" width="7.5546875" customWidth="1"/>
    <col min="30" max="30" width="7.5546875" bestFit="1" customWidth="1"/>
    <col min="31" max="32" width="7.5546875" customWidth="1"/>
    <col min="33" max="33" width="9.109375" bestFit="1" customWidth="1"/>
    <col min="34" max="34" width="8.33203125" bestFit="1" customWidth="1"/>
    <col min="35" max="36" width="8.33203125" customWidth="1"/>
    <col min="40" max="40" width="7.109375" bestFit="1" customWidth="1"/>
    <col min="41" max="41" width="7.6640625" bestFit="1" customWidth="1"/>
    <col min="42" max="42" width="14.33203125" bestFit="1" customWidth="1"/>
    <col min="43" max="54" width="14.33203125" customWidth="1"/>
    <col min="55" max="55" width="11.5546875" bestFit="1" customWidth="1"/>
    <col min="56" max="57" width="11.5546875" customWidth="1"/>
    <col min="58" max="58" width="8.77734375" bestFit="1" customWidth="1"/>
    <col min="59" max="59" width="8.77734375" customWidth="1"/>
    <col min="60" max="60" width="9.44140625" bestFit="1" customWidth="1"/>
    <col min="61" max="62" width="9.44140625" customWidth="1"/>
    <col min="63" max="63" width="6" bestFit="1" customWidth="1"/>
    <col min="64" max="64" width="6" customWidth="1"/>
    <col min="65" max="65" width="7.44140625" bestFit="1" customWidth="1"/>
    <col min="66" max="66" width="7.44140625" customWidth="1"/>
    <col min="67" max="67" width="6.88671875" bestFit="1" customWidth="1"/>
    <col min="68" max="68" width="10.88671875" bestFit="1" customWidth="1"/>
    <col min="69" max="69" width="11.5546875" bestFit="1" customWidth="1"/>
    <col min="70" max="71" width="11.5546875" customWidth="1"/>
    <col min="72" max="72" width="12" bestFit="1" customWidth="1"/>
    <col min="73" max="73" width="12" customWidth="1"/>
    <col min="74" max="74" width="7.6640625" bestFit="1" customWidth="1"/>
    <col min="75" max="75" width="11.6640625" bestFit="1" customWidth="1"/>
    <col min="76" max="76" width="21.44140625" bestFit="1" customWidth="1"/>
    <col min="77" max="77" width="11.6640625" bestFit="1" customWidth="1"/>
    <col min="78" max="78" width="12" bestFit="1" customWidth="1"/>
    <col min="79" max="79" width="12.33203125" bestFit="1" customWidth="1"/>
    <col min="80" max="80" width="12.6640625" bestFit="1" customWidth="1"/>
    <col min="81" max="81" width="14.109375" bestFit="1" customWidth="1"/>
    <col min="82" max="82" width="12" bestFit="1" customWidth="1"/>
    <col min="83" max="83" width="12.6640625" bestFit="1" customWidth="1"/>
    <col min="84" max="84" width="11.6640625" bestFit="1" customWidth="1"/>
    <col min="85" max="85" width="12.6640625" bestFit="1" customWidth="1"/>
  </cols>
  <sheetData>
    <row r="1" spans="1:94" x14ac:dyDescent="0.3">
      <c r="A1" s="1" t="s">
        <v>16</v>
      </c>
      <c r="B1" s="6" t="s">
        <v>79</v>
      </c>
      <c r="C1" s="7" t="s">
        <v>80</v>
      </c>
      <c r="D1" s="7" t="s">
        <v>81</v>
      </c>
      <c r="E1" s="7" t="s">
        <v>275</v>
      </c>
      <c r="F1" s="7" t="s">
        <v>202</v>
      </c>
      <c r="G1" s="7" t="s">
        <v>203</v>
      </c>
      <c r="H1" s="6" t="s">
        <v>82</v>
      </c>
      <c r="I1" s="6" t="s">
        <v>83</v>
      </c>
      <c r="J1" s="6" t="s">
        <v>190</v>
      </c>
      <c r="K1" s="8" t="s">
        <v>191</v>
      </c>
      <c r="L1" s="6" t="s">
        <v>192</v>
      </c>
      <c r="M1" s="8" t="s">
        <v>193</v>
      </c>
      <c r="N1" s="1" t="s">
        <v>204</v>
      </c>
      <c r="O1" s="4" t="s">
        <v>194</v>
      </c>
      <c r="P1" s="4" t="s">
        <v>195</v>
      </c>
      <c r="Q1" s="4" t="s">
        <v>196</v>
      </c>
      <c r="R1" s="4" t="s">
        <v>197</v>
      </c>
      <c r="S1" s="1" t="s">
        <v>84</v>
      </c>
      <c r="T1" s="3" t="s">
        <v>205</v>
      </c>
      <c r="U1" s="4" t="s">
        <v>198</v>
      </c>
      <c r="V1" s="4" t="s">
        <v>199</v>
      </c>
      <c r="W1" s="4" t="s">
        <v>200</v>
      </c>
      <c r="X1" s="4" t="s">
        <v>201</v>
      </c>
      <c r="Y1" s="1" t="s">
        <v>85</v>
      </c>
      <c r="Z1" s="3" t="s">
        <v>206</v>
      </c>
      <c r="AA1" s="1" t="s">
        <v>19</v>
      </c>
      <c r="AB1" s="1" t="s">
        <v>211</v>
      </c>
      <c r="AC1" s="1" t="s">
        <v>212</v>
      </c>
      <c r="AD1" s="1" t="s">
        <v>18</v>
      </c>
      <c r="AE1" s="1" t="s">
        <v>213</v>
      </c>
      <c r="AF1" s="1" t="s">
        <v>214</v>
      </c>
      <c r="AG1" s="1" t="s">
        <v>86</v>
      </c>
      <c r="AH1" s="1" t="s">
        <v>87</v>
      </c>
      <c r="AI1" s="1" t="s">
        <v>144</v>
      </c>
      <c r="AJ1" s="1" t="s">
        <v>145</v>
      </c>
      <c r="AK1" s="1" t="s">
        <v>88</v>
      </c>
      <c r="AL1" s="1" t="s">
        <v>146</v>
      </c>
      <c r="AM1" s="1" t="s">
        <v>147</v>
      </c>
      <c r="AN1" s="1" t="s">
        <v>89</v>
      </c>
      <c r="AO1" s="1" t="s">
        <v>90</v>
      </c>
      <c r="AP1" s="3" t="s">
        <v>91</v>
      </c>
      <c r="AQ1" s="1" t="s">
        <v>148</v>
      </c>
      <c r="AR1" s="1" t="s">
        <v>149</v>
      </c>
      <c r="AS1" s="1" t="s">
        <v>150</v>
      </c>
      <c r="AT1" s="1" t="s">
        <v>151</v>
      </c>
      <c r="AU1" s="1" t="s">
        <v>152</v>
      </c>
      <c r="AV1" s="1" t="s">
        <v>153</v>
      </c>
      <c r="AW1" s="1" t="s">
        <v>154</v>
      </c>
      <c r="AX1" s="1" t="s">
        <v>155</v>
      </c>
      <c r="AY1" s="1" t="s">
        <v>156</v>
      </c>
      <c r="AZ1" s="1" t="s">
        <v>262</v>
      </c>
      <c r="BA1" s="1" t="s">
        <v>265</v>
      </c>
      <c r="BB1" s="1" t="s">
        <v>261</v>
      </c>
      <c r="BC1" s="4" t="s">
        <v>157</v>
      </c>
      <c r="BD1" s="4" t="s">
        <v>158</v>
      </c>
      <c r="BE1" s="4" t="s">
        <v>159</v>
      </c>
      <c r="BF1" s="1" t="s">
        <v>160</v>
      </c>
      <c r="BG1" s="1" t="s">
        <v>161</v>
      </c>
      <c r="BH1" s="1" t="s">
        <v>162</v>
      </c>
      <c r="BI1" s="1" t="s">
        <v>163</v>
      </c>
      <c r="BJ1" s="1" t="s">
        <v>248</v>
      </c>
      <c r="BK1" s="1" t="s">
        <v>207</v>
      </c>
      <c r="BL1" s="1" t="s">
        <v>208</v>
      </c>
      <c r="BM1" s="1" t="s">
        <v>209</v>
      </c>
      <c r="BN1" s="1" t="s">
        <v>210</v>
      </c>
      <c r="BO1" s="1" t="s">
        <v>164</v>
      </c>
      <c r="BP1" s="1" t="s">
        <v>165</v>
      </c>
      <c r="BQ1" s="3" t="s">
        <v>166</v>
      </c>
      <c r="BR1" s="3" t="s">
        <v>167</v>
      </c>
      <c r="BS1" s="3" t="s">
        <v>92</v>
      </c>
      <c r="BT1" s="5" t="s">
        <v>93</v>
      </c>
      <c r="BU1" s="5" t="s">
        <v>274</v>
      </c>
      <c r="BV1" s="4" t="s">
        <v>271</v>
      </c>
      <c r="BW1" s="1" t="s">
        <v>94</v>
      </c>
      <c r="BX1" s="1" t="s">
        <v>270</v>
      </c>
      <c r="BY1" t="s">
        <v>168</v>
      </c>
      <c r="BZ1" t="s">
        <v>169</v>
      </c>
      <c r="CA1" t="s">
        <v>170</v>
      </c>
      <c r="CB1" t="s">
        <v>171</v>
      </c>
      <c r="CC1" t="s">
        <v>172</v>
      </c>
      <c r="CD1" t="s">
        <v>173</v>
      </c>
      <c r="CE1" t="s">
        <v>174</v>
      </c>
      <c r="CF1" t="s">
        <v>175</v>
      </c>
      <c r="CG1" t="s">
        <v>176</v>
      </c>
      <c r="CH1" t="s">
        <v>177</v>
      </c>
      <c r="CI1" t="s">
        <v>178</v>
      </c>
      <c r="CJ1" t="s">
        <v>179</v>
      </c>
      <c r="CK1" t="s">
        <v>180</v>
      </c>
      <c r="CL1" t="s">
        <v>181</v>
      </c>
      <c r="CM1" t="s">
        <v>182</v>
      </c>
      <c r="CN1" t="s">
        <v>183</v>
      </c>
      <c r="CO1" t="s">
        <v>184</v>
      </c>
      <c r="CP1" t="s">
        <v>185</v>
      </c>
    </row>
    <row r="2" spans="1:94" s="29" customFormat="1" x14ac:dyDescent="0.3">
      <c r="A2" s="6">
        <v>2019</v>
      </c>
      <c r="B2" s="51">
        <v>363.11700000000002</v>
      </c>
      <c r="C2" s="51">
        <v>271.51670000000001</v>
      </c>
      <c r="D2" s="42">
        <v>105.597336</v>
      </c>
      <c r="E2" s="42">
        <f>F2+G2</f>
        <v>0</v>
      </c>
      <c r="F2" s="30">
        <v>0</v>
      </c>
      <c r="G2" s="30">
        <v>0</v>
      </c>
      <c r="H2" s="31"/>
      <c r="I2" s="32"/>
      <c r="J2" s="33">
        <v>7.0000000000000007E-2</v>
      </c>
      <c r="K2" s="33">
        <v>7.0000000000000007E-2</v>
      </c>
      <c r="L2" s="33">
        <v>7.0000000000000007E-2</v>
      </c>
      <c r="M2" s="33">
        <v>7.0000000000000007E-2</v>
      </c>
      <c r="N2" s="52">
        <v>21.868718815660635</v>
      </c>
      <c r="O2" s="34">
        <f>P2+Q2</f>
        <v>4723.972162</v>
      </c>
      <c r="P2" s="30">
        <v>3843.6661620000004</v>
      </c>
      <c r="Q2" s="30">
        <v>880.30600000000004</v>
      </c>
      <c r="R2" s="30">
        <v>0</v>
      </c>
      <c r="S2" s="30">
        <v>62.961016460737902</v>
      </c>
      <c r="T2" s="35">
        <v>0</v>
      </c>
      <c r="U2" s="34">
        <f>V2+W2</f>
        <v>4723.972162</v>
      </c>
      <c r="V2" s="30">
        <v>3843.6661620000004</v>
      </c>
      <c r="W2" s="30">
        <v>880.30600000000004</v>
      </c>
      <c r="X2" s="30">
        <v>0</v>
      </c>
      <c r="Y2" s="30">
        <v>62.961016460737902</v>
      </c>
      <c r="Z2" s="35">
        <v>0</v>
      </c>
      <c r="AA2" s="30">
        <v>2160.1256109999999</v>
      </c>
      <c r="AB2" s="30">
        <v>2160.1256109999999</v>
      </c>
      <c r="AC2" s="30">
        <v>0</v>
      </c>
      <c r="AD2" s="30">
        <v>2057.857317</v>
      </c>
      <c r="AE2" s="30">
        <v>2057.857317</v>
      </c>
      <c r="AF2" s="30">
        <v>0</v>
      </c>
      <c r="AG2" s="36">
        <v>6.25E-2</v>
      </c>
      <c r="AH2" s="30">
        <v>2563.8465510000001</v>
      </c>
      <c r="AI2" s="30">
        <v>2563.8465510000001</v>
      </c>
      <c r="AJ2" s="28">
        <v>0</v>
      </c>
      <c r="AK2" s="39">
        <v>2666.1148450000001</v>
      </c>
      <c r="AL2" s="53">
        <v>2666.1148450000001</v>
      </c>
      <c r="AM2" s="30">
        <v>0</v>
      </c>
      <c r="AN2" s="37">
        <v>0.45726891203471065</v>
      </c>
      <c r="AO2" s="38">
        <v>0.43562011934650346</v>
      </c>
      <c r="AP2" s="35">
        <v>33.044907412463303</v>
      </c>
      <c r="AQ2" s="54">
        <v>2050</v>
      </c>
      <c r="AR2" s="54"/>
      <c r="AS2" s="54"/>
      <c r="AT2" s="54"/>
      <c r="AU2" s="54"/>
      <c r="AV2" s="54"/>
      <c r="AW2" s="54"/>
      <c r="AX2" s="54"/>
      <c r="AY2" s="54"/>
      <c r="AZ2" s="65">
        <v>154.232068</v>
      </c>
      <c r="BA2" s="54">
        <v>1038.5904225760362</v>
      </c>
      <c r="BB2" s="54">
        <v>880.30600000000004</v>
      </c>
      <c r="BC2" s="34">
        <v>-235.5256764492438</v>
      </c>
      <c r="BD2" s="30">
        <v>-74.334872550756174</v>
      </c>
      <c r="BE2" s="30">
        <v>0</v>
      </c>
      <c r="BF2" s="30">
        <v>-6.4452509999999998</v>
      </c>
      <c r="BG2" s="30"/>
      <c r="BH2" s="40">
        <v>52.268293</v>
      </c>
      <c r="BI2" s="40"/>
      <c r="BJ2" s="40"/>
      <c r="BK2" s="30">
        <v>15.043670000000006</v>
      </c>
      <c r="BL2" s="30"/>
      <c r="BM2" s="30">
        <v>140.67741699999999</v>
      </c>
      <c r="BN2" s="30"/>
      <c r="BO2" s="30">
        <v>0</v>
      </c>
      <c r="BP2" s="30">
        <v>0</v>
      </c>
      <c r="BQ2" s="35">
        <v>155.72108700000001</v>
      </c>
      <c r="BR2" s="28">
        <v>0</v>
      </c>
      <c r="BS2" s="28">
        <v>155.72108700000001</v>
      </c>
      <c r="BT2" s="41">
        <v>9.0226358270500313</v>
      </c>
      <c r="BU2" s="83">
        <f>BV2+AK2</f>
        <v>2821.835932</v>
      </c>
      <c r="BV2" s="34">
        <v>155.72108700000001</v>
      </c>
      <c r="BW2" s="9">
        <v>155.72108700000001</v>
      </c>
      <c r="BX2" s="10">
        <v>0.42884548781797605</v>
      </c>
      <c r="BY2" s="29">
        <v>-108.31641999999999</v>
      </c>
      <c r="BZ2" s="29">
        <v>144.11230419999998</v>
      </c>
      <c r="CA2" s="29">
        <v>2077.7100141999999</v>
      </c>
      <c r="CB2" s="29">
        <v>-19.852697199999966</v>
      </c>
      <c r="CC2" s="29">
        <v>-15.882157759999973</v>
      </c>
      <c r="CD2" s="29">
        <v>-63.534632999999999</v>
      </c>
      <c r="CE2" s="29">
        <v>-20.860636</v>
      </c>
      <c r="CF2" s="29">
        <v>-1.9908669999999999</v>
      </c>
      <c r="CG2" s="29">
        <v>-102.26829375999996</v>
      </c>
      <c r="CH2" s="55">
        <v>0</v>
      </c>
      <c r="CI2" s="55">
        <v>0</v>
      </c>
      <c r="CJ2" s="55">
        <v>0</v>
      </c>
      <c r="CK2" s="55">
        <v>0</v>
      </c>
      <c r="CL2" s="55">
        <v>0</v>
      </c>
      <c r="CM2" s="55">
        <v>0</v>
      </c>
      <c r="CN2" s="55">
        <v>0</v>
      </c>
      <c r="CO2" s="55">
        <v>0</v>
      </c>
      <c r="CP2" s="55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AE5F8-BBEE-445C-8354-587D5E62C897}">
  <dimension ref="A1:E58"/>
  <sheetViews>
    <sheetView workbookViewId="0"/>
  </sheetViews>
  <sheetFormatPr defaultRowHeight="14.4" x14ac:dyDescent="0.3"/>
  <cols>
    <col min="1" max="1" width="5" bestFit="1" customWidth="1"/>
    <col min="2" max="2" width="14.5546875" bestFit="1" customWidth="1"/>
    <col min="3" max="3" width="15.6640625" bestFit="1" customWidth="1"/>
    <col min="4" max="4" width="15.33203125" bestFit="1" customWidth="1"/>
    <col min="5" max="5" width="16.44140625" bestFit="1" customWidth="1"/>
  </cols>
  <sheetData>
    <row r="1" spans="1:5" x14ac:dyDescent="0.3">
      <c r="A1" t="s">
        <v>16</v>
      </c>
      <c r="B1" s="67" t="s">
        <v>266</v>
      </c>
      <c r="C1" s="68" t="s">
        <v>267</v>
      </c>
      <c r="D1" s="69" t="s">
        <v>268</v>
      </c>
      <c r="E1" s="70" t="s">
        <v>269</v>
      </c>
    </row>
    <row r="2" spans="1:5" x14ac:dyDescent="0.3">
      <c r="A2">
        <v>2019</v>
      </c>
      <c r="B2" s="71">
        <v>10.934359407830318</v>
      </c>
      <c r="C2" s="71">
        <v>0.80221983082513493</v>
      </c>
      <c r="D2" s="73">
        <v>21.868718815660635</v>
      </c>
      <c r="E2" s="71">
        <v>0.80220000000000002</v>
      </c>
    </row>
    <row r="3" spans="1:5" x14ac:dyDescent="0.3">
      <c r="A3" s="80">
        <v>2020</v>
      </c>
      <c r="B3" s="71">
        <v>10.934359407830318</v>
      </c>
      <c r="C3" s="72">
        <v>0.80221983082513493</v>
      </c>
      <c r="D3" s="73">
        <v>21.868718815660635</v>
      </c>
      <c r="E3" s="74">
        <v>0.80220000000000002</v>
      </c>
    </row>
    <row r="4" spans="1:5" x14ac:dyDescent="0.3">
      <c r="A4" s="80">
        <v>2021</v>
      </c>
      <c r="B4" s="71">
        <v>10.9259</v>
      </c>
      <c r="C4" s="72">
        <v>0.80149999999999999</v>
      </c>
      <c r="D4" s="75">
        <v>21.8687</v>
      </c>
      <c r="E4" s="74">
        <v>0.80220000000000002</v>
      </c>
    </row>
    <row r="5" spans="1:5" x14ac:dyDescent="0.3">
      <c r="A5" s="80">
        <v>2022</v>
      </c>
      <c r="B5" s="71">
        <v>10.908099999999999</v>
      </c>
      <c r="C5" s="72">
        <v>0.8</v>
      </c>
      <c r="D5" s="75">
        <v>21.625699999999998</v>
      </c>
      <c r="E5" s="74">
        <v>0.80220000000000002</v>
      </c>
    </row>
    <row r="6" spans="1:5" x14ac:dyDescent="0.3">
      <c r="A6" s="80">
        <v>2023</v>
      </c>
      <c r="B6" s="71">
        <v>10.880100000000001</v>
      </c>
      <c r="C6" s="72">
        <v>0.79779999999999995</v>
      </c>
      <c r="D6" s="75">
        <v>21.3827</v>
      </c>
      <c r="E6" s="74">
        <v>0.80220000000000002</v>
      </c>
    </row>
    <row r="7" spans="1:5" x14ac:dyDescent="0.3">
      <c r="A7" s="80">
        <v>2024</v>
      </c>
      <c r="B7" s="71">
        <v>10.8422</v>
      </c>
      <c r="C7" s="72">
        <v>0.79479999999999995</v>
      </c>
      <c r="D7" s="75">
        <v>21.139800000000001</v>
      </c>
      <c r="E7" s="74">
        <v>0.80220000000000002</v>
      </c>
    </row>
    <row r="8" spans="1:5" x14ac:dyDescent="0.3">
      <c r="A8" s="80">
        <v>2025</v>
      </c>
      <c r="B8" s="71">
        <v>10.793900000000001</v>
      </c>
      <c r="C8" s="72">
        <v>0.79110000000000003</v>
      </c>
      <c r="D8" s="75">
        <v>20.896799999999999</v>
      </c>
      <c r="E8" s="74">
        <v>0.80220000000000002</v>
      </c>
    </row>
    <row r="9" spans="1:5" x14ac:dyDescent="0.3">
      <c r="A9" s="80">
        <v>2026</v>
      </c>
      <c r="B9" s="71">
        <v>10.7356</v>
      </c>
      <c r="C9" s="72">
        <v>0.78669999999999995</v>
      </c>
      <c r="D9" s="75">
        <v>20.6538</v>
      </c>
      <c r="E9" s="74">
        <v>0.80220000000000002</v>
      </c>
    </row>
    <row r="10" spans="1:5" x14ac:dyDescent="0.3">
      <c r="A10" s="80">
        <v>2027</v>
      </c>
      <c r="B10" s="71">
        <v>10.666700000000001</v>
      </c>
      <c r="C10" s="72">
        <v>0.78169999999999995</v>
      </c>
      <c r="D10" s="75">
        <v>20.410799999999998</v>
      </c>
      <c r="E10" s="74">
        <v>0.80220000000000002</v>
      </c>
    </row>
    <row r="11" spans="1:5" x14ac:dyDescent="0.3">
      <c r="A11" s="80">
        <v>2028</v>
      </c>
      <c r="B11" s="71">
        <v>10.5878</v>
      </c>
      <c r="C11" s="72">
        <v>0.77600000000000002</v>
      </c>
      <c r="D11" s="75">
        <v>20.1678</v>
      </c>
      <c r="E11" s="74">
        <v>0.80220000000000002</v>
      </c>
    </row>
    <row r="12" spans="1:5" x14ac:dyDescent="0.3">
      <c r="A12" s="80">
        <v>2029</v>
      </c>
      <c r="B12" s="71">
        <v>10.498699999999999</v>
      </c>
      <c r="C12" s="72">
        <v>0.76980000000000004</v>
      </c>
      <c r="D12" s="75">
        <v>19.924800000000001</v>
      </c>
      <c r="E12" s="74">
        <v>0.80220000000000002</v>
      </c>
    </row>
    <row r="13" spans="1:5" x14ac:dyDescent="0.3">
      <c r="A13" s="80">
        <v>2030</v>
      </c>
      <c r="B13" s="71">
        <v>10.3994</v>
      </c>
      <c r="C13" s="72">
        <v>0.76290000000000002</v>
      </c>
      <c r="D13" s="75">
        <v>19.681799999999999</v>
      </c>
      <c r="E13" s="74">
        <v>0.80220000000000002</v>
      </c>
    </row>
    <row r="14" spans="1:5" x14ac:dyDescent="0.3">
      <c r="A14" s="80">
        <v>2031</v>
      </c>
      <c r="B14" s="71">
        <v>10.291</v>
      </c>
      <c r="C14" s="72">
        <v>0.75549999999999995</v>
      </c>
      <c r="D14" s="75">
        <v>19.4389</v>
      </c>
      <c r="E14" s="74">
        <v>0.80220000000000002</v>
      </c>
    </row>
    <row r="15" spans="1:5" x14ac:dyDescent="0.3">
      <c r="A15" s="80">
        <v>2032</v>
      </c>
      <c r="B15" s="71">
        <v>10.173500000000001</v>
      </c>
      <c r="C15" s="72">
        <v>0.74770000000000003</v>
      </c>
      <c r="D15" s="75">
        <v>19.195900000000002</v>
      </c>
      <c r="E15" s="74">
        <v>0.80220000000000002</v>
      </c>
    </row>
    <row r="16" spans="1:5" x14ac:dyDescent="0.3">
      <c r="A16" s="80">
        <v>2033</v>
      </c>
      <c r="B16" s="71">
        <v>10.0467</v>
      </c>
      <c r="C16" s="72">
        <v>0.73919999999999997</v>
      </c>
      <c r="D16" s="75">
        <v>18.9529</v>
      </c>
      <c r="E16" s="74">
        <v>0.80220000000000002</v>
      </c>
    </row>
    <row r="17" spans="1:5" x14ac:dyDescent="0.3">
      <c r="A17" s="80">
        <v>2034</v>
      </c>
      <c r="B17" s="71">
        <v>9.9108000000000001</v>
      </c>
      <c r="C17" s="72">
        <v>0.73029999999999995</v>
      </c>
      <c r="D17" s="75">
        <v>18.709900000000001</v>
      </c>
      <c r="E17" s="74">
        <v>0.80220000000000002</v>
      </c>
    </row>
    <row r="18" spans="1:5" x14ac:dyDescent="0.3">
      <c r="A18" s="80">
        <v>2035</v>
      </c>
      <c r="B18" s="71">
        <v>9.7657000000000007</v>
      </c>
      <c r="C18" s="72">
        <v>0.72089999999999999</v>
      </c>
      <c r="D18" s="75">
        <v>18.466899999999999</v>
      </c>
      <c r="E18" s="74">
        <v>0.80220000000000002</v>
      </c>
    </row>
    <row r="19" spans="1:5" x14ac:dyDescent="0.3">
      <c r="A19" s="80">
        <v>2036</v>
      </c>
      <c r="B19" s="71">
        <v>9.6114999999999995</v>
      </c>
      <c r="C19" s="72">
        <v>0.71079999999999999</v>
      </c>
      <c r="D19" s="75">
        <v>18.2239</v>
      </c>
      <c r="E19" s="74">
        <v>0.80220000000000002</v>
      </c>
    </row>
    <row r="20" spans="1:5" x14ac:dyDescent="0.3">
      <c r="A20" s="80">
        <v>2037</v>
      </c>
      <c r="B20" s="71">
        <v>9.4491999999999994</v>
      </c>
      <c r="C20" s="72">
        <v>0.70030000000000003</v>
      </c>
      <c r="D20" s="75">
        <v>17.980899999999998</v>
      </c>
      <c r="E20" s="74">
        <v>0.80220000000000002</v>
      </c>
    </row>
    <row r="21" spans="1:5" x14ac:dyDescent="0.3">
      <c r="A21" s="80">
        <v>2038</v>
      </c>
      <c r="B21" s="71">
        <v>9.2797000000000001</v>
      </c>
      <c r="C21" s="72">
        <v>0.68940000000000001</v>
      </c>
      <c r="D21" s="75">
        <v>17.738</v>
      </c>
      <c r="E21" s="74">
        <v>0.80220000000000002</v>
      </c>
    </row>
    <row r="22" spans="1:5" x14ac:dyDescent="0.3">
      <c r="A22" s="80">
        <v>2039</v>
      </c>
      <c r="B22" s="71">
        <v>9.1013000000000002</v>
      </c>
      <c r="C22" s="72">
        <v>0.67789999999999995</v>
      </c>
      <c r="D22" s="75">
        <v>17.495000000000001</v>
      </c>
      <c r="E22" s="74">
        <v>0.80220000000000002</v>
      </c>
    </row>
    <row r="23" spans="1:5" x14ac:dyDescent="0.3">
      <c r="A23" s="80">
        <v>2040</v>
      </c>
      <c r="B23" s="71">
        <v>8.9148999999999994</v>
      </c>
      <c r="C23" s="72">
        <v>0.66579999999999995</v>
      </c>
      <c r="D23" s="75">
        <v>17.251999999999999</v>
      </c>
      <c r="E23" s="74">
        <v>0.80220000000000002</v>
      </c>
    </row>
    <row r="24" spans="1:5" x14ac:dyDescent="0.3">
      <c r="A24" s="80">
        <v>2041</v>
      </c>
      <c r="B24" s="71">
        <v>8.7195999999999998</v>
      </c>
      <c r="C24" s="72">
        <v>0.65300000000000002</v>
      </c>
      <c r="D24" s="75">
        <v>17.009</v>
      </c>
      <c r="E24" s="74">
        <v>0.80220000000000002</v>
      </c>
    </row>
    <row r="25" spans="1:5" x14ac:dyDescent="0.3">
      <c r="A25" s="80">
        <v>2042</v>
      </c>
      <c r="B25" s="71">
        <v>8.5145999999999997</v>
      </c>
      <c r="C25" s="72">
        <v>0.63949999999999996</v>
      </c>
      <c r="D25" s="75">
        <v>16.765999999999998</v>
      </c>
      <c r="E25" s="74">
        <v>0.80220000000000002</v>
      </c>
    </row>
    <row r="26" spans="1:5" x14ac:dyDescent="0.3">
      <c r="A26" s="80">
        <v>2043</v>
      </c>
      <c r="B26" s="71">
        <v>8.3002000000000002</v>
      </c>
      <c r="C26" s="72">
        <v>0.62519999999999998</v>
      </c>
      <c r="D26" s="75">
        <v>16.523</v>
      </c>
      <c r="E26" s="74">
        <v>0.80220000000000002</v>
      </c>
    </row>
    <row r="27" spans="1:5" x14ac:dyDescent="0.3">
      <c r="A27" s="80">
        <v>2044</v>
      </c>
      <c r="B27" s="71">
        <v>8.0762999999999998</v>
      </c>
      <c r="C27" s="72">
        <v>0.61</v>
      </c>
      <c r="D27" s="75">
        <v>16.28</v>
      </c>
      <c r="E27" s="74">
        <v>0.80220000000000002</v>
      </c>
    </row>
    <row r="28" spans="1:5" x14ac:dyDescent="0.3">
      <c r="A28" s="80">
        <v>2045</v>
      </c>
      <c r="B28" s="71">
        <v>7.8449</v>
      </c>
      <c r="C28" s="72">
        <v>0.59409999999999996</v>
      </c>
      <c r="D28" s="75">
        <v>16.037099999999999</v>
      </c>
      <c r="E28" s="74">
        <v>0.80220000000000002</v>
      </c>
    </row>
    <row r="29" spans="1:5" x14ac:dyDescent="0.3">
      <c r="A29" s="80">
        <v>2046</v>
      </c>
      <c r="B29" s="71">
        <v>7.5930999999999997</v>
      </c>
      <c r="C29" s="72">
        <v>0.57609999999999995</v>
      </c>
      <c r="D29" s="75">
        <v>15.7941</v>
      </c>
      <c r="E29" s="74">
        <v>0.80220000000000002</v>
      </c>
    </row>
    <row r="30" spans="1:5" x14ac:dyDescent="0.3">
      <c r="A30" s="80">
        <v>2047</v>
      </c>
      <c r="B30" s="71">
        <v>7.3396999999999997</v>
      </c>
      <c r="C30" s="72">
        <v>0.55789999999999995</v>
      </c>
      <c r="D30" s="75">
        <v>15.5511</v>
      </c>
      <c r="E30" s="74">
        <v>0.80220000000000002</v>
      </c>
    </row>
    <row r="31" spans="1:5" x14ac:dyDescent="0.3">
      <c r="A31" s="80">
        <v>2048</v>
      </c>
      <c r="B31" s="71">
        <v>7.0864000000000003</v>
      </c>
      <c r="C31" s="72">
        <v>0.53949999999999998</v>
      </c>
      <c r="D31" s="75">
        <v>15.3081</v>
      </c>
      <c r="E31" s="74">
        <v>0.80220000000000002</v>
      </c>
    </row>
    <row r="32" spans="1:5" x14ac:dyDescent="0.3">
      <c r="A32" s="80">
        <v>2049</v>
      </c>
      <c r="B32" s="71">
        <v>6.8361999999999998</v>
      </c>
      <c r="C32" s="72">
        <v>0.5212</v>
      </c>
      <c r="D32" s="75">
        <v>15.065099999999999</v>
      </c>
      <c r="E32" s="74">
        <v>0.80220000000000002</v>
      </c>
    </row>
    <row r="33" spans="1:5" x14ac:dyDescent="0.3">
      <c r="A33" s="81">
        <v>2050</v>
      </c>
      <c r="B33" s="76">
        <v>6.5959000000000003</v>
      </c>
      <c r="C33" s="77">
        <v>0.50390000000000001</v>
      </c>
      <c r="D33" s="78">
        <v>14.822100000000001</v>
      </c>
      <c r="E33" s="79">
        <v>0.80220000000000002</v>
      </c>
    </row>
    <row r="34" spans="1:5" x14ac:dyDescent="0.3">
      <c r="A34" s="82">
        <v>2051</v>
      </c>
      <c r="B34" s="71">
        <v>6.3506</v>
      </c>
      <c r="C34" s="72">
        <v>0.4859</v>
      </c>
      <c r="D34" s="75">
        <v>14.5791</v>
      </c>
      <c r="E34" s="74">
        <v>0.80220000000000002</v>
      </c>
    </row>
    <row r="35" spans="1:5" x14ac:dyDescent="0.3">
      <c r="A35" s="82">
        <v>2052</v>
      </c>
      <c r="B35" s="71">
        <v>6.1012000000000004</v>
      </c>
      <c r="C35" s="72">
        <v>0.46729999999999999</v>
      </c>
      <c r="D35" s="75">
        <v>14.3362</v>
      </c>
      <c r="E35" s="74">
        <v>0.80220000000000002</v>
      </c>
    </row>
    <row r="36" spans="1:5" x14ac:dyDescent="0.3">
      <c r="A36" s="82">
        <v>2053</v>
      </c>
      <c r="B36" s="71">
        <v>5.8474000000000004</v>
      </c>
      <c r="C36" s="72">
        <v>0.4481</v>
      </c>
      <c r="D36" s="75">
        <v>14.0932</v>
      </c>
      <c r="E36" s="74">
        <v>0.80220000000000002</v>
      </c>
    </row>
    <row r="37" spans="1:5" x14ac:dyDescent="0.3">
      <c r="A37" s="82">
        <v>2054</v>
      </c>
      <c r="B37" s="71">
        <v>5.6317000000000004</v>
      </c>
      <c r="C37" s="72">
        <v>0.43319999999999997</v>
      </c>
      <c r="D37" s="75">
        <v>13.850199999999999</v>
      </c>
      <c r="E37" s="74">
        <v>0.80220000000000002</v>
      </c>
    </row>
    <row r="38" spans="1:5" x14ac:dyDescent="0.3">
      <c r="A38" s="82">
        <v>2055</v>
      </c>
      <c r="B38" s="71">
        <v>5.4428000000000001</v>
      </c>
      <c r="C38" s="72">
        <v>0.42149999999999999</v>
      </c>
      <c r="D38" s="75">
        <v>13.607200000000001</v>
      </c>
      <c r="E38" s="74">
        <v>0.80220000000000002</v>
      </c>
    </row>
    <row r="39" spans="1:5" x14ac:dyDescent="0.3">
      <c r="A39" s="82">
        <v>2056</v>
      </c>
      <c r="B39" s="71">
        <v>5.3049999999999997</v>
      </c>
      <c r="C39" s="72">
        <v>0.41610000000000003</v>
      </c>
      <c r="D39" s="75">
        <v>13.3642</v>
      </c>
      <c r="E39" s="74">
        <v>0.80220000000000002</v>
      </c>
    </row>
    <row r="40" spans="1:5" x14ac:dyDescent="0.3">
      <c r="A40" s="82">
        <v>2057</v>
      </c>
      <c r="B40" s="71">
        <v>5.2293000000000003</v>
      </c>
      <c r="C40" s="72">
        <v>0.41830000000000001</v>
      </c>
      <c r="D40" s="75">
        <v>13.1212</v>
      </c>
      <c r="E40" s="74">
        <v>0.80220000000000002</v>
      </c>
    </row>
    <row r="41" spans="1:5" x14ac:dyDescent="0.3">
      <c r="A41" s="82">
        <v>2058</v>
      </c>
      <c r="B41" s="71">
        <v>5.1792999999999996</v>
      </c>
      <c r="C41" s="72">
        <v>0.4143</v>
      </c>
      <c r="D41" s="75">
        <v>12.8954</v>
      </c>
      <c r="E41" s="74">
        <v>0.80510000000000004</v>
      </c>
    </row>
    <row r="42" spans="1:5" x14ac:dyDescent="0.3">
      <c r="A42" s="82">
        <v>2059</v>
      </c>
      <c r="B42" s="71">
        <v>5.1292999999999997</v>
      </c>
      <c r="C42" s="72">
        <v>0.4103</v>
      </c>
      <c r="D42" s="75">
        <v>12.694100000000001</v>
      </c>
      <c r="E42" s="74">
        <v>0.80700000000000005</v>
      </c>
    </row>
    <row r="43" spans="1:5" x14ac:dyDescent="0.3">
      <c r="A43" s="82">
        <v>2060</v>
      </c>
      <c r="B43" s="71">
        <v>5.0792999999999999</v>
      </c>
      <c r="C43" s="72">
        <v>0.40629999999999999</v>
      </c>
      <c r="D43" s="75">
        <v>12.5138</v>
      </c>
      <c r="E43" s="74">
        <v>0.80830000000000002</v>
      </c>
    </row>
    <row r="44" spans="1:5" x14ac:dyDescent="0.3">
      <c r="A44" s="82">
        <v>2061</v>
      </c>
      <c r="B44" s="71">
        <v>5.0293000000000001</v>
      </c>
      <c r="C44" s="72">
        <v>0.40229999999999999</v>
      </c>
      <c r="D44" s="75">
        <v>12.351699999999999</v>
      </c>
      <c r="E44" s="74">
        <v>0.80900000000000005</v>
      </c>
    </row>
    <row r="45" spans="1:5" x14ac:dyDescent="0.3">
      <c r="A45" s="82">
        <v>2062</v>
      </c>
      <c r="B45" s="71">
        <v>4.9793000000000003</v>
      </c>
      <c r="C45" s="72">
        <v>0.39829999999999999</v>
      </c>
      <c r="D45" s="75">
        <v>12.205500000000001</v>
      </c>
      <c r="E45" s="74">
        <v>0.80940000000000001</v>
      </c>
    </row>
    <row r="46" spans="1:5" x14ac:dyDescent="0.3">
      <c r="A46" s="82">
        <v>2063</v>
      </c>
      <c r="B46" s="71">
        <v>4.9292999999999996</v>
      </c>
      <c r="C46" s="72">
        <v>0.39429999999999998</v>
      </c>
      <c r="D46" s="75">
        <v>12.0745</v>
      </c>
      <c r="E46" s="74">
        <v>0.8095</v>
      </c>
    </row>
    <row r="47" spans="1:5" x14ac:dyDescent="0.3">
      <c r="A47" s="82">
        <v>2064</v>
      </c>
      <c r="B47" s="71">
        <v>4.8792999999999997</v>
      </c>
      <c r="C47" s="72">
        <v>0.39029999999999998</v>
      </c>
      <c r="D47" s="75">
        <v>11.9582</v>
      </c>
      <c r="E47" s="74">
        <v>0.80930000000000002</v>
      </c>
    </row>
    <row r="48" spans="1:5" x14ac:dyDescent="0.3">
      <c r="A48" s="82">
        <v>2065</v>
      </c>
      <c r="B48" s="71">
        <v>4.8292999999999999</v>
      </c>
      <c r="C48" s="72">
        <v>0.38629999999999998</v>
      </c>
      <c r="D48" s="75">
        <v>11.8546</v>
      </c>
      <c r="E48" s="74">
        <v>0.80910000000000004</v>
      </c>
    </row>
    <row r="49" spans="1:5" x14ac:dyDescent="0.3">
      <c r="A49" s="82">
        <v>2066</v>
      </c>
      <c r="B49" s="71">
        <v>4.7793000000000001</v>
      </c>
      <c r="C49" s="72">
        <v>0.38229999999999997</v>
      </c>
      <c r="D49" s="75">
        <v>11.7621</v>
      </c>
      <c r="E49" s="74">
        <v>0.80869999999999997</v>
      </c>
    </row>
    <row r="50" spans="1:5" x14ac:dyDescent="0.3">
      <c r="A50" s="82">
        <v>2067</v>
      </c>
      <c r="B50" s="71">
        <v>4.7293000000000003</v>
      </c>
      <c r="C50" s="72">
        <v>0.37830000000000003</v>
      </c>
      <c r="D50" s="75">
        <v>11.6793</v>
      </c>
      <c r="E50" s="74">
        <v>0.80830000000000002</v>
      </c>
    </row>
    <row r="51" spans="1:5" x14ac:dyDescent="0.3">
      <c r="A51" s="82">
        <v>2068</v>
      </c>
      <c r="B51" s="71">
        <v>4.6792999999999996</v>
      </c>
      <c r="C51" s="72">
        <v>0.37430000000000002</v>
      </c>
      <c r="D51" s="75">
        <v>11.604900000000001</v>
      </c>
      <c r="E51" s="74">
        <v>0.80789999999999995</v>
      </c>
    </row>
    <row r="52" spans="1:5" x14ac:dyDescent="0.3">
      <c r="A52" s="82">
        <v>2069</v>
      </c>
      <c r="B52" s="71">
        <v>4.6292999999999997</v>
      </c>
      <c r="C52" s="72">
        <v>0.37030000000000002</v>
      </c>
      <c r="D52" s="75">
        <v>11.538</v>
      </c>
      <c r="E52" s="74">
        <v>0.80740000000000001</v>
      </c>
    </row>
    <row r="53" spans="1:5" x14ac:dyDescent="0.3">
      <c r="A53" s="82">
        <v>2070</v>
      </c>
      <c r="B53" s="71">
        <v>4.5792999999999999</v>
      </c>
      <c r="C53" s="72">
        <v>0.36630000000000001</v>
      </c>
      <c r="D53" s="75">
        <v>11.477600000000001</v>
      </c>
      <c r="E53" s="74">
        <v>0.80700000000000005</v>
      </c>
    </row>
    <row r="54" spans="1:5" x14ac:dyDescent="0.3">
      <c r="A54" s="82">
        <v>2071</v>
      </c>
      <c r="B54" s="71">
        <v>4.5293000000000001</v>
      </c>
      <c r="C54" s="72">
        <v>0.36230000000000001</v>
      </c>
      <c r="D54" s="75">
        <v>11.423</v>
      </c>
      <c r="E54" s="74">
        <v>0.80649999999999999</v>
      </c>
    </row>
    <row r="55" spans="1:5" x14ac:dyDescent="0.3">
      <c r="A55" s="82">
        <v>2072</v>
      </c>
      <c r="B55" s="71">
        <v>4.4793000000000003</v>
      </c>
      <c r="C55" s="72">
        <v>0.35830000000000001</v>
      </c>
      <c r="D55" s="75">
        <v>11.3735</v>
      </c>
      <c r="E55" s="74">
        <v>0.80610000000000004</v>
      </c>
    </row>
    <row r="56" spans="1:5" x14ac:dyDescent="0.3">
      <c r="A56" s="82">
        <v>2073</v>
      </c>
      <c r="B56" s="71">
        <v>4.4292999999999996</v>
      </c>
      <c r="C56" s="72">
        <v>0.3543</v>
      </c>
      <c r="D56" s="75">
        <v>11.3286</v>
      </c>
      <c r="E56" s="74">
        <v>0.80569999999999997</v>
      </c>
    </row>
    <row r="57" spans="1:5" x14ac:dyDescent="0.3">
      <c r="A57" s="82">
        <v>2074</v>
      </c>
      <c r="B57" s="71">
        <v>4.3792999999999997</v>
      </c>
      <c r="C57" s="72">
        <v>0.3503</v>
      </c>
      <c r="D57" s="75">
        <v>11.287800000000001</v>
      </c>
      <c r="E57" s="74">
        <v>0.80530000000000002</v>
      </c>
    </row>
    <row r="58" spans="1:5" x14ac:dyDescent="0.3">
      <c r="A58" s="82">
        <v>2075</v>
      </c>
      <c r="B58" s="76">
        <v>4.3292999999999999</v>
      </c>
      <c r="C58" s="77">
        <v>0.3463</v>
      </c>
      <c r="D58" s="78">
        <v>11.2507</v>
      </c>
      <c r="E58" s="79">
        <v>0.80500000000000005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Numeric Inputs</vt:lpstr>
      <vt:lpstr>Character Inputs</vt:lpstr>
      <vt:lpstr>List Box</vt:lpstr>
      <vt:lpstr>Amortization_CurrentHires</vt:lpstr>
      <vt:lpstr>Amortization_NewHires</vt:lpstr>
      <vt:lpstr>Inv_Returns</vt:lpstr>
      <vt:lpstr>City_Payroll</vt:lpstr>
      <vt:lpstr>Historical Data</vt:lpstr>
      <vt:lpstr>Duration and Convexity</vt:lpstr>
      <vt:lpstr>Benefit 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Swaroop Bhagavatula</cp:lastModifiedBy>
  <dcterms:created xsi:type="dcterms:W3CDTF">2021-01-07T15:43:46Z</dcterms:created>
  <dcterms:modified xsi:type="dcterms:W3CDTF">2021-05-17T00:21:31Z</dcterms:modified>
</cp:coreProperties>
</file>