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ris\ASU Dropbox\Sarishma Bhandari\Dilan_Updated\MISA\"/>
    </mc:Choice>
  </mc:AlternateContent>
  <xr:revisionPtr revIDLastSave="0" documentId="13_ncr:1_{C0D19DF8-959F-4D78-8490-30CED42D2A31}" xr6:coauthVersionLast="47" xr6:coauthVersionMax="47" xr10:uidLastSave="{00000000-0000-0000-0000-000000000000}"/>
  <bookViews>
    <workbookView xWindow="-110" yWindow="-110" windowWidth="19420" windowHeight="11500" activeTab="1" xr2:uid="{A6C72A4A-669D-4005-8F05-2B17A4D04C27}"/>
  </bookViews>
  <sheets>
    <sheet name="HUD_SimaPro" sheetId="2" r:id="rId1"/>
    <sheet name="HUD_INPUTS" sheetId="3" r:id="rId2"/>
    <sheet name="HUD_GHG" sheetId="5" r:id="rId3"/>
    <sheet name="HUD_Eutro" sheetId="6" r:id="rId4"/>
    <sheet name="HUD_Water" sheetId="7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7" l="1"/>
  <c r="E5" i="7"/>
  <c r="D5" i="7"/>
  <c r="C5" i="7"/>
  <c r="B5" i="7"/>
  <c r="F4" i="7"/>
  <c r="E4" i="7"/>
  <c r="D4" i="7"/>
  <c r="C4" i="7"/>
  <c r="B4" i="7"/>
  <c r="F3" i="7"/>
  <c r="E3" i="7"/>
  <c r="D3" i="7"/>
  <c r="C3" i="7"/>
  <c r="B3" i="7"/>
  <c r="F2" i="7"/>
  <c r="E2" i="7"/>
  <c r="D2" i="7"/>
  <c r="C2" i="7"/>
  <c r="B2" i="7"/>
  <c r="F5" i="6"/>
  <c r="E5" i="6"/>
  <c r="D5" i="6"/>
  <c r="C5" i="6"/>
  <c r="B5" i="6"/>
  <c r="F4" i="6"/>
  <c r="E4" i="6"/>
  <c r="D4" i="6"/>
  <c r="C4" i="6"/>
  <c r="B4" i="6"/>
  <c r="F3" i="6"/>
  <c r="E3" i="6"/>
  <c r="D3" i="6"/>
  <c r="C3" i="6"/>
  <c r="B3" i="6"/>
  <c r="F2" i="6"/>
  <c r="E2" i="6"/>
  <c r="D2" i="6"/>
  <c r="C2" i="6"/>
  <c r="B2" i="6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P5" i="3"/>
  <c r="P6" i="3"/>
  <c r="P7" i="3"/>
  <c r="P8" i="3"/>
  <c r="O8" i="3"/>
  <c r="O7" i="3"/>
  <c r="Q7" i="3" s="1"/>
  <c r="O6" i="3"/>
  <c r="R6" i="3" s="1"/>
  <c r="O5" i="3"/>
  <c r="R5" i="3" s="1"/>
  <c r="L8" i="3"/>
  <c r="K8" i="3"/>
  <c r="L7" i="3"/>
  <c r="K7" i="3"/>
  <c r="L6" i="3"/>
  <c r="K6" i="3"/>
  <c r="L5" i="3"/>
  <c r="K5" i="3"/>
  <c r="N5" i="3" s="1"/>
  <c r="F8" i="3"/>
  <c r="E8" i="3"/>
  <c r="J8" i="3" s="1"/>
  <c r="F7" i="3"/>
  <c r="E7" i="3"/>
  <c r="J7" i="3" s="1"/>
  <c r="F6" i="3"/>
  <c r="E6" i="3"/>
  <c r="F5" i="3"/>
  <c r="E5" i="3"/>
  <c r="J5" i="3" s="1"/>
  <c r="R8" i="3"/>
  <c r="H8" i="3"/>
  <c r="G8" i="3"/>
  <c r="B8" i="3"/>
  <c r="H7" i="3"/>
  <c r="G7" i="3"/>
  <c r="B7" i="3"/>
  <c r="H6" i="3"/>
  <c r="G6" i="3" s="1"/>
  <c r="B6" i="3"/>
  <c r="H5" i="3"/>
  <c r="G5" i="3"/>
  <c r="B5" i="3"/>
  <c r="M5" i="3" l="1"/>
  <c r="N6" i="3"/>
  <c r="N8" i="3"/>
  <c r="M7" i="3"/>
  <c r="J6" i="3"/>
  <c r="N7" i="3"/>
  <c r="I6" i="3"/>
  <c r="R7" i="3"/>
  <c r="M6" i="3"/>
  <c r="I5" i="3"/>
  <c r="Q6" i="3"/>
  <c r="I8" i="3"/>
  <c r="M8" i="3"/>
  <c r="Q5" i="3"/>
  <c r="I7" i="3"/>
  <c r="Q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tc={83B848E0-FC66-4B41-AC13-BDD674643504}</author>
  </authors>
  <commentList>
    <comment ref="C8" authorId="0" shapeId="0" xr:uid="{83B848E0-FC66-4B41-AC13-BDD674643504}">
      <text>
        <t>[Threaded comment]
Your version of Excel allows you to read this threaded comment; however, any edits to it will get removed if the file is opened in a newer version of Excel. Learn more: https://go.microsoft.com/fwlink/?linkid=870924
Comment:
    0.012MJ is 0.00333kwh</t>
      </text>
    </comment>
  </commentList>
</comments>
</file>

<file path=xl/sharedStrings.xml><?xml version="1.0" encoding="utf-8"?>
<sst xmlns="http://schemas.openxmlformats.org/spreadsheetml/2006/main" count="345" uniqueCount="76">
  <si>
    <t>Acetic acid, without water, in 98% solution state {GLO}| market for acetic acid, without water, in 98% solution state | Cut-off, U</t>
  </si>
  <si>
    <t>1 kg</t>
  </si>
  <si>
    <t>Impact category</t>
  </si>
  <si>
    <t>Unit</t>
  </si>
  <si>
    <t>Mean</t>
  </si>
  <si>
    <t>Median</t>
  </si>
  <si>
    <t>SD</t>
  </si>
  <si>
    <t>CV</t>
  </si>
  <si>
    <t>SEM</t>
  </si>
  <si>
    <t>Acidification</t>
  </si>
  <si>
    <t>kg SO2 eq</t>
  </si>
  <si>
    <t>Fine particulate matter formation</t>
  </si>
  <si>
    <t>kg PM2.5 eq</t>
  </si>
  <si>
    <t>Carcinogenics</t>
  </si>
  <si>
    <t>CTUh</t>
  </si>
  <si>
    <t>Fossil resource scarcity</t>
  </si>
  <si>
    <t>kg oil eq</t>
  </si>
  <si>
    <t>Ecotoxicity</t>
  </si>
  <si>
    <t>CTUe</t>
  </si>
  <si>
    <t>Freshwater ecotoxicity</t>
  </si>
  <si>
    <t>kg 1,4-DCB</t>
  </si>
  <si>
    <t>Eutrophication</t>
  </si>
  <si>
    <t>kg N eq</t>
  </si>
  <si>
    <t>Freshwater eutrophication</t>
  </si>
  <si>
    <t>kg P eq</t>
  </si>
  <si>
    <t>Fossil fuel depletion</t>
  </si>
  <si>
    <t>MJ surplus</t>
  </si>
  <si>
    <t>Global warming</t>
  </si>
  <si>
    <t>kg CO2 eq</t>
  </si>
  <si>
    <t>Human carcinogenic toxicity</t>
  </si>
  <si>
    <t>Non carcinogenics</t>
  </si>
  <si>
    <t>Human non-carcinogenic toxicity</t>
  </si>
  <si>
    <t>Ozone depletion</t>
  </si>
  <si>
    <t>kg CFC-11 eq</t>
  </si>
  <si>
    <t>Ionizing radiation</t>
  </si>
  <si>
    <t>kBq Co-60 eq</t>
  </si>
  <si>
    <t>Respiratory effects</t>
  </si>
  <si>
    <t>Land use</t>
  </si>
  <si>
    <t>m2a crop eq</t>
  </si>
  <si>
    <t>Smog</t>
  </si>
  <si>
    <t>kg O3 eq</t>
  </si>
  <si>
    <t>Marine ecotoxicity</t>
  </si>
  <si>
    <t>Marine eutrophication</t>
  </si>
  <si>
    <t xml:space="preserve">Confidence interval: </t>
  </si>
  <si>
    <t>Mineral resource scarcity</t>
  </si>
  <si>
    <t>kg Cu eq</t>
  </si>
  <si>
    <t>Ozone formation, Human health</t>
  </si>
  <si>
    <t>kg NOx eq</t>
  </si>
  <si>
    <t>Ozone formation, Terrestrial ecosystems</t>
  </si>
  <si>
    <t>Stratospheric ozone depletion</t>
  </si>
  <si>
    <t>kg CFC11 eq</t>
  </si>
  <si>
    <t>Terrestrial acidification</t>
  </si>
  <si>
    <t>Terrestrial ecotoxicity</t>
  </si>
  <si>
    <t>Water consumption</t>
  </si>
  <si>
    <t>m3</t>
  </si>
  <si>
    <t>Sulfuric acid {RoW}| market for sulfuric acid | Cut-off, U</t>
  </si>
  <si>
    <t>Lime, hydrated, packed {RoW}| market for lime, hydrated, packed | Cut-off, U</t>
  </si>
  <si>
    <t>Electricity, medium voltage {US}| market group for electricity, medium voltage | Cut-off, U (HUD)</t>
  </si>
  <si>
    <t>INPUT</t>
  </si>
  <si>
    <t>GHG (TRACI)</t>
  </si>
  <si>
    <t>Eutrophication (TRACI)</t>
  </si>
  <si>
    <t>Water Consumption (ReCePi)</t>
  </si>
  <si>
    <t>SN</t>
  </si>
  <si>
    <t>Real-space</t>
  </si>
  <si>
    <t>Log-space</t>
  </si>
  <si>
    <t>AM_m</t>
  </si>
  <si>
    <t>AM_GSD</t>
  </si>
  <si>
    <t>GHG_m</t>
  </si>
  <si>
    <t>GHG_sd</t>
  </si>
  <si>
    <t>AM_sd</t>
  </si>
  <si>
    <t>Eutro_m</t>
  </si>
  <si>
    <t>Eutro_sd</t>
  </si>
  <si>
    <t>Water_m</t>
  </si>
  <si>
    <t>Water_sd</t>
  </si>
  <si>
    <t>Note</t>
  </si>
  <si>
    <t xml:space="preserve">These inputs are for urine-derived 3.76g of Calcium Phosphate fertilizer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</si>
</sst>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0" fontId="0" fillId="0" borderId="0" xfId="0" applyNumberFormat="1"/>
    <xf numFmtId="11" fontId="0" fillId="0" borderId="0" xfId="0" applyNumberFormat="1"/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4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ris\ASU%20Dropbox\Sarishma%20Bhandari\Dilan_Updated\MISA\Uncertainty%20Analysis_DW_WWTP_UD.xlsx" TargetMode="External"/><Relationship Id="rId1" Type="http://schemas.openxmlformats.org/officeDocument/2006/relationships/externalLinkPath" Target="Uncertainty%20Analysis_DW_WWTP_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W_Inputs"/>
      <sheetName val="DW_1liter"/>
      <sheetName val="WWTP_Inputs"/>
      <sheetName val="WWTP_Biogas_1m3"/>
      <sheetName val="WWTP_1m3"/>
      <sheetName val="HUD_Inputs"/>
      <sheetName val="HUD_3.76g Calcium Phosphate"/>
      <sheetName val="HUD_Inputs_MISA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Acetic acid, without water, in 98% solution state {GLO}| market for acetic acid, without water, in 98% solution state | Cut-off, U</v>
          </cell>
        </row>
        <row r="25">
          <cell r="B25" t="str">
            <v>Sulfuric acid {RoW}| market for sulfuric acid | Cut-off, U</v>
          </cell>
        </row>
        <row r="49">
          <cell r="B49" t="str">
            <v>Lime, hydrated, packed {RoW}| market for lime, hydrated, packed | Cut-off, U</v>
          </cell>
        </row>
        <row r="73">
          <cell r="B73" t="str">
            <v>Electricity, medium voltage {US}| market group for electricity, medium voltage | Cut-off, U (HUD)</v>
          </cell>
        </row>
      </sheetData>
      <sheetData sheetId="6"/>
      <sheetData sheetId="7"/>
      <sheetData sheetId="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rishma Bhandari" id="{9D444B3B-C745-4B33-91F8-9902730A0ED9}" userId="5455a35dece509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5-06-30T19:34:55.64" personId="{9D444B3B-C745-4B33-91F8-9902730A0ED9}" id="{83B848E0-FC66-4B41-AC13-BDD674643504}">
    <text>0.012MJ is 0.00333kwh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7C125-E6E1-4670-82E8-D858B37B3190}">
  <dimension ref="A1:U98"/>
  <sheetViews>
    <sheetView topLeftCell="D69" zoomScale="70" zoomScaleNormal="70" workbookViewId="0">
      <selection activeCell="A73" sqref="A73:XFD73"/>
    </sheetView>
  </sheetViews>
  <sheetFormatPr defaultRowHeight="14.5" x14ac:dyDescent="0.35"/>
  <cols>
    <col min="2" max="2" width="107.36328125" bestFit="1" customWidth="1"/>
    <col min="3" max="3" width="11.54296875" bestFit="1" customWidth="1"/>
    <col min="5" max="6" width="11.81640625" bestFit="1" customWidth="1"/>
    <col min="7" max="7" width="9.81640625" bestFit="1" customWidth="1"/>
    <col min="8" max="8" width="12.453125" bestFit="1" customWidth="1"/>
    <col min="9" max="9" width="11.81640625" bestFit="1" customWidth="1"/>
    <col min="13" max="13" width="107.36328125" bestFit="1" customWidth="1"/>
  </cols>
  <sheetData>
    <row r="1" spans="1:21" x14ac:dyDescent="0.35">
      <c r="A1" s="1">
        <v>1</v>
      </c>
      <c r="B1" s="1" t="s">
        <v>0</v>
      </c>
      <c r="C1" s="1" t="s">
        <v>1</v>
      </c>
      <c r="L1" s="1">
        <v>1</v>
      </c>
      <c r="M1" s="1" t="s">
        <v>0</v>
      </c>
    </row>
    <row r="2" spans="1:21" x14ac:dyDescent="0.3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s="2">
        <v>2.5000000000000001E-2</v>
      </c>
      <c r="I2" s="2">
        <v>0.97499999999999998</v>
      </c>
      <c r="J2" t="s">
        <v>8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s="2">
        <v>2.5000000000000001E-2</v>
      </c>
      <c r="T2" s="2">
        <v>0.97499999999999998</v>
      </c>
      <c r="U2" t="s">
        <v>8</v>
      </c>
    </row>
    <row r="3" spans="1:21" x14ac:dyDescent="0.35">
      <c r="B3" t="s">
        <v>9</v>
      </c>
      <c r="C3" t="s">
        <v>10</v>
      </c>
      <c r="D3">
        <v>8.7146558999999998E-3</v>
      </c>
      <c r="E3">
        <v>8.4726421000000003E-3</v>
      </c>
      <c r="F3">
        <v>1.7573942999999999E-3</v>
      </c>
      <c r="G3">
        <v>20.165963000000001</v>
      </c>
      <c r="H3">
        <v>5.8817434000000002E-3</v>
      </c>
      <c r="I3">
        <v>1.2517614999999999E-2</v>
      </c>
      <c r="J3" s="3">
        <v>7.8593060999999998E-5</v>
      </c>
      <c r="M3" t="s">
        <v>11</v>
      </c>
      <c r="N3" t="s">
        <v>12</v>
      </c>
      <c r="O3">
        <v>3.4900219000000001E-3</v>
      </c>
      <c r="P3">
        <v>3.3519527999999999E-3</v>
      </c>
      <c r="Q3">
        <v>8.1065569000000003E-4</v>
      </c>
      <c r="R3">
        <v>23.227810999999999</v>
      </c>
      <c r="S3">
        <v>2.2575715000000001E-3</v>
      </c>
      <c r="T3">
        <v>5.4091553000000002E-3</v>
      </c>
      <c r="U3" s="3">
        <v>2.5635184000000001E-5</v>
      </c>
    </row>
    <row r="4" spans="1:21" x14ac:dyDescent="0.35">
      <c r="B4" t="s">
        <v>13</v>
      </c>
      <c r="C4" t="s">
        <v>14</v>
      </c>
      <c r="D4" s="3">
        <v>4.1079374E-7</v>
      </c>
      <c r="E4" s="3">
        <v>2.6339534000000003E-7</v>
      </c>
      <c r="F4" s="3">
        <v>4.0405205999999999E-6</v>
      </c>
      <c r="G4">
        <v>983.58865000000003</v>
      </c>
      <c r="H4" s="3">
        <v>-7.9268256999999997E-6</v>
      </c>
      <c r="I4" s="3">
        <v>9.4552164000000007E-6</v>
      </c>
      <c r="J4" s="3">
        <v>1.8069758000000001E-7</v>
      </c>
      <c r="M4" t="s">
        <v>15</v>
      </c>
      <c r="N4" t="s">
        <v>16</v>
      </c>
      <c r="O4">
        <v>1.1179771000000001</v>
      </c>
      <c r="P4">
        <v>1.0894975</v>
      </c>
      <c r="Q4">
        <v>0.23465051000000001</v>
      </c>
      <c r="R4">
        <v>20.988848000000001</v>
      </c>
      <c r="S4">
        <v>0.75791474000000003</v>
      </c>
      <c r="T4">
        <v>1.661546</v>
      </c>
      <c r="U4">
        <v>7.4203005999999997E-3</v>
      </c>
    </row>
    <row r="5" spans="1:21" x14ac:dyDescent="0.35">
      <c r="B5" t="s">
        <v>17</v>
      </c>
      <c r="C5" t="s">
        <v>18</v>
      </c>
      <c r="D5">
        <v>31.060027999999999</v>
      </c>
      <c r="E5">
        <v>24.819122</v>
      </c>
      <c r="F5">
        <v>63.116461000000001</v>
      </c>
      <c r="G5">
        <v>203.208</v>
      </c>
      <c r="H5">
        <v>-78.941381000000007</v>
      </c>
      <c r="I5">
        <v>170.99558999999999</v>
      </c>
      <c r="J5">
        <v>2.8226539000000002</v>
      </c>
      <c r="M5" t="s">
        <v>19</v>
      </c>
      <c r="N5" t="s">
        <v>20</v>
      </c>
      <c r="O5">
        <v>8.3002629999999994E-2</v>
      </c>
      <c r="P5">
        <v>7.6335520000000004E-2</v>
      </c>
      <c r="Q5">
        <v>3.6036236999999999E-2</v>
      </c>
      <c r="R5">
        <v>43.415776999999999</v>
      </c>
      <c r="S5">
        <v>3.8791671E-2</v>
      </c>
      <c r="T5">
        <v>0.17253909000000001</v>
      </c>
      <c r="U5">
        <v>1.1395659E-3</v>
      </c>
    </row>
    <row r="6" spans="1:21" x14ac:dyDescent="0.35">
      <c r="B6" t="s">
        <v>21</v>
      </c>
      <c r="C6" t="s">
        <v>22</v>
      </c>
      <c r="D6">
        <v>6.0380711000000004E-3</v>
      </c>
      <c r="E6">
        <v>5.3835022000000001E-3</v>
      </c>
      <c r="F6">
        <v>2.8857405000000001E-3</v>
      </c>
      <c r="G6">
        <v>47.792422999999999</v>
      </c>
      <c r="H6">
        <v>2.6847078E-3</v>
      </c>
      <c r="I6">
        <v>1.4036953E-2</v>
      </c>
      <c r="J6">
        <v>1.2905423999999999E-4</v>
      </c>
      <c r="M6" t="s">
        <v>23</v>
      </c>
      <c r="N6" t="s">
        <v>24</v>
      </c>
      <c r="O6">
        <v>7.2762087E-4</v>
      </c>
      <c r="P6">
        <v>6.3266015999999996E-4</v>
      </c>
      <c r="Q6">
        <v>3.7535585999999999E-4</v>
      </c>
      <c r="R6">
        <v>51.586736000000002</v>
      </c>
      <c r="S6">
        <v>2.9375705999999999E-4</v>
      </c>
      <c r="T6">
        <v>1.6309066999999999E-3</v>
      </c>
      <c r="U6" s="3">
        <v>1.1869794E-5</v>
      </c>
    </row>
    <row r="7" spans="1:21" x14ac:dyDescent="0.35">
      <c r="B7" t="s">
        <v>25</v>
      </c>
      <c r="C7" t="s">
        <v>26</v>
      </c>
      <c r="D7">
        <v>6.1850820000000004</v>
      </c>
      <c r="E7">
        <v>5.9597927000000004</v>
      </c>
      <c r="F7">
        <v>1.3417252</v>
      </c>
      <c r="G7">
        <v>21.692924999999999</v>
      </c>
      <c r="H7">
        <v>4.1125441</v>
      </c>
      <c r="I7">
        <v>9.1256649999999997</v>
      </c>
      <c r="J7">
        <v>6.0003774000000003E-2</v>
      </c>
      <c r="M7" t="s">
        <v>27</v>
      </c>
      <c r="N7" t="s">
        <v>28</v>
      </c>
      <c r="O7">
        <v>2.3100314000000002</v>
      </c>
      <c r="P7">
        <v>2.2480174000000002</v>
      </c>
      <c r="Q7">
        <v>0.44014036000000001</v>
      </c>
      <c r="R7">
        <v>19.053436000000001</v>
      </c>
      <c r="S7">
        <v>1.6099950999999999</v>
      </c>
      <c r="T7">
        <v>3.3189964999999999</v>
      </c>
      <c r="U7">
        <v>1.3918460000000001E-2</v>
      </c>
    </row>
    <row r="8" spans="1:21" x14ac:dyDescent="0.35">
      <c r="B8" t="s">
        <v>27</v>
      </c>
      <c r="C8" t="s">
        <v>28</v>
      </c>
      <c r="D8">
        <v>2.1560638000000001</v>
      </c>
      <c r="E8">
        <v>2.1101277000000001</v>
      </c>
      <c r="F8">
        <v>0.42036865000000001</v>
      </c>
      <c r="G8">
        <v>19.497040999999999</v>
      </c>
      <c r="H8">
        <v>1.4903755000000001</v>
      </c>
      <c r="I8">
        <v>3.0556473</v>
      </c>
      <c r="J8">
        <v>1.8799458000000002E-2</v>
      </c>
      <c r="M8" t="s">
        <v>29</v>
      </c>
      <c r="N8" t="s">
        <v>20</v>
      </c>
      <c r="O8">
        <v>0.12241784999999999</v>
      </c>
      <c r="P8">
        <v>0.11246715</v>
      </c>
      <c r="Q8">
        <v>0.19830144</v>
      </c>
      <c r="R8">
        <v>161.98736</v>
      </c>
      <c r="S8">
        <v>-0.22036813999999999</v>
      </c>
      <c r="T8">
        <v>0.49019207999999997</v>
      </c>
      <c r="U8">
        <v>6.2708421999999996E-3</v>
      </c>
    </row>
    <row r="9" spans="1:21" x14ac:dyDescent="0.35">
      <c r="B9" t="s">
        <v>30</v>
      </c>
      <c r="C9" t="s">
        <v>14</v>
      </c>
      <c r="D9" s="3">
        <v>3.0519498000000001E-7</v>
      </c>
      <c r="E9" s="3">
        <v>-1.3123975999999999E-6</v>
      </c>
      <c r="F9">
        <v>1.9750187000000001E-4</v>
      </c>
      <c r="G9">
        <v>64713.341999999997</v>
      </c>
      <c r="H9">
        <v>-3.6450886999999998E-4</v>
      </c>
      <c r="I9">
        <v>4.1742371999999999E-4</v>
      </c>
      <c r="J9" s="3">
        <v>8.8325522999999993E-6</v>
      </c>
      <c r="M9" t="s">
        <v>31</v>
      </c>
      <c r="N9" t="s">
        <v>20</v>
      </c>
      <c r="O9">
        <v>0.88849802</v>
      </c>
      <c r="P9">
        <v>4.7059575999999996</v>
      </c>
      <c r="Q9">
        <v>136.44512</v>
      </c>
      <c r="R9">
        <v>15356.829</v>
      </c>
      <c r="S9">
        <v>-279.51350000000002</v>
      </c>
      <c r="T9">
        <v>298.49824999999998</v>
      </c>
      <c r="U9">
        <v>4.3147735999999997</v>
      </c>
    </row>
    <row r="10" spans="1:21" x14ac:dyDescent="0.35">
      <c r="B10" t="s">
        <v>32</v>
      </c>
      <c r="C10" t="s">
        <v>33</v>
      </c>
      <c r="D10" s="3">
        <v>6.5335411000000004E-8</v>
      </c>
      <c r="E10" s="3">
        <v>6.3328371999999996E-8</v>
      </c>
      <c r="F10" s="3">
        <v>1.4894713E-8</v>
      </c>
      <c r="G10">
        <v>22.797305999999999</v>
      </c>
      <c r="H10" s="3">
        <v>4.3368381000000001E-8</v>
      </c>
      <c r="I10" s="3">
        <v>9.9124954000000001E-8</v>
      </c>
      <c r="J10" s="3">
        <v>6.6611182000000003E-10</v>
      </c>
      <c r="M10" t="s">
        <v>34</v>
      </c>
      <c r="N10" t="s">
        <v>35</v>
      </c>
      <c r="O10">
        <v>0.17515639</v>
      </c>
      <c r="P10">
        <v>8.9098755000000002E-2</v>
      </c>
      <c r="Q10">
        <v>0.32597047000000001</v>
      </c>
      <c r="R10">
        <v>186.10252</v>
      </c>
      <c r="S10">
        <v>1.8545372000000001E-2</v>
      </c>
      <c r="T10">
        <v>0.92031786000000004</v>
      </c>
      <c r="U10">
        <v>1.0308091E-2</v>
      </c>
    </row>
    <row r="11" spans="1:21" x14ac:dyDescent="0.35">
      <c r="B11" t="s">
        <v>36</v>
      </c>
      <c r="C11" t="s">
        <v>12</v>
      </c>
      <c r="D11">
        <v>1.9874496999999999E-3</v>
      </c>
      <c r="E11">
        <v>1.9203473000000001E-3</v>
      </c>
      <c r="F11">
        <v>5.4575972999999995E-4</v>
      </c>
      <c r="G11">
        <v>27.460304000000001</v>
      </c>
      <c r="H11">
        <v>1.1829454000000001E-3</v>
      </c>
      <c r="I11">
        <v>3.1237304E-3</v>
      </c>
      <c r="J11" s="3">
        <v>2.4407116999999999E-5</v>
      </c>
      <c r="M11" t="s">
        <v>37</v>
      </c>
      <c r="N11" t="s">
        <v>38</v>
      </c>
      <c r="O11">
        <v>4.8259202000000001E-2</v>
      </c>
      <c r="P11">
        <v>4.5990283E-2</v>
      </c>
      <c r="Q11">
        <v>1.6120026999999999E-2</v>
      </c>
      <c r="R11">
        <v>33.403010999999999</v>
      </c>
      <c r="S11">
        <v>2.5949395E-2</v>
      </c>
      <c r="T11">
        <v>8.0440138999999994E-2</v>
      </c>
      <c r="U11">
        <v>5.0976000000000005E-4</v>
      </c>
    </row>
    <row r="12" spans="1:21" x14ac:dyDescent="0.35">
      <c r="B12" t="s">
        <v>39</v>
      </c>
      <c r="C12" t="s">
        <v>40</v>
      </c>
      <c r="D12">
        <v>0.12511037999999999</v>
      </c>
      <c r="E12">
        <v>0.12156425999999999</v>
      </c>
      <c r="F12">
        <v>2.4700211999999999E-2</v>
      </c>
      <c r="G12">
        <v>19.742735</v>
      </c>
      <c r="H12">
        <v>8.5360301E-2</v>
      </c>
      <c r="I12">
        <v>0.17962179</v>
      </c>
      <c r="J12">
        <v>1.1046271E-3</v>
      </c>
      <c r="M12" t="s">
        <v>41</v>
      </c>
      <c r="N12" t="s">
        <v>20</v>
      </c>
      <c r="O12">
        <v>0.10971989</v>
      </c>
      <c r="P12">
        <v>0.10102472</v>
      </c>
      <c r="Q12">
        <v>4.7696062999999997E-2</v>
      </c>
      <c r="R12">
        <v>43.470751999999997</v>
      </c>
      <c r="S12">
        <v>5.2006268000000001E-2</v>
      </c>
      <c r="T12">
        <v>0.22785174999999999</v>
      </c>
      <c r="U12">
        <v>1.5082819000000001E-3</v>
      </c>
    </row>
    <row r="13" spans="1:21" x14ac:dyDescent="0.35">
      <c r="M13" t="s">
        <v>42</v>
      </c>
      <c r="N13" t="s">
        <v>22</v>
      </c>
      <c r="O13" s="3">
        <v>7.4024978000000003E-5</v>
      </c>
      <c r="P13" s="3">
        <v>7.1567004999999995E-5</v>
      </c>
      <c r="Q13" s="3">
        <v>1.7790911999999999E-5</v>
      </c>
      <c r="R13">
        <v>24.033660999999999</v>
      </c>
      <c r="S13" s="3">
        <v>4.6383800999999997E-5</v>
      </c>
      <c r="T13">
        <v>1.1507651E-4</v>
      </c>
      <c r="U13" s="3">
        <v>5.6259804000000001E-7</v>
      </c>
    </row>
    <row r="14" spans="1:21" x14ac:dyDescent="0.35">
      <c r="B14" t="s">
        <v>43</v>
      </c>
      <c r="C14">
        <v>95</v>
      </c>
      <c r="M14" t="s">
        <v>44</v>
      </c>
      <c r="N14" t="s">
        <v>45</v>
      </c>
      <c r="O14">
        <v>6.2430456999999998E-3</v>
      </c>
      <c r="P14">
        <v>5.7723273000000004E-3</v>
      </c>
      <c r="Q14">
        <v>2.2646725999999999E-3</v>
      </c>
      <c r="R14">
        <v>36.275123999999998</v>
      </c>
      <c r="S14">
        <v>3.3020248E-3</v>
      </c>
      <c r="T14">
        <v>1.1694919E-2</v>
      </c>
      <c r="U14" s="3">
        <v>7.1615234999999994E-5</v>
      </c>
    </row>
    <row r="15" spans="1:21" x14ac:dyDescent="0.35">
      <c r="M15" t="s">
        <v>46</v>
      </c>
      <c r="N15" t="s">
        <v>47</v>
      </c>
      <c r="O15">
        <v>5.7211585000000002E-3</v>
      </c>
      <c r="P15">
        <v>5.5636117000000002E-3</v>
      </c>
      <c r="Q15">
        <v>1.0995250000000001E-3</v>
      </c>
      <c r="R15">
        <v>19.218572000000002</v>
      </c>
      <c r="S15">
        <v>4.0169547000000003E-3</v>
      </c>
      <c r="T15">
        <v>8.2022516999999996E-3</v>
      </c>
      <c r="U15" s="3">
        <v>3.4770032000000002E-5</v>
      </c>
    </row>
    <row r="16" spans="1:21" x14ac:dyDescent="0.35">
      <c r="M16" t="s">
        <v>48</v>
      </c>
      <c r="N16" t="s">
        <v>47</v>
      </c>
      <c r="O16">
        <v>6.2995037000000004E-3</v>
      </c>
      <c r="P16">
        <v>6.1255707999999997E-3</v>
      </c>
      <c r="Q16">
        <v>1.2020266999999999E-3</v>
      </c>
      <c r="R16">
        <v>19.081292999999999</v>
      </c>
      <c r="S16">
        <v>4.4293876000000001E-3</v>
      </c>
      <c r="T16">
        <v>9.0303368000000002E-3</v>
      </c>
      <c r="U16" s="3">
        <v>3.8011423000000003E-5</v>
      </c>
    </row>
    <row r="17" spans="1:21" x14ac:dyDescent="0.35">
      <c r="M17" t="s">
        <v>49</v>
      </c>
      <c r="N17" t="s">
        <v>50</v>
      </c>
      <c r="O17" s="3">
        <v>6.0330748000000004E-7</v>
      </c>
      <c r="P17" s="3">
        <v>5.8308195999999997E-7</v>
      </c>
      <c r="Q17" s="3">
        <v>1.2475167E-7</v>
      </c>
      <c r="R17">
        <v>20.677958</v>
      </c>
      <c r="S17" s="3">
        <v>4.1115947000000002E-7</v>
      </c>
      <c r="T17" s="3">
        <v>8.8963508000000001E-7</v>
      </c>
      <c r="U17" s="3">
        <v>3.9449940999999997E-9</v>
      </c>
    </row>
    <row r="18" spans="1:21" x14ac:dyDescent="0.35">
      <c r="M18" t="s">
        <v>51</v>
      </c>
      <c r="N18" t="s">
        <v>10</v>
      </c>
      <c r="O18">
        <v>6.7827431000000004E-3</v>
      </c>
      <c r="P18">
        <v>6.5834476999999999E-3</v>
      </c>
      <c r="Q18">
        <v>1.3884278999999999E-3</v>
      </c>
      <c r="R18">
        <v>20.470005</v>
      </c>
      <c r="S18">
        <v>4.6741719999999999E-3</v>
      </c>
      <c r="T18">
        <v>9.9460824999999999E-3</v>
      </c>
      <c r="U18" s="3">
        <v>4.3905944000000003E-5</v>
      </c>
    </row>
    <row r="19" spans="1:21" x14ac:dyDescent="0.35">
      <c r="M19" t="s">
        <v>52</v>
      </c>
      <c r="N19" t="s">
        <v>20</v>
      </c>
      <c r="O19">
        <v>6.9845148999999997</v>
      </c>
      <c r="P19">
        <v>6.0977069000000004</v>
      </c>
      <c r="Q19">
        <v>3.7891628000000002</v>
      </c>
      <c r="R19">
        <v>54.250908000000003</v>
      </c>
      <c r="S19">
        <v>3.4823838999999999</v>
      </c>
      <c r="T19">
        <v>15.428682</v>
      </c>
      <c r="U19">
        <v>0.11982385</v>
      </c>
    </row>
    <row r="20" spans="1:21" x14ac:dyDescent="0.35">
      <c r="M20" t="s">
        <v>53</v>
      </c>
      <c r="N20" t="s">
        <v>54</v>
      </c>
      <c r="O20">
        <v>0.14242706999999999</v>
      </c>
      <c r="P20">
        <v>0.23512611</v>
      </c>
      <c r="Q20">
        <v>1.2146697</v>
      </c>
      <c r="R20">
        <v>852.83624999999995</v>
      </c>
      <c r="S20">
        <v>-2.5507016999999998</v>
      </c>
      <c r="T20">
        <v>2.3819129000000001</v>
      </c>
      <c r="U20">
        <v>3.8411226999999999E-2</v>
      </c>
    </row>
    <row r="22" spans="1:21" x14ac:dyDescent="0.35">
      <c r="M22" t="s">
        <v>43</v>
      </c>
      <c r="N22">
        <v>95</v>
      </c>
    </row>
    <row r="25" spans="1:21" x14ac:dyDescent="0.35">
      <c r="A25" s="1">
        <v>2</v>
      </c>
      <c r="B25" s="1" t="s">
        <v>55</v>
      </c>
      <c r="C25" s="1" t="s">
        <v>1</v>
      </c>
      <c r="L25" s="1">
        <v>2</v>
      </c>
      <c r="M25" s="1" t="s">
        <v>55</v>
      </c>
      <c r="N25" s="1" t="s">
        <v>1</v>
      </c>
    </row>
    <row r="26" spans="1:21" x14ac:dyDescent="0.35"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s="2">
        <v>2.5000000000000001E-2</v>
      </c>
      <c r="I26" s="2">
        <v>0.97499999999999998</v>
      </c>
      <c r="J26" t="s">
        <v>8</v>
      </c>
      <c r="M26" t="s">
        <v>2</v>
      </c>
      <c r="N26" t="s">
        <v>3</v>
      </c>
      <c r="O26" t="s">
        <v>4</v>
      </c>
      <c r="P26" t="s">
        <v>5</v>
      </c>
      <c r="Q26" t="s">
        <v>6</v>
      </c>
      <c r="R26" t="s">
        <v>7</v>
      </c>
      <c r="S26" s="2">
        <v>2.5000000000000001E-2</v>
      </c>
      <c r="T26" s="2">
        <v>0.97499999999999998</v>
      </c>
      <c r="U26" t="s">
        <v>8</v>
      </c>
    </row>
    <row r="27" spans="1:21" x14ac:dyDescent="0.35">
      <c r="B27" t="s">
        <v>9</v>
      </c>
      <c r="C27" t="s">
        <v>10</v>
      </c>
      <c r="D27">
        <v>8.9870478999999996E-3</v>
      </c>
      <c r="E27">
        <v>8.8702539999999993E-3</v>
      </c>
      <c r="F27">
        <v>1.1148687E-3</v>
      </c>
      <c r="G27">
        <v>12.405283000000001</v>
      </c>
      <c r="H27">
        <v>7.1534242999999999E-3</v>
      </c>
      <c r="I27">
        <v>1.1336119E-2</v>
      </c>
      <c r="J27" s="3">
        <v>4.9858446000000003E-5</v>
      </c>
      <c r="M27" t="s">
        <v>11</v>
      </c>
      <c r="N27" t="s">
        <v>12</v>
      </c>
      <c r="O27">
        <v>2.6741471E-3</v>
      </c>
      <c r="P27">
        <v>2.6552750999999999E-3</v>
      </c>
      <c r="Q27">
        <v>3.2217877000000002E-4</v>
      </c>
      <c r="R27">
        <v>12.047908</v>
      </c>
      <c r="S27">
        <v>2.1297525000000001E-3</v>
      </c>
      <c r="T27">
        <v>3.3704364999999998E-3</v>
      </c>
      <c r="U27" s="3">
        <v>1.0188187E-5</v>
      </c>
    </row>
    <row r="28" spans="1:21" x14ac:dyDescent="0.35">
      <c r="B28" t="s">
        <v>13</v>
      </c>
      <c r="C28" t="s">
        <v>14</v>
      </c>
      <c r="D28" s="3">
        <v>4.1397304999999998E-8</v>
      </c>
      <c r="E28" s="3">
        <v>3.5183302999999999E-8</v>
      </c>
      <c r="F28" s="3">
        <v>2.5561432999999998E-7</v>
      </c>
      <c r="G28">
        <v>617.46610999999996</v>
      </c>
      <c r="H28" s="3">
        <v>-4.5243831E-7</v>
      </c>
      <c r="I28" s="3">
        <v>5.7244066999999995E-7</v>
      </c>
      <c r="J28" s="3">
        <v>1.143142E-8</v>
      </c>
      <c r="M28" t="s">
        <v>15</v>
      </c>
      <c r="N28" t="s">
        <v>16</v>
      </c>
      <c r="O28">
        <v>4.8058789999999997E-2</v>
      </c>
      <c r="P28">
        <v>4.7084899E-2</v>
      </c>
      <c r="Q28">
        <v>7.9255971000000008E-3</v>
      </c>
      <c r="R28">
        <v>16.491461999999999</v>
      </c>
      <c r="S28">
        <v>3.5040089000000003E-2</v>
      </c>
      <c r="T28">
        <v>6.7166062999999998E-2</v>
      </c>
      <c r="U28">
        <v>2.5062939E-4</v>
      </c>
    </row>
    <row r="29" spans="1:21" x14ac:dyDescent="0.35">
      <c r="B29" t="s">
        <v>17</v>
      </c>
      <c r="C29" t="s">
        <v>18</v>
      </c>
      <c r="D29">
        <v>68.629705999999999</v>
      </c>
      <c r="E29">
        <v>66.823368000000002</v>
      </c>
      <c r="F29">
        <v>32.257902000000001</v>
      </c>
      <c r="G29">
        <v>47.002828000000001</v>
      </c>
      <c r="H29">
        <v>11.985531999999999</v>
      </c>
      <c r="I29">
        <v>140.72686999999999</v>
      </c>
      <c r="J29">
        <v>1.4426173</v>
      </c>
      <c r="M29" t="s">
        <v>19</v>
      </c>
      <c r="N29" t="s">
        <v>20</v>
      </c>
      <c r="O29">
        <v>0.22123978</v>
      </c>
      <c r="P29">
        <v>0.2224334</v>
      </c>
      <c r="Q29">
        <v>0.10649413000000001</v>
      </c>
      <c r="R29">
        <v>48.135165000000001</v>
      </c>
      <c r="S29">
        <v>2.3922288E-2</v>
      </c>
      <c r="T29">
        <v>0.44280704999999998</v>
      </c>
      <c r="U29">
        <v>3.3676401999999999E-3</v>
      </c>
    </row>
    <row r="30" spans="1:21" x14ac:dyDescent="0.35">
      <c r="B30" t="s">
        <v>21</v>
      </c>
      <c r="C30" t="s">
        <v>22</v>
      </c>
      <c r="D30">
        <v>2.1928487000000001E-3</v>
      </c>
      <c r="E30">
        <v>2.1092617000000001E-3</v>
      </c>
      <c r="F30">
        <v>9.4126919999999996E-4</v>
      </c>
      <c r="G30">
        <v>42.924494000000003</v>
      </c>
      <c r="H30">
        <v>5.6397716999999998E-4</v>
      </c>
      <c r="I30">
        <v>4.2988873E-3</v>
      </c>
      <c r="J30" s="3">
        <v>4.2094837999999999E-5</v>
      </c>
      <c r="M30" t="s">
        <v>23</v>
      </c>
      <c r="N30" t="s">
        <v>24</v>
      </c>
      <c r="O30">
        <v>2.9068934E-4</v>
      </c>
      <c r="P30">
        <v>2.8519712000000001E-4</v>
      </c>
      <c r="Q30">
        <v>1.3610911999999999E-4</v>
      </c>
      <c r="R30">
        <v>46.822879</v>
      </c>
      <c r="S30" s="3">
        <v>4.3172244E-5</v>
      </c>
      <c r="T30">
        <v>5.5992995999999998E-4</v>
      </c>
      <c r="U30" s="3">
        <v>4.3041483000000003E-6</v>
      </c>
    </row>
    <row r="31" spans="1:21" x14ac:dyDescent="0.35">
      <c r="B31" t="s">
        <v>25</v>
      </c>
      <c r="C31" t="s">
        <v>26</v>
      </c>
      <c r="D31">
        <v>0.23072788</v>
      </c>
      <c r="E31">
        <v>0.22664646999999999</v>
      </c>
      <c r="F31">
        <v>3.8138801999999999E-2</v>
      </c>
      <c r="G31">
        <v>16.529775999999998</v>
      </c>
      <c r="H31">
        <v>0.16653992000000001</v>
      </c>
      <c r="I31">
        <v>0.31345625999999999</v>
      </c>
      <c r="J31">
        <v>1.7056191E-3</v>
      </c>
      <c r="M31" t="s">
        <v>27</v>
      </c>
      <c r="N31" t="s">
        <v>28</v>
      </c>
      <c r="O31">
        <v>0.17906681999999999</v>
      </c>
      <c r="P31">
        <v>0.17673311</v>
      </c>
      <c r="Q31">
        <v>2.6673268E-2</v>
      </c>
      <c r="R31">
        <v>14.895707</v>
      </c>
      <c r="S31">
        <v>0.13426215999999999</v>
      </c>
      <c r="T31">
        <v>0.24143141000000001</v>
      </c>
      <c r="U31">
        <v>8.4348278999999999E-4</v>
      </c>
    </row>
    <row r="32" spans="1:21" x14ac:dyDescent="0.35">
      <c r="B32" t="s">
        <v>27</v>
      </c>
      <c r="C32" t="s">
        <v>28</v>
      </c>
      <c r="D32">
        <v>0.17201000999999999</v>
      </c>
      <c r="E32">
        <v>0.16862970999999999</v>
      </c>
      <c r="F32">
        <v>2.3496313000000001E-2</v>
      </c>
      <c r="G32">
        <v>13.659852000000001</v>
      </c>
      <c r="H32">
        <v>0.12992936999999999</v>
      </c>
      <c r="I32">
        <v>0.22503649000000001</v>
      </c>
      <c r="J32">
        <v>1.0507870999999999E-3</v>
      </c>
      <c r="M32" t="s">
        <v>29</v>
      </c>
      <c r="N32" t="s">
        <v>20</v>
      </c>
      <c r="O32">
        <v>4.5523890999999997E-2</v>
      </c>
      <c r="P32">
        <v>4.4203225999999998E-2</v>
      </c>
      <c r="Q32">
        <v>5.6748594999999999E-2</v>
      </c>
      <c r="R32">
        <v>124.65673</v>
      </c>
      <c r="S32">
        <v>-6.7496421000000001E-2</v>
      </c>
      <c r="T32">
        <v>0.16822801000000001</v>
      </c>
      <c r="U32">
        <v>1.7945481E-3</v>
      </c>
    </row>
    <row r="33" spans="2:21" x14ac:dyDescent="0.35">
      <c r="B33" t="s">
        <v>30</v>
      </c>
      <c r="C33" t="s">
        <v>14</v>
      </c>
      <c r="D33" s="3">
        <v>5.3335177000000001E-7</v>
      </c>
      <c r="E33" s="3">
        <v>9.2373785999999995E-7</v>
      </c>
      <c r="F33" s="3">
        <v>1.2398472999999999E-5</v>
      </c>
      <c r="G33">
        <v>2324.6334000000002</v>
      </c>
      <c r="H33" s="3">
        <v>-2.5190750999999999E-5</v>
      </c>
      <c r="I33" s="3">
        <v>2.3994541000000001E-5</v>
      </c>
      <c r="J33" s="3">
        <v>5.5447659000000004E-7</v>
      </c>
      <c r="M33" t="s">
        <v>31</v>
      </c>
      <c r="N33" t="s">
        <v>20</v>
      </c>
      <c r="O33">
        <v>4.2845047000000003</v>
      </c>
      <c r="P33">
        <v>4.2315421000000004</v>
      </c>
      <c r="Q33">
        <v>10.106525</v>
      </c>
      <c r="R33">
        <v>235.88550000000001</v>
      </c>
      <c r="S33">
        <v>-13.878048</v>
      </c>
      <c r="T33">
        <v>26.387195999999999</v>
      </c>
      <c r="U33">
        <v>0.31959638000000001</v>
      </c>
    </row>
    <row r="34" spans="2:21" x14ac:dyDescent="0.35">
      <c r="B34" t="s">
        <v>32</v>
      </c>
      <c r="C34" t="s">
        <v>33</v>
      </c>
      <c r="D34" s="3">
        <v>4.0218742E-9</v>
      </c>
      <c r="E34" s="3">
        <v>3.9292835000000002E-9</v>
      </c>
      <c r="F34" s="3">
        <v>6.7692512000000003E-10</v>
      </c>
      <c r="G34">
        <v>16.831085999999999</v>
      </c>
      <c r="H34" s="3">
        <v>2.8766708E-9</v>
      </c>
      <c r="I34" s="3">
        <v>5.5442075999999999E-9</v>
      </c>
      <c r="J34" s="3">
        <v>3.0273012000000003E-11</v>
      </c>
      <c r="M34" t="s">
        <v>34</v>
      </c>
      <c r="N34" t="s">
        <v>35</v>
      </c>
      <c r="O34">
        <v>1.0805255999999999E-2</v>
      </c>
      <c r="P34">
        <v>6.1709397000000001E-3</v>
      </c>
      <c r="Q34">
        <v>1.9771545000000001E-2</v>
      </c>
      <c r="R34">
        <v>182.98081999999999</v>
      </c>
      <c r="S34">
        <v>1.4000182999999999E-3</v>
      </c>
      <c r="T34">
        <v>5.2176616000000002E-2</v>
      </c>
      <c r="U34">
        <v>6.2523115000000002E-4</v>
      </c>
    </row>
    <row r="35" spans="2:21" x14ac:dyDescent="0.35">
      <c r="B35" t="s">
        <v>36</v>
      </c>
      <c r="C35" t="s">
        <v>12</v>
      </c>
      <c r="D35">
        <v>7.1858302999999995E-4</v>
      </c>
      <c r="E35">
        <v>7.0767577000000002E-4</v>
      </c>
      <c r="F35">
        <v>1.1194769E-4</v>
      </c>
      <c r="G35">
        <v>15.578949</v>
      </c>
      <c r="H35">
        <v>5.1179719999999999E-4</v>
      </c>
      <c r="I35">
        <v>9.7441466999999998E-4</v>
      </c>
      <c r="J35" s="3">
        <v>5.0064528000000001E-6</v>
      </c>
      <c r="M35" t="s">
        <v>37</v>
      </c>
      <c r="N35" t="s">
        <v>38</v>
      </c>
      <c r="O35">
        <v>1.4306976000000001E-2</v>
      </c>
      <c r="P35">
        <v>1.4085517000000001E-2</v>
      </c>
      <c r="Q35">
        <v>5.6757422999999998E-3</v>
      </c>
      <c r="R35">
        <v>39.671151999999999</v>
      </c>
      <c r="S35">
        <v>3.8625513999999998E-3</v>
      </c>
      <c r="T35">
        <v>2.6124431E-2</v>
      </c>
      <c r="U35">
        <v>1.7948273E-4</v>
      </c>
    </row>
    <row r="36" spans="2:21" x14ac:dyDescent="0.35">
      <c r="B36" t="s">
        <v>39</v>
      </c>
      <c r="C36" t="s">
        <v>40</v>
      </c>
      <c r="D36">
        <v>2.4827396000000002E-2</v>
      </c>
      <c r="E36">
        <v>2.4356651999999999E-2</v>
      </c>
      <c r="F36">
        <v>5.448133E-3</v>
      </c>
      <c r="G36">
        <v>21.944037000000002</v>
      </c>
      <c r="H36">
        <v>1.5419456999999999E-2</v>
      </c>
      <c r="I36">
        <v>3.7635188E-2</v>
      </c>
      <c r="J36">
        <v>2.4364790999999999E-4</v>
      </c>
      <c r="M36" t="s">
        <v>41</v>
      </c>
      <c r="N36" t="s">
        <v>20</v>
      </c>
      <c r="O36">
        <v>0.28905131000000001</v>
      </c>
      <c r="P36">
        <v>0.29070909</v>
      </c>
      <c r="Q36">
        <v>0.1325713</v>
      </c>
      <c r="R36">
        <v>45.864280000000001</v>
      </c>
      <c r="S36">
        <v>4.2175456E-2</v>
      </c>
      <c r="T36">
        <v>0.55954691000000001</v>
      </c>
      <c r="U36">
        <v>4.1922725999999997E-3</v>
      </c>
    </row>
    <row r="37" spans="2:21" x14ac:dyDescent="0.35">
      <c r="M37" t="s">
        <v>42</v>
      </c>
      <c r="N37" t="s">
        <v>22</v>
      </c>
      <c r="O37" s="3">
        <v>9.2344944999999994E-6</v>
      </c>
      <c r="P37" s="3">
        <v>9.2174259000000004E-6</v>
      </c>
      <c r="Q37" s="3">
        <v>2.4743677000000001E-6</v>
      </c>
      <c r="R37">
        <v>26.794837000000001</v>
      </c>
      <c r="S37" s="3">
        <v>4.5482073999999997E-6</v>
      </c>
      <c r="T37" s="3">
        <v>1.4219721E-5</v>
      </c>
      <c r="U37" s="3">
        <v>7.8246378000000006E-8</v>
      </c>
    </row>
    <row r="38" spans="2:21" x14ac:dyDescent="0.35">
      <c r="B38" t="s">
        <v>43</v>
      </c>
      <c r="C38">
        <v>95</v>
      </c>
      <c r="M38" t="s">
        <v>44</v>
      </c>
      <c r="N38" t="s">
        <v>45</v>
      </c>
      <c r="O38">
        <v>1.4528961999999999E-2</v>
      </c>
      <c r="P38">
        <v>1.4803919E-2</v>
      </c>
      <c r="Q38">
        <v>6.6699569999999998E-3</v>
      </c>
      <c r="R38">
        <v>45.908006999999998</v>
      </c>
      <c r="S38">
        <v>1.3070116000000001E-3</v>
      </c>
      <c r="T38">
        <v>2.6853819000000001E-2</v>
      </c>
      <c r="U38">
        <v>2.1092256000000001E-4</v>
      </c>
    </row>
    <row r="39" spans="2:21" x14ac:dyDescent="0.35">
      <c r="M39" t="s">
        <v>46</v>
      </c>
      <c r="N39" t="s">
        <v>47</v>
      </c>
      <c r="O39">
        <v>1.0456218999999999E-3</v>
      </c>
      <c r="P39">
        <v>1.0359657E-3</v>
      </c>
      <c r="Q39">
        <v>2.4047266999999999E-4</v>
      </c>
      <c r="R39">
        <v>22.998052999999999</v>
      </c>
      <c r="S39">
        <v>6.1095043999999995E-4</v>
      </c>
      <c r="T39">
        <v>1.5699888000000001E-3</v>
      </c>
      <c r="U39" s="3">
        <v>7.6044135999999998E-6</v>
      </c>
    </row>
    <row r="40" spans="2:21" x14ac:dyDescent="0.35">
      <c r="M40" t="s">
        <v>48</v>
      </c>
      <c r="N40" t="s">
        <v>47</v>
      </c>
      <c r="O40">
        <v>1.0732428999999999E-3</v>
      </c>
      <c r="P40">
        <v>1.0629047E-3</v>
      </c>
      <c r="Q40">
        <v>2.4540709000000002E-4</v>
      </c>
      <c r="R40">
        <v>22.865939999999998</v>
      </c>
      <c r="S40">
        <v>6.2978128000000001E-4</v>
      </c>
      <c r="T40">
        <v>1.6036509E-3</v>
      </c>
      <c r="U40" s="3">
        <v>7.7604533999999992E-6</v>
      </c>
    </row>
    <row r="41" spans="2:21" x14ac:dyDescent="0.35">
      <c r="M41" t="s">
        <v>49</v>
      </c>
      <c r="N41" t="s">
        <v>50</v>
      </c>
      <c r="O41" s="3">
        <v>9.7190626999999997E-8</v>
      </c>
      <c r="P41" s="3">
        <v>9.4537138999999996E-8</v>
      </c>
      <c r="Q41" s="3">
        <v>3.1252639000000003E-8</v>
      </c>
      <c r="R41">
        <v>32.156022</v>
      </c>
      <c r="S41" s="3">
        <v>4.4584729999999999E-8</v>
      </c>
      <c r="T41" s="3">
        <v>1.6985981000000001E-7</v>
      </c>
      <c r="U41" s="3">
        <v>9.8829524000000008E-10</v>
      </c>
    </row>
    <row r="42" spans="2:21" x14ac:dyDescent="0.35">
      <c r="M42" t="s">
        <v>51</v>
      </c>
      <c r="N42" t="s">
        <v>10</v>
      </c>
      <c r="O42">
        <v>8.6632528999999996E-3</v>
      </c>
      <c r="P42">
        <v>8.5835870999999998E-3</v>
      </c>
      <c r="Q42">
        <v>1.0624511999999999E-3</v>
      </c>
      <c r="R42">
        <v>12.263883</v>
      </c>
      <c r="S42">
        <v>6.8374226000000003E-3</v>
      </c>
      <c r="T42">
        <v>1.1016824E-2</v>
      </c>
      <c r="U42" s="3">
        <v>3.3597655999999998E-5</v>
      </c>
    </row>
    <row r="43" spans="2:21" x14ac:dyDescent="0.35">
      <c r="M43" t="s">
        <v>52</v>
      </c>
      <c r="N43" t="s">
        <v>20</v>
      </c>
      <c r="O43">
        <v>25.694489999999998</v>
      </c>
      <c r="P43">
        <v>23.124181</v>
      </c>
      <c r="Q43">
        <v>11.166779</v>
      </c>
      <c r="R43">
        <v>43.459820000000001</v>
      </c>
      <c r="S43">
        <v>12.973613</v>
      </c>
      <c r="T43">
        <v>54.536932999999998</v>
      </c>
      <c r="U43">
        <v>0.35312455999999998</v>
      </c>
    </row>
    <row r="44" spans="2:21" x14ac:dyDescent="0.35">
      <c r="M44" t="s">
        <v>53</v>
      </c>
      <c r="N44" t="s">
        <v>54</v>
      </c>
      <c r="O44">
        <v>1.5557181999999999E-2</v>
      </c>
      <c r="P44">
        <v>3.280595E-2</v>
      </c>
      <c r="Q44">
        <v>0.18545716000000001</v>
      </c>
      <c r="R44">
        <v>1192.0998999999999</v>
      </c>
      <c r="S44">
        <v>-0.41169107999999999</v>
      </c>
      <c r="T44">
        <v>0.33873645000000002</v>
      </c>
      <c r="U44">
        <v>5.8646703000000003E-3</v>
      </c>
    </row>
    <row r="46" spans="2:21" x14ac:dyDescent="0.35">
      <c r="M46" t="s">
        <v>43</v>
      </c>
      <c r="N46">
        <v>95</v>
      </c>
    </row>
    <row r="49" spans="1:21" x14ac:dyDescent="0.35">
      <c r="A49" s="1">
        <v>3</v>
      </c>
      <c r="B49" s="1" t="s">
        <v>56</v>
      </c>
      <c r="C49" t="s">
        <v>1</v>
      </c>
      <c r="L49" s="1">
        <v>3</v>
      </c>
      <c r="M49" s="1" t="s">
        <v>56</v>
      </c>
      <c r="N49" t="s">
        <v>1</v>
      </c>
    </row>
    <row r="50" spans="1:21" x14ac:dyDescent="0.35">
      <c r="B50" t="s">
        <v>2</v>
      </c>
      <c r="C50" t="s">
        <v>3</v>
      </c>
      <c r="D50" t="s">
        <v>4</v>
      </c>
      <c r="E50" t="s">
        <v>5</v>
      </c>
      <c r="F50" t="s">
        <v>6</v>
      </c>
      <c r="G50" t="s">
        <v>7</v>
      </c>
      <c r="H50" s="2">
        <v>2.5000000000000001E-2</v>
      </c>
      <c r="I50" s="2">
        <v>0.97499999999999998</v>
      </c>
      <c r="J50" t="s">
        <v>8</v>
      </c>
      <c r="M50" t="s">
        <v>2</v>
      </c>
      <c r="N50" t="s">
        <v>3</v>
      </c>
      <c r="O50" t="s">
        <v>4</v>
      </c>
      <c r="P50" t="s">
        <v>5</v>
      </c>
      <c r="Q50" t="s">
        <v>6</v>
      </c>
      <c r="R50" t="s">
        <v>7</v>
      </c>
      <c r="S50" s="2">
        <v>2.5000000000000001E-2</v>
      </c>
      <c r="T50" s="2">
        <v>0.97499999999999998</v>
      </c>
      <c r="U50" t="s">
        <v>8</v>
      </c>
    </row>
    <row r="51" spans="1:21" x14ac:dyDescent="0.35">
      <c r="B51" t="s">
        <v>9</v>
      </c>
      <c r="C51" t="s">
        <v>10</v>
      </c>
      <c r="D51">
        <v>1.2673247E-3</v>
      </c>
      <c r="E51">
        <v>1.2147729999999999E-3</v>
      </c>
      <c r="F51">
        <v>2.9860793000000002E-4</v>
      </c>
      <c r="G51">
        <v>23.562069000000001</v>
      </c>
      <c r="H51">
        <v>8.0577288999999998E-4</v>
      </c>
      <c r="I51">
        <v>1.9342019000000001E-3</v>
      </c>
      <c r="J51" s="3">
        <v>1.3354152E-5</v>
      </c>
      <c r="M51" t="s">
        <v>11</v>
      </c>
      <c r="N51" t="s">
        <v>12</v>
      </c>
      <c r="O51">
        <v>3.9035756000000002E-4</v>
      </c>
      <c r="P51">
        <v>3.7634289999999998E-4</v>
      </c>
      <c r="Q51" s="3">
        <v>9.6872644000000005E-5</v>
      </c>
      <c r="R51">
        <v>24.816388</v>
      </c>
      <c r="S51">
        <v>2.4243290000000001E-4</v>
      </c>
      <c r="T51">
        <v>6.1818039000000003E-4</v>
      </c>
      <c r="U51" s="3">
        <v>3.0633820000000001E-6</v>
      </c>
    </row>
    <row r="52" spans="1:21" x14ac:dyDescent="0.35">
      <c r="B52" t="s">
        <v>13</v>
      </c>
      <c r="C52" t="s">
        <v>14</v>
      </c>
      <c r="D52" s="3">
        <v>2.2508472E-8</v>
      </c>
      <c r="E52" s="3">
        <v>1.5079299999999999E-8</v>
      </c>
      <c r="F52" s="3">
        <v>1.9167088999999999E-7</v>
      </c>
      <c r="G52">
        <v>851.55002000000002</v>
      </c>
      <c r="H52" s="3">
        <v>-3.5583808000000001E-7</v>
      </c>
      <c r="I52" s="3">
        <v>3.9645838999999997E-7</v>
      </c>
      <c r="J52" s="3">
        <v>8.5717829999999992E-9</v>
      </c>
      <c r="M52" t="s">
        <v>15</v>
      </c>
      <c r="N52" t="s">
        <v>16</v>
      </c>
      <c r="O52">
        <v>0.10624504999999999</v>
      </c>
      <c r="P52">
        <v>0.10142414</v>
      </c>
      <c r="Q52">
        <v>3.2025476999999997E-2</v>
      </c>
      <c r="R52">
        <v>30.14303</v>
      </c>
      <c r="S52">
        <v>5.6438182000000003E-2</v>
      </c>
      <c r="T52">
        <v>0.184004</v>
      </c>
      <c r="U52">
        <v>1.0127344999999999E-3</v>
      </c>
    </row>
    <row r="53" spans="1:21" x14ac:dyDescent="0.35">
      <c r="B53" t="s">
        <v>17</v>
      </c>
      <c r="C53" t="s">
        <v>18</v>
      </c>
      <c r="D53">
        <v>1.2766162999999999</v>
      </c>
      <c r="E53">
        <v>1.4032180000000001</v>
      </c>
      <c r="F53">
        <v>3.5015231</v>
      </c>
      <c r="G53">
        <v>274.28156000000001</v>
      </c>
      <c r="H53">
        <v>-6.1606624999999999</v>
      </c>
      <c r="I53">
        <v>8.0055776999999999</v>
      </c>
      <c r="J53">
        <v>0.15659287</v>
      </c>
      <c r="M53" t="s">
        <v>19</v>
      </c>
      <c r="N53" t="s">
        <v>20</v>
      </c>
      <c r="O53">
        <v>3.7994394000000001E-3</v>
      </c>
      <c r="P53">
        <v>3.5523821999999998E-3</v>
      </c>
      <c r="Q53">
        <v>1.2897628999999999E-3</v>
      </c>
      <c r="R53">
        <v>33.946137</v>
      </c>
      <c r="S53">
        <v>2.0858087E-3</v>
      </c>
      <c r="T53">
        <v>6.9373131999999997E-3</v>
      </c>
      <c r="U53" s="3">
        <v>4.0785884999999998E-5</v>
      </c>
    </row>
    <row r="54" spans="1:21" x14ac:dyDescent="0.35">
      <c r="B54" t="s">
        <v>21</v>
      </c>
      <c r="C54" t="s">
        <v>22</v>
      </c>
      <c r="D54">
        <v>5.2194093E-4</v>
      </c>
      <c r="E54">
        <v>4.6776194000000001E-4</v>
      </c>
      <c r="F54">
        <v>2.2881670000000001E-4</v>
      </c>
      <c r="G54">
        <v>43.839576999999998</v>
      </c>
      <c r="H54">
        <v>2.3285444999999999E-4</v>
      </c>
      <c r="I54">
        <v>1.1915962999999999E-3</v>
      </c>
      <c r="J54" s="3">
        <v>1.0232994E-5</v>
      </c>
      <c r="M54" t="s">
        <v>23</v>
      </c>
      <c r="N54" t="s">
        <v>24</v>
      </c>
      <c r="O54" s="3">
        <v>6.0767365999999997E-5</v>
      </c>
      <c r="P54" s="3">
        <v>5.3477557E-5</v>
      </c>
      <c r="Q54" s="3">
        <v>3.1358554000000002E-5</v>
      </c>
      <c r="R54">
        <v>51.604266000000003</v>
      </c>
      <c r="S54" s="3">
        <v>2.1925261000000002E-5</v>
      </c>
      <c r="T54">
        <v>1.3856641999999999E-4</v>
      </c>
      <c r="U54" s="3">
        <v>9.9164452999999992E-7</v>
      </c>
    </row>
    <row r="55" spans="1:21" x14ac:dyDescent="0.35">
      <c r="B55" t="s">
        <v>25</v>
      </c>
      <c r="C55" t="s">
        <v>26</v>
      </c>
      <c r="D55">
        <v>0.64272167999999996</v>
      </c>
      <c r="E55">
        <v>0.61480022000000001</v>
      </c>
      <c r="F55">
        <v>0.19378231000000001</v>
      </c>
      <c r="G55">
        <v>30.150266999999999</v>
      </c>
      <c r="H55">
        <v>0.35347677999999999</v>
      </c>
      <c r="I55">
        <v>1.0671605</v>
      </c>
      <c r="J55">
        <v>8.6662080999999995E-3</v>
      </c>
      <c r="M55" t="s">
        <v>27</v>
      </c>
      <c r="N55" t="s">
        <v>28</v>
      </c>
      <c r="O55">
        <v>0.99746226999999998</v>
      </c>
      <c r="P55">
        <v>0.93274446</v>
      </c>
      <c r="Q55">
        <v>0.34045354999999999</v>
      </c>
      <c r="R55">
        <v>34.131973000000002</v>
      </c>
      <c r="S55">
        <v>0.50555503999999996</v>
      </c>
      <c r="T55">
        <v>1.7597312000000001</v>
      </c>
      <c r="U55">
        <v>1.0766087000000001E-2</v>
      </c>
    </row>
    <row r="56" spans="1:21" x14ac:dyDescent="0.35">
      <c r="B56" t="s">
        <v>27</v>
      </c>
      <c r="C56" t="s">
        <v>28</v>
      </c>
      <c r="D56">
        <v>0.97656925000000006</v>
      </c>
      <c r="E56">
        <v>0.93244479999999996</v>
      </c>
      <c r="F56">
        <v>0.32707153999999999</v>
      </c>
      <c r="G56">
        <v>33.491895</v>
      </c>
      <c r="H56">
        <v>0.48451602999999999</v>
      </c>
      <c r="I56">
        <v>1.7270473</v>
      </c>
      <c r="J56">
        <v>1.4627084E-2</v>
      </c>
      <c r="M56" t="s">
        <v>29</v>
      </c>
      <c r="N56" t="s">
        <v>20</v>
      </c>
      <c r="O56">
        <v>8.9828722000000003E-3</v>
      </c>
      <c r="P56">
        <v>8.4674012000000003E-3</v>
      </c>
      <c r="Q56">
        <v>1.0106550000000001E-2</v>
      </c>
      <c r="R56">
        <v>112.50912</v>
      </c>
      <c r="S56">
        <v>-9.7499050999999993E-3</v>
      </c>
      <c r="T56">
        <v>3.0498068999999999E-2</v>
      </c>
      <c r="U56">
        <v>3.1959719000000002E-4</v>
      </c>
    </row>
    <row r="57" spans="1:21" x14ac:dyDescent="0.35">
      <c r="B57" t="s">
        <v>30</v>
      </c>
      <c r="C57" t="s">
        <v>14</v>
      </c>
      <c r="D57" s="3">
        <v>3.9928623000000001E-7</v>
      </c>
      <c r="E57" s="3">
        <v>1.7724957999999999E-7</v>
      </c>
      <c r="F57" s="3">
        <v>1.0506151E-5</v>
      </c>
      <c r="G57">
        <v>2631.2330000000002</v>
      </c>
      <c r="H57" s="3">
        <v>-2.0664229E-5</v>
      </c>
      <c r="I57" s="3">
        <v>2.2027816999999999E-5</v>
      </c>
      <c r="J57" s="3">
        <v>4.6984936E-7</v>
      </c>
      <c r="M57" t="s">
        <v>31</v>
      </c>
      <c r="N57" t="s">
        <v>20</v>
      </c>
      <c r="O57">
        <v>0.38106120999999998</v>
      </c>
      <c r="P57">
        <v>0.20048205999999999</v>
      </c>
      <c r="Q57">
        <v>7.9934713000000004</v>
      </c>
      <c r="R57">
        <v>2097.6869999999999</v>
      </c>
      <c r="S57">
        <v>-15.595639</v>
      </c>
      <c r="T57">
        <v>16.525884999999999</v>
      </c>
      <c r="U57">
        <v>0.25277576000000002</v>
      </c>
    </row>
    <row r="58" spans="1:21" x14ac:dyDescent="0.35">
      <c r="B58" t="s">
        <v>32</v>
      </c>
      <c r="C58" t="s">
        <v>33</v>
      </c>
      <c r="D58" s="3">
        <v>5.8897468999999997E-9</v>
      </c>
      <c r="E58" s="3">
        <v>5.6361755999999997E-9</v>
      </c>
      <c r="F58" s="3">
        <v>1.8091396999999999E-9</v>
      </c>
      <c r="G58">
        <v>30.716764000000001</v>
      </c>
      <c r="H58" s="3">
        <v>3.1187429E-9</v>
      </c>
      <c r="I58" s="3">
        <v>9.9106882000000001E-9</v>
      </c>
      <c r="J58" s="3">
        <v>8.0907185000000005E-11</v>
      </c>
      <c r="M58" t="s">
        <v>34</v>
      </c>
      <c r="N58" t="s">
        <v>35</v>
      </c>
      <c r="O58">
        <v>5.3865956999999999E-3</v>
      </c>
      <c r="P58">
        <v>2.8839731000000002E-3</v>
      </c>
      <c r="Q58">
        <v>1.2250194000000001E-2</v>
      </c>
      <c r="R58">
        <v>227.41996</v>
      </c>
      <c r="S58">
        <v>7.0587790000000003E-4</v>
      </c>
      <c r="T58">
        <v>2.3053172E-2</v>
      </c>
      <c r="U58">
        <v>3.8738515000000002E-4</v>
      </c>
    </row>
    <row r="59" spans="1:21" x14ac:dyDescent="0.35">
      <c r="B59" t="s">
        <v>36</v>
      </c>
      <c r="C59" t="s">
        <v>12</v>
      </c>
      <c r="D59">
        <v>1.8991540999999999E-4</v>
      </c>
      <c r="E59">
        <v>1.8348934999999999E-4</v>
      </c>
      <c r="F59" s="3">
        <v>4.5051540000000003E-5</v>
      </c>
      <c r="G59">
        <v>23.721897999999999</v>
      </c>
      <c r="H59">
        <v>1.2126384E-4</v>
      </c>
      <c r="I59">
        <v>2.9449939E-4</v>
      </c>
      <c r="J59" s="3">
        <v>2.0147661E-6</v>
      </c>
      <c r="M59" t="s">
        <v>37</v>
      </c>
      <c r="N59" t="s">
        <v>38</v>
      </c>
      <c r="O59">
        <v>1.9005509E-2</v>
      </c>
      <c r="P59">
        <v>1.5041409E-2</v>
      </c>
      <c r="Q59">
        <v>1.5891296999999999E-2</v>
      </c>
      <c r="R59">
        <v>83.614159000000001</v>
      </c>
      <c r="S59">
        <v>1.9677973E-3</v>
      </c>
      <c r="T59">
        <v>6.3670858999999996E-2</v>
      </c>
      <c r="U59">
        <v>5.0252692999999996E-4</v>
      </c>
    </row>
    <row r="60" spans="1:21" x14ac:dyDescent="0.35">
      <c r="B60" t="s">
        <v>39</v>
      </c>
      <c r="C60" t="s">
        <v>40</v>
      </c>
      <c r="D60">
        <v>2.2126982999999999E-2</v>
      </c>
      <c r="E60">
        <v>2.1307422999999999E-2</v>
      </c>
      <c r="F60">
        <v>5.0703848000000001E-3</v>
      </c>
      <c r="G60">
        <v>22.914940000000001</v>
      </c>
      <c r="H60">
        <v>1.4314812E-2</v>
      </c>
      <c r="I60">
        <v>3.3452651999999999E-2</v>
      </c>
      <c r="J60">
        <v>2.267545E-4</v>
      </c>
      <c r="M60" t="s">
        <v>41</v>
      </c>
      <c r="N60" t="s">
        <v>20</v>
      </c>
      <c r="O60">
        <v>6.3700201000000001E-3</v>
      </c>
      <c r="P60">
        <v>5.9885290999999998E-3</v>
      </c>
      <c r="Q60">
        <v>2.0569577000000001E-3</v>
      </c>
      <c r="R60">
        <v>32.291227999999997</v>
      </c>
      <c r="S60">
        <v>3.7376858E-3</v>
      </c>
      <c r="T60">
        <v>1.1137167999999999E-2</v>
      </c>
      <c r="U60" s="3">
        <v>6.5046713999999993E-5</v>
      </c>
    </row>
    <row r="61" spans="1:21" x14ac:dyDescent="0.35">
      <c r="M61" t="s">
        <v>42</v>
      </c>
      <c r="N61" t="s">
        <v>22</v>
      </c>
      <c r="O61" s="3">
        <v>1.5924701E-5</v>
      </c>
      <c r="P61" s="3">
        <v>1.4414668E-5</v>
      </c>
      <c r="Q61" s="3">
        <v>6.7018026000000001E-6</v>
      </c>
      <c r="R61">
        <v>42.084322</v>
      </c>
      <c r="S61" s="3">
        <v>7.2081707999999998E-6</v>
      </c>
      <c r="T61" s="3">
        <v>3.2908760000000003E-5</v>
      </c>
      <c r="U61" s="3">
        <v>2.1192961000000001E-7</v>
      </c>
    </row>
    <row r="62" spans="1:21" x14ac:dyDescent="0.35">
      <c r="B62" t="s">
        <v>43</v>
      </c>
      <c r="C62">
        <v>95</v>
      </c>
      <c r="M62" t="s">
        <v>44</v>
      </c>
      <c r="N62" t="s">
        <v>45</v>
      </c>
      <c r="O62">
        <v>3.4352317000000001E-4</v>
      </c>
      <c r="P62">
        <v>3.3060042999999998E-4</v>
      </c>
      <c r="Q62" s="3">
        <v>9.3786288000000001E-5</v>
      </c>
      <c r="R62">
        <v>27.301299</v>
      </c>
      <c r="S62">
        <v>2.0154843999999999E-4</v>
      </c>
      <c r="T62">
        <v>5.6587789999999998E-4</v>
      </c>
      <c r="U62" s="3">
        <v>2.9657827999999999E-6</v>
      </c>
    </row>
    <row r="63" spans="1:21" x14ac:dyDescent="0.35">
      <c r="M63" t="s">
        <v>46</v>
      </c>
      <c r="N63" t="s">
        <v>47</v>
      </c>
      <c r="O63">
        <v>9.8251908999999991E-4</v>
      </c>
      <c r="P63">
        <v>9.3929913000000002E-4</v>
      </c>
      <c r="Q63">
        <v>2.4644045E-4</v>
      </c>
      <c r="R63">
        <v>25.082509999999999</v>
      </c>
      <c r="S63">
        <v>6.0598488000000001E-4</v>
      </c>
      <c r="T63">
        <v>1.5471021000000001E-3</v>
      </c>
      <c r="U63" s="3">
        <v>7.7931313999999995E-6</v>
      </c>
    </row>
    <row r="64" spans="1:21" x14ac:dyDescent="0.35">
      <c r="M64" t="s">
        <v>48</v>
      </c>
      <c r="N64" t="s">
        <v>47</v>
      </c>
      <c r="O64">
        <v>1.0408361999999999E-3</v>
      </c>
      <c r="P64">
        <v>9.9918677999999992E-4</v>
      </c>
      <c r="Q64">
        <v>2.6271500000000001E-4</v>
      </c>
      <c r="R64">
        <v>25.240762</v>
      </c>
      <c r="S64">
        <v>6.3756431999999999E-4</v>
      </c>
      <c r="T64">
        <v>1.6435646999999999E-3</v>
      </c>
      <c r="U64" s="3">
        <v>8.3077777000000003E-6</v>
      </c>
    </row>
    <row r="65" spans="1:21" x14ac:dyDescent="0.35">
      <c r="M65" t="s">
        <v>49</v>
      </c>
      <c r="N65" t="s">
        <v>50</v>
      </c>
      <c r="O65" s="3">
        <v>7.8426602999999994E-8</v>
      </c>
      <c r="P65" s="3">
        <v>7.5645126999999998E-8</v>
      </c>
      <c r="Q65" s="3">
        <v>2.1407096999999999E-8</v>
      </c>
      <c r="R65">
        <v>27.295708000000001</v>
      </c>
      <c r="S65" s="3">
        <v>4.6032393999999998E-8</v>
      </c>
      <c r="T65" s="3">
        <v>1.2992167999999999E-7</v>
      </c>
      <c r="U65" s="3">
        <v>6.7695183999999995E-10</v>
      </c>
    </row>
    <row r="66" spans="1:21" x14ac:dyDescent="0.35">
      <c r="M66" t="s">
        <v>51</v>
      </c>
      <c r="N66" t="s">
        <v>10</v>
      </c>
      <c r="O66">
        <v>9.5306114000000004E-4</v>
      </c>
      <c r="P66">
        <v>9.1707832999999997E-4</v>
      </c>
      <c r="Q66">
        <v>2.4536354999999999E-4</v>
      </c>
      <c r="R66">
        <v>25.744786000000001</v>
      </c>
      <c r="S66">
        <v>5.8058876000000004E-4</v>
      </c>
      <c r="T66">
        <v>1.5915968999999999E-3</v>
      </c>
      <c r="U66" s="3">
        <v>7.7590767000000006E-6</v>
      </c>
    </row>
    <row r="67" spans="1:21" x14ac:dyDescent="0.35">
      <c r="M67" t="s">
        <v>52</v>
      </c>
      <c r="N67" t="s">
        <v>20</v>
      </c>
      <c r="O67">
        <v>2.1205965</v>
      </c>
      <c r="P67">
        <v>1.8567022</v>
      </c>
      <c r="Q67">
        <v>1.1243433</v>
      </c>
      <c r="R67">
        <v>53.020144000000002</v>
      </c>
      <c r="S67">
        <v>0.98082475000000002</v>
      </c>
      <c r="T67">
        <v>4.7207479000000001</v>
      </c>
      <c r="U67">
        <v>3.5554857000000002E-2</v>
      </c>
    </row>
    <row r="68" spans="1:21" x14ac:dyDescent="0.35">
      <c r="M68" t="s">
        <v>53</v>
      </c>
      <c r="N68" t="s">
        <v>54</v>
      </c>
      <c r="O68">
        <v>6.0959758000000003E-3</v>
      </c>
      <c r="P68">
        <v>8.6627177E-2</v>
      </c>
      <c r="Q68">
        <v>0.93067898000000004</v>
      </c>
      <c r="R68">
        <v>15267.103999999999</v>
      </c>
      <c r="S68">
        <v>-2.1078372000000001</v>
      </c>
      <c r="T68">
        <v>1.6361213999999999</v>
      </c>
      <c r="U68">
        <v>2.9430653000000001E-2</v>
      </c>
    </row>
    <row r="70" spans="1:21" x14ac:dyDescent="0.35">
      <c r="M70" t="s">
        <v>43</v>
      </c>
      <c r="N70">
        <v>95</v>
      </c>
    </row>
    <row r="73" spans="1:21" x14ac:dyDescent="0.35">
      <c r="A73" s="1">
        <v>4</v>
      </c>
      <c r="B73" s="1" t="s">
        <v>57</v>
      </c>
      <c r="C73" s="1"/>
      <c r="L73" s="1">
        <v>4</v>
      </c>
      <c r="M73" s="1" t="s">
        <v>57</v>
      </c>
    </row>
    <row r="74" spans="1:21" x14ac:dyDescent="0.35">
      <c r="B74" t="s">
        <v>2</v>
      </c>
      <c r="C74" t="s">
        <v>3</v>
      </c>
      <c r="D74" t="s">
        <v>4</v>
      </c>
      <c r="E74" t="s">
        <v>5</v>
      </c>
      <c r="F74" t="s">
        <v>6</v>
      </c>
      <c r="G74" t="s">
        <v>7</v>
      </c>
      <c r="H74" s="2">
        <v>2.5000000000000001E-2</v>
      </c>
      <c r="I74" s="2">
        <v>0.97499999999999998</v>
      </c>
      <c r="J74" t="s">
        <v>8</v>
      </c>
      <c r="M74" t="s">
        <v>2</v>
      </c>
      <c r="N74" t="s">
        <v>3</v>
      </c>
      <c r="O74" t="s">
        <v>4</v>
      </c>
      <c r="P74" t="s">
        <v>5</v>
      </c>
      <c r="Q74" t="s">
        <v>6</v>
      </c>
      <c r="R74" t="s">
        <v>7</v>
      </c>
      <c r="S74" s="2">
        <v>2.5000000000000001E-2</v>
      </c>
      <c r="T74" s="2">
        <v>0.97499999999999998</v>
      </c>
      <c r="U74" t="s">
        <v>8</v>
      </c>
    </row>
    <row r="75" spans="1:21" x14ac:dyDescent="0.35">
      <c r="B75" t="s">
        <v>9</v>
      </c>
      <c r="C75" t="s">
        <v>10</v>
      </c>
      <c r="D75">
        <v>1.12363E-3</v>
      </c>
      <c r="E75">
        <v>1.1234591999999999E-3</v>
      </c>
      <c r="F75" s="3">
        <v>6.7354287999999994E-5</v>
      </c>
      <c r="G75">
        <v>5.9943473999999997</v>
      </c>
      <c r="H75">
        <v>9.9935684999999993E-4</v>
      </c>
      <c r="I75">
        <v>1.2631813E-3</v>
      </c>
      <c r="J75" s="3">
        <v>3.0121752999999999E-6</v>
      </c>
      <c r="M75" t="s">
        <v>11</v>
      </c>
      <c r="N75" t="s">
        <v>12</v>
      </c>
      <c r="O75">
        <v>7.5786517999999997E-4</v>
      </c>
      <c r="P75">
        <v>7.5335506999999998E-4</v>
      </c>
      <c r="Q75" s="3">
        <v>7.7116830999999998E-5</v>
      </c>
      <c r="R75">
        <v>10.175534000000001</v>
      </c>
      <c r="S75">
        <v>6.2669467000000005E-4</v>
      </c>
      <c r="T75">
        <v>9.2873847999999995E-4</v>
      </c>
      <c r="U75" s="3">
        <v>2.4386483000000001E-6</v>
      </c>
    </row>
    <row r="76" spans="1:21" x14ac:dyDescent="0.35">
      <c r="B76" t="s">
        <v>13</v>
      </c>
      <c r="C76" t="s">
        <v>14</v>
      </c>
      <c r="D76" s="3">
        <v>3.2728002999999998E-8</v>
      </c>
      <c r="E76" s="3">
        <v>2.5236844E-8</v>
      </c>
      <c r="F76" s="3">
        <v>4.8742617000000002E-8</v>
      </c>
      <c r="G76">
        <v>148.93244999999999</v>
      </c>
      <c r="H76" s="3">
        <v>-1.6973030999999999E-8</v>
      </c>
      <c r="I76" s="3">
        <v>1.3789159E-7</v>
      </c>
      <c r="J76" s="3">
        <v>2.1798361000000002E-9</v>
      </c>
      <c r="M76" t="s">
        <v>15</v>
      </c>
      <c r="N76" t="s">
        <v>16</v>
      </c>
      <c r="O76">
        <v>0.10967832</v>
      </c>
      <c r="P76">
        <v>0.10462639</v>
      </c>
      <c r="Q76">
        <v>2.8539103E-2</v>
      </c>
      <c r="R76">
        <v>26.020733</v>
      </c>
      <c r="S76">
        <v>6.9617724000000006E-2</v>
      </c>
      <c r="T76">
        <v>0.17898383000000001</v>
      </c>
      <c r="U76">
        <v>9.0248567E-4</v>
      </c>
    </row>
    <row r="77" spans="1:21" x14ac:dyDescent="0.35">
      <c r="B77" t="s">
        <v>17</v>
      </c>
      <c r="C77" t="s">
        <v>18</v>
      </c>
      <c r="D77">
        <v>4.0347685000000002</v>
      </c>
      <c r="E77">
        <v>3.7161895999999999</v>
      </c>
      <c r="F77">
        <v>1.5028969999999999</v>
      </c>
      <c r="G77">
        <v>37.248654999999999</v>
      </c>
      <c r="H77">
        <v>2.3201933000000001</v>
      </c>
      <c r="I77">
        <v>7.6494027000000004</v>
      </c>
      <c r="J77">
        <v>6.7211596999999998E-2</v>
      </c>
      <c r="M77" t="s">
        <v>19</v>
      </c>
      <c r="N77" t="s">
        <v>20</v>
      </c>
      <c r="O77">
        <v>7.2587588999999996E-3</v>
      </c>
      <c r="P77">
        <v>6.0743721000000002E-3</v>
      </c>
      <c r="Q77">
        <v>4.5150585000000003E-3</v>
      </c>
      <c r="R77">
        <v>62.201521999999997</v>
      </c>
      <c r="S77">
        <v>3.4101011000000001E-3</v>
      </c>
      <c r="T77">
        <v>1.7536640999999999E-2</v>
      </c>
      <c r="U77">
        <v>1.4277868999999999E-4</v>
      </c>
    </row>
    <row r="78" spans="1:21" x14ac:dyDescent="0.35">
      <c r="B78" t="s">
        <v>21</v>
      </c>
      <c r="C78" t="s">
        <v>22</v>
      </c>
      <c r="D78">
        <v>2.3019055000000001E-3</v>
      </c>
      <c r="E78">
        <v>1.8714968999999999E-3</v>
      </c>
      <c r="F78">
        <v>1.492342E-3</v>
      </c>
      <c r="G78">
        <v>64.830721999999994</v>
      </c>
      <c r="H78">
        <v>7.5436264999999996E-4</v>
      </c>
      <c r="I78">
        <v>6.4565139000000004E-3</v>
      </c>
      <c r="J78" s="3">
        <v>6.6739562000000003E-5</v>
      </c>
      <c r="M78" t="s">
        <v>23</v>
      </c>
      <c r="N78" t="s">
        <v>24</v>
      </c>
      <c r="O78">
        <v>2.3417988E-4</v>
      </c>
      <c r="P78">
        <v>1.9544001999999999E-4</v>
      </c>
      <c r="Q78">
        <v>1.4383901999999999E-4</v>
      </c>
      <c r="R78">
        <v>61.422449999999998</v>
      </c>
      <c r="S78" s="3">
        <v>7.7749659E-5</v>
      </c>
      <c r="T78">
        <v>6.2095697000000001E-4</v>
      </c>
      <c r="U78" s="3">
        <v>4.5485891999999997E-6</v>
      </c>
    </row>
    <row r="79" spans="1:21" x14ac:dyDescent="0.35">
      <c r="B79" t="s">
        <v>25</v>
      </c>
      <c r="C79" t="s">
        <v>26</v>
      </c>
      <c r="D79">
        <v>0.58997805000000003</v>
      </c>
      <c r="E79">
        <v>0.53355986</v>
      </c>
      <c r="F79">
        <v>0.23506561000000001</v>
      </c>
      <c r="G79">
        <v>39.843111</v>
      </c>
      <c r="H79">
        <v>0.28004688</v>
      </c>
      <c r="I79">
        <v>1.1974321000000001</v>
      </c>
      <c r="J79">
        <v>1.0512453999999999E-2</v>
      </c>
      <c r="M79" t="s">
        <v>27</v>
      </c>
      <c r="N79" t="s">
        <v>28</v>
      </c>
      <c r="O79">
        <v>0.38362616999999999</v>
      </c>
      <c r="P79">
        <v>0.38125301</v>
      </c>
      <c r="Q79">
        <v>2.4937745000000001E-2</v>
      </c>
      <c r="R79">
        <v>6.5005328000000002</v>
      </c>
      <c r="S79">
        <v>0.34165821000000002</v>
      </c>
      <c r="T79">
        <v>0.43458050999999998</v>
      </c>
      <c r="U79">
        <v>7.8860075000000002E-4</v>
      </c>
    </row>
    <row r="80" spans="1:21" x14ac:dyDescent="0.35">
      <c r="B80" t="s">
        <v>27</v>
      </c>
      <c r="C80" t="s">
        <v>28</v>
      </c>
      <c r="D80">
        <v>0.46698497</v>
      </c>
      <c r="E80">
        <v>0.46315077999999998</v>
      </c>
      <c r="F80">
        <v>3.0043199999999999E-2</v>
      </c>
      <c r="G80">
        <v>6.4334404999999997</v>
      </c>
      <c r="H80">
        <v>0.4198617</v>
      </c>
      <c r="I80">
        <v>0.52776217999999997</v>
      </c>
      <c r="J80">
        <v>1.3435726999999999E-3</v>
      </c>
      <c r="M80" t="s">
        <v>29</v>
      </c>
      <c r="N80" t="s">
        <v>20</v>
      </c>
      <c r="O80">
        <v>1.5842509000000001E-2</v>
      </c>
      <c r="P80">
        <v>1.0430162E-2</v>
      </c>
      <c r="Q80">
        <v>2.4357369E-2</v>
      </c>
      <c r="R80">
        <v>153.74691000000001</v>
      </c>
      <c r="S80">
        <v>4.9331237999999996E-3</v>
      </c>
      <c r="T80">
        <v>6.4239239000000004E-2</v>
      </c>
      <c r="U80">
        <v>7.7024763000000003E-4</v>
      </c>
    </row>
    <row r="81" spans="1:21" x14ac:dyDescent="0.35">
      <c r="B81" t="s">
        <v>30</v>
      </c>
      <c r="C81" t="s">
        <v>14</v>
      </c>
      <c r="D81" s="3">
        <v>3.7474175000000001E-8</v>
      </c>
      <c r="E81" s="3">
        <v>4.8644270000000002E-8</v>
      </c>
      <c r="F81" s="3">
        <v>8.4419263999999999E-7</v>
      </c>
      <c r="G81">
        <v>2252.7318</v>
      </c>
      <c r="H81" s="3">
        <v>-1.7534321E-6</v>
      </c>
      <c r="I81" s="3">
        <v>1.6566333E-6</v>
      </c>
      <c r="J81" s="3">
        <v>3.7753442000000003E-8</v>
      </c>
      <c r="M81" t="s">
        <v>31</v>
      </c>
      <c r="N81" t="s">
        <v>20</v>
      </c>
      <c r="O81">
        <v>0.28862674999999999</v>
      </c>
      <c r="P81">
        <v>0.27082208000000002</v>
      </c>
      <c r="Q81">
        <v>0.53224174000000002</v>
      </c>
      <c r="R81">
        <v>184.40485000000001</v>
      </c>
      <c r="S81">
        <v>-0.69370430999999999</v>
      </c>
      <c r="T81">
        <v>1.4308272</v>
      </c>
      <c r="U81">
        <v>1.6830962000000001E-2</v>
      </c>
    </row>
    <row r="82" spans="1:21" x14ac:dyDescent="0.35">
      <c r="B82" t="s">
        <v>32</v>
      </c>
      <c r="C82" t="s">
        <v>33</v>
      </c>
      <c r="D82" s="3">
        <v>4.6820535999999999E-9</v>
      </c>
      <c r="E82" s="3">
        <v>4.5664507999999999E-9</v>
      </c>
      <c r="F82" s="3">
        <v>7.6751918000000002E-10</v>
      </c>
      <c r="G82">
        <v>16.392789</v>
      </c>
      <c r="H82" s="3">
        <v>3.5397327000000002E-9</v>
      </c>
      <c r="I82" s="3">
        <v>6.6635635E-9</v>
      </c>
      <c r="J82" s="3">
        <v>3.4324500999999998E-11</v>
      </c>
      <c r="M82" t="s">
        <v>34</v>
      </c>
      <c r="N82" t="s">
        <v>35</v>
      </c>
      <c r="O82">
        <v>0.12641753</v>
      </c>
      <c r="P82">
        <v>6.8663879999999997E-2</v>
      </c>
      <c r="Q82">
        <v>0.22249052</v>
      </c>
      <c r="R82">
        <v>175.99656999999999</v>
      </c>
      <c r="S82">
        <v>1.6335137999999999E-2</v>
      </c>
      <c r="T82">
        <v>0.56544159000000005</v>
      </c>
      <c r="U82">
        <v>7.0357678999999999E-3</v>
      </c>
    </row>
    <row r="83" spans="1:21" x14ac:dyDescent="0.35">
      <c r="B83" t="s">
        <v>36</v>
      </c>
      <c r="C83" t="s">
        <v>12</v>
      </c>
      <c r="D83">
        <v>7.4747816999999996E-4</v>
      </c>
      <c r="E83">
        <v>7.3906535999999998E-4</v>
      </c>
      <c r="F83" s="3">
        <v>9.1256452000000005E-5</v>
      </c>
      <c r="G83">
        <v>12.208577999999999</v>
      </c>
      <c r="H83">
        <v>5.9223621999999999E-4</v>
      </c>
      <c r="I83">
        <v>9.5310434000000002E-4</v>
      </c>
      <c r="J83" s="3">
        <v>4.0811125999999997E-6</v>
      </c>
      <c r="M83" t="s">
        <v>37</v>
      </c>
      <c r="N83" t="s">
        <v>38</v>
      </c>
      <c r="O83">
        <v>8.2811874000000008E-3</v>
      </c>
      <c r="P83">
        <v>8.1419060000000008E-3</v>
      </c>
      <c r="Q83">
        <v>6.0852913000000002E-3</v>
      </c>
      <c r="R83">
        <v>73.483317999999997</v>
      </c>
      <c r="S83">
        <v>-3.6747910000000002E-3</v>
      </c>
      <c r="T83">
        <v>2.0401392000000001E-2</v>
      </c>
      <c r="U83">
        <v>1.9243381000000001E-4</v>
      </c>
    </row>
    <row r="84" spans="1:21" x14ac:dyDescent="0.35">
      <c r="B84" t="s">
        <v>39</v>
      </c>
      <c r="C84" t="s">
        <v>40</v>
      </c>
      <c r="D84">
        <v>1.2845928E-2</v>
      </c>
      <c r="E84">
        <v>1.2744714000000001E-2</v>
      </c>
      <c r="F84">
        <v>1.1000251E-3</v>
      </c>
      <c r="G84">
        <v>8.5632195000000007</v>
      </c>
      <c r="H84">
        <v>1.0937858E-2</v>
      </c>
      <c r="I84">
        <v>1.5386673999999999E-2</v>
      </c>
      <c r="J84" s="3">
        <v>4.9194616000000002E-5</v>
      </c>
      <c r="M84" t="s">
        <v>41</v>
      </c>
      <c r="N84" t="s">
        <v>20</v>
      </c>
      <c r="O84">
        <v>9.9294048999999992E-3</v>
      </c>
      <c r="P84">
        <v>8.2602161000000004E-3</v>
      </c>
      <c r="Q84">
        <v>6.3798531999999996E-3</v>
      </c>
      <c r="R84">
        <v>64.252120000000005</v>
      </c>
      <c r="S84">
        <v>4.5747095000000003E-3</v>
      </c>
      <c r="T84">
        <v>2.4472416E-2</v>
      </c>
      <c r="U84">
        <v>2.0174867E-4</v>
      </c>
    </row>
    <row r="85" spans="1:21" x14ac:dyDescent="0.35">
      <c r="M85" t="s">
        <v>42</v>
      </c>
      <c r="N85" t="s">
        <v>22</v>
      </c>
      <c r="O85" s="3">
        <v>1.6879439E-5</v>
      </c>
      <c r="P85" s="3">
        <v>1.6459313999999998E-5</v>
      </c>
      <c r="Q85" s="3">
        <v>2.7804259E-6</v>
      </c>
      <c r="R85">
        <v>16.472265</v>
      </c>
      <c r="S85" s="3">
        <v>1.2529566999999999E-5</v>
      </c>
      <c r="T85" s="3">
        <v>2.3659118000000001E-5</v>
      </c>
      <c r="U85" s="3">
        <v>8.7924786999999996E-8</v>
      </c>
    </row>
    <row r="86" spans="1:21" x14ac:dyDescent="0.35">
      <c r="B86" t="s">
        <v>43</v>
      </c>
      <c r="C86">
        <v>95</v>
      </c>
      <c r="M86" t="s">
        <v>44</v>
      </c>
      <c r="N86" t="s">
        <v>45</v>
      </c>
      <c r="O86">
        <v>3.4315427999999999E-4</v>
      </c>
      <c r="P86">
        <v>3.3207456E-4</v>
      </c>
      <c r="Q86" s="3">
        <v>7.7935571E-5</v>
      </c>
      <c r="R86">
        <v>22.711525000000002</v>
      </c>
      <c r="S86">
        <v>2.2792560000000001E-4</v>
      </c>
      <c r="T86">
        <v>5.3691207E-4</v>
      </c>
      <c r="U86" s="3">
        <v>2.4645390999999998E-6</v>
      </c>
    </row>
    <row r="87" spans="1:21" x14ac:dyDescent="0.35">
      <c r="M87" t="s">
        <v>46</v>
      </c>
      <c r="N87" t="s">
        <v>47</v>
      </c>
      <c r="O87">
        <v>4.6462308000000001E-4</v>
      </c>
      <c r="P87">
        <v>4.5782707E-4</v>
      </c>
      <c r="Q87" s="3">
        <v>5.1629033E-5</v>
      </c>
      <c r="R87">
        <v>11.112024999999999</v>
      </c>
      <c r="S87">
        <v>3.8431973E-4</v>
      </c>
      <c r="T87">
        <v>5.7952671E-4</v>
      </c>
      <c r="U87" s="3">
        <v>1.6326534E-6</v>
      </c>
    </row>
    <row r="88" spans="1:21" x14ac:dyDescent="0.35">
      <c r="M88" t="s">
        <v>48</v>
      </c>
      <c r="N88" t="s">
        <v>47</v>
      </c>
      <c r="O88">
        <v>4.9590873999999995E-4</v>
      </c>
      <c r="P88">
        <v>4.8828935000000005E-4</v>
      </c>
      <c r="Q88" s="3">
        <v>6.4682423000000006E-5</v>
      </c>
      <c r="R88">
        <v>13.043210999999999</v>
      </c>
      <c r="S88">
        <v>4.0298782000000003E-4</v>
      </c>
      <c r="T88">
        <v>6.4118422999999999E-4</v>
      </c>
      <c r="U88" s="3">
        <v>2.0454377999999998E-6</v>
      </c>
    </row>
    <row r="89" spans="1:21" x14ac:dyDescent="0.35">
      <c r="A89" s="1"/>
      <c r="B89" s="1"/>
      <c r="C89" s="1"/>
      <c r="M89" t="s">
        <v>49</v>
      </c>
      <c r="N89" t="s">
        <v>50</v>
      </c>
      <c r="O89" s="3">
        <v>1.3034380999999999E-7</v>
      </c>
      <c r="P89" s="3">
        <v>1.2755904E-7</v>
      </c>
      <c r="Q89" s="3">
        <v>2.1590781000000001E-8</v>
      </c>
      <c r="R89">
        <v>16.564485000000001</v>
      </c>
      <c r="S89" s="3">
        <v>9.9108076000000001E-8</v>
      </c>
      <c r="T89" s="3">
        <v>1.8044223999999999E-7</v>
      </c>
      <c r="U89" s="3">
        <v>6.8276044000000002E-10</v>
      </c>
    </row>
    <row r="90" spans="1:21" x14ac:dyDescent="0.35">
      <c r="H90" s="2"/>
      <c r="I90" s="2"/>
      <c r="M90" t="s">
        <v>51</v>
      </c>
      <c r="N90" t="s">
        <v>10</v>
      </c>
      <c r="O90">
        <v>7.1008637E-4</v>
      </c>
      <c r="P90">
        <v>7.0806053999999995E-4</v>
      </c>
      <c r="Q90" s="3">
        <v>4.7046265999999997E-5</v>
      </c>
      <c r="R90">
        <v>6.6254286999999996</v>
      </c>
      <c r="S90">
        <v>6.2232414000000004E-4</v>
      </c>
      <c r="T90">
        <v>8.0751026000000004E-4</v>
      </c>
      <c r="U90" s="3">
        <v>1.4877336000000001E-6</v>
      </c>
    </row>
    <row r="91" spans="1:21" x14ac:dyDescent="0.35">
      <c r="M91" t="s">
        <v>52</v>
      </c>
      <c r="N91" t="s">
        <v>20</v>
      </c>
      <c r="O91">
        <v>0.19431789999999999</v>
      </c>
      <c r="P91">
        <v>0.18749689</v>
      </c>
      <c r="Q91">
        <v>3.9188756999999998E-2</v>
      </c>
      <c r="R91">
        <v>20.167342999999999</v>
      </c>
      <c r="S91">
        <v>0.14034388</v>
      </c>
      <c r="T91">
        <v>0.29154389000000003</v>
      </c>
      <c r="U91">
        <v>1.2392573E-3</v>
      </c>
    </row>
    <row r="92" spans="1:21" x14ac:dyDescent="0.35">
      <c r="D92" s="3"/>
      <c r="E92" s="3"/>
      <c r="F92" s="3"/>
      <c r="H92" s="3"/>
      <c r="I92" s="3"/>
      <c r="J92" s="3"/>
      <c r="M92" t="s">
        <v>53</v>
      </c>
      <c r="N92" t="s">
        <v>54</v>
      </c>
      <c r="O92">
        <v>2.8955505999999999E-2</v>
      </c>
      <c r="P92">
        <v>6.6540548000000005E-2</v>
      </c>
      <c r="Q92">
        <v>0.58188839999999997</v>
      </c>
      <c r="R92">
        <v>2009.595</v>
      </c>
      <c r="S92">
        <v>-1.2044007999999999</v>
      </c>
      <c r="T92">
        <v>1.0488641000000001</v>
      </c>
      <c r="U92">
        <v>1.8400927000000001E-2</v>
      </c>
    </row>
    <row r="94" spans="1:21" x14ac:dyDescent="0.35">
      <c r="M94" t="s">
        <v>43</v>
      </c>
      <c r="N94">
        <v>95</v>
      </c>
    </row>
    <row r="97" spans="4:10" x14ac:dyDescent="0.35">
      <c r="D97" s="3"/>
      <c r="E97" s="3"/>
      <c r="F97" s="3"/>
      <c r="H97" s="3"/>
      <c r="I97" s="3"/>
      <c r="J97" s="3"/>
    </row>
    <row r="98" spans="4:10" x14ac:dyDescent="0.35">
      <c r="D98" s="3"/>
      <c r="E98" s="3"/>
      <c r="F98" s="3"/>
      <c r="H98" s="3"/>
      <c r="I98" s="3"/>
      <c r="J9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A9DA-03A9-4F68-8C3A-BAC394EB8629}">
  <dimension ref="A1:R14"/>
  <sheetViews>
    <sheetView tabSelected="1" topLeftCell="B1" workbookViewId="0">
      <selection activeCell="C5" sqref="C5:R8"/>
    </sheetView>
  </sheetViews>
  <sheetFormatPr defaultRowHeight="14.5" x14ac:dyDescent="0.35"/>
  <cols>
    <col min="2" max="2" width="114.453125" bestFit="1" customWidth="1"/>
    <col min="3" max="3" width="11.81640625" bestFit="1" customWidth="1"/>
    <col min="5" max="5" width="10.36328125" bestFit="1" customWidth="1"/>
    <col min="6" max="6" width="11.36328125" bestFit="1" customWidth="1"/>
    <col min="7" max="7" width="12" bestFit="1" customWidth="1"/>
    <col min="8" max="8" width="11.36328125" bestFit="1" customWidth="1"/>
    <col min="9" max="9" width="12" bestFit="1" customWidth="1"/>
    <col min="10" max="10" width="11.36328125" bestFit="1" customWidth="1"/>
  </cols>
  <sheetData>
    <row r="1" spans="1:18" x14ac:dyDescent="0.35">
      <c r="B1" s="11" t="s">
        <v>58</v>
      </c>
      <c r="C1" s="13" t="s">
        <v>59</v>
      </c>
      <c r="D1" s="14"/>
      <c r="E1" s="14"/>
      <c r="F1" s="14"/>
      <c r="G1" s="14"/>
      <c r="H1" s="14"/>
      <c r="I1" s="14"/>
      <c r="J1" s="15"/>
      <c r="K1" s="19" t="s">
        <v>60</v>
      </c>
      <c r="L1" s="19"/>
      <c r="M1" s="19"/>
      <c r="N1" s="19"/>
      <c r="O1" s="19" t="s">
        <v>61</v>
      </c>
      <c r="P1" s="19"/>
      <c r="Q1" s="19"/>
      <c r="R1" s="19"/>
    </row>
    <row r="2" spans="1:18" x14ac:dyDescent="0.35">
      <c r="B2" s="11"/>
      <c r="C2" s="16"/>
      <c r="D2" s="17"/>
      <c r="E2" s="17"/>
      <c r="F2" s="17"/>
      <c r="G2" s="17"/>
      <c r="H2" s="17"/>
      <c r="I2" s="17"/>
      <c r="J2" s="18"/>
      <c r="K2" s="19"/>
      <c r="L2" s="19"/>
      <c r="M2" s="19"/>
      <c r="N2" s="19"/>
      <c r="O2" s="19"/>
      <c r="P2" s="19"/>
      <c r="Q2" s="19"/>
      <c r="R2" s="19"/>
    </row>
    <row r="3" spans="1:18" ht="19.5" x14ac:dyDescent="0.45">
      <c r="A3" s="20" t="s">
        <v>62</v>
      </c>
      <c r="B3" s="11"/>
      <c r="C3" s="21" t="s">
        <v>63</v>
      </c>
      <c r="D3" s="21"/>
      <c r="E3" s="21"/>
      <c r="F3" s="21"/>
      <c r="G3" s="22" t="s">
        <v>64</v>
      </c>
      <c r="H3" s="10"/>
      <c r="I3" s="10"/>
      <c r="J3" s="10"/>
      <c r="K3" s="21" t="s">
        <v>63</v>
      </c>
      <c r="L3" s="21"/>
      <c r="M3" s="10" t="s">
        <v>64</v>
      </c>
      <c r="N3" s="10"/>
      <c r="O3" s="21" t="s">
        <v>63</v>
      </c>
      <c r="P3" s="21"/>
      <c r="Q3" s="10" t="s">
        <v>64</v>
      </c>
      <c r="R3" s="10"/>
    </row>
    <row r="4" spans="1:18" ht="14.5" customHeight="1" x14ac:dyDescent="0.35">
      <c r="A4" s="20"/>
      <c r="B4" s="12"/>
      <c r="C4" s="5" t="s">
        <v>65</v>
      </c>
      <c r="D4" s="5" t="s">
        <v>66</v>
      </c>
      <c r="E4" s="5" t="s">
        <v>67</v>
      </c>
      <c r="F4" s="5" t="s">
        <v>68</v>
      </c>
      <c r="G4" s="6" t="s">
        <v>65</v>
      </c>
      <c r="H4" s="5" t="s">
        <v>69</v>
      </c>
      <c r="I4" s="5" t="s">
        <v>67</v>
      </c>
      <c r="J4" s="5" t="s">
        <v>68</v>
      </c>
      <c r="K4" s="5" t="s">
        <v>70</v>
      </c>
      <c r="L4" s="5" t="s">
        <v>71</v>
      </c>
      <c r="M4" s="5" t="s">
        <v>70</v>
      </c>
      <c r="N4" s="5" t="s">
        <v>71</v>
      </c>
      <c r="O4" s="5" t="s">
        <v>72</v>
      </c>
      <c r="P4" s="5" t="s">
        <v>73</v>
      </c>
      <c r="Q4" s="5" t="s">
        <v>72</v>
      </c>
      <c r="R4" s="5" t="s">
        <v>73</v>
      </c>
    </row>
    <row r="5" spans="1:18" x14ac:dyDescent="0.35">
      <c r="A5" s="7">
        <v>1</v>
      </c>
      <c r="B5" s="7" t="str">
        <f>[1]HUD_Inputs!B1</f>
        <v>Acetic acid, without water, in 98% solution state {GLO}| market for acetic acid, without water, in 98% solution state | Cut-off, U</v>
      </c>
      <c r="C5" s="7">
        <v>3.0000000000000001E-3</v>
      </c>
      <c r="D5" s="8">
        <v>2.52</v>
      </c>
      <c r="E5" s="7">
        <f>HUD_SimaPro!D8</f>
        <v>2.1560638000000001</v>
      </c>
      <c r="F5" s="7">
        <f>HUD_SimaPro!F8</f>
        <v>0.42036865000000001</v>
      </c>
      <c r="G5" s="8">
        <f>LN(C5)-(0.5*H5^2)</f>
        <v>-6.2362702488365862</v>
      </c>
      <c r="H5" s="8">
        <f>LN(D5)</f>
        <v>0.9242589015233319</v>
      </c>
      <c r="I5" s="8">
        <f>LN((E5^2)/SQRT((E5^2)+(F5^2)))</f>
        <v>0.74962986751637617</v>
      </c>
      <c r="J5" s="8">
        <f>SQRT(LN(((E5^2)+(F5^2))/(E5^2)))</f>
        <v>0.19315474070951247</v>
      </c>
      <c r="K5" s="7">
        <f>HUD_SimaPro!D6</f>
        <v>6.0380711000000004E-3</v>
      </c>
      <c r="L5" s="7">
        <f>HUD_SimaPro!F6</f>
        <v>2.8857405000000001E-3</v>
      </c>
      <c r="M5" s="7">
        <f>LN((K5^2)/SQRT((K5^2)+(L5^2)))</f>
        <v>-5.2125316375528161</v>
      </c>
      <c r="N5" s="7">
        <f>SQRT(LN(((K5^2)+(L5^2))/(K5^2)))</f>
        <v>0.45356579502498184</v>
      </c>
      <c r="O5" s="7">
        <f>HUD_SimaPro!O20</f>
        <v>0.14242706999999999</v>
      </c>
      <c r="P5" s="7">
        <f>HUD_SimaPro!Q20</f>
        <v>1.2146697</v>
      </c>
      <c r="Q5" s="7">
        <f>LN((O5^2)/SQRT((O5^2)+(P5^2)))</f>
        <v>-4.0991502195877576</v>
      </c>
      <c r="R5" s="7">
        <f>SQRT(LN(((O5^2)+(P5^2))/(O5^2)))</f>
        <v>2.0737526466923235</v>
      </c>
    </row>
    <row r="6" spans="1:18" x14ac:dyDescent="0.35">
      <c r="A6" s="7">
        <v>2</v>
      </c>
      <c r="B6" s="7" t="str">
        <f>[1]HUD_Inputs!B25</f>
        <v>Sulfuric acid {RoW}| market for sulfuric acid | Cut-off, U</v>
      </c>
      <c r="C6" s="7">
        <v>2.9399999999999999E-3</v>
      </c>
      <c r="D6" s="8">
        <v>2.52</v>
      </c>
      <c r="E6" s="7">
        <f>HUD_SimaPro!D32</f>
        <v>0.17201000999999999</v>
      </c>
      <c r="F6" s="7">
        <f>HUD_SimaPro!F32</f>
        <v>2.3496313000000001E-2</v>
      </c>
      <c r="G6" s="8">
        <f t="shared" ref="G6:G8" si="0">LN(C6)-(0.5*H6^2)</f>
        <v>-6.2564729561541057</v>
      </c>
      <c r="H6" s="8">
        <f t="shared" ref="H6:H8" si="1">LN(D6)</f>
        <v>0.9242589015233319</v>
      </c>
      <c r="I6" s="8">
        <f t="shared" ref="I6:I8" si="2">LN((E6^2)/SQRT((E6^2)+(F6^2)))</f>
        <v>-1.7694462109727929</v>
      </c>
      <c r="J6" s="8">
        <f t="shared" ref="J6:J8" si="3">SQRT(LN(((E6^2)+(F6^2))/(E6^2)))</f>
        <v>0.13596767840268792</v>
      </c>
      <c r="K6" s="7">
        <f>HUD_SimaPro!D30</f>
        <v>2.1928487000000001E-3</v>
      </c>
      <c r="L6" s="7">
        <f>HUD_SimaPro!F30</f>
        <v>9.4126919999999996E-4</v>
      </c>
      <c r="M6" s="7">
        <f t="shared" ref="M6:M8" si="4">LN((K6^2)/SQRT((K6^2)+(L6^2)))</f>
        <v>-6.2071091486208099</v>
      </c>
      <c r="N6" s="7">
        <f t="shared" ref="N6:N8" si="5">SQRT(LN(((K6^2)+(L6^2))/(K6^2)))</f>
        <v>0.41123070032838582</v>
      </c>
      <c r="O6" s="7">
        <f>HUD_SimaPro!O44</f>
        <v>1.5557181999999999E-2</v>
      </c>
      <c r="P6" s="7">
        <f>HUD_SimaPro!Q44</f>
        <v>0.18545716000000001</v>
      </c>
      <c r="Q6" s="7">
        <f>LN((O6^2)/SQRT((O6^2)+(P6^2)))</f>
        <v>-6.6450404712453821</v>
      </c>
      <c r="R6" s="7">
        <f>SQRT(LN(((O6^2)+(P6^2))/(O6^2)))</f>
        <v>2.2279172288096656</v>
      </c>
    </row>
    <row r="7" spans="1:18" x14ac:dyDescent="0.35">
      <c r="A7" s="7">
        <v>3</v>
      </c>
      <c r="B7" s="8" t="str">
        <f>[1]HUD_Inputs!B49</f>
        <v>Lime, hydrated, packed {RoW}| market for lime, hydrated, packed | Cut-off, U</v>
      </c>
      <c r="C7" s="7">
        <v>3.0000000000000001E-3</v>
      </c>
      <c r="D7" s="8">
        <v>2.52</v>
      </c>
      <c r="E7" s="7">
        <f>HUD_SimaPro!D56</f>
        <v>0.97656925000000006</v>
      </c>
      <c r="F7" s="7">
        <f>HUD_SimaPro!F56</f>
        <v>0.32707153999999999</v>
      </c>
      <c r="G7" s="8">
        <f t="shared" si="0"/>
        <v>-6.2362702488365862</v>
      </c>
      <c r="H7" s="8">
        <f t="shared" si="1"/>
        <v>0.9242589015233319</v>
      </c>
      <c r="I7" s="8">
        <f t="shared" si="2"/>
        <v>-7.686645923275294E-2</v>
      </c>
      <c r="J7" s="8">
        <f t="shared" si="3"/>
        <v>0.32605780037149618</v>
      </c>
      <c r="K7" s="7">
        <f>HUD_SimaPro!D54</f>
        <v>5.2194093E-4</v>
      </c>
      <c r="L7" s="7">
        <f>HUD_SimaPro!F54</f>
        <v>2.2881670000000001E-4</v>
      </c>
      <c r="M7" s="7">
        <f t="shared" si="4"/>
        <v>-7.6458524732192865</v>
      </c>
      <c r="N7" s="7">
        <f t="shared" si="5"/>
        <v>0.4192763666483742</v>
      </c>
      <c r="O7" s="7">
        <f>HUD_SimaPro!O68</f>
        <v>6.0959758000000003E-3</v>
      </c>
      <c r="P7" s="7">
        <f>HUD_SimaPro!Q68</f>
        <v>0.93067898000000004</v>
      </c>
      <c r="Q7" s="7">
        <f>LN((O7^2)/SQRT((O7^2)+(P7^2)))</f>
        <v>-10.128433438637702</v>
      </c>
      <c r="R7" s="7">
        <f>SQRT(LN(((O7^2)+(P7^2))/(O7^2)))</f>
        <v>3.1712164884207312</v>
      </c>
    </row>
    <row r="8" spans="1:18" x14ac:dyDescent="0.35">
      <c r="A8" s="7">
        <v>4</v>
      </c>
      <c r="B8" s="8" t="str">
        <f>[1]HUD_Inputs!B73</f>
        <v>Electricity, medium voltage {US}| market group for electricity, medium voltage | Cut-off, U (HUD)</v>
      </c>
      <c r="C8" s="7">
        <v>3.3300000000000001E-3</v>
      </c>
      <c r="D8" s="8">
        <v>2.52</v>
      </c>
      <c r="E8" s="7">
        <f>HUD_SimaPro!D80</f>
        <v>0.46698497</v>
      </c>
      <c r="F8" s="7">
        <f>HUD_SimaPro!F80</f>
        <v>3.0043199999999999E-2</v>
      </c>
      <c r="G8" s="8">
        <f t="shared" si="0"/>
        <v>-6.1319102335123432</v>
      </c>
      <c r="H8" s="8">
        <f t="shared" si="1"/>
        <v>0.9242589015233319</v>
      </c>
      <c r="I8" s="8">
        <f t="shared" si="2"/>
        <v>-0.76352339291752147</v>
      </c>
      <c r="J8" s="8">
        <f t="shared" si="3"/>
        <v>6.4267984754231428E-2</v>
      </c>
      <c r="K8" s="7">
        <f>HUD_SimaPro!D78</f>
        <v>2.3019055000000001E-3</v>
      </c>
      <c r="L8" s="7">
        <f>HUD_SimaPro!F78</f>
        <v>1.492342E-3</v>
      </c>
      <c r="M8" s="7">
        <f t="shared" si="4"/>
        <v>-6.2494528806948253</v>
      </c>
      <c r="N8" s="7">
        <f t="shared" si="5"/>
        <v>0.59234256965033216</v>
      </c>
      <c r="O8" s="7">
        <f>HUD_SimaPro!O92</f>
        <v>2.8955505999999999E-2</v>
      </c>
      <c r="P8" s="7">
        <f>HUD_SimaPro!Q92</f>
        <v>0.58188839999999997</v>
      </c>
      <c r="Q8" s="7">
        <f>LN((O8^2)/SQRT((O8^2)+(P8^2)))</f>
        <v>-6.5437497655821053</v>
      </c>
      <c r="R8" s="7">
        <f>SQRT(LN(((O8^2)+(P8^2))/(O8^2)))</f>
        <v>2.4502060576685705</v>
      </c>
    </row>
    <row r="9" spans="1:18" x14ac:dyDescent="0.35">
      <c r="B9" s="9"/>
      <c r="D9" s="9"/>
      <c r="G9" s="9"/>
      <c r="H9" s="9"/>
      <c r="I9" s="9"/>
      <c r="J9" s="9"/>
    </row>
    <row r="10" spans="1:18" x14ac:dyDescent="0.35">
      <c r="B10" s="9"/>
      <c r="D10" s="9"/>
      <c r="G10" s="9"/>
      <c r="H10" s="9"/>
      <c r="I10" s="9"/>
      <c r="J10" s="9"/>
    </row>
    <row r="11" spans="1:18" x14ac:dyDescent="0.35">
      <c r="A11" t="s">
        <v>74</v>
      </c>
      <c r="B11" s="9" t="s">
        <v>75</v>
      </c>
      <c r="D11" s="9"/>
      <c r="G11" s="9"/>
      <c r="H11" s="9"/>
      <c r="I11" s="9"/>
      <c r="J11" s="9"/>
    </row>
    <row r="12" spans="1:18" x14ac:dyDescent="0.35">
      <c r="B12" s="9"/>
      <c r="G12" s="9"/>
      <c r="H12" s="9"/>
      <c r="I12" s="9"/>
      <c r="J12" s="9"/>
    </row>
    <row r="13" spans="1:18" x14ac:dyDescent="0.35">
      <c r="B13" s="9"/>
      <c r="G13" s="9"/>
      <c r="H13" s="9"/>
      <c r="I13" s="9"/>
      <c r="J13" s="9"/>
    </row>
    <row r="14" spans="1:18" x14ac:dyDescent="0.35">
      <c r="B14" s="9"/>
      <c r="G14" s="9"/>
      <c r="H14" s="9"/>
      <c r="I14" s="9"/>
      <c r="J14" s="9"/>
    </row>
  </sheetData>
  <mergeCells count="11">
    <mergeCell ref="A3:A4"/>
    <mergeCell ref="C3:F3"/>
    <mergeCell ref="G3:J3"/>
    <mergeCell ref="K3:L3"/>
    <mergeCell ref="M3:N3"/>
    <mergeCell ref="Q3:R3"/>
    <mergeCell ref="B1:B4"/>
    <mergeCell ref="C1:J2"/>
    <mergeCell ref="K1:N2"/>
    <mergeCell ref="O1:R2"/>
    <mergeCell ref="O3:P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C4F4F-0BDD-46D9-9B62-CB964BD03ED6}">
  <dimension ref="A1:F11"/>
  <sheetViews>
    <sheetView topLeftCell="B1" workbookViewId="0">
      <selection activeCell="D18" sqref="D18"/>
    </sheetView>
  </sheetViews>
  <sheetFormatPr defaultRowHeight="14.5" x14ac:dyDescent="0.35"/>
  <cols>
    <col min="2" max="2" width="114.453125" bestFit="1" customWidth="1"/>
    <col min="3" max="3" width="12" bestFit="1" customWidth="1"/>
    <col min="4" max="4" width="11.36328125" bestFit="1" customWidth="1"/>
    <col min="5" max="5" width="12" bestFit="1" customWidth="1"/>
    <col min="6" max="6" width="11.36328125" bestFit="1" customWidth="1"/>
  </cols>
  <sheetData>
    <row r="1" spans="1:6" ht="14.5" customHeight="1" x14ac:dyDescent="0.35">
      <c r="A1" s="4"/>
      <c r="B1" s="4" t="s">
        <v>58</v>
      </c>
      <c r="C1" s="5" t="s">
        <v>65</v>
      </c>
      <c r="D1" s="5" t="s">
        <v>69</v>
      </c>
      <c r="E1" s="5" t="s">
        <v>67</v>
      </c>
      <c r="F1" s="5" t="s">
        <v>68</v>
      </c>
    </row>
    <row r="2" spans="1:6" x14ac:dyDescent="0.35">
      <c r="A2" s="7">
        <v>1</v>
      </c>
      <c r="B2" s="7" t="str">
        <f>[1]HUD_Inputs!B1</f>
        <v>Acetic acid, without water, in 98% solution state {GLO}| market for acetic acid, without water, in 98% solution state | Cut-off, U</v>
      </c>
      <c r="C2" s="8">
        <f>HUD_INPUTS!G5</f>
        <v>-6.2362702488365862</v>
      </c>
      <c r="D2" s="8">
        <f>HUD_INPUTS!H5</f>
        <v>0.9242589015233319</v>
      </c>
      <c r="E2" s="8">
        <f>HUD_INPUTS!I5</f>
        <v>0.74962986751637617</v>
      </c>
      <c r="F2" s="8">
        <f>HUD_INPUTS!J5</f>
        <v>0.19315474070951247</v>
      </c>
    </row>
    <row r="3" spans="1:6" x14ac:dyDescent="0.35">
      <c r="A3" s="7">
        <v>2</v>
      </c>
      <c r="B3" s="7" t="str">
        <f>[1]HUD_Inputs!B25</f>
        <v>Sulfuric acid {RoW}| market for sulfuric acid | Cut-off, U</v>
      </c>
      <c r="C3" s="8">
        <f>HUD_INPUTS!G6</f>
        <v>-6.2564729561541057</v>
      </c>
      <c r="D3" s="8">
        <f>HUD_INPUTS!H6</f>
        <v>0.9242589015233319</v>
      </c>
      <c r="E3" s="8">
        <f>HUD_INPUTS!I6</f>
        <v>-1.7694462109727929</v>
      </c>
      <c r="F3" s="8">
        <f>HUD_INPUTS!J6</f>
        <v>0.13596767840268792</v>
      </c>
    </row>
    <row r="4" spans="1:6" x14ac:dyDescent="0.35">
      <c r="A4" s="7">
        <v>3</v>
      </c>
      <c r="B4" s="8" t="str">
        <f>[1]HUD_Inputs!B49</f>
        <v>Lime, hydrated, packed {RoW}| market for lime, hydrated, packed | Cut-off, U</v>
      </c>
      <c r="C4" s="8">
        <f>HUD_INPUTS!G7</f>
        <v>-6.2362702488365862</v>
      </c>
      <c r="D4" s="8">
        <f>HUD_INPUTS!H7</f>
        <v>0.9242589015233319</v>
      </c>
      <c r="E4" s="8">
        <f>HUD_INPUTS!I7</f>
        <v>-7.686645923275294E-2</v>
      </c>
      <c r="F4" s="8">
        <f>HUD_INPUTS!J7</f>
        <v>0.32605780037149618</v>
      </c>
    </row>
    <row r="5" spans="1:6" x14ac:dyDescent="0.35">
      <c r="A5" s="7">
        <v>4</v>
      </c>
      <c r="B5" s="8" t="str">
        <f>[1]HUD_Inputs!B73</f>
        <v>Electricity, medium voltage {US}| market group for electricity, medium voltage | Cut-off, U (HUD)</v>
      </c>
      <c r="C5" s="8">
        <f>HUD_INPUTS!G8</f>
        <v>-6.1319102335123432</v>
      </c>
      <c r="D5" s="8">
        <f>HUD_INPUTS!H8</f>
        <v>0.9242589015233319</v>
      </c>
      <c r="E5" s="8">
        <f>HUD_INPUTS!I8</f>
        <v>-0.76352339291752147</v>
      </c>
      <c r="F5" s="8">
        <f>HUD_INPUTS!J8</f>
        <v>6.4267984754231428E-2</v>
      </c>
    </row>
    <row r="6" spans="1:6" x14ac:dyDescent="0.35">
      <c r="B6" s="9"/>
      <c r="C6" s="9"/>
      <c r="D6" s="9"/>
      <c r="E6" s="9"/>
      <c r="F6" s="9"/>
    </row>
    <row r="7" spans="1:6" x14ac:dyDescent="0.35">
      <c r="B7" s="9"/>
      <c r="C7" s="9"/>
      <c r="D7" s="9"/>
      <c r="E7" s="9"/>
      <c r="F7" s="9"/>
    </row>
    <row r="8" spans="1:6" x14ac:dyDescent="0.35">
      <c r="B8" s="9"/>
      <c r="C8" s="9"/>
      <c r="D8" s="9"/>
      <c r="E8" s="9"/>
      <c r="F8" s="9"/>
    </row>
    <row r="9" spans="1:6" x14ac:dyDescent="0.35">
      <c r="B9" s="9"/>
      <c r="C9" s="9"/>
      <c r="D9" s="9"/>
      <c r="E9" s="9"/>
      <c r="F9" s="9"/>
    </row>
    <row r="10" spans="1:6" x14ac:dyDescent="0.35">
      <c r="B10" s="9"/>
      <c r="C10" s="9"/>
      <c r="D10" s="9"/>
      <c r="E10" s="9"/>
      <c r="F10" s="9"/>
    </row>
    <row r="11" spans="1:6" x14ac:dyDescent="0.35">
      <c r="B11" s="9"/>
      <c r="C11" s="9"/>
      <c r="D11" s="9"/>
      <c r="E11" s="9"/>
      <c r="F1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36FC-5AD7-4565-B601-46F353473B8E}">
  <dimension ref="A1:F11"/>
  <sheetViews>
    <sheetView topLeftCell="B1" workbookViewId="0">
      <selection activeCell="H8" sqref="H8"/>
    </sheetView>
  </sheetViews>
  <sheetFormatPr defaultRowHeight="14.5" x14ac:dyDescent="0.35"/>
  <cols>
    <col min="2" max="2" width="114.453125" bestFit="1" customWidth="1"/>
    <col min="3" max="3" width="12" bestFit="1" customWidth="1"/>
    <col min="4" max="4" width="11.36328125" bestFit="1" customWidth="1"/>
  </cols>
  <sheetData>
    <row r="1" spans="1:6" ht="14.5" customHeight="1" x14ac:dyDescent="0.35">
      <c r="A1" s="4"/>
      <c r="B1" s="4" t="s">
        <v>58</v>
      </c>
      <c r="C1" s="5" t="s">
        <v>65</v>
      </c>
      <c r="D1" s="5" t="s">
        <v>69</v>
      </c>
      <c r="E1" s="5" t="s">
        <v>70</v>
      </c>
      <c r="F1" s="5" t="s">
        <v>71</v>
      </c>
    </row>
    <row r="2" spans="1:6" x14ac:dyDescent="0.35">
      <c r="A2" s="7">
        <v>1</v>
      </c>
      <c r="B2" s="7" t="str">
        <f>[1]HUD_Inputs!B1</f>
        <v>Acetic acid, without water, in 98% solution state {GLO}| market for acetic acid, without water, in 98% solution state | Cut-off, U</v>
      </c>
      <c r="C2" s="8">
        <f>HUD_INPUTS!G5</f>
        <v>-6.2362702488365862</v>
      </c>
      <c r="D2" s="8">
        <f>HUD_INPUTS!H5</f>
        <v>0.9242589015233319</v>
      </c>
      <c r="E2" s="7">
        <f>HUD_INPUTS!M5</f>
        <v>-5.2125316375528161</v>
      </c>
      <c r="F2" s="7">
        <f>HUD_INPUTS!N5</f>
        <v>0.45356579502498184</v>
      </c>
    </row>
    <row r="3" spans="1:6" x14ac:dyDescent="0.35">
      <c r="A3" s="7">
        <v>2</v>
      </c>
      <c r="B3" s="7" t="str">
        <f>[1]HUD_Inputs!B25</f>
        <v>Sulfuric acid {RoW}| market for sulfuric acid | Cut-off, U</v>
      </c>
      <c r="C3" s="8">
        <f>HUD_INPUTS!G6</f>
        <v>-6.2564729561541057</v>
      </c>
      <c r="D3" s="8">
        <f>HUD_INPUTS!H6</f>
        <v>0.9242589015233319</v>
      </c>
      <c r="E3" s="7">
        <f>HUD_INPUTS!M6</f>
        <v>-6.2071091486208099</v>
      </c>
      <c r="F3" s="7">
        <f>HUD_INPUTS!N6</f>
        <v>0.41123070032838582</v>
      </c>
    </row>
    <row r="4" spans="1:6" x14ac:dyDescent="0.35">
      <c r="A4" s="7">
        <v>3</v>
      </c>
      <c r="B4" s="8" t="str">
        <f>[1]HUD_Inputs!B49</f>
        <v>Lime, hydrated, packed {RoW}| market for lime, hydrated, packed | Cut-off, U</v>
      </c>
      <c r="C4" s="8">
        <f>HUD_INPUTS!G7</f>
        <v>-6.2362702488365862</v>
      </c>
      <c r="D4" s="8">
        <f>HUD_INPUTS!H7</f>
        <v>0.9242589015233319</v>
      </c>
      <c r="E4" s="7">
        <f>HUD_INPUTS!M7</f>
        <v>-7.6458524732192865</v>
      </c>
      <c r="F4" s="7">
        <f>HUD_INPUTS!N7</f>
        <v>0.4192763666483742</v>
      </c>
    </row>
    <row r="5" spans="1:6" x14ac:dyDescent="0.35">
      <c r="A5" s="7">
        <v>4</v>
      </c>
      <c r="B5" s="8" t="str">
        <f>[1]HUD_Inputs!B73</f>
        <v>Electricity, medium voltage {US}| market group for electricity, medium voltage | Cut-off, U (HUD)</v>
      </c>
      <c r="C5" s="8">
        <f>HUD_INPUTS!G8</f>
        <v>-6.1319102335123432</v>
      </c>
      <c r="D5" s="8">
        <f>HUD_INPUTS!H8</f>
        <v>0.9242589015233319</v>
      </c>
      <c r="E5" s="7">
        <f>HUD_INPUTS!M8</f>
        <v>-6.2494528806948253</v>
      </c>
      <c r="F5" s="7">
        <f>HUD_INPUTS!N8</f>
        <v>0.59234256965033216</v>
      </c>
    </row>
    <row r="6" spans="1:6" x14ac:dyDescent="0.35">
      <c r="B6" s="9"/>
      <c r="C6" s="9"/>
      <c r="D6" s="9"/>
    </row>
    <row r="7" spans="1:6" x14ac:dyDescent="0.35">
      <c r="B7" s="9"/>
      <c r="C7" s="9"/>
      <c r="D7" s="9"/>
    </row>
    <row r="8" spans="1:6" x14ac:dyDescent="0.35">
      <c r="B8" s="9"/>
      <c r="C8" s="9"/>
      <c r="D8" s="9"/>
    </row>
    <row r="9" spans="1:6" x14ac:dyDescent="0.35">
      <c r="B9" s="9"/>
      <c r="C9" s="9"/>
      <c r="D9" s="9"/>
    </row>
    <row r="10" spans="1:6" x14ac:dyDescent="0.35">
      <c r="B10" s="9"/>
      <c r="C10" s="9"/>
      <c r="D10" s="9"/>
    </row>
    <row r="11" spans="1:6" x14ac:dyDescent="0.35">
      <c r="B11" s="9"/>
      <c r="C11" s="9"/>
      <c r="D1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5D719-7C9A-4C2C-A86C-E98C7C057ADA}">
  <dimension ref="A1:F11"/>
  <sheetViews>
    <sheetView workbookViewId="0">
      <selection activeCell="C16" sqref="C16"/>
    </sheetView>
  </sheetViews>
  <sheetFormatPr defaultRowHeight="14.5" x14ac:dyDescent="0.35"/>
  <cols>
    <col min="2" max="2" width="114.453125" bestFit="1" customWidth="1"/>
    <col min="3" max="3" width="12" bestFit="1" customWidth="1"/>
    <col min="4" max="4" width="11.36328125" bestFit="1" customWidth="1"/>
  </cols>
  <sheetData>
    <row r="1" spans="1:6" ht="14.5" customHeight="1" x14ac:dyDescent="0.35">
      <c r="A1" s="4"/>
      <c r="B1" s="4" t="s">
        <v>58</v>
      </c>
      <c r="C1" s="5" t="s">
        <v>65</v>
      </c>
      <c r="D1" s="5" t="s">
        <v>69</v>
      </c>
      <c r="E1" s="5" t="s">
        <v>72</v>
      </c>
      <c r="F1" s="5" t="s">
        <v>73</v>
      </c>
    </row>
    <row r="2" spans="1:6" x14ac:dyDescent="0.35">
      <c r="A2" s="7">
        <v>1</v>
      </c>
      <c r="B2" s="7" t="str">
        <f>[1]HUD_Inputs!B1</f>
        <v>Acetic acid, without water, in 98% solution state {GLO}| market for acetic acid, without water, in 98% solution state | Cut-off, U</v>
      </c>
      <c r="C2" s="8">
        <f>HUD_INPUTS!G5</f>
        <v>-6.2362702488365862</v>
      </c>
      <c r="D2" s="8">
        <f>HUD_INPUTS!H5</f>
        <v>0.9242589015233319</v>
      </c>
      <c r="E2" s="7">
        <f>HUD_INPUTS!Q5</f>
        <v>-4.0991502195877576</v>
      </c>
      <c r="F2" s="7">
        <f>HUD_INPUTS!R5</f>
        <v>2.0737526466923235</v>
      </c>
    </row>
    <row r="3" spans="1:6" x14ac:dyDescent="0.35">
      <c r="A3" s="7">
        <v>2</v>
      </c>
      <c r="B3" s="7" t="str">
        <f>[1]HUD_Inputs!B25</f>
        <v>Sulfuric acid {RoW}| market for sulfuric acid | Cut-off, U</v>
      </c>
      <c r="C3" s="8">
        <f>HUD_INPUTS!G6</f>
        <v>-6.2564729561541057</v>
      </c>
      <c r="D3" s="8">
        <f>HUD_INPUTS!H6</f>
        <v>0.9242589015233319</v>
      </c>
      <c r="E3" s="7">
        <f>HUD_INPUTS!Q6</f>
        <v>-6.6450404712453821</v>
      </c>
      <c r="F3" s="7">
        <f>HUD_INPUTS!R6</f>
        <v>2.2279172288096656</v>
      </c>
    </row>
    <row r="4" spans="1:6" x14ac:dyDescent="0.35">
      <c r="A4" s="7">
        <v>3</v>
      </c>
      <c r="B4" s="8" t="str">
        <f>[1]HUD_Inputs!B49</f>
        <v>Lime, hydrated, packed {RoW}| market for lime, hydrated, packed | Cut-off, U</v>
      </c>
      <c r="C4" s="8">
        <f>HUD_INPUTS!G7</f>
        <v>-6.2362702488365862</v>
      </c>
      <c r="D4" s="8">
        <f>HUD_INPUTS!H7</f>
        <v>0.9242589015233319</v>
      </c>
      <c r="E4" s="7">
        <f>HUD_INPUTS!Q7</f>
        <v>-10.128433438637702</v>
      </c>
      <c r="F4" s="7">
        <f>HUD_INPUTS!R7</f>
        <v>3.1712164884207312</v>
      </c>
    </row>
    <row r="5" spans="1:6" x14ac:dyDescent="0.35">
      <c r="A5" s="7">
        <v>4</v>
      </c>
      <c r="B5" s="8" t="str">
        <f>[1]HUD_Inputs!B73</f>
        <v>Electricity, medium voltage {US}| market group for electricity, medium voltage | Cut-off, U (HUD)</v>
      </c>
      <c r="C5" s="8">
        <f>HUD_INPUTS!G8</f>
        <v>-6.1319102335123432</v>
      </c>
      <c r="D5" s="8">
        <f>HUD_INPUTS!H8</f>
        <v>0.9242589015233319</v>
      </c>
      <c r="E5" s="7">
        <f>HUD_INPUTS!Q8</f>
        <v>-6.5437497655821053</v>
      </c>
      <c r="F5" s="7">
        <f>HUD_INPUTS!R8</f>
        <v>2.4502060576685705</v>
      </c>
    </row>
    <row r="6" spans="1:6" x14ac:dyDescent="0.35">
      <c r="B6" s="9"/>
      <c r="C6" s="9"/>
      <c r="D6" s="9"/>
    </row>
    <row r="7" spans="1:6" x14ac:dyDescent="0.35">
      <c r="B7" s="9"/>
      <c r="C7" s="9"/>
      <c r="D7" s="9"/>
    </row>
    <row r="8" spans="1:6" x14ac:dyDescent="0.35">
      <c r="B8" s="9"/>
      <c r="C8" s="9"/>
      <c r="D8" s="9"/>
    </row>
    <row r="9" spans="1:6" x14ac:dyDescent="0.35">
      <c r="B9" s="9"/>
      <c r="C9" s="9"/>
      <c r="D9" s="9"/>
    </row>
    <row r="10" spans="1:6" x14ac:dyDescent="0.35">
      <c r="B10" s="9"/>
      <c r="C10" s="9"/>
      <c r="D10" s="9"/>
    </row>
    <row r="11" spans="1:6" x14ac:dyDescent="0.35">
      <c r="B11" s="9"/>
      <c r="C11" s="9"/>
      <c r="D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HUD_SimaPro</vt:lpstr>
      <vt:lpstr>HUD_INPUTS</vt:lpstr>
      <vt:lpstr>HUD_GHG</vt:lpstr>
      <vt:lpstr>HUD_Eutro</vt:lpstr>
      <vt:lpstr>HUD_Water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Sarishma Bhandari</dc:creator>
  <cp:lastModifiedBy>Sarishma Bhandari</cp:lastModifiedBy>
  <dcterms:created xsi:type="dcterms:W3CDTF">2025-07-23T14:17:29Z</dcterms:created>
  <dcterms:modified xsi:type="dcterms:W3CDTF">2025-07-23T16:41:41Z</dcterms:modified>
</cp:coreProperties>
</file>