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- OH" sheetId="1" r:id="rId3"/>
    <sheet state="visible" name="Groceries" sheetId="2" r:id="rId4"/>
    <sheet state="visible" name="Free Spending" sheetId="3" r:id="rId5"/>
    <sheet state="visible" name="scratch pad" sheetId="4" r:id="rId6"/>
  </sheets>
  <definedNames/>
  <calcPr/>
</workbook>
</file>

<file path=xl/sharedStrings.xml><?xml version="1.0" encoding="utf-8"?>
<sst xmlns="http://schemas.openxmlformats.org/spreadsheetml/2006/main" count="90" uniqueCount="67">
  <si>
    <t>Bills</t>
  </si>
  <si>
    <t>Other Accounts</t>
  </si>
  <si>
    <t>Total income</t>
  </si>
  <si>
    <t>Mortgage</t>
  </si>
  <si>
    <t>BA Checking</t>
  </si>
  <si>
    <t>Efectivo</t>
  </si>
  <si>
    <t>Total expenditures</t>
  </si>
  <si>
    <t>Cat Food &amp; Litter</t>
  </si>
  <si>
    <t>CO Visa</t>
  </si>
  <si>
    <t>John Hancock IRA</t>
  </si>
  <si>
    <t>CO monthly payment</t>
  </si>
  <si>
    <t xml:space="preserve">LinkedIn </t>
  </si>
  <si>
    <t>Capital One Savings</t>
  </si>
  <si>
    <t>Spotify</t>
  </si>
  <si>
    <t>BoA Savings</t>
  </si>
  <si>
    <t>Adobe Photography Plan</t>
  </si>
  <si>
    <t>WPCU checking</t>
  </si>
  <si>
    <t>Planting Justice</t>
  </si>
  <si>
    <t>WPCU savings</t>
  </si>
  <si>
    <t>BA Credit Card Payment</t>
  </si>
  <si>
    <t>FSA</t>
  </si>
  <si>
    <t>Equifax</t>
  </si>
  <si>
    <t>Amazon</t>
  </si>
  <si>
    <t>Total liquid savings</t>
  </si>
  <si>
    <t>Clark County Utilities (sewer)</t>
  </si>
  <si>
    <t>Total retirement savings</t>
  </si>
  <si>
    <t>Safe Passage</t>
  </si>
  <si>
    <t>Spectrum</t>
  </si>
  <si>
    <t>FirstEnergy</t>
  </si>
  <si>
    <t>Campaign Tibet</t>
  </si>
  <si>
    <t>Rumpke</t>
  </si>
  <si>
    <t>Sprint PCS</t>
  </si>
  <si>
    <t>Groceries</t>
  </si>
  <si>
    <t>Free spending</t>
  </si>
  <si>
    <t>Personal savings</t>
  </si>
  <si>
    <t>Cash</t>
  </si>
  <si>
    <t>Brosey Farm fund savings</t>
  </si>
  <si>
    <t>BA Checking Total</t>
  </si>
  <si>
    <t>CO Visa Total</t>
  </si>
  <si>
    <t>Bills Total</t>
  </si>
  <si>
    <t>minus mortgage</t>
  </si>
  <si>
    <t>Date</t>
  </si>
  <si>
    <t>Item</t>
  </si>
  <si>
    <t>Amount</t>
  </si>
  <si>
    <t>Total</t>
  </si>
  <si>
    <t>REMAINING</t>
  </si>
  <si>
    <t>ba1</t>
  </si>
  <si>
    <t>Next CO</t>
  </si>
  <si>
    <t>TBF Fund</t>
  </si>
  <si>
    <t>ba2</t>
  </si>
  <si>
    <t>BofA checking</t>
  </si>
  <si>
    <t>Farm fund</t>
  </si>
  <si>
    <t>co</t>
  </si>
  <si>
    <t>BofA savings</t>
  </si>
  <si>
    <t>needed</t>
  </si>
  <si>
    <t>ff</t>
  </si>
  <si>
    <t>Crew 2025 season tix</t>
  </si>
  <si>
    <t>Difference</t>
  </si>
  <si>
    <t>Menards rebate adjustment</t>
  </si>
  <si>
    <t>Grant</t>
  </si>
  <si>
    <t>Menards GC adjustment</t>
  </si>
  <si>
    <t>IRG- May 2024</t>
  </si>
  <si>
    <t>May utilities</t>
  </si>
  <si>
    <t>IRG certification upgrades</t>
  </si>
  <si>
    <t>Farm fund difference</t>
  </si>
  <si>
    <t>CO Apr total</t>
  </si>
  <si>
    <t>It's my money, Jerry!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</si>
</sst>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/d/yy"/>
    <numFmt numFmtId="166" formatCode="&quot;$&quot;#,##0.00"/>
    <numFmt numFmtId="167" formatCode="m/d"/>
  </numFmts>
  <fonts count="7">
    <font>
      <sz val="10.0"/>
      <color rgb="FF000000"/>
      <name val="Arial"/>
    </font>
    <font>
      <b/>
    </font>
    <font/>
    <font>
      <sz val="11.0"/>
      <color rgb="FF11A9CC"/>
      <name val="Inconsolata"/>
    </font>
    <font>
      <color rgb="FF000000"/>
    </font>
    <font>
      <sz val="11.0"/>
      <color rgb="FF000000"/>
      <name val="Inconsolat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2" numFmtId="0" xfId="0" applyAlignment="1" applyBorder="1" applyFont="1">
      <alignment readingOrder="0"/>
    </xf>
    <xf borderId="5" fillId="2" fontId="2" numFmtId="0" xfId="0" applyAlignment="1" applyBorder="1" applyFill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Font="1" applyNumberFormat="1"/>
    <xf borderId="0" fillId="2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2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0" fontId="2" numFmtId="166" xfId="0" applyFont="1" applyNumberFormat="1"/>
    <xf borderId="0" fillId="0" fontId="4" numFmtId="0" xfId="0" applyFont="1"/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6" numFmtId="0" xfId="0" applyAlignment="1" applyFont="1">
      <alignment horizontal="right" readingOrder="0" vertical="bottom"/>
    </xf>
    <xf borderId="0" fillId="3" fontId="2" numFmtId="166" xfId="0" applyFill="1" applyFont="1" applyNumberForma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4" max="4" width="22.5"/>
    <col customWidth="1" min="5" max="5" width="14.25"/>
    <col customWidth="1" min="9" max="9" width="22.63"/>
    <col customWidth="1" min="13" max="13" width="19.75"/>
    <col customWidth="1" min="15" max="15" width="13.38"/>
  </cols>
  <sheetData>
    <row r="1">
      <c r="A1" s="1"/>
      <c r="C1" s="2"/>
      <c r="D1" s="1" t="s">
        <v>0</v>
      </c>
      <c r="I1" s="1" t="s">
        <v>1</v>
      </c>
    </row>
    <row r="2">
      <c r="A2" s="2" t="s">
        <v>2</v>
      </c>
      <c r="B2">
        <f>85*45*(0.8)</f>
        <v>3060</v>
      </c>
      <c r="D2" s="3" t="s">
        <v>3</v>
      </c>
      <c r="E2" s="4">
        <v>1.0</v>
      </c>
      <c r="F2" s="5">
        <v>1908.52</v>
      </c>
      <c r="G2" s="2" t="s">
        <v>4</v>
      </c>
      <c r="I2" s="2" t="s">
        <v>5</v>
      </c>
      <c r="J2" s="6">
        <v>500.0</v>
      </c>
      <c r="K2" s="7">
        <v>45383.0</v>
      </c>
    </row>
    <row r="3">
      <c r="A3" s="2" t="s">
        <v>6</v>
      </c>
      <c r="B3">
        <f>F26</f>
        <v>3043.73</v>
      </c>
      <c r="D3" s="8" t="s">
        <v>7</v>
      </c>
      <c r="E3" s="2">
        <v>2.0</v>
      </c>
      <c r="F3" s="9">
        <v>50.0</v>
      </c>
      <c r="G3" s="2" t="s">
        <v>8</v>
      </c>
      <c r="I3" s="2" t="s">
        <v>9</v>
      </c>
      <c r="J3" s="6">
        <v>148864.63</v>
      </c>
      <c r="K3" s="7">
        <v>45435.0</v>
      </c>
      <c r="L3" s="10"/>
    </row>
    <row r="4">
      <c r="A4" s="2" t="s">
        <v>10</v>
      </c>
      <c r="B4" s="2">
        <v>0.0</v>
      </c>
      <c r="D4" s="8" t="s">
        <v>11</v>
      </c>
      <c r="E4" s="2">
        <v>5.0</v>
      </c>
      <c r="F4" s="9">
        <v>45.0</v>
      </c>
      <c r="G4" s="2" t="s">
        <v>8</v>
      </c>
      <c r="I4" s="2" t="s">
        <v>12</v>
      </c>
      <c r="J4" s="6">
        <v>3.61</v>
      </c>
      <c r="L4" s="6"/>
    </row>
    <row r="5">
      <c r="D5" s="8" t="s">
        <v>13</v>
      </c>
      <c r="E5" s="2">
        <v>9.0</v>
      </c>
      <c r="F5" s="9">
        <v>10.99</v>
      </c>
      <c r="G5" s="2" t="s">
        <v>8</v>
      </c>
      <c r="I5" s="2" t="s">
        <v>14</v>
      </c>
      <c r="J5" s="6">
        <v>0.0</v>
      </c>
    </row>
    <row r="6">
      <c r="D6" s="8" t="s">
        <v>15</v>
      </c>
      <c r="E6" s="2">
        <v>9.0</v>
      </c>
      <c r="F6" s="9">
        <v>9.99</v>
      </c>
      <c r="G6" s="2" t="s">
        <v>8</v>
      </c>
      <c r="I6" s="2" t="s">
        <v>16</v>
      </c>
      <c r="J6" s="6">
        <v>0.0</v>
      </c>
    </row>
    <row r="7">
      <c r="B7" s="11"/>
      <c r="D7" s="8" t="s">
        <v>17</v>
      </c>
      <c r="E7" s="2">
        <v>10.0</v>
      </c>
      <c r="F7" s="9">
        <v>20.0</v>
      </c>
      <c r="G7" s="2" t="s">
        <v>8</v>
      </c>
      <c r="I7" s="2" t="s">
        <v>18</v>
      </c>
      <c r="J7" s="6">
        <v>15.09</v>
      </c>
    </row>
    <row r="8">
      <c r="B8" s="11"/>
      <c r="D8" s="8" t="s">
        <v>19</v>
      </c>
      <c r="E8" s="2">
        <v>11.0</v>
      </c>
      <c r="F8" s="9">
        <v>139.0</v>
      </c>
      <c r="G8" s="2" t="s">
        <v>4</v>
      </c>
      <c r="I8" s="2" t="s">
        <v>20</v>
      </c>
      <c r="J8" s="6">
        <v>0.0</v>
      </c>
    </row>
    <row r="9">
      <c r="B9" s="11"/>
      <c r="D9" s="8" t="s">
        <v>21</v>
      </c>
      <c r="E9" s="2">
        <v>11.0</v>
      </c>
      <c r="F9" s="9">
        <v>19.95</v>
      </c>
      <c r="G9" s="2" t="s">
        <v>8</v>
      </c>
      <c r="J9" s="12"/>
    </row>
    <row r="10">
      <c r="B10" s="11"/>
      <c r="D10" s="8" t="s">
        <v>22</v>
      </c>
      <c r="E10" s="2">
        <v>12.0</v>
      </c>
      <c r="F10" s="9">
        <v>16.08</v>
      </c>
      <c r="G10" s="2" t="s">
        <v>8</v>
      </c>
      <c r="I10" s="2" t="s">
        <v>23</v>
      </c>
      <c r="J10" s="12">
        <f>J2+J4+J5+J6+J7</f>
        <v>518.7</v>
      </c>
    </row>
    <row r="11">
      <c r="B11" s="11"/>
      <c r="D11" s="8" t="s">
        <v>24</v>
      </c>
      <c r="E11" s="2">
        <v>13.0</v>
      </c>
      <c r="F11" s="9">
        <v>19.0</v>
      </c>
      <c r="G11" s="2" t="s">
        <v>8</v>
      </c>
      <c r="I11" s="2" t="s">
        <v>25</v>
      </c>
      <c r="J11" s="12">
        <f>SUM(J3)</f>
        <v>148864.63</v>
      </c>
    </row>
    <row r="12">
      <c r="B12" s="11"/>
      <c r="D12" s="8" t="s">
        <v>26</v>
      </c>
      <c r="E12" s="2">
        <v>15.0</v>
      </c>
      <c r="F12" s="9">
        <v>200.0</v>
      </c>
      <c r="G12" s="2" t="s">
        <v>8</v>
      </c>
    </row>
    <row r="13">
      <c r="D13" s="8" t="s">
        <v>27</v>
      </c>
      <c r="E13" s="13">
        <v>15.0</v>
      </c>
      <c r="F13" s="9">
        <v>40.0</v>
      </c>
      <c r="G13" s="2" t="s">
        <v>8</v>
      </c>
    </row>
    <row r="14">
      <c r="D14" s="8" t="s">
        <v>28</v>
      </c>
      <c r="E14" s="2">
        <v>18.0</v>
      </c>
      <c r="F14" s="9">
        <v>75.0</v>
      </c>
      <c r="G14" s="2" t="s">
        <v>8</v>
      </c>
    </row>
    <row r="15">
      <c r="D15" s="8" t="s">
        <v>29</v>
      </c>
      <c r="E15" s="2">
        <v>19.0</v>
      </c>
      <c r="F15" s="9">
        <v>25.0</v>
      </c>
      <c r="G15" s="2" t="s">
        <v>8</v>
      </c>
    </row>
    <row r="16">
      <c r="D16" s="8" t="s">
        <v>30</v>
      </c>
      <c r="E16" s="2">
        <v>26.0</v>
      </c>
      <c r="F16" s="9">
        <v>17.0</v>
      </c>
      <c r="G16" s="2" t="s">
        <v>8</v>
      </c>
    </row>
    <row r="17">
      <c r="D17" s="8" t="s">
        <v>31</v>
      </c>
      <c r="E17" s="2">
        <v>28.0</v>
      </c>
      <c r="F17" s="14">
        <v>98.2</v>
      </c>
      <c r="G17" s="2" t="s">
        <v>8</v>
      </c>
    </row>
    <row r="18">
      <c r="D18" s="3" t="s">
        <v>32</v>
      </c>
      <c r="E18" s="15"/>
      <c r="F18" s="5">
        <v>200.0</v>
      </c>
      <c r="G18" s="2" t="s">
        <v>8</v>
      </c>
    </row>
    <row r="19">
      <c r="D19" s="8" t="s">
        <v>33</v>
      </c>
      <c r="F19" s="14">
        <v>150.0</v>
      </c>
      <c r="G19" s="2" t="s">
        <v>4</v>
      </c>
    </row>
    <row r="20">
      <c r="D20" s="8" t="s">
        <v>34</v>
      </c>
      <c r="F20" s="14">
        <v>0.0</v>
      </c>
      <c r="G20" s="2" t="s">
        <v>4</v>
      </c>
    </row>
    <row r="21">
      <c r="D21" s="8" t="s">
        <v>35</v>
      </c>
      <c r="F21" s="14">
        <v>0.0</v>
      </c>
      <c r="G21" s="2" t="s">
        <v>4</v>
      </c>
    </row>
    <row r="22">
      <c r="D22" s="16" t="s">
        <v>36</v>
      </c>
      <c r="E22" s="17"/>
      <c r="F22" s="18">
        <v>0.0</v>
      </c>
      <c r="G22" s="2" t="s">
        <v>4</v>
      </c>
    </row>
    <row r="24">
      <c r="E24" s="2" t="s">
        <v>37</v>
      </c>
      <c r="F24">
        <f>SUM(F2,F8,F20,F21,F22)</f>
        <v>2047.52</v>
      </c>
    </row>
    <row r="25">
      <c r="E25" s="2" t="s">
        <v>38</v>
      </c>
      <c r="F25">
        <f>SUM(F3:F7,F9:F19)</f>
        <v>996.21</v>
      </c>
    </row>
    <row r="26">
      <c r="E26" s="2" t="s">
        <v>39</v>
      </c>
      <c r="F26">
        <f>F24+F25</f>
        <v>3043.73</v>
      </c>
      <c r="G26" s="2" t="s">
        <v>40</v>
      </c>
      <c r="H26">
        <f>F26-F2</f>
        <v>1135.21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2" t="s">
        <v>41</v>
      </c>
      <c r="B1" s="2" t="s">
        <v>42</v>
      </c>
      <c r="C1" s="2" t="s">
        <v>43</v>
      </c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24">
      <c r="B24" s="2" t="s">
        <v>44</v>
      </c>
      <c r="C24">
        <f>SUM(C2:C23)</f>
        <v>0</v>
      </c>
      <c r="G24">
        <f>'Budget- OH'!F18-C24</f>
        <v>200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38"/>
  </cols>
  <sheetData>
    <row r="1">
      <c r="A1" s="2" t="s">
        <v>41</v>
      </c>
      <c r="B1" s="2" t="s">
        <v>42</v>
      </c>
      <c r="C1" s="2" t="s">
        <v>43</v>
      </c>
    </row>
    <row r="2">
      <c r="A2" s="7"/>
      <c r="C2" s="11"/>
      <c r="G2" s="7"/>
    </row>
    <row r="3">
      <c r="A3" s="7"/>
      <c r="C3" s="11"/>
    </row>
    <row r="4">
      <c r="A4" s="7"/>
      <c r="C4" s="11"/>
    </row>
    <row r="5">
      <c r="A5" s="7"/>
      <c r="C5" s="11"/>
      <c r="D5" s="19"/>
    </row>
    <row r="6">
      <c r="A6" s="7"/>
      <c r="C6" s="11"/>
      <c r="D6" s="19"/>
    </row>
    <row r="7">
      <c r="A7" s="7"/>
      <c r="C7" s="11"/>
      <c r="D7" s="19"/>
    </row>
    <row r="8">
      <c r="A8" s="7"/>
      <c r="D8" s="19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 ht="15.0" customHeight="1">
      <c r="A16" s="7"/>
    </row>
    <row r="17" ht="15.0" customHeight="1">
      <c r="A17" s="7"/>
    </row>
    <row r="18">
      <c r="A18" s="7"/>
      <c r="H18" s="2"/>
    </row>
    <row r="19">
      <c r="A19" s="7"/>
      <c r="H19" s="2"/>
    </row>
    <row r="20">
      <c r="A20" s="7"/>
      <c r="H20" s="2"/>
    </row>
    <row r="21">
      <c r="A21" s="7"/>
      <c r="F21" s="2"/>
      <c r="H21" s="2"/>
    </row>
    <row r="22">
      <c r="A22" s="7"/>
      <c r="F22" s="2"/>
      <c r="H22" s="2"/>
    </row>
    <row r="23">
      <c r="A23" s="7"/>
      <c r="F23" s="2"/>
      <c r="H23" s="2"/>
    </row>
    <row r="24">
      <c r="A24" s="7"/>
      <c r="F24" s="2"/>
      <c r="H24" s="2"/>
    </row>
    <row r="25">
      <c r="A25" s="7"/>
      <c r="F25" s="2"/>
      <c r="H25" s="2"/>
    </row>
    <row r="26">
      <c r="A26" s="7"/>
      <c r="F26" s="2"/>
      <c r="H26" s="2"/>
    </row>
    <row r="27">
      <c r="F27" s="2"/>
    </row>
    <row r="28">
      <c r="F28" s="2" t="s">
        <v>45</v>
      </c>
    </row>
    <row r="29">
      <c r="B29" s="2" t="s">
        <v>44</v>
      </c>
      <c r="C29" s="20">
        <f>SUM(C2:C28)</f>
        <v>0</v>
      </c>
      <c r="E29" s="21"/>
      <c r="F29" s="20">
        <f>'Budget- OH'!F19-C29</f>
        <v>150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13" max="13" width="28.13"/>
    <col customWidth="1" min="15" max="15" width="17.0"/>
  </cols>
  <sheetData>
    <row r="1">
      <c r="E1" s="11">
        <v>18117.0</v>
      </c>
      <c r="F1" s="2" t="s">
        <v>46</v>
      </c>
      <c r="G1" s="2">
        <v>133167.84</v>
      </c>
      <c r="I1">
        <f>(G1-100000)/G1</f>
        <v>0.2490679431</v>
      </c>
      <c r="L1" s="10"/>
      <c r="M1" s="2"/>
      <c r="N1" s="2" t="s">
        <v>47</v>
      </c>
      <c r="P1" s="22" t="s">
        <v>48</v>
      </c>
    </row>
    <row r="2">
      <c r="A2" s="22">
        <v>1700.0</v>
      </c>
      <c r="E2" s="11">
        <v>11887.91</v>
      </c>
      <c r="F2" s="2" t="s">
        <v>49</v>
      </c>
      <c r="G2">
        <f>G1*(1-I1)</f>
        <v>100000</v>
      </c>
      <c r="L2" s="11">
        <v>26146.72</v>
      </c>
      <c r="M2" s="2" t="s">
        <v>50</v>
      </c>
      <c r="N2" s="11">
        <f>2918.46 +281.47</f>
        <v>3199.93</v>
      </c>
      <c r="P2" s="11">
        <v>-6372.0</v>
      </c>
      <c r="Q2" s="2" t="s">
        <v>51</v>
      </c>
      <c r="U2" s="23"/>
      <c r="V2" s="7"/>
    </row>
    <row r="3">
      <c r="B3" s="24"/>
      <c r="E3" s="11">
        <v>10793.87</v>
      </c>
      <c r="F3" s="2" t="s">
        <v>52</v>
      </c>
      <c r="L3" s="11"/>
      <c r="P3" s="11">
        <v>6219.06</v>
      </c>
      <c r="Q3" s="2" t="s">
        <v>53</v>
      </c>
      <c r="U3" s="23"/>
      <c r="V3" s="7"/>
    </row>
    <row r="4">
      <c r="A4" s="11">
        <f>3000 + E14 - 50000</f>
        <v>3604.99</v>
      </c>
      <c r="B4" s="24" t="s">
        <v>54</v>
      </c>
      <c r="E4" s="11">
        <v>9806.21</v>
      </c>
      <c r="F4" s="2" t="s">
        <v>55</v>
      </c>
      <c r="G4" s="2">
        <v>-50000.0</v>
      </c>
      <c r="L4" s="11">
        <v>-1150.0</v>
      </c>
      <c r="M4" s="2" t="s">
        <v>56</v>
      </c>
      <c r="N4" s="11"/>
      <c r="P4" s="11">
        <f>SUM(P2:P3)</f>
        <v>-152.94</v>
      </c>
      <c r="Q4" s="2" t="s">
        <v>57</v>
      </c>
    </row>
    <row r="5">
      <c r="E5" s="11"/>
      <c r="L5" s="11">
        <v>393.2</v>
      </c>
      <c r="M5" s="2" t="s">
        <v>58</v>
      </c>
      <c r="N5" s="11"/>
      <c r="P5" s="11"/>
    </row>
    <row r="6">
      <c r="E6" s="11"/>
      <c r="L6" s="11">
        <v>1600.0</v>
      </c>
      <c r="M6" s="2" t="s">
        <v>59</v>
      </c>
      <c r="N6" s="11"/>
      <c r="P6" s="20"/>
    </row>
    <row r="7">
      <c r="D7" s="25"/>
      <c r="E7" s="11"/>
      <c r="L7" s="11">
        <v>125.0</v>
      </c>
      <c r="M7" s="2" t="s">
        <v>60</v>
      </c>
      <c r="N7" s="11"/>
      <c r="P7" s="20"/>
    </row>
    <row r="8">
      <c r="A8" s="26"/>
      <c r="B8" s="25"/>
      <c r="D8" s="25"/>
      <c r="E8" s="20"/>
      <c r="L8" s="11">
        <f> 41 * 85</f>
        <v>3485</v>
      </c>
      <c r="M8" s="2" t="s">
        <v>61</v>
      </c>
      <c r="N8" s="11"/>
      <c r="P8" s="20"/>
    </row>
    <row r="9">
      <c r="A9" s="26"/>
      <c r="B9" s="25"/>
      <c r="D9" s="25"/>
      <c r="E9" s="11"/>
      <c r="L9" s="11">
        <v>100.0</v>
      </c>
      <c r="M9" s="2" t="s">
        <v>62</v>
      </c>
      <c r="N9" s="11"/>
      <c r="P9" s="20"/>
    </row>
    <row r="10">
      <c r="A10" s="26"/>
      <c r="E10" s="20"/>
      <c r="L10" s="11">
        <v>1400.0</v>
      </c>
      <c r="M10" s="2" t="s">
        <v>63</v>
      </c>
      <c r="N10" s="20"/>
      <c r="P10" s="20"/>
    </row>
    <row r="11">
      <c r="E11" s="20"/>
      <c r="L11" s="20">
        <f>P4</f>
        <v>-152.94</v>
      </c>
      <c r="M11" s="2" t="s">
        <v>64</v>
      </c>
      <c r="N11" s="20">
        <f>SUM(N2:N10)</f>
        <v>3199.93</v>
      </c>
      <c r="O11" s="2" t="s">
        <v>65</v>
      </c>
      <c r="P11" s="20"/>
    </row>
    <row r="12">
      <c r="E12" s="20"/>
      <c r="L12" s="11">
        <f>SUM(L2:L11)</f>
        <v>31946.98</v>
      </c>
      <c r="N12" s="20"/>
      <c r="P12" s="20"/>
    </row>
    <row r="13">
      <c r="A13">
        <f>SUM(A1:A12)- 1762.07</f>
        <v>3542.92</v>
      </c>
      <c r="E13" s="11"/>
      <c r="L13" s="11"/>
      <c r="N13" s="20"/>
      <c r="P13" s="20"/>
    </row>
    <row r="14">
      <c r="A14">
        <f>SUM(A1:A13)/6</f>
        <v>1474.651667</v>
      </c>
      <c r="B14" s="22"/>
      <c r="C14" s="25"/>
      <c r="D14" s="25"/>
      <c r="E14" s="11">
        <f>SUM(E1:E12)</f>
        <v>50604.99</v>
      </c>
      <c r="G14">
        <f>SUM(G2:G12)</f>
        <v>50000</v>
      </c>
      <c r="L14" s="20"/>
      <c r="N14" s="20"/>
      <c r="P14" s="20"/>
    </row>
    <row r="15">
      <c r="E15" s="20"/>
      <c r="L15" s="20"/>
      <c r="N15" s="11"/>
      <c r="P15" s="20"/>
    </row>
    <row r="16">
      <c r="E16" s="20"/>
      <c r="L16" s="20"/>
      <c r="N16" s="11"/>
      <c r="P16" s="20"/>
    </row>
    <row r="17">
      <c r="E17" s="20"/>
      <c r="L17" s="20"/>
      <c r="M17" s="2"/>
      <c r="N17" s="20"/>
      <c r="P17" s="20"/>
    </row>
    <row r="18">
      <c r="E18" s="20"/>
      <c r="L18" s="20"/>
      <c r="N18" s="20"/>
      <c r="P18" s="20"/>
    </row>
    <row r="19">
      <c r="E19" s="20"/>
      <c r="L19" s="20">
        <f>L12</f>
        <v>31946.98</v>
      </c>
      <c r="N19" s="20"/>
      <c r="P19" s="20"/>
    </row>
    <row r="20">
      <c r="E20" s="20"/>
      <c r="L20" s="11">
        <f>-(N11)</f>
        <v>-3199.93</v>
      </c>
      <c r="M20" s="10"/>
      <c r="N20" s="20"/>
      <c r="P20" s="20"/>
    </row>
    <row r="21">
      <c r="E21" s="20"/>
      <c r="L21" s="11"/>
      <c r="N21" s="20"/>
      <c r="P21" s="20"/>
    </row>
    <row r="22">
      <c r="E22" s="20"/>
      <c r="L22" s="11"/>
      <c r="N22" s="20"/>
      <c r="P22" s="20"/>
    </row>
    <row r="23">
      <c r="E23" s="20"/>
      <c r="L23" s="11"/>
      <c r="N23" s="20"/>
      <c r="P23" s="20"/>
    </row>
    <row r="24">
      <c r="E24" s="20"/>
      <c r="L24" s="20"/>
      <c r="N24" s="20"/>
      <c r="P24" s="20"/>
    </row>
    <row r="25">
      <c r="A25" s="10">
        <v>3692.28</v>
      </c>
      <c r="E25" s="20"/>
      <c r="L25" s="20"/>
      <c r="N25" s="20"/>
      <c r="P25" s="20"/>
    </row>
    <row r="26">
      <c r="E26" s="20"/>
      <c r="L26" s="20"/>
      <c r="N26" s="20"/>
      <c r="P26" s="20"/>
    </row>
    <row r="27">
      <c r="E27" s="20"/>
      <c r="L27" s="27">
        <f>SUM(L19:L26)</f>
        <v>28747.05</v>
      </c>
      <c r="M27" s="28" t="s">
        <v>66</v>
      </c>
      <c r="N27" s="20"/>
      <c r="P27" s="20"/>
    </row>
    <row r="28">
      <c r="E28" s="20"/>
      <c r="L28" s="20"/>
      <c r="N28" s="20"/>
    </row>
    <row r="29">
      <c r="D29" s="7"/>
      <c r="E29" s="20"/>
      <c r="L29" s="20"/>
    </row>
    <row r="30">
      <c r="D30" s="7"/>
      <c r="E30" s="20"/>
    </row>
    <row r="31">
      <c r="D31" s="7"/>
      <c r="E31" s="20"/>
    </row>
    <row r="32">
      <c r="D32" s="7"/>
      <c r="E32" s="20"/>
    </row>
    <row r="33">
      <c r="D33" s="7"/>
      <c r="E33" s="20"/>
    </row>
    <row r="34">
      <c r="D34" s="7"/>
      <c r="E34" s="20"/>
    </row>
    <row r="35">
      <c r="D35" s="7"/>
      <c r="E35" s="20"/>
    </row>
    <row r="36">
      <c r="D36" s="7"/>
      <c r="E36" s="20"/>
    </row>
    <row r="37">
      <c r="D37" s="7"/>
      <c r="E37" s="20"/>
    </row>
    <row r="38">
      <c r="D38" s="7"/>
      <c r="E38" s="20"/>
    </row>
    <row r="39">
      <c r="D39" s="7"/>
      <c r="E39" s="20"/>
    </row>
    <row r="40">
      <c r="D40" s="7"/>
      <c r="E40" s="20"/>
    </row>
    <row r="41">
      <c r="D41" s="7"/>
      <c r="E41" s="20"/>
    </row>
    <row r="42">
      <c r="D42" s="7"/>
      <c r="E42" s="20"/>
    </row>
    <row r="43">
      <c r="D43" s="7"/>
      <c r="E43" s="20"/>
    </row>
    <row r="44">
      <c r="D44" s="7"/>
      <c r="E44" s="20"/>
    </row>
    <row r="45">
      <c r="D45" s="7"/>
      <c r="E45" s="20"/>
    </row>
    <row r="46">
      <c r="E46" s="20"/>
    </row>
    <row r="47">
      <c r="E47" s="20"/>
    </row>
    <row r="48">
      <c r="E48" s="20"/>
    </row>
    <row r="49">
      <c r="E49" s="20"/>
    </row>
    <row r="50">
      <c r="E50" s="20"/>
    </row>
    <row r="51">
      <c r="E51" s="20"/>
    </row>
    <row r="52">
      <c r="E52" s="20"/>
    </row>
    <row r="53">
      <c r="E53" s="20"/>
    </row>
    <row r="54">
      <c r="E54" s="20"/>
    </row>
    <row r="55">
      <c r="E55" s="20"/>
    </row>
    <row r="56">
      <c r="E56" s="20"/>
    </row>
    <row r="57">
      <c r="E57" s="20"/>
    </row>
    <row r="58">
      <c r="E58" s="20"/>
    </row>
    <row r="59">
      <c r="E59" s="20"/>
    </row>
    <row r="60">
      <c r="E60" s="20"/>
    </row>
    <row r="61">
      <c r="E61" s="20"/>
    </row>
    <row r="62">
      <c r="E62" s="20"/>
    </row>
    <row r="63">
      <c r="E63" s="20"/>
    </row>
    <row r="64">
      <c r="E64" s="20"/>
    </row>
    <row r="65">
      <c r="E65" s="20"/>
    </row>
    <row r="66">
      <c r="E66" s="20"/>
    </row>
    <row r="67">
      <c r="E67" s="20"/>
    </row>
    <row r="68">
      <c r="E68" s="20"/>
    </row>
    <row r="69">
      <c r="E69" s="20"/>
    </row>
    <row r="70">
      <c r="E70" s="20"/>
    </row>
    <row r="71">
      <c r="E71" s="20"/>
    </row>
    <row r="72">
      <c r="E72" s="20"/>
    </row>
    <row r="73">
      <c r="E73" s="20"/>
    </row>
    <row r="74">
      <c r="E74" s="20"/>
    </row>
    <row r="75">
      <c r="E75" s="20"/>
    </row>
    <row r="76">
      <c r="E76" s="20"/>
    </row>
    <row r="77">
      <c r="E77" s="20"/>
    </row>
    <row r="78">
      <c r="E78" s="20"/>
    </row>
    <row r="79">
      <c r="E79" s="20"/>
    </row>
    <row r="80">
      <c r="E80" s="20"/>
    </row>
    <row r="81">
      <c r="E81" s="20"/>
    </row>
    <row r="82">
      <c r="E82" s="20"/>
    </row>
    <row r="83">
      <c r="E83" s="20"/>
    </row>
    <row r="84">
      <c r="E84" s="20"/>
    </row>
    <row r="85">
      <c r="E85" s="20"/>
    </row>
    <row r="86">
      <c r="E86" s="20"/>
    </row>
    <row r="87">
      <c r="E87" s="20"/>
    </row>
    <row r="88">
      <c r="E88" s="20"/>
    </row>
    <row r="89">
      <c r="E89" s="20"/>
    </row>
    <row r="90">
      <c r="E90" s="20"/>
    </row>
    <row r="91">
      <c r="E91" s="20"/>
    </row>
    <row r="92">
      <c r="E92" s="20"/>
    </row>
    <row r="93">
      <c r="E93" s="20"/>
    </row>
    <row r="94">
      <c r="E94" s="20"/>
    </row>
    <row r="95">
      <c r="E95" s="20"/>
    </row>
    <row r="96">
      <c r="E96" s="20"/>
    </row>
    <row r="97">
      <c r="E97" s="20"/>
    </row>
    <row r="98">
      <c r="E98" s="20"/>
    </row>
    <row r="99">
      <c r="E99" s="20"/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  <row r="999">
      <c r="E999" s="20"/>
    </row>
    <row r="1000">
      <c r="E1000" s="20"/>
    </row>
    <row r="1001">
      <c r="E1001" s="20"/>
    </row>
    <row r="1002">
      <c r="E1002" s="20"/>
    </row>
    <row r="1003">
      <c r="E1003" s="20"/>
    </row>
    <row r="1004">
      <c r="E1004" s="20"/>
    </row>
  </sheetData>
  <drawing r:id="rId1"/>
</worksheet>
</file>