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Unlock" sheetId="2" r:id="rId5"/>
    <sheet state="visible" name="InflationShape" sheetId="3" r:id="rId6"/>
    <sheet state="visible" name="Supply" sheetId="4" r:id="rId7"/>
    <sheet state="visible" name="Issuance" sheetId="5" r:id="rId8"/>
    <sheet state="visible" name="Relative-Yield" sheetId="6" r:id="rId9"/>
    <sheet state="visible" name="Absolute-Yield" sheetId="7" r:id="rId10"/>
  </sheets>
  <definedNames/>
  <calcPr/>
</workbook>
</file>

<file path=xl/sharedStrings.xml><?xml version="1.0" encoding="utf-8"?>
<sst xmlns="http://schemas.openxmlformats.org/spreadsheetml/2006/main" count="68" uniqueCount="38">
  <si>
    <t>Issuance Calculation</t>
  </si>
  <si>
    <t>Total Token</t>
  </si>
  <si>
    <t>Target Yield %</t>
  </si>
  <si>
    <t>Annual Reward</t>
  </si>
  <si>
    <t>Cliff</t>
  </si>
  <si>
    <t>Vesting</t>
  </si>
  <si>
    <t>Investors</t>
  </si>
  <si>
    <t>Team</t>
  </si>
  <si>
    <t>Foundation</t>
  </si>
  <si>
    <t>Ecosystem Partners</t>
  </si>
  <si>
    <t>DAO Treasury</t>
  </si>
  <si>
    <t>Security Consortium</t>
  </si>
  <si>
    <t>Future Incentives (upfront)</t>
  </si>
  <si>
    <t>Future Incentives (Vested)</t>
  </si>
  <si>
    <t>UNLOCK</t>
  </si>
  <si>
    <t>CUMULATIVE EMISSIONS</t>
  </si>
  <si>
    <t>Date</t>
  </si>
  <si>
    <t>Total Unlock</t>
  </si>
  <si>
    <t>Cumulative</t>
  </si>
  <si>
    <t>Circulating Supply %</t>
  </si>
  <si>
    <t>Month</t>
  </si>
  <si>
    <t>Total</t>
  </si>
  <si>
    <t>Year</t>
  </si>
  <si>
    <t>Inflation %</t>
  </si>
  <si>
    <t>Total supply</t>
  </si>
  <si>
    <t>Annual prov.</t>
  </si>
  <si>
    <t>SUPPLY</t>
  </si>
  <si>
    <t>Monthly Issuance</t>
  </si>
  <si>
    <t>Circulating Supply</t>
  </si>
  <si>
    <t>Total Supply</t>
  </si>
  <si>
    <t>Original Circulating Supply%</t>
  </si>
  <si>
    <t xml:space="preserve"> </t>
  </si>
  <si>
    <t>Inlation</t>
  </si>
  <si>
    <t>Daily Issuance</t>
  </si>
  <si>
    <t>ISSUANCE</t>
  </si>
  <si>
    <t>Relative Issuance</t>
  </si>
  <si>
    <t>Absolute issuance</t>
  </si>
  <si>
    <t>Percentage of supply staked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</si>
</sst>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/d/yyyy"/>
    <numFmt numFmtId="165" formatCode="yyyy-M-d"/>
    <numFmt numFmtId="166" formatCode="0.0000000000"/>
    <numFmt numFmtId="167" formatCode="0.00000000000"/>
    <numFmt numFmtId="168" formatCode="0.000000000000"/>
    <numFmt numFmtId="169" formatCode="0.0000000000000"/>
    <numFmt numFmtId="170" formatCode="0.00000000000000"/>
    <numFmt numFmtId="171" formatCode="0.000000000"/>
    <numFmt numFmtId="172" formatCode="#,##0.000"/>
  </numFmts>
  <fonts count="13">
    <font>
      <sz val="10.0"/>
      <color rgb="FF000000"/>
      <name val="Arial"/>
      <scheme val="minor"/>
    </font>
    <font>
      <b/>
      <sz val="12.0"/>
      <color theme="1"/>
      <name val="EB Garamond"/>
    </font>
    <font>
      <sz val="12.0"/>
      <color theme="1"/>
      <name val="EB Garamond"/>
    </font>
    <font>
      <b/>
      <sz val="12.0"/>
      <color rgb="FF000000"/>
      <name val="EB Garamond"/>
    </font>
    <font>
      <sz val="12.0"/>
      <color rgb="FF000000"/>
      <name val="EB Garamond"/>
    </font>
    <font>
      <sz val="12.0"/>
      <color theme="1"/>
      <name val="Arial"/>
      <scheme val="minor"/>
    </font>
    <font>
      <b/>
      <sz val="11.0"/>
      <color rgb="FF080808"/>
      <name val="EB Garamond"/>
    </font>
    <font>
      <sz val="11.0"/>
      <color rgb="FF080808"/>
      <name val="EB Garamond"/>
    </font>
    <font>
      <sz val="11.0"/>
      <color theme="1"/>
      <name val="EB Garamond"/>
    </font>
    <font>
      <color theme="1"/>
      <name val="EB Garamond"/>
    </font>
    <font>
      <b/>
      <color theme="1"/>
      <name val="EB Garamond"/>
    </font>
    <font>
      <color theme="1"/>
      <name val="Arial"/>
    </font>
    <font>
      <sz val="9.0"/>
      <color theme="1"/>
      <name val="EB Garamond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0" fillId="2" fontId="2" numFmtId="0" xfId="0" applyAlignment="1" applyFill="1" applyFont="1">
      <alignment vertical="bottom"/>
    </xf>
    <xf borderId="0" fillId="2" fontId="2" numFmtId="3" xfId="0" applyAlignment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9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4" numFmtId="10" xfId="0" applyAlignment="1" applyFont="1" applyNumberFormat="1">
      <alignment horizontal="right" readingOrder="0" vertical="bottom"/>
    </xf>
    <xf borderId="0" fillId="0" fontId="4" numFmtId="9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vertical="bottom"/>
    </xf>
    <xf borderId="0" fillId="0" fontId="1" numFmtId="3" xfId="0" applyAlignment="1" applyFont="1" applyNumberFormat="1">
      <alignment horizontal="center" vertical="bottom"/>
    </xf>
    <xf borderId="0" fillId="2" fontId="1" numFmtId="3" xfId="0" applyAlignment="1" applyFont="1" applyNumberFormat="1">
      <alignment vertical="bottom"/>
    </xf>
    <xf borderId="0" fillId="0" fontId="1" numFmtId="3" xfId="0" applyAlignment="1" applyFont="1" applyNumberFormat="1">
      <alignment horizontal="right" vertical="bottom"/>
    </xf>
    <xf borderId="0" fillId="2" fontId="2" numFmtId="3" xfId="0" applyAlignment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2" fontId="2" numFmtId="10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2" numFmtId="3" xfId="0" applyFont="1" applyNumberFormat="1"/>
    <xf borderId="0" fillId="0" fontId="1" numFmtId="0" xfId="0" applyAlignment="1" applyFont="1">
      <alignment horizontal="right" vertical="bottom"/>
    </xf>
    <xf borderId="0" fillId="2" fontId="2" numFmtId="0" xfId="0" applyFont="1"/>
    <xf borderId="0" fillId="0" fontId="5" numFmtId="0" xfId="0" applyFont="1"/>
    <xf borderId="0" fillId="3" fontId="6" numFmtId="0" xfId="0" applyAlignment="1" applyFill="1" applyFont="1">
      <alignment horizontal="center" vertical="bottom"/>
    </xf>
    <xf borderId="0" fillId="3" fontId="6" numFmtId="2" xfId="0" applyAlignment="1" applyFont="1" applyNumberFormat="1">
      <alignment horizontal="center" vertical="bottom"/>
    </xf>
    <xf borderId="0" fillId="3" fontId="7" numFmtId="0" xfId="0" applyAlignment="1" applyFont="1">
      <alignment horizontal="center" vertical="bottom"/>
    </xf>
    <xf borderId="0" fillId="4" fontId="8" numFmtId="0" xfId="0" applyAlignment="1" applyFill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9" numFmtId="0" xfId="0" applyFont="1"/>
    <xf borderId="0" fillId="0" fontId="7" numFmtId="0" xfId="0" applyAlignment="1" applyFont="1">
      <alignment horizontal="right" vertical="bottom"/>
    </xf>
    <xf borderId="0" fillId="0" fontId="7" numFmtId="2" xfId="0" applyAlignment="1" applyFont="1" applyNumberFormat="1">
      <alignment horizontal="right" vertical="bottom"/>
    </xf>
    <xf borderId="0" fillId="0" fontId="7" numFmtId="3" xfId="0" applyAlignment="1" applyFont="1" applyNumberFormat="1">
      <alignment horizontal="right" readingOrder="0" vertical="bottom"/>
    </xf>
    <xf borderId="0" fillId="0" fontId="8" numFmtId="10" xfId="0" applyAlignment="1" applyFont="1" applyNumberFormat="1">
      <alignment horizontal="right" vertical="bottom"/>
    </xf>
    <xf borderId="0" fillId="4" fontId="8" numFmtId="0" xfId="0" applyAlignment="1" applyFont="1">
      <alignment horizontal="right" vertical="bottom"/>
    </xf>
    <xf borderId="0" fillId="4" fontId="7" numFmtId="0" xfId="0" applyAlignment="1" applyFont="1">
      <alignment horizontal="right" vertical="bottom"/>
    </xf>
    <xf borderId="0" fillId="0" fontId="7" numFmtId="3" xfId="0" applyAlignment="1" applyFont="1" applyNumberFormat="1">
      <alignment horizontal="right" vertical="bottom"/>
    </xf>
    <xf borderId="0" fillId="2" fontId="7" numFmtId="0" xfId="0" applyAlignment="1" applyFont="1">
      <alignment horizontal="right" vertical="bottom"/>
    </xf>
    <xf borderId="0" fillId="2" fontId="7" numFmtId="2" xfId="0" applyAlignment="1" applyFont="1" applyNumberFormat="1">
      <alignment horizontal="right" vertical="bottom"/>
    </xf>
    <xf borderId="0" fillId="2" fontId="7" numFmtId="3" xfId="0" applyAlignment="1" applyFont="1" applyNumberFormat="1">
      <alignment horizontal="right" vertical="bottom"/>
    </xf>
    <xf borderId="0" fillId="2" fontId="8" numFmtId="10" xfId="0" applyAlignment="1" applyFont="1" applyNumberFormat="1">
      <alignment horizontal="right" vertical="bottom"/>
    </xf>
    <xf borderId="0" fillId="2" fontId="8" numFmtId="0" xfId="0" applyAlignment="1" applyFont="1">
      <alignment horizontal="right" vertical="bottom"/>
    </xf>
    <xf borderId="0" fillId="2" fontId="9" numFmtId="0" xfId="0" applyFont="1"/>
    <xf borderId="0" fillId="4" fontId="7" numFmtId="166" xfId="0" applyAlignment="1" applyFont="1" applyNumberFormat="1">
      <alignment horizontal="right" vertical="bottom"/>
    </xf>
    <xf borderId="0" fillId="4" fontId="7" numFmtId="167" xfId="0" applyAlignment="1" applyFont="1" applyNumberFormat="1">
      <alignment horizontal="right" vertical="bottom"/>
    </xf>
    <xf borderId="0" fillId="4" fontId="7" numFmtId="168" xfId="0" applyAlignment="1" applyFont="1" applyNumberFormat="1">
      <alignment horizontal="right" vertical="bottom"/>
    </xf>
    <xf borderId="0" fillId="4" fontId="7" numFmtId="169" xfId="0" applyAlignment="1" applyFont="1" applyNumberFormat="1">
      <alignment horizontal="right" vertical="bottom"/>
    </xf>
    <xf borderId="0" fillId="4" fontId="7" numFmtId="170" xfId="0" applyAlignment="1" applyFont="1" applyNumberFormat="1">
      <alignment horizontal="right" vertical="bottom"/>
    </xf>
    <xf borderId="0" fillId="0" fontId="8" numFmtId="2" xfId="0" applyAlignment="1" applyFont="1" applyNumberFormat="1">
      <alignment horizontal="right" vertical="bottom"/>
    </xf>
    <xf borderId="0" fillId="0" fontId="9" numFmtId="2" xfId="0" applyFont="1" applyNumberFormat="1"/>
    <xf borderId="0" fillId="0" fontId="10" numFmtId="3" xfId="0" applyAlignment="1" applyFont="1" applyNumberFormat="1">
      <alignment vertical="bottom"/>
    </xf>
    <xf borderId="0" fillId="0" fontId="10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4" fontId="7" numFmtId="0" xfId="0" applyAlignment="1" applyFont="1">
      <alignment horizontal="center" vertical="bottom"/>
    </xf>
    <xf borderId="0" fillId="0" fontId="10" numFmtId="164" xfId="0" applyAlignment="1" applyFont="1" applyNumberFormat="1">
      <alignment horizontal="right" vertical="bottom"/>
    </xf>
    <xf borderId="0" fillId="0" fontId="9" numFmtId="3" xfId="0" applyAlignment="1" applyFont="1" applyNumberFormat="1">
      <alignment horizontal="right" vertical="bottom"/>
    </xf>
    <xf borderId="0" fillId="0" fontId="9" numFmtId="10" xfId="0" applyAlignment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0" fillId="0" fontId="10" numFmtId="165" xfId="0" applyAlignment="1" applyFont="1" applyNumberFormat="1">
      <alignment horizontal="right" vertical="bottom"/>
    </xf>
    <xf borderId="0" fillId="0" fontId="7" numFmtId="171" xfId="0" applyAlignment="1" applyFont="1" applyNumberFormat="1">
      <alignment horizontal="right" vertical="bottom"/>
    </xf>
    <xf borderId="0" fillId="0" fontId="7" numFmtId="166" xfId="0" applyAlignment="1" applyFont="1" applyNumberFormat="1">
      <alignment horizontal="right" vertical="bottom"/>
    </xf>
    <xf borderId="0" fillId="2" fontId="9" numFmtId="3" xfId="0" applyAlignment="1" applyFont="1" applyNumberFormat="1">
      <alignment horizontal="right" vertical="bottom"/>
    </xf>
    <xf borderId="0" fillId="0" fontId="7" numFmtId="167" xfId="0" applyAlignment="1" applyFont="1" applyNumberFormat="1">
      <alignment horizontal="right" vertical="bottom"/>
    </xf>
    <xf borderId="0" fillId="0" fontId="7" numFmtId="168" xfId="0" applyAlignment="1" applyFont="1" applyNumberFormat="1">
      <alignment horizontal="right" vertical="bottom"/>
    </xf>
    <xf borderId="0" fillId="0" fontId="7" numFmtId="169" xfId="0" applyAlignment="1" applyFont="1" applyNumberFormat="1">
      <alignment horizontal="right" vertical="bottom"/>
    </xf>
    <xf borderId="0" fillId="0" fontId="7" numFmtId="170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0" fontId="9" numFmtId="172" xfId="0" applyAlignment="1" applyFont="1" applyNumberFormat="1">
      <alignment horizontal="right" vertical="bottom"/>
    </xf>
    <xf borderId="0" fillId="0" fontId="11" numFmtId="0" xfId="0" applyAlignment="1" applyFont="1">
      <alignment horizontal="center" vertical="bottom"/>
    </xf>
    <xf borderId="0" fillId="0" fontId="10" numFmtId="0" xfId="0" applyAlignment="1" applyFont="1">
      <alignment horizontal="center" vertical="top"/>
    </xf>
    <xf borderId="0" fillId="0" fontId="11" numFmtId="164" xfId="0" applyAlignment="1" applyFont="1" applyNumberFormat="1">
      <alignment vertical="bottom"/>
    </xf>
    <xf borderId="0" fillId="0" fontId="10" numFmtId="9" xfId="0" applyAlignment="1" applyFont="1" applyNumberFormat="1">
      <alignment horizontal="right" vertical="top"/>
    </xf>
    <xf borderId="0" fillId="5" fontId="10" numFmtId="9" xfId="0" applyAlignment="1" applyFill="1" applyFont="1" applyNumberFormat="1">
      <alignment horizontal="right" vertical="top"/>
    </xf>
    <xf borderId="0" fillId="0" fontId="12" numFmtId="10" xfId="0" applyAlignment="1" applyFont="1" applyNumberFormat="1">
      <alignment horizontal="right" vertical="bottom"/>
    </xf>
    <xf borderId="0" fillId="6" fontId="12" numFmtId="10" xfId="0" applyAlignment="1" applyFill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12.0"/>
    <col customWidth="1" min="3" max="3" width="4.88"/>
    <col customWidth="1" min="4" max="4" width="7.25"/>
    <col customWidth="1" min="5" max="5" width="12.63"/>
    <col customWidth="1" min="6" max="6" width="20.5"/>
    <col customWidth="1" min="9" max="9" width="7.88"/>
    <col customWidth="1" min="10" max="10" width="5.25"/>
    <col customWidth="1" min="11" max="11" width="10.0"/>
    <col customWidth="1" min="12" max="12" width="15.63"/>
    <col customWidth="1" min="13" max="13" width="12.38"/>
    <col customWidth="1" min="14" max="14" width="17.13"/>
    <col customWidth="1" min="15" max="15" width="22.0"/>
    <col customWidth="1" min="16" max="16" width="21.0"/>
  </cols>
  <sheetData>
    <row r="1" ht="15.7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</v>
      </c>
      <c r="B2" s="4">
        <v>1.0E9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5" t="s">
        <v>2</v>
      </c>
      <c r="B3" s="6">
        <v>0.08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5" t="s">
        <v>3</v>
      </c>
      <c r="B4" s="7">
        <f>B2*B3</f>
        <v>80000000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5"/>
      <c r="B5" s="5"/>
      <c r="C5" s="8" t="s">
        <v>4</v>
      </c>
      <c r="D5" s="8" t="s">
        <v>5</v>
      </c>
      <c r="E5" s="9"/>
      <c r="F5" s="9"/>
      <c r="G5" s="10"/>
      <c r="H5" s="1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1" t="s">
        <v>6</v>
      </c>
      <c r="B6" s="12">
        <v>20.0</v>
      </c>
      <c r="C6" s="13">
        <v>12.0</v>
      </c>
      <c r="D6" s="13">
        <v>36.0</v>
      </c>
      <c r="E6" s="14"/>
      <c r="F6" s="15"/>
      <c r="G6" s="10"/>
      <c r="H6" s="1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1" t="s">
        <v>7</v>
      </c>
      <c r="B7" s="12">
        <v>15.0</v>
      </c>
      <c r="C7" s="13">
        <v>12.0</v>
      </c>
      <c r="D7" s="13">
        <v>36.0</v>
      </c>
      <c r="E7" s="14"/>
      <c r="F7" s="15"/>
      <c r="G7" s="10"/>
      <c r="H7" s="1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1" t="s">
        <v>8</v>
      </c>
      <c r="B8" s="12">
        <v>32.0</v>
      </c>
      <c r="C8" s="13">
        <v>0.0</v>
      </c>
      <c r="D8" s="13">
        <v>0.0</v>
      </c>
      <c r="E8" s="14"/>
      <c r="F8" s="15"/>
      <c r="G8" s="10"/>
      <c r="H8" s="10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1" t="s">
        <v>9</v>
      </c>
      <c r="B9" s="12">
        <v>5.0</v>
      </c>
      <c r="C9" s="13">
        <v>0.0</v>
      </c>
      <c r="D9" s="13">
        <v>0.0</v>
      </c>
      <c r="E9" s="14"/>
      <c r="F9" s="16"/>
      <c r="G9" s="10"/>
      <c r="H9" s="10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7" t="s">
        <v>10</v>
      </c>
      <c r="B10" s="17">
        <v>12.0</v>
      </c>
      <c r="C10" s="13">
        <v>0.0</v>
      </c>
      <c r="D10" s="13">
        <v>0.0</v>
      </c>
      <c r="E10" s="14"/>
      <c r="F10" s="15"/>
      <c r="G10" s="10"/>
      <c r="H10" s="10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1" t="s">
        <v>11</v>
      </c>
      <c r="B11" s="12">
        <v>1.0</v>
      </c>
      <c r="C11" s="13">
        <v>12.0</v>
      </c>
      <c r="D11" s="13">
        <v>0.0</v>
      </c>
      <c r="E11" s="14"/>
      <c r="F11" s="15"/>
      <c r="G11" s="10"/>
      <c r="H11" s="1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7" t="s">
        <v>12</v>
      </c>
      <c r="B12" s="17">
        <v>5.0</v>
      </c>
      <c r="C12" s="13">
        <v>0.0</v>
      </c>
      <c r="D12" s="13">
        <v>0.0</v>
      </c>
      <c r="E12" s="14"/>
      <c r="F12" s="15"/>
      <c r="G12" s="10"/>
      <c r="H12" s="1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7" t="s">
        <v>13</v>
      </c>
      <c r="B13" s="17">
        <v>10.0</v>
      </c>
      <c r="C13" s="13">
        <v>0.0</v>
      </c>
      <c r="D13" s="13">
        <v>24.0</v>
      </c>
      <c r="E13" s="14"/>
      <c r="F13" s="15"/>
      <c r="G13" s="10"/>
      <c r="H13" s="10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14"/>
      <c r="G14" s="15"/>
      <c r="H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17"/>
      <c r="C15" s="2"/>
      <c r="D15" s="2"/>
      <c r="E15" s="2"/>
      <c r="F15" s="14"/>
      <c r="G15" s="15"/>
      <c r="H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17"/>
      <c r="C16" s="2"/>
      <c r="D16" s="2"/>
      <c r="E16" s="2"/>
      <c r="F16" s="14"/>
      <c r="G16" s="15"/>
      <c r="H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18"/>
      <c r="E29" s="18"/>
      <c r="F29" s="18"/>
      <c r="G29" s="18"/>
      <c r="H29" s="18"/>
      <c r="I29" s="18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ht="15.75" customHeight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ht="15.75" customHeight="1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6.63"/>
    <col customWidth="1" min="3" max="5" width="11.5"/>
    <col customWidth="1" min="6" max="6" width="15.63"/>
    <col customWidth="1" min="7" max="7" width="12.38"/>
    <col customWidth="1" min="8" max="8" width="17.13"/>
    <col customWidth="1" min="9" max="9" width="22.0"/>
    <col customWidth="1" min="10" max="10" width="21.0"/>
    <col customWidth="1" min="11" max="11" width="6.13"/>
    <col customWidth="1" min="12" max="12" width="12.0"/>
    <col customWidth="1" min="13" max="13" width="11.88"/>
    <col customWidth="1" min="14" max="14" width="13.0"/>
    <col customWidth="1" min="15" max="15" width="18.75"/>
    <col customWidth="1" min="17" max="17" width="5.75"/>
    <col customWidth="1" min="18" max="18" width="25.38"/>
    <col customWidth="1" min="19" max="20" width="10.5"/>
    <col customWidth="1" min="21" max="21" width="15.63"/>
    <col customWidth="1" min="22" max="22" width="12.38"/>
    <col customWidth="1" min="23" max="23" width="17.13"/>
    <col customWidth="1" min="24" max="24" width="22.0"/>
    <col customWidth="1" min="25" max="25" width="21.0"/>
    <col customWidth="1" min="26" max="26" width="10.75"/>
    <col customWidth="1" min="27" max="27" width="12.0"/>
    <col customWidth="1" min="33" max="33" width="13.13"/>
  </cols>
  <sheetData>
    <row r="1" ht="15.75" customHeight="1">
      <c r="A1" s="18"/>
      <c r="B1" s="18"/>
      <c r="C1" s="19" t="s">
        <v>14</v>
      </c>
      <c r="I1" s="18"/>
      <c r="J1" s="18"/>
      <c r="K1" s="18"/>
      <c r="L1" s="18"/>
      <c r="M1" s="18"/>
      <c r="N1" s="18"/>
      <c r="O1" s="20"/>
      <c r="P1" s="18"/>
      <c r="Q1" s="18"/>
      <c r="R1" s="19" t="s">
        <v>15</v>
      </c>
      <c r="AB1" s="18"/>
      <c r="AC1" s="19"/>
    </row>
    <row r="2" ht="15.75" customHeight="1">
      <c r="A2" s="18"/>
      <c r="B2" s="18" t="s">
        <v>16</v>
      </c>
      <c r="C2" s="11" t="s">
        <v>6</v>
      </c>
      <c r="D2" s="11" t="s">
        <v>7</v>
      </c>
      <c r="E2" s="11" t="s">
        <v>8</v>
      </c>
      <c r="F2" s="11" t="s">
        <v>9</v>
      </c>
      <c r="G2" s="17" t="s">
        <v>10</v>
      </c>
      <c r="H2" s="11" t="s">
        <v>11</v>
      </c>
      <c r="I2" s="17" t="s">
        <v>12</v>
      </c>
      <c r="J2" s="17" t="s">
        <v>13</v>
      </c>
      <c r="K2" s="18"/>
      <c r="L2" s="18" t="s">
        <v>17</v>
      </c>
      <c r="M2" s="18"/>
      <c r="N2" s="18" t="s">
        <v>18</v>
      </c>
      <c r="O2" s="20" t="s">
        <v>19</v>
      </c>
      <c r="P2" s="18"/>
      <c r="Q2" s="18" t="s">
        <v>16</v>
      </c>
      <c r="R2" s="11" t="s">
        <v>6</v>
      </c>
      <c r="S2" s="11" t="s">
        <v>7</v>
      </c>
      <c r="T2" s="11" t="s">
        <v>8</v>
      </c>
      <c r="U2" s="11" t="s">
        <v>9</v>
      </c>
      <c r="V2" s="17" t="s">
        <v>10</v>
      </c>
      <c r="W2" s="11" t="s">
        <v>11</v>
      </c>
      <c r="X2" s="17" t="s">
        <v>12</v>
      </c>
      <c r="Y2" s="17" t="s">
        <v>13</v>
      </c>
      <c r="Z2" s="18"/>
      <c r="AA2" s="18" t="s">
        <v>18</v>
      </c>
      <c r="AB2" s="18"/>
      <c r="AC2" s="18"/>
      <c r="AD2" s="18"/>
      <c r="AE2" s="18"/>
      <c r="AF2" s="18"/>
      <c r="AG2" s="18"/>
      <c r="AH2" s="18"/>
      <c r="AI2" s="18"/>
    </row>
    <row r="3" ht="15.75" customHeight="1">
      <c r="A3" s="18" t="s">
        <v>20</v>
      </c>
      <c r="B3" s="18" t="s">
        <v>21</v>
      </c>
      <c r="C3" s="21">
        <f>Overview!B6 *Overview!B$2/100</f>
        <v>200000000</v>
      </c>
      <c r="D3" s="21">
        <f>Overview!B7 *Overview!$B$2/100</f>
        <v>150000000</v>
      </c>
      <c r="E3" s="21">
        <f>Overview!B8 *Overview!$B$2/100</f>
        <v>320000000</v>
      </c>
      <c r="F3" s="21">
        <f>Overview!B9 *Overview!$B$2/100</f>
        <v>50000000</v>
      </c>
      <c r="G3" s="21">
        <f>Overview!B10 *Overview!$B$2/100</f>
        <v>120000000</v>
      </c>
      <c r="H3" s="21">
        <f>Overview!B11 *Overview!$B$2/100</f>
        <v>10000000</v>
      </c>
      <c r="I3" s="21">
        <f>Overview!B12 *Overview!$B$2/100</f>
        <v>50000000</v>
      </c>
      <c r="J3" s="21">
        <f>Overview!B13 *Overview!$B$2/100</f>
        <v>100000000</v>
      </c>
      <c r="K3" s="21"/>
      <c r="L3" s="7">
        <f t="shared" ref="L3:L52" si="2">SUM(C3:J3)</f>
        <v>1000000000</v>
      </c>
      <c r="M3" s="21"/>
      <c r="N3" s="21">
        <f>Overview!$B$2</f>
        <v>1000000000</v>
      </c>
      <c r="O3" s="22"/>
      <c r="P3" s="18"/>
      <c r="Q3" s="18"/>
      <c r="R3" s="2"/>
      <c r="S3" s="2"/>
      <c r="T3" s="2"/>
      <c r="U3" s="2"/>
      <c r="V3" s="2"/>
      <c r="W3" s="2"/>
      <c r="X3" s="21"/>
      <c r="Y3" s="21"/>
      <c r="Z3" s="21"/>
      <c r="AA3" s="21"/>
      <c r="AB3" s="18"/>
      <c r="AC3" s="18"/>
      <c r="AD3" s="18"/>
      <c r="AE3" s="18"/>
      <c r="AF3" s="18"/>
      <c r="AG3" s="18"/>
      <c r="AH3" s="18"/>
      <c r="AI3" s="18"/>
    </row>
    <row r="4" ht="15.75" customHeight="1">
      <c r="A4" s="23">
        <v>0.0</v>
      </c>
      <c r="B4" s="24">
        <v>45839.0</v>
      </c>
      <c r="C4" s="25">
        <v>0.0</v>
      </c>
      <c r="D4" s="25">
        <v>0.0</v>
      </c>
      <c r="E4" s="7">
        <f t="shared" ref="E4:G4" si="1">E3</f>
        <v>320000000</v>
      </c>
      <c r="F4" s="7">
        <f t="shared" si="1"/>
        <v>50000000</v>
      </c>
      <c r="G4" s="7">
        <f t="shared" si="1"/>
        <v>120000000</v>
      </c>
      <c r="H4" s="7">
        <f>0</f>
        <v>0</v>
      </c>
      <c r="I4" s="25">
        <f>I3</f>
        <v>50000000</v>
      </c>
      <c r="J4" s="25">
        <v>0.0</v>
      </c>
      <c r="K4" s="7"/>
      <c r="L4" s="7">
        <f t="shared" si="2"/>
        <v>540000000</v>
      </c>
      <c r="M4" s="7"/>
      <c r="N4" s="7">
        <f t="shared" ref="N4:N52" si="4">SUM($L$4:L4)</f>
        <v>540000000</v>
      </c>
      <c r="O4" s="26">
        <f t="shared" ref="O4:O52" si="5">N4/$N$3</f>
        <v>0.54</v>
      </c>
      <c r="P4" s="27"/>
      <c r="Q4" s="27">
        <f t="shared" ref="Q4:Q52" si="6">B4</f>
        <v>45839</v>
      </c>
      <c r="R4" s="28">
        <f t="shared" ref="R4:Y4" si="3">sum(C$4:C4)</f>
        <v>0</v>
      </c>
      <c r="S4" s="28">
        <f t="shared" si="3"/>
        <v>0</v>
      </c>
      <c r="T4" s="28">
        <f t="shared" si="3"/>
        <v>320000000</v>
      </c>
      <c r="U4" s="28">
        <f t="shared" si="3"/>
        <v>50000000</v>
      </c>
      <c r="V4" s="28">
        <f t="shared" si="3"/>
        <v>120000000</v>
      </c>
      <c r="W4" s="28">
        <f t="shared" si="3"/>
        <v>0</v>
      </c>
      <c r="X4" s="28">
        <f t="shared" si="3"/>
        <v>50000000</v>
      </c>
      <c r="Y4" s="28">
        <f t="shared" si="3"/>
        <v>0</v>
      </c>
      <c r="Z4" s="7"/>
      <c r="AA4" s="7">
        <f t="shared" ref="AA4:AA52" si="8">SUM(R4:Y4)</f>
        <v>540000000</v>
      </c>
      <c r="AB4" s="18"/>
      <c r="AC4" s="2"/>
      <c r="AD4" s="2"/>
      <c r="AE4" s="2"/>
      <c r="AF4" s="2"/>
      <c r="AG4" s="2"/>
      <c r="AH4" s="2"/>
      <c r="AI4" s="2"/>
    </row>
    <row r="5" ht="15.75" customHeight="1">
      <c r="A5" s="29">
        <f t="shared" ref="A5:A52" si="9">A4+1</f>
        <v>1</v>
      </c>
      <c r="B5" s="24">
        <v>45840.0</v>
      </c>
      <c r="C5" s="7">
        <v>0.0</v>
      </c>
      <c r="D5" s="25">
        <v>0.0</v>
      </c>
      <c r="E5" s="7">
        <v>0.0</v>
      </c>
      <c r="F5" s="7">
        <v>0.0</v>
      </c>
      <c r="G5" s="7">
        <v>0.0</v>
      </c>
      <c r="H5" s="7">
        <v>0.0</v>
      </c>
      <c r="I5" s="25">
        <v>0.0</v>
      </c>
      <c r="J5" s="25">
        <v>0.0</v>
      </c>
      <c r="K5" s="7"/>
      <c r="L5" s="7">
        <f t="shared" si="2"/>
        <v>0</v>
      </c>
      <c r="M5" s="7"/>
      <c r="N5" s="7">
        <f t="shared" si="4"/>
        <v>540000000</v>
      </c>
      <c r="O5" s="26">
        <f t="shared" si="5"/>
        <v>0.54</v>
      </c>
      <c r="P5" s="27"/>
      <c r="Q5" s="27">
        <f t="shared" si="6"/>
        <v>45840</v>
      </c>
      <c r="R5" s="28">
        <f t="shared" ref="R5:Y5" si="7">sum(C$4:C5)</f>
        <v>0</v>
      </c>
      <c r="S5" s="28">
        <f t="shared" si="7"/>
        <v>0</v>
      </c>
      <c r="T5" s="28">
        <f t="shared" si="7"/>
        <v>320000000</v>
      </c>
      <c r="U5" s="28">
        <f t="shared" si="7"/>
        <v>50000000</v>
      </c>
      <c r="V5" s="28">
        <f t="shared" si="7"/>
        <v>120000000</v>
      </c>
      <c r="W5" s="28">
        <f t="shared" si="7"/>
        <v>0</v>
      </c>
      <c r="X5" s="28">
        <f t="shared" si="7"/>
        <v>50000000</v>
      </c>
      <c r="Y5" s="28">
        <f t="shared" si="7"/>
        <v>0</v>
      </c>
      <c r="Z5" s="7"/>
      <c r="AA5" s="7">
        <f t="shared" si="8"/>
        <v>540000000</v>
      </c>
      <c r="AB5" s="27"/>
      <c r="AC5" s="2"/>
      <c r="AD5" s="2"/>
      <c r="AE5" s="2"/>
      <c r="AF5" s="2"/>
      <c r="AG5" s="2"/>
      <c r="AH5" s="2"/>
      <c r="AI5" s="2"/>
    </row>
    <row r="6" ht="15.75" customHeight="1">
      <c r="A6" s="29">
        <f t="shared" si="9"/>
        <v>2</v>
      </c>
      <c r="B6" s="24">
        <v>45841.0</v>
      </c>
      <c r="C6" s="7">
        <v>0.0</v>
      </c>
      <c r="D6" s="25">
        <v>0.0</v>
      </c>
      <c r="E6" s="7">
        <v>0.0</v>
      </c>
      <c r="F6" s="7">
        <v>0.0</v>
      </c>
      <c r="G6" s="7">
        <v>0.0</v>
      </c>
      <c r="H6" s="7">
        <v>0.0</v>
      </c>
      <c r="I6" s="25">
        <v>0.0</v>
      </c>
      <c r="J6" s="25">
        <v>0.0</v>
      </c>
      <c r="K6" s="7"/>
      <c r="L6" s="7">
        <f t="shared" si="2"/>
        <v>0</v>
      </c>
      <c r="M6" s="7"/>
      <c r="N6" s="7">
        <f t="shared" si="4"/>
        <v>540000000</v>
      </c>
      <c r="O6" s="26">
        <f t="shared" si="5"/>
        <v>0.54</v>
      </c>
      <c r="P6" s="27"/>
      <c r="Q6" s="27">
        <f t="shared" si="6"/>
        <v>45841</v>
      </c>
      <c r="R6" s="28">
        <f t="shared" ref="R6:Y6" si="10">sum(C$4:C6)</f>
        <v>0</v>
      </c>
      <c r="S6" s="28">
        <f t="shared" si="10"/>
        <v>0</v>
      </c>
      <c r="T6" s="28">
        <f t="shared" si="10"/>
        <v>320000000</v>
      </c>
      <c r="U6" s="28">
        <f t="shared" si="10"/>
        <v>50000000</v>
      </c>
      <c r="V6" s="28">
        <f t="shared" si="10"/>
        <v>120000000</v>
      </c>
      <c r="W6" s="28">
        <f t="shared" si="10"/>
        <v>0</v>
      </c>
      <c r="X6" s="28">
        <f t="shared" si="10"/>
        <v>50000000</v>
      </c>
      <c r="Y6" s="28">
        <f t="shared" si="10"/>
        <v>0</v>
      </c>
      <c r="Z6" s="7"/>
      <c r="AA6" s="7">
        <f t="shared" si="8"/>
        <v>540000000</v>
      </c>
      <c r="AB6" s="27"/>
      <c r="AC6" s="2"/>
      <c r="AD6" s="2"/>
      <c r="AE6" s="2"/>
      <c r="AF6" s="2"/>
      <c r="AG6" s="2"/>
      <c r="AH6" s="2"/>
      <c r="AI6" s="2"/>
    </row>
    <row r="7" ht="15.75" customHeight="1">
      <c r="A7" s="29">
        <f t="shared" si="9"/>
        <v>3</v>
      </c>
      <c r="B7" s="24">
        <v>45842.0</v>
      </c>
      <c r="C7" s="7">
        <v>0.0</v>
      </c>
      <c r="D7" s="25">
        <v>0.0</v>
      </c>
      <c r="E7" s="7">
        <f>($E$3-$E$4)/12 </f>
        <v>0</v>
      </c>
      <c r="F7" s="7">
        <v>0.0</v>
      </c>
      <c r="G7" s="7">
        <v>0.0</v>
      </c>
      <c r="H7" s="7">
        <v>0.0</v>
      </c>
      <c r="I7" s="25">
        <v>0.0</v>
      </c>
      <c r="J7" s="25">
        <v>0.0</v>
      </c>
      <c r="K7" s="7"/>
      <c r="L7" s="7">
        <f t="shared" si="2"/>
        <v>0</v>
      </c>
      <c r="M7" s="7"/>
      <c r="N7" s="7">
        <f t="shared" si="4"/>
        <v>540000000</v>
      </c>
      <c r="O7" s="26">
        <f t="shared" si="5"/>
        <v>0.54</v>
      </c>
      <c r="P7" s="27"/>
      <c r="Q7" s="27">
        <f t="shared" si="6"/>
        <v>45842</v>
      </c>
      <c r="R7" s="28">
        <f t="shared" ref="R7:Y7" si="11">sum(C$4:C7)</f>
        <v>0</v>
      </c>
      <c r="S7" s="28">
        <f t="shared" si="11"/>
        <v>0</v>
      </c>
      <c r="T7" s="28">
        <f t="shared" si="11"/>
        <v>320000000</v>
      </c>
      <c r="U7" s="28">
        <f t="shared" si="11"/>
        <v>50000000</v>
      </c>
      <c r="V7" s="28">
        <f t="shared" si="11"/>
        <v>120000000</v>
      </c>
      <c r="W7" s="28">
        <f t="shared" si="11"/>
        <v>0</v>
      </c>
      <c r="X7" s="28">
        <f t="shared" si="11"/>
        <v>50000000</v>
      </c>
      <c r="Y7" s="28">
        <f t="shared" si="11"/>
        <v>0</v>
      </c>
      <c r="Z7" s="7"/>
      <c r="AA7" s="7">
        <f t="shared" si="8"/>
        <v>540000000</v>
      </c>
      <c r="AB7" s="27"/>
      <c r="AC7" s="2"/>
      <c r="AD7" s="2"/>
      <c r="AE7" s="2"/>
      <c r="AF7" s="2"/>
      <c r="AG7" s="2"/>
      <c r="AH7" s="2"/>
      <c r="AI7" s="2"/>
    </row>
    <row r="8" ht="15.75" customHeight="1">
      <c r="A8" s="29">
        <f t="shared" si="9"/>
        <v>4</v>
      </c>
      <c r="B8" s="24">
        <v>45843.0</v>
      </c>
      <c r="C8" s="7">
        <v>0.0</v>
      </c>
      <c r="D8" s="25">
        <v>0.0</v>
      </c>
      <c r="E8" s="7">
        <v>0.0</v>
      </c>
      <c r="F8" s="7">
        <v>0.0</v>
      </c>
      <c r="G8" s="7">
        <v>0.0</v>
      </c>
      <c r="H8" s="7">
        <v>0.0</v>
      </c>
      <c r="I8" s="25">
        <v>0.0</v>
      </c>
      <c r="J8" s="25">
        <v>0.0</v>
      </c>
      <c r="K8" s="7"/>
      <c r="L8" s="7">
        <f t="shared" si="2"/>
        <v>0</v>
      </c>
      <c r="M8" s="7"/>
      <c r="N8" s="7">
        <f t="shared" si="4"/>
        <v>540000000</v>
      </c>
      <c r="O8" s="26">
        <f t="shared" si="5"/>
        <v>0.54</v>
      </c>
      <c r="P8" s="27"/>
      <c r="Q8" s="27">
        <f t="shared" si="6"/>
        <v>45843</v>
      </c>
      <c r="R8" s="28">
        <f t="shared" ref="R8:Y8" si="12">sum(C$4:C8)</f>
        <v>0</v>
      </c>
      <c r="S8" s="28">
        <f t="shared" si="12"/>
        <v>0</v>
      </c>
      <c r="T8" s="28">
        <f t="shared" si="12"/>
        <v>320000000</v>
      </c>
      <c r="U8" s="28">
        <f t="shared" si="12"/>
        <v>50000000</v>
      </c>
      <c r="V8" s="28">
        <f t="shared" si="12"/>
        <v>120000000</v>
      </c>
      <c r="W8" s="28">
        <f t="shared" si="12"/>
        <v>0</v>
      </c>
      <c r="X8" s="28">
        <f t="shared" si="12"/>
        <v>50000000</v>
      </c>
      <c r="Y8" s="28">
        <f t="shared" si="12"/>
        <v>0</v>
      </c>
      <c r="Z8" s="7"/>
      <c r="AA8" s="7">
        <f t="shared" si="8"/>
        <v>540000000</v>
      </c>
      <c r="AB8" s="27"/>
      <c r="AC8" s="2"/>
      <c r="AD8" s="2"/>
      <c r="AE8" s="2"/>
      <c r="AF8" s="2"/>
      <c r="AG8" s="2"/>
      <c r="AH8" s="2"/>
      <c r="AI8" s="2"/>
    </row>
    <row r="9" ht="15.75" customHeight="1">
      <c r="A9" s="29">
        <f t="shared" si="9"/>
        <v>5</v>
      </c>
      <c r="B9" s="24">
        <v>45844.0</v>
      </c>
      <c r="C9" s="7">
        <v>0.0</v>
      </c>
      <c r="D9" s="25">
        <v>0.0</v>
      </c>
      <c r="E9" s="7">
        <v>0.0</v>
      </c>
      <c r="F9" s="7">
        <v>0.0</v>
      </c>
      <c r="G9" s="7">
        <v>0.0</v>
      </c>
      <c r="H9" s="7">
        <v>0.0</v>
      </c>
      <c r="I9" s="25">
        <v>0.0</v>
      </c>
      <c r="J9" s="25">
        <v>0.0</v>
      </c>
      <c r="K9" s="7"/>
      <c r="L9" s="7">
        <f t="shared" si="2"/>
        <v>0</v>
      </c>
      <c r="M9" s="7"/>
      <c r="N9" s="7">
        <f t="shared" si="4"/>
        <v>540000000</v>
      </c>
      <c r="O9" s="26">
        <f t="shared" si="5"/>
        <v>0.54</v>
      </c>
      <c r="P9" s="27"/>
      <c r="Q9" s="27">
        <f t="shared" si="6"/>
        <v>45844</v>
      </c>
      <c r="R9" s="28">
        <f t="shared" ref="R9:Y9" si="13">sum(C$4:C9)</f>
        <v>0</v>
      </c>
      <c r="S9" s="28">
        <f t="shared" si="13"/>
        <v>0</v>
      </c>
      <c r="T9" s="28">
        <f t="shared" si="13"/>
        <v>320000000</v>
      </c>
      <c r="U9" s="28">
        <f t="shared" si="13"/>
        <v>50000000</v>
      </c>
      <c r="V9" s="28">
        <f t="shared" si="13"/>
        <v>120000000</v>
      </c>
      <c r="W9" s="28">
        <f t="shared" si="13"/>
        <v>0</v>
      </c>
      <c r="X9" s="28">
        <f t="shared" si="13"/>
        <v>50000000</v>
      </c>
      <c r="Y9" s="28">
        <f t="shared" si="13"/>
        <v>0</v>
      </c>
      <c r="Z9" s="7"/>
      <c r="AA9" s="7">
        <f t="shared" si="8"/>
        <v>540000000</v>
      </c>
      <c r="AB9" s="27"/>
      <c r="AC9" s="2"/>
      <c r="AD9" s="2"/>
      <c r="AE9" s="2"/>
      <c r="AF9" s="2"/>
      <c r="AG9" s="2"/>
      <c r="AH9" s="2"/>
      <c r="AI9" s="2"/>
    </row>
    <row r="10" ht="15.75" customHeight="1">
      <c r="A10" s="29">
        <f t="shared" si="9"/>
        <v>6</v>
      </c>
      <c r="B10" s="24">
        <v>45845.0</v>
      </c>
      <c r="C10" s="7">
        <v>0.0</v>
      </c>
      <c r="D10" s="25">
        <v>0.0</v>
      </c>
      <c r="E10" s="7">
        <f>($E$3-$E$4)/12 </f>
        <v>0</v>
      </c>
      <c r="F10" s="7">
        <v>0.0</v>
      </c>
      <c r="G10" s="7">
        <v>0.0</v>
      </c>
      <c r="H10" s="7">
        <v>0.0</v>
      </c>
      <c r="I10" s="25">
        <v>0.0</v>
      </c>
      <c r="J10" s="25">
        <v>0.0</v>
      </c>
      <c r="K10" s="7"/>
      <c r="L10" s="7">
        <f t="shared" si="2"/>
        <v>0</v>
      </c>
      <c r="M10" s="7"/>
      <c r="N10" s="7">
        <f t="shared" si="4"/>
        <v>540000000</v>
      </c>
      <c r="O10" s="26">
        <f t="shared" si="5"/>
        <v>0.54</v>
      </c>
      <c r="P10" s="27"/>
      <c r="Q10" s="27">
        <f t="shared" si="6"/>
        <v>45845</v>
      </c>
      <c r="R10" s="28">
        <f t="shared" ref="R10:Y10" si="14">sum(C$4:C10)</f>
        <v>0</v>
      </c>
      <c r="S10" s="28">
        <f t="shared" si="14"/>
        <v>0</v>
      </c>
      <c r="T10" s="28">
        <f t="shared" si="14"/>
        <v>320000000</v>
      </c>
      <c r="U10" s="28">
        <f t="shared" si="14"/>
        <v>50000000</v>
      </c>
      <c r="V10" s="28">
        <f t="shared" si="14"/>
        <v>120000000</v>
      </c>
      <c r="W10" s="28">
        <f t="shared" si="14"/>
        <v>0</v>
      </c>
      <c r="X10" s="28">
        <f t="shared" si="14"/>
        <v>50000000</v>
      </c>
      <c r="Y10" s="28">
        <f t="shared" si="14"/>
        <v>0</v>
      </c>
      <c r="Z10" s="7"/>
      <c r="AA10" s="7">
        <f t="shared" si="8"/>
        <v>540000000</v>
      </c>
      <c r="AB10" s="27"/>
      <c r="AC10" s="2"/>
      <c r="AD10" s="2"/>
      <c r="AE10" s="2"/>
      <c r="AF10" s="2"/>
      <c r="AG10" s="2"/>
      <c r="AH10" s="2"/>
      <c r="AI10" s="2"/>
    </row>
    <row r="11" ht="15.75" customHeight="1">
      <c r="A11" s="29">
        <f t="shared" si="9"/>
        <v>7</v>
      </c>
      <c r="B11" s="24">
        <v>45846.0</v>
      </c>
      <c r="C11" s="7">
        <v>0.0</v>
      </c>
      <c r="D11" s="25">
        <v>0.0</v>
      </c>
      <c r="E11" s="7">
        <v>0.0</v>
      </c>
      <c r="F11" s="7">
        <v>0.0</v>
      </c>
      <c r="G11" s="7">
        <v>0.0</v>
      </c>
      <c r="H11" s="7">
        <v>0.0</v>
      </c>
      <c r="I11" s="25">
        <v>0.0</v>
      </c>
      <c r="J11" s="25">
        <v>0.0</v>
      </c>
      <c r="K11" s="7"/>
      <c r="L11" s="7">
        <f t="shared" si="2"/>
        <v>0</v>
      </c>
      <c r="M11" s="7"/>
      <c r="N11" s="7">
        <f t="shared" si="4"/>
        <v>540000000</v>
      </c>
      <c r="O11" s="26">
        <f t="shared" si="5"/>
        <v>0.54</v>
      </c>
      <c r="P11" s="27"/>
      <c r="Q11" s="27">
        <f t="shared" si="6"/>
        <v>45846</v>
      </c>
      <c r="R11" s="28">
        <f t="shared" ref="R11:Y11" si="15">sum(C$4:C11)</f>
        <v>0</v>
      </c>
      <c r="S11" s="28">
        <f t="shared" si="15"/>
        <v>0</v>
      </c>
      <c r="T11" s="28">
        <f t="shared" si="15"/>
        <v>320000000</v>
      </c>
      <c r="U11" s="28">
        <f t="shared" si="15"/>
        <v>50000000</v>
      </c>
      <c r="V11" s="28">
        <f t="shared" si="15"/>
        <v>120000000</v>
      </c>
      <c r="W11" s="28">
        <f t="shared" si="15"/>
        <v>0</v>
      </c>
      <c r="X11" s="28">
        <f t="shared" si="15"/>
        <v>50000000</v>
      </c>
      <c r="Y11" s="28">
        <f t="shared" si="15"/>
        <v>0</v>
      </c>
      <c r="Z11" s="7"/>
      <c r="AA11" s="7">
        <f t="shared" si="8"/>
        <v>540000000</v>
      </c>
      <c r="AB11" s="27"/>
      <c r="AC11" s="2"/>
      <c r="AD11" s="2"/>
      <c r="AE11" s="2"/>
      <c r="AF11" s="2"/>
      <c r="AG11" s="2"/>
      <c r="AH11" s="2"/>
      <c r="AI11" s="2"/>
    </row>
    <row r="12" ht="15.75" customHeight="1">
      <c r="A12" s="29">
        <f t="shared" si="9"/>
        <v>8</v>
      </c>
      <c r="B12" s="24">
        <v>45847.0</v>
      </c>
      <c r="C12" s="7">
        <v>0.0</v>
      </c>
      <c r="D12" s="25">
        <v>0.0</v>
      </c>
      <c r="E12" s="7">
        <v>0.0</v>
      </c>
      <c r="F12" s="7">
        <v>0.0</v>
      </c>
      <c r="G12" s="7">
        <v>0.0</v>
      </c>
      <c r="H12" s="7">
        <v>0.0</v>
      </c>
      <c r="I12" s="25">
        <v>0.0</v>
      </c>
      <c r="J12" s="25">
        <v>0.0</v>
      </c>
      <c r="K12" s="7"/>
      <c r="L12" s="7">
        <f t="shared" si="2"/>
        <v>0</v>
      </c>
      <c r="M12" s="7"/>
      <c r="N12" s="7">
        <f t="shared" si="4"/>
        <v>540000000</v>
      </c>
      <c r="O12" s="26">
        <f t="shared" si="5"/>
        <v>0.54</v>
      </c>
      <c r="P12" s="27"/>
      <c r="Q12" s="27">
        <f t="shared" si="6"/>
        <v>45847</v>
      </c>
      <c r="R12" s="28">
        <f t="shared" ref="R12:Y12" si="16">sum(C$4:C12)</f>
        <v>0</v>
      </c>
      <c r="S12" s="28">
        <f t="shared" si="16"/>
        <v>0</v>
      </c>
      <c r="T12" s="28">
        <f t="shared" si="16"/>
        <v>320000000</v>
      </c>
      <c r="U12" s="28">
        <f t="shared" si="16"/>
        <v>50000000</v>
      </c>
      <c r="V12" s="28">
        <f t="shared" si="16"/>
        <v>120000000</v>
      </c>
      <c r="W12" s="28">
        <f t="shared" si="16"/>
        <v>0</v>
      </c>
      <c r="X12" s="28">
        <f t="shared" si="16"/>
        <v>50000000</v>
      </c>
      <c r="Y12" s="28">
        <f t="shared" si="16"/>
        <v>0</v>
      </c>
      <c r="Z12" s="7"/>
      <c r="AA12" s="7">
        <f t="shared" si="8"/>
        <v>540000000</v>
      </c>
      <c r="AB12" s="27"/>
      <c r="AC12" s="2"/>
      <c r="AD12" s="2"/>
      <c r="AE12" s="2"/>
      <c r="AF12" s="2"/>
      <c r="AG12" s="2"/>
      <c r="AH12" s="2"/>
      <c r="AI12" s="2"/>
    </row>
    <row r="13" ht="15.75" customHeight="1">
      <c r="A13" s="29">
        <f t="shared" si="9"/>
        <v>9</v>
      </c>
      <c r="B13" s="24">
        <v>45848.0</v>
      </c>
      <c r="C13" s="7">
        <v>0.0</v>
      </c>
      <c r="D13" s="25">
        <v>0.0</v>
      </c>
      <c r="E13" s="7">
        <f>($E$3-$E$4)/12 </f>
        <v>0</v>
      </c>
      <c r="F13" s="7">
        <v>0.0</v>
      </c>
      <c r="G13" s="7">
        <v>0.0</v>
      </c>
      <c r="H13" s="7">
        <v>0.0</v>
      </c>
      <c r="I13" s="25">
        <v>0.0</v>
      </c>
      <c r="J13" s="25">
        <v>0.0</v>
      </c>
      <c r="K13" s="7"/>
      <c r="L13" s="7">
        <f t="shared" si="2"/>
        <v>0</v>
      </c>
      <c r="M13" s="7"/>
      <c r="N13" s="7">
        <f t="shared" si="4"/>
        <v>540000000</v>
      </c>
      <c r="O13" s="26">
        <f t="shared" si="5"/>
        <v>0.54</v>
      </c>
      <c r="P13" s="27"/>
      <c r="Q13" s="27">
        <f t="shared" si="6"/>
        <v>45848</v>
      </c>
      <c r="R13" s="28">
        <f t="shared" ref="R13:Y13" si="17">sum(C$4:C13)</f>
        <v>0</v>
      </c>
      <c r="S13" s="28">
        <f t="shared" si="17"/>
        <v>0</v>
      </c>
      <c r="T13" s="28">
        <f t="shared" si="17"/>
        <v>320000000</v>
      </c>
      <c r="U13" s="28">
        <f t="shared" si="17"/>
        <v>50000000</v>
      </c>
      <c r="V13" s="28">
        <f t="shared" si="17"/>
        <v>120000000</v>
      </c>
      <c r="W13" s="28">
        <f t="shared" si="17"/>
        <v>0</v>
      </c>
      <c r="X13" s="28">
        <f t="shared" si="17"/>
        <v>50000000</v>
      </c>
      <c r="Y13" s="28">
        <f t="shared" si="17"/>
        <v>0</v>
      </c>
      <c r="Z13" s="7"/>
      <c r="AA13" s="7">
        <f t="shared" si="8"/>
        <v>540000000</v>
      </c>
      <c r="AB13" s="27"/>
      <c r="AC13" s="2"/>
      <c r="AD13" s="2"/>
      <c r="AE13" s="2"/>
      <c r="AF13" s="2"/>
      <c r="AG13" s="2"/>
      <c r="AH13" s="2"/>
      <c r="AI13" s="2"/>
    </row>
    <row r="14" ht="15.75" customHeight="1">
      <c r="A14" s="29">
        <f t="shared" si="9"/>
        <v>10</v>
      </c>
      <c r="B14" s="24">
        <v>45849.0</v>
      </c>
      <c r="C14" s="7">
        <v>0.0</v>
      </c>
      <c r="D14" s="25">
        <v>0.0</v>
      </c>
      <c r="E14" s="7">
        <v>0.0</v>
      </c>
      <c r="F14" s="7">
        <v>0.0</v>
      </c>
      <c r="G14" s="7">
        <v>0.0</v>
      </c>
      <c r="H14" s="7">
        <v>0.0</v>
      </c>
      <c r="I14" s="25">
        <v>0.0</v>
      </c>
      <c r="J14" s="25">
        <v>0.0</v>
      </c>
      <c r="K14" s="7"/>
      <c r="L14" s="7">
        <f t="shared" si="2"/>
        <v>0</v>
      </c>
      <c r="M14" s="7"/>
      <c r="N14" s="7">
        <f t="shared" si="4"/>
        <v>540000000</v>
      </c>
      <c r="O14" s="26">
        <f t="shared" si="5"/>
        <v>0.54</v>
      </c>
      <c r="P14" s="27"/>
      <c r="Q14" s="27">
        <f t="shared" si="6"/>
        <v>45849</v>
      </c>
      <c r="R14" s="28">
        <f t="shared" ref="R14:Y14" si="18">sum(C$4:C14)</f>
        <v>0</v>
      </c>
      <c r="S14" s="28">
        <f t="shared" si="18"/>
        <v>0</v>
      </c>
      <c r="T14" s="28">
        <f t="shared" si="18"/>
        <v>320000000</v>
      </c>
      <c r="U14" s="28">
        <f t="shared" si="18"/>
        <v>50000000</v>
      </c>
      <c r="V14" s="28">
        <f t="shared" si="18"/>
        <v>120000000</v>
      </c>
      <c r="W14" s="28">
        <f t="shared" si="18"/>
        <v>0</v>
      </c>
      <c r="X14" s="28">
        <f t="shared" si="18"/>
        <v>50000000</v>
      </c>
      <c r="Y14" s="28">
        <f t="shared" si="18"/>
        <v>0</v>
      </c>
      <c r="Z14" s="7"/>
      <c r="AA14" s="7">
        <f t="shared" si="8"/>
        <v>540000000</v>
      </c>
      <c r="AB14" s="27"/>
      <c r="AC14" s="2"/>
      <c r="AD14" s="2"/>
      <c r="AE14" s="2"/>
      <c r="AF14" s="2"/>
      <c r="AG14" s="2"/>
      <c r="AH14" s="2"/>
      <c r="AI14" s="2"/>
    </row>
    <row r="15" ht="15.75" customHeight="1">
      <c r="A15" s="29">
        <f t="shared" si="9"/>
        <v>11</v>
      </c>
      <c r="B15" s="24">
        <v>45850.0</v>
      </c>
      <c r="C15" s="7">
        <v>0.0</v>
      </c>
      <c r="D15" s="25">
        <v>0.0</v>
      </c>
      <c r="E15" s="7">
        <v>0.0</v>
      </c>
      <c r="F15" s="7">
        <v>0.0</v>
      </c>
      <c r="G15" s="7">
        <v>0.0</v>
      </c>
      <c r="H15" s="7">
        <v>0.0</v>
      </c>
      <c r="I15" s="25">
        <v>0.0</v>
      </c>
      <c r="J15" s="25">
        <v>0.0</v>
      </c>
      <c r="K15" s="7"/>
      <c r="L15" s="7">
        <f t="shared" si="2"/>
        <v>0</v>
      </c>
      <c r="M15" s="7"/>
      <c r="N15" s="7">
        <f t="shared" si="4"/>
        <v>540000000</v>
      </c>
      <c r="O15" s="26">
        <f t="shared" si="5"/>
        <v>0.54</v>
      </c>
      <c r="P15" s="27"/>
      <c r="Q15" s="27">
        <f t="shared" si="6"/>
        <v>45850</v>
      </c>
      <c r="R15" s="28">
        <f t="shared" ref="R15:Y15" si="19">sum(C$4:C15)</f>
        <v>0</v>
      </c>
      <c r="S15" s="28">
        <f t="shared" si="19"/>
        <v>0</v>
      </c>
      <c r="T15" s="28">
        <f t="shared" si="19"/>
        <v>320000000</v>
      </c>
      <c r="U15" s="28">
        <f t="shared" si="19"/>
        <v>50000000</v>
      </c>
      <c r="V15" s="28">
        <f t="shared" si="19"/>
        <v>120000000</v>
      </c>
      <c r="W15" s="28">
        <f t="shared" si="19"/>
        <v>0</v>
      </c>
      <c r="X15" s="28">
        <f t="shared" si="19"/>
        <v>50000000</v>
      </c>
      <c r="Y15" s="28">
        <f t="shared" si="19"/>
        <v>0</v>
      </c>
      <c r="Z15" s="7"/>
      <c r="AA15" s="7">
        <f t="shared" si="8"/>
        <v>540000000</v>
      </c>
      <c r="AB15" s="27"/>
      <c r="AC15" s="2"/>
      <c r="AD15" s="2"/>
      <c r="AE15" s="2"/>
      <c r="AF15" s="2"/>
      <c r="AG15" s="2"/>
      <c r="AH15" s="2"/>
      <c r="AI15" s="2"/>
    </row>
    <row r="16" ht="15.75" customHeight="1">
      <c r="A16" s="29">
        <f t="shared" si="9"/>
        <v>12</v>
      </c>
      <c r="B16" s="24">
        <v>45851.0</v>
      </c>
      <c r="C16" s="7">
        <v>0.0</v>
      </c>
      <c r="D16" s="25">
        <v>0.0</v>
      </c>
      <c r="E16" s="7">
        <f>($E$3-$E$4)/12 </f>
        <v>0</v>
      </c>
      <c r="F16" s="7">
        <f>Overview!B15*$F$3/100</f>
        <v>0</v>
      </c>
      <c r="G16" s="7">
        <f>Overview!B15*$G$3/100</f>
        <v>0</v>
      </c>
      <c r="H16" s="25">
        <v>0.0</v>
      </c>
      <c r="I16" s="25">
        <v>0.0</v>
      </c>
      <c r="J16" s="25">
        <v>0.0</v>
      </c>
      <c r="K16" s="7"/>
      <c r="L16" s="7">
        <f t="shared" si="2"/>
        <v>0</v>
      </c>
      <c r="M16" s="7"/>
      <c r="N16" s="7">
        <f t="shared" si="4"/>
        <v>540000000</v>
      </c>
      <c r="O16" s="26">
        <f t="shared" si="5"/>
        <v>0.54</v>
      </c>
      <c r="P16" s="27"/>
      <c r="Q16" s="27">
        <f t="shared" si="6"/>
        <v>45851</v>
      </c>
      <c r="R16" s="28">
        <f t="shared" ref="R16:Y16" si="20">sum(C$4:C16)</f>
        <v>0</v>
      </c>
      <c r="S16" s="28">
        <f t="shared" si="20"/>
        <v>0</v>
      </c>
      <c r="T16" s="28">
        <f t="shared" si="20"/>
        <v>320000000</v>
      </c>
      <c r="U16" s="28">
        <f t="shared" si="20"/>
        <v>50000000</v>
      </c>
      <c r="V16" s="28">
        <f t="shared" si="20"/>
        <v>120000000</v>
      </c>
      <c r="W16" s="28">
        <f t="shared" si="20"/>
        <v>0</v>
      </c>
      <c r="X16" s="28">
        <f t="shared" si="20"/>
        <v>50000000</v>
      </c>
      <c r="Y16" s="28">
        <f t="shared" si="20"/>
        <v>0</v>
      </c>
      <c r="Z16" s="7"/>
      <c r="AA16" s="7">
        <f t="shared" si="8"/>
        <v>540000000</v>
      </c>
      <c r="AB16" s="27"/>
      <c r="AC16" s="2"/>
      <c r="AD16" s="2"/>
      <c r="AE16" s="2"/>
      <c r="AF16" s="2"/>
      <c r="AG16" s="2"/>
      <c r="AH16" s="2"/>
      <c r="AI16" s="2"/>
    </row>
    <row r="17" ht="15.75" customHeight="1">
      <c r="A17" s="29">
        <f t="shared" si="9"/>
        <v>13</v>
      </c>
      <c r="B17" s="24">
        <v>45852.0</v>
      </c>
      <c r="C17" s="7">
        <f t="shared" ref="C17:D17" si="21">C$3/36</f>
        <v>5555555.556</v>
      </c>
      <c r="D17" s="7">
        <f t="shared" si="21"/>
        <v>4166666.667</v>
      </c>
      <c r="E17" s="7">
        <v>0.0</v>
      </c>
      <c r="F17" s="7">
        <f>Overview!B16*$F$3/100</f>
        <v>0</v>
      </c>
      <c r="G17" s="7">
        <f>Overview!B16*$G$3/100</f>
        <v>0</v>
      </c>
      <c r="H17" s="7">
        <f>H3</f>
        <v>10000000</v>
      </c>
      <c r="I17" s="25">
        <v>0.0</v>
      </c>
      <c r="J17" s="7">
        <f t="shared" ref="J17:J40" si="24">J$3/24</f>
        <v>4166666.667</v>
      </c>
      <c r="K17" s="7"/>
      <c r="L17" s="7">
        <f t="shared" si="2"/>
        <v>23888888.89</v>
      </c>
      <c r="M17" s="7"/>
      <c r="N17" s="7">
        <f t="shared" si="4"/>
        <v>563888888.9</v>
      </c>
      <c r="O17" s="26">
        <f t="shared" si="5"/>
        <v>0.5638888889</v>
      </c>
      <c r="P17" s="27"/>
      <c r="Q17" s="27">
        <f t="shared" si="6"/>
        <v>45852</v>
      </c>
      <c r="R17" s="28">
        <f t="shared" ref="R17:Y17" si="22">sum(C$4:C17)</f>
        <v>5555555.556</v>
      </c>
      <c r="S17" s="28">
        <f t="shared" si="22"/>
        <v>4166666.667</v>
      </c>
      <c r="T17" s="28">
        <f t="shared" si="22"/>
        <v>320000000</v>
      </c>
      <c r="U17" s="28">
        <f t="shared" si="22"/>
        <v>50000000</v>
      </c>
      <c r="V17" s="28">
        <f t="shared" si="22"/>
        <v>120000000</v>
      </c>
      <c r="W17" s="28">
        <f t="shared" si="22"/>
        <v>10000000</v>
      </c>
      <c r="X17" s="28">
        <f t="shared" si="22"/>
        <v>50000000</v>
      </c>
      <c r="Y17" s="28">
        <f t="shared" si="22"/>
        <v>4166666.667</v>
      </c>
      <c r="Z17" s="7"/>
      <c r="AA17" s="7">
        <f t="shared" si="8"/>
        <v>563888888.9</v>
      </c>
      <c r="AB17" s="27"/>
      <c r="AC17" s="2"/>
      <c r="AD17" s="2"/>
      <c r="AE17" s="2"/>
      <c r="AF17" s="2"/>
      <c r="AG17" s="2"/>
      <c r="AH17" s="2"/>
      <c r="AI17" s="2"/>
    </row>
    <row r="18" ht="15.75" customHeight="1">
      <c r="A18" s="29">
        <f t="shared" si="9"/>
        <v>14</v>
      </c>
      <c r="B18" s="24">
        <v>45853.0</v>
      </c>
      <c r="C18" s="7">
        <f t="shared" ref="C18:D18" si="23">C$3/36</f>
        <v>5555555.556</v>
      </c>
      <c r="D18" s="7">
        <f t="shared" si="23"/>
        <v>4166666.667</v>
      </c>
      <c r="E18" s="7">
        <v>0.0</v>
      </c>
      <c r="F18" s="7">
        <f>Overview!B17*$F$3/100</f>
        <v>0</v>
      </c>
      <c r="G18" s="7">
        <f>Overview!B17*$G$3/100</f>
        <v>0</v>
      </c>
      <c r="H18" s="25">
        <v>0.0</v>
      </c>
      <c r="I18" s="25">
        <v>0.0</v>
      </c>
      <c r="J18" s="7">
        <f t="shared" si="24"/>
        <v>4166666.667</v>
      </c>
      <c r="K18" s="7"/>
      <c r="L18" s="7">
        <f t="shared" si="2"/>
        <v>13888888.89</v>
      </c>
      <c r="M18" s="7"/>
      <c r="N18" s="7">
        <f t="shared" si="4"/>
        <v>577777777.8</v>
      </c>
      <c r="O18" s="26">
        <f t="shared" si="5"/>
        <v>0.5777777778</v>
      </c>
      <c r="P18" s="27"/>
      <c r="Q18" s="27">
        <f t="shared" si="6"/>
        <v>45853</v>
      </c>
      <c r="R18" s="28">
        <f t="shared" ref="R18:Y18" si="25">sum(C$4:C18)</f>
        <v>11111111.11</v>
      </c>
      <c r="S18" s="28">
        <f t="shared" si="25"/>
        <v>8333333.333</v>
      </c>
      <c r="T18" s="28">
        <f t="shared" si="25"/>
        <v>320000000</v>
      </c>
      <c r="U18" s="28">
        <f t="shared" si="25"/>
        <v>50000000</v>
      </c>
      <c r="V18" s="28">
        <f t="shared" si="25"/>
        <v>120000000</v>
      </c>
      <c r="W18" s="28">
        <f t="shared" si="25"/>
        <v>10000000</v>
      </c>
      <c r="X18" s="28">
        <f t="shared" si="25"/>
        <v>50000000</v>
      </c>
      <c r="Y18" s="28">
        <f t="shared" si="25"/>
        <v>8333333.333</v>
      </c>
      <c r="Z18" s="7"/>
      <c r="AA18" s="7">
        <f t="shared" si="8"/>
        <v>577777777.8</v>
      </c>
      <c r="AB18" s="27"/>
      <c r="AC18" s="2"/>
      <c r="AD18" s="2"/>
      <c r="AE18" s="2"/>
      <c r="AF18" s="2"/>
      <c r="AG18" s="2"/>
      <c r="AH18" s="2"/>
      <c r="AI18" s="2"/>
    </row>
    <row r="19" ht="15.75" customHeight="1">
      <c r="A19" s="29">
        <f t="shared" si="9"/>
        <v>15</v>
      </c>
      <c r="B19" s="24">
        <v>45854.0</v>
      </c>
      <c r="C19" s="7">
        <f t="shared" ref="C19:D19" si="26">C$3/36</f>
        <v>5555555.556</v>
      </c>
      <c r="D19" s="7">
        <f t="shared" si="26"/>
        <v>4166666.667</v>
      </c>
      <c r="E19" s="7">
        <f>($E$3-$E$4)/12 </f>
        <v>0</v>
      </c>
      <c r="F19" s="7">
        <f>Overview!B18*$F$3/100</f>
        <v>0</v>
      </c>
      <c r="G19" s="7">
        <f>Overview!B18*$G$3/100</f>
        <v>0</v>
      </c>
      <c r="H19" s="25">
        <v>0.0</v>
      </c>
      <c r="I19" s="25">
        <v>0.0</v>
      </c>
      <c r="J19" s="7">
        <f t="shared" si="24"/>
        <v>4166666.667</v>
      </c>
      <c r="K19" s="7"/>
      <c r="L19" s="7">
        <f t="shared" si="2"/>
        <v>13888888.89</v>
      </c>
      <c r="M19" s="7"/>
      <c r="N19" s="7">
        <f t="shared" si="4"/>
        <v>591666666.7</v>
      </c>
      <c r="O19" s="26">
        <f t="shared" si="5"/>
        <v>0.5916666667</v>
      </c>
      <c r="P19" s="27"/>
      <c r="Q19" s="27">
        <f t="shared" si="6"/>
        <v>45854</v>
      </c>
      <c r="R19" s="28">
        <f t="shared" ref="R19:Y19" si="27">sum(C$4:C19)</f>
        <v>16666666.67</v>
      </c>
      <c r="S19" s="28">
        <f t="shared" si="27"/>
        <v>12500000</v>
      </c>
      <c r="T19" s="28">
        <f t="shared" si="27"/>
        <v>320000000</v>
      </c>
      <c r="U19" s="28">
        <f t="shared" si="27"/>
        <v>50000000</v>
      </c>
      <c r="V19" s="28">
        <f t="shared" si="27"/>
        <v>120000000</v>
      </c>
      <c r="W19" s="28">
        <f t="shared" si="27"/>
        <v>10000000</v>
      </c>
      <c r="X19" s="28">
        <f t="shared" si="27"/>
        <v>50000000</v>
      </c>
      <c r="Y19" s="28">
        <f t="shared" si="27"/>
        <v>12500000</v>
      </c>
      <c r="Z19" s="7"/>
      <c r="AA19" s="7">
        <f t="shared" si="8"/>
        <v>591666666.7</v>
      </c>
      <c r="AB19" s="27"/>
      <c r="AC19" s="2"/>
      <c r="AD19" s="2"/>
      <c r="AE19" s="2"/>
      <c r="AF19" s="2"/>
      <c r="AG19" s="2"/>
      <c r="AH19" s="2"/>
      <c r="AI19" s="2"/>
    </row>
    <row r="20" ht="15.75" customHeight="1">
      <c r="A20" s="29">
        <f t="shared" si="9"/>
        <v>16</v>
      </c>
      <c r="B20" s="24">
        <v>45855.0</v>
      </c>
      <c r="C20" s="7">
        <f t="shared" ref="C20:D20" si="28">C$3/36</f>
        <v>5555555.556</v>
      </c>
      <c r="D20" s="7">
        <f t="shared" si="28"/>
        <v>4166666.667</v>
      </c>
      <c r="E20" s="7">
        <v>0.0</v>
      </c>
      <c r="F20" s="7">
        <f>Overview!B19*$F$3/100</f>
        <v>0</v>
      </c>
      <c r="G20" s="7">
        <f>Overview!B19*$G$3/100</f>
        <v>0</v>
      </c>
      <c r="H20" s="25">
        <v>0.0</v>
      </c>
      <c r="I20" s="25">
        <v>0.0</v>
      </c>
      <c r="J20" s="7">
        <f t="shared" si="24"/>
        <v>4166666.667</v>
      </c>
      <c r="K20" s="7"/>
      <c r="L20" s="7">
        <f t="shared" si="2"/>
        <v>13888888.89</v>
      </c>
      <c r="M20" s="7"/>
      <c r="N20" s="7">
        <f t="shared" si="4"/>
        <v>605555555.6</v>
      </c>
      <c r="O20" s="26">
        <f t="shared" si="5"/>
        <v>0.6055555556</v>
      </c>
      <c r="P20" s="27"/>
      <c r="Q20" s="27">
        <f t="shared" si="6"/>
        <v>45855</v>
      </c>
      <c r="R20" s="28">
        <f t="shared" ref="R20:Y20" si="29">sum(C$4:C20)</f>
        <v>22222222.22</v>
      </c>
      <c r="S20" s="28">
        <f t="shared" si="29"/>
        <v>16666666.67</v>
      </c>
      <c r="T20" s="28">
        <f t="shared" si="29"/>
        <v>320000000</v>
      </c>
      <c r="U20" s="28">
        <f t="shared" si="29"/>
        <v>50000000</v>
      </c>
      <c r="V20" s="28">
        <f t="shared" si="29"/>
        <v>120000000</v>
      </c>
      <c r="W20" s="28">
        <f t="shared" si="29"/>
        <v>10000000</v>
      </c>
      <c r="X20" s="28">
        <f t="shared" si="29"/>
        <v>50000000</v>
      </c>
      <c r="Y20" s="28">
        <f t="shared" si="29"/>
        <v>16666666.67</v>
      </c>
      <c r="Z20" s="7"/>
      <c r="AA20" s="7">
        <f t="shared" si="8"/>
        <v>605555555.6</v>
      </c>
      <c r="AB20" s="27"/>
      <c r="AC20" s="2"/>
      <c r="AD20" s="2"/>
      <c r="AE20" s="2"/>
      <c r="AF20" s="2"/>
      <c r="AG20" s="2"/>
      <c r="AH20" s="2"/>
      <c r="AI20" s="2"/>
    </row>
    <row r="21" ht="15.75" customHeight="1">
      <c r="A21" s="29">
        <f t="shared" si="9"/>
        <v>17</v>
      </c>
      <c r="B21" s="24">
        <v>45856.0</v>
      </c>
      <c r="C21" s="7">
        <f t="shared" ref="C21:D21" si="30">C$3/36</f>
        <v>5555555.556</v>
      </c>
      <c r="D21" s="7">
        <f t="shared" si="30"/>
        <v>4166666.667</v>
      </c>
      <c r="E21" s="7">
        <v>0.0</v>
      </c>
      <c r="F21" s="7">
        <f>Overview!B20*$F$3/100</f>
        <v>0</v>
      </c>
      <c r="G21" s="7">
        <f>Overview!B20*$G$3/100</f>
        <v>0</v>
      </c>
      <c r="H21" s="25">
        <v>0.0</v>
      </c>
      <c r="I21" s="25">
        <v>0.0</v>
      </c>
      <c r="J21" s="7">
        <f t="shared" si="24"/>
        <v>4166666.667</v>
      </c>
      <c r="K21" s="7"/>
      <c r="L21" s="7">
        <f t="shared" si="2"/>
        <v>13888888.89</v>
      </c>
      <c r="M21" s="7"/>
      <c r="N21" s="7">
        <f t="shared" si="4"/>
        <v>619444444.4</v>
      </c>
      <c r="O21" s="26">
        <f t="shared" si="5"/>
        <v>0.6194444444</v>
      </c>
      <c r="P21" s="27"/>
      <c r="Q21" s="27">
        <f t="shared" si="6"/>
        <v>45856</v>
      </c>
      <c r="R21" s="28">
        <f t="shared" ref="R21:Y21" si="31">sum(C$4:C21)</f>
        <v>27777777.78</v>
      </c>
      <c r="S21" s="28">
        <f t="shared" si="31"/>
        <v>20833333.33</v>
      </c>
      <c r="T21" s="28">
        <f t="shared" si="31"/>
        <v>320000000</v>
      </c>
      <c r="U21" s="28">
        <f t="shared" si="31"/>
        <v>50000000</v>
      </c>
      <c r="V21" s="28">
        <f t="shared" si="31"/>
        <v>120000000</v>
      </c>
      <c r="W21" s="28">
        <f t="shared" si="31"/>
        <v>10000000</v>
      </c>
      <c r="X21" s="28">
        <f t="shared" si="31"/>
        <v>50000000</v>
      </c>
      <c r="Y21" s="28">
        <f t="shared" si="31"/>
        <v>20833333.33</v>
      </c>
      <c r="Z21" s="7"/>
      <c r="AA21" s="7">
        <f t="shared" si="8"/>
        <v>619444444.4</v>
      </c>
      <c r="AB21" s="27"/>
      <c r="AC21" s="2"/>
      <c r="AD21" s="2"/>
      <c r="AE21" s="2"/>
      <c r="AF21" s="2"/>
      <c r="AG21" s="2"/>
      <c r="AH21" s="2"/>
      <c r="AI21" s="2"/>
    </row>
    <row r="22" ht="15.75" customHeight="1">
      <c r="A22" s="29">
        <f t="shared" si="9"/>
        <v>18</v>
      </c>
      <c r="B22" s="24">
        <v>45857.0</v>
      </c>
      <c r="C22" s="7">
        <f t="shared" ref="C22:D22" si="32">C$3/36</f>
        <v>5555555.556</v>
      </c>
      <c r="D22" s="7">
        <f t="shared" si="32"/>
        <v>4166666.667</v>
      </c>
      <c r="E22" s="7">
        <f>($E$3-$E$4)/12 </f>
        <v>0</v>
      </c>
      <c r="F22" s="7">
        <f>Overview!B21*$F$3/100</f>
        <v>0</v>
      </c>
      <c r="G22" s="7">
        <f>Overview!B21*$G$3/100</f>
        <v>0</v>
      </c>
      <c r="H22" s="25">
        <v>0.0</v>
      </c>
      <c r="I22" s="25">
        <v>0.0</v>
      </c>
      <c r="J22" s="7">
        <f t="shared" si="24"/>
        <v>4166666.667</v>
      </c>
      <c r="K22" s="7"/>
      <c r="L22" s="7">
        <f t="shared" si="2"/>
        <v>13888888.89</v>
      </c>
      <c r="M22" s="7"/>
      <c r="N22" s="7">
        <f t="shared" si="4"/>
        <v>633333333.3</v>
      </c>
      <c r="O22" s="26">
        <f t="shared" si="5"/>
        <v>0.6333333333</v>
      </c>
      <c r="P22" s="27"/>
      <c r="Q22" s="27">
        <f t="shared" si="6"/>
        <v>45857</v>
      </c>
      <c r="R22" s="28">
        <f t="shared" ref="R22:Y22" si="33">sum(C$4:C22)</f>
        <v>33333333.33</v>
      </c>
      <c r="S22" s="28">
        <f t="shared" si="33"/>
        <v>25000000</v>
      </c>
      <c r="T22" s="28">
        <f t="shared" si="33"/>
        <v>320000000</v>
      </c>
      <c r="U22" s="28">
        <f t="shared" si="33"/>
        <v>50000000</v>
      </c>
      <c r="V22" s="28">
        <f t="shared" si="33"/>
        <v>120000000</v>
      </c>
      <c r="W22" s="28">
        <f t="shared" si="33"/>
        <v>10000000</v>
      </c>
      <c r="X22" s="28">
        <f t="shared" si="33"/>
        <v>50000000</v>
      </c>
      <c r="Y22" s="28">
        <f t="shared" si="33"/>
        <v>25000000</v>
      </c>
      <c r="Z22" s="7"/>
      <c r="AA22" s="7">
        <f t="shared" si="8"/>
        <v>633333333.3</v>
      </c>
      <c r="AB22" s="27"/>
      <c r="AC22" s="2"/>
      <c r="AD22" s="2"/>
      <c r="AE22" s="2"/>
      <c r="AF22" s="2"/>
      <c r="AG22" s="2"/>
      <c r="AH22" s="2"/>
      <c r="AI22" s="2"/>
    </row>
    <row r="23" ht="15.75" customHeight="1">
      <c r="A23" s="29">
        <f t="shared" si="9"/>
        <v>19</v>
      </c>
      <c r="B23" s="24">
        <v>45858.0</v>
      </c>
      <c r="C23" s="7">
        <f t="shared" ref="C23:D23" si="34">C$3/36</f>
        <v>5555555.556</v>
      </c>
      <c r="D23" s="7">
        <f t="shared" si="34"/>
        <v>4166666.667</v>
      </c>
      <c r="E23" s="7">
        <v>0.0</v>
      </c>
      <c r="F23" s="7">
        <f>Overview!B22*$F$3/100</f>
        <v>0</v>
      </c>
      <c r="G23" s="7">
        <f>Overview!B22*$G$3/100</f>
        <v>0</v>
      </c>
      <c r="H23" s="25">
        <v>0.0</v>
      </c>
      <c r="I23" s="25">
        <v>0.0</v>
      </c>
      <c r="J23" s="7">
        <f t="shared" si="24"/>
        <v>4166666.667</v>
      </c>
      <c r="K23" s="7"/>
      <c r="L23" s="7">
        <f t="shared" si="2"/>
        <v>13888888.89</v>
      </c>
      <c r="M23" s="7"/>
      <c r="N23" s="7">
        <f t="shared" si="4"/>
        <v>647222222.2</v>
      </c>
      <c r="O23" s="26">
        <f t="shared" si="5"/>
        <v>0.6472222222</v>
      </c>
      <c r="P23" s="27"/>
      <c r="Q23" s="27">
        <f t="shared" si="6"/>
        <v>45858</v>
      </c>
      <c r="R23" s="28">
        <f t="shared" ref="R23:Y23" si="35">sum(C$4:C23)</f>
        <v>38888888.89</v>
      </c>
      <c r="S23" s="28">
        <f t="shared" si="35"/>
        <v>29166666.67</v>
      </c>
      <c r="T23" s="28">
        <f t="shared" si="35"/>
        <v>320000000</v>
      </c>
      <c r="U23" s="28">
        <f t="shared" si="35"/>
        <v>50000000</v>
      </c>
      <c r="V23" s="28">
        <f t="shared" si="35"/>
        <v>120000000</v>
      </c>
      <c r="W23" s="28">
        <f t="shared" si="35"/>
        <v>10000000</v>
      </c>
      <c r="X23" s="28">
        <f t="shared" si="35"/>
        <v>50000000</v>
      </c>
      <c r="Y23" s="28">
        <f t="shared" si="35"/>
        <v>29166666.67</v>
      </c>
      <c r="Z23" s="7"/>
      <c r="AA23" s="7">
        <f t="shared" si="8"/>
        <v>647222222.2</v>
      </c>
      <c r="AB23" s="27"/>
      <c r="AC23" s="2"/>
      <c r="AD23" s="2"/>
      <c r="AE23" s="2"/>
      <c r="AF23" s="2"/>
      <c r="AG23" s="2"/>
      <c r="AH23" s="2"/>
      <c r="AI23" s="2"/>
    </row>
    <row r="24" ht="15.75" customHeight="1">
      <c r="A24" s="29">
        <f t="shared" si="9"/>
        <v>20</v>
      </c>
      <c r="B24" s="24">
        <v>45859.0</v>
      </c>
      <c r="C24" s="7">
        <f t="shared" ref="C24:D24" si="36">C$3/36</f>
        <v>5555555.556</v>
      </c>
      <c r="D24" s="7">
        <f t="shared" si="36"/>
        <v>4166666.667</v>
      </c>
      <c r="E24" s="7">
        <v>0.0</v>
      </c>
      <c r="F24" s="7">
        <f>Overview!B23*$F$3/100</f>
        <v>0</v>
      </c>
      <c r="G24" s="7">
        <f>Overview!B23*$G$3/100</f>
        <v>0</v>
      </c>
      <c r="H24" s="25">
        <v>0.0</v>
      </c>
      <c r="I24" s="25">
        <v>0.0</v>
      </c>
      <c r="J24" s="7">
        <f t="shared" si="24"/>
        <v>4166666.667</v>
      </c>
      <c r="K24" s="7"/>
      <c r="L24" s="7">
        <f t="shared" si="2"/>
        <v>13888888.89</v>
      </c>
      <c r="M24" s="7"/>
      <c r="N24" s="7">
        <f t="shared" si="4"/>
        <v>661111111.1</v>
      </c>
      <c r="O24" s="26">
        <f t="shared" si="5"/>
        <v>0.6611111111</v>
      </c>
      <c r="P24" s="27"/>
      <c r="Q24" s="27">
        <f t="shared" si="6"/>
        <v>45859</v>
      </c>
      <c r="R24" s="28">
        <f t="shared" ref="R24:Y24" si="37">sum(C$4:C24)</f>
        <v>44444444.44</v>
      </c>
      <c r="S24" s="28">
        <f t="shared" si="37"/>
        <v>33333333.33</v>
      </c>
      <c r="T24" s="28">
        <f t="shared" si="37"/>
        <v>320000000</v>
      </c>
      <c r="U24" s="28">
        <f t="shared" si="37"/>
        <v>50000000</v>
      </c>
      <c r="V24" s="28">
        <f t="shared" si="37"/>
        <v>120000000</v>
      </c>
      <c r="W24" s="28">
        <f t="shared" si="37"/>
        <v>10000000</v>
      </c>
      <c r="X24" s="28">
        <f t="shared" si="37"/>
        <v>50000000</v>
      </c>
      <c r="Y24" s="28">
        <f t="shared" si="37"/>
        <v>33333333.33</v>
      </c>
      <c r="Z24" s="7"/>
      <c r="AA24" s="7">
        <f t="shared" si="8"/>
        <v>661111111.1</v>
      </c>
      <c r="AB24" s="27"/>
      <c r="AC24" s="2"/>
      <c r="AD24" s="2"/>
      <c r="AE24" s="2"/>
      <c r="AF24" s="2"/>
      <c r="AG24" s="2"/>
      <c r="AH24" s="2"/>
      <c r="AI24" s="2"/>
    </row>
    <row r="25" ht="15.75" customHeight="1">
      <c r="A25" s="29">
        <f t="shared" si="9"/>
        <v>21</v>
      </c>
      <c r="B25" s="24">
        <v>45860.0</v>
      </c>
      <c r="C25" s="7">
        <f t="shared" ref="C25:D25" si="38">C$3/36</f>
        <v>5555555.556</v>
      </c>
      <c r="D25" s="7">
        <f t="shared" si="38"/>
        <v>4166666.667</v>
      </c>
      <c r="E25" s="7">
        <f>($E$3-$E$4)/12 </f>
        <v>0</v>
      </c>
      <c r="F25" s="7">
        <f>Overview!B24*$F$3/100</f>
        <v>0</v>
      </c>
      <c r="G25" s="7">
        <f>Overview!B24*$G$3/100</f>
        <v>0</v>
      </c>
      <c r="H25" s="25">
        <v>0.0</v>
      </c>
      <c r="I25" s="25">
        <v>0.0</v>
      </c>
      <c r="J25" s="7">
        <f t="shared" si="24"/>
        <v>4166666.667</v>
      </c>
      <c r="K25" s="7"/>
      <c r="L25" s="7">
        <f t="shared" si="2"/>
        <v>13888888.89</v>
      </c>
      <c r="M25" s="7"/>
      <c r="N25" s="7">
        <f t="shared" si="4"/>
        <v>675000000</v>
      </c>
      <c r="O25" s="26">
        <f t="shared" si="5"/>
        <v>0.675</v>
      </c>
      <c r="P25" s="27"/>
      <c r="Q25" s="27">
        <f t="shared" si="6"/>
        <v>45860</v>
      </c>
      <c r="R25" s="28">
        <f t="shared" ref="R25:Y25" si="39">sum(C$4:C25)</f>
        <v>50000000</v>
      </c>
      <c r="S25" s="28">
        <f t="shared" si="39"/>
        <v>37500000</v>
      </c>
      <c r="T25" s="28">
        <f t="shared" si="39"/>
        <v>320000000</v>
      </c>
      <c r="U25" s="28">
        <f t="shared" si="39"/>
        <v>50000000</v>
      </c>
      <c r="V25" s="28">
        <f t="shared" si="39"/>
        <v>120000000</v>
      </c>
      <c r="W25" s="28">
        <f t="shared" si="39"/>
        <v>10000000</v>
      </c>
      <c r="X25" s="28">
        <f t="shared" si="39"/>
        <v>50000000</v>
      </c>
      <c r="Y25" s="28">
        <f t="shared" si="39"/>
        <v>37500000</v>
      </c>
      <c r="Z25" s="7"/>
      <c r="AA25" s="7">
        <f t="shared" si="8"/>
        <v>675000000</v>
      </c>
      <c r="AB25" s="27"/>
      <c r="AC25" s="2"/>
      <c r="AD25" s="2"/>
      <c r="AE25" s="2"/>
      <c r="AF25" s="2"/>
      <c r="AG25" s="2"/>
      <c r="AH25" s="2"/>
      <c r="AI25" s="2"/>
    </row>
    <row r="26" ht="15.75" customHeight="1">
      <c r="A26" s="29">
        <f t="shared" si="9"/>
        <v>22</v>
      </c>
      <c r="B26" s="24">
        <v>45861.0</v>
      </c>
      <c r="C26" s="7">
        <f t="shared" ref="C26:D26" si="40">C$3/36</f>
        <v>5555555.556</v>
      </c>
      <c r="D26" s="7">
        <f t="shared" si="40"/>
        <v>4166666.667</v>
      </c>
      <c r="E26" s="7">
        <v>0.0</v>
      </c>
      <c r="F26" s="7">
        <f>Overview!B25*$F$3/100</f>
        <v>0</v>
      </c>
      <c r="G26" s="7">
        <f>Overview!B25*$G$3/100</f>
        <v>0</v>
      </c>
      <c r="H26" s="25">
        <v>0.0</v>
      </c>
      <c r="I26" s="25">
        <v>0.0</v>
      </c>
      <c r="J26" s="7">
        <f t="shared" si="24"/>
        <v>4166666.667</v>
      </c>
      <c r="K26" s="7"/>
      <c r="L26" s="7">
        <f t="shared" si="2"/>
        <v>13888888.89</v>
      </c>
      <c r="M26" s="7"/>
      <c r="N26" s="7">
        <f t="shared" si="4"/>
        <v>688888888.9</v>
      </c>
      <c r="O26" s="26">
        <f t="shared" si="5"/>
        <v>0.6888888889</v>
      </c>
      <c r="P26" s="27"/>
      <c r="Q26" s="27">
        <f t="shared" si="6"/>
        <v>45861</v>
      </c>
      <c r="R26" s="28">
        <f t="shared" ref="R26:Y26" si="41">sum(C$4:C26)</f>
        <v>55555555.56</v>
      </c>
      <c r="S26" s="28">
        <f t="shared" si="41"/>
        <v>41666666.67</v>
      </c>
      <c r="T26" s="28">
        <f t="shared" si="41"/>
        <v>320000000</v>
      </c>
      <c r="U26" s="28">
        <f t="shared" si="41"/>
        <v>50000000</v>
      </c>
      <c r="V26" s="28">
        <f t="shared" si="41"/>
        <v>120000000</v>
      </c>
      <c r="W26" s="28">
        <f t="shared" si="41"/>
        <v>10000000</v>
      </c>
      <c r="X26" s="28">
        <f t="shared" si="41"/>
        <v>50000000</v>
      </c>
      <c r="Y26" s="28">
        <f t="shared" si="41"/>
        <v>41666666.67</v>
      </c>
      <c r="Z26" s="7"/>
      <c r="AA26" s="7">
        <f t="shared" si="8"/>
        <v>688888888.9</v>
      </c>
      <c r="AB26" s="27"/>
      <c r="AC26" s="2"/>
      <c r="AD26" s="2"/>
      <c r="AE26" s="2"/>
      <c r="AF26" s="2"/>
      <c r="AG26" s="2"/>
      <c r="AH26" s="2"/>
      <c r="AI26" s="2"/>
    </row>
    <row r="27" ht="15.75" customHeight="1">
      <c r="A27" s="29">
        <f t="shared" si="9"/>
        <v>23</v>
      </c>
      <c r="B27" s="24">
        <v>45862.0</v>
      </c>
      <c r="C27" s="7">
        <f t="shared" ref="C27:D27" si="42">C$3/36</f>
        <v>5555555.556</v>
      </c>
      <c r="D27" s="7">
        <f t="shared" si="42"/>
        <v>4166666.667</v>
      </c>
      <c r="E27" s="7">
        <v>0.0</v>
      </c>
      <c r="F27" s="7">
        <f>Overview!B26*$F$3/100</f>
        <v>0</v>
      </c>
      <c r="G27" s="7">
        <f>Overview!B26*$G$3/100</f>
        <v>0</v>
      </c>
      <c r="H27" s="25">
        <v>0.0</v>
      </c>
      <c r="I27" s="25">
        <v>0.0</v>
      </c>
      <c r="J27" s="7">
        <f t="shared" si="24"/>
        <v>4166666.667</v>
      </c>
      <c r="K27" s="7"/>
      <c r="L27" s="7">
        <f t="shared" si="2"/>
        <v>13888888.89</v>
      </c>
      <c r="M27" s="7"/>
      <c r="N27" s="7">
        <f t="shared" si="4"/>
        <v>702777777.8</v>
      </c>
      <c r="O27" s="26">
        <f t="shared" si="5"/>
        <v>0.7027777778</v>
      </c>
      <c r="P27" s="27"/>
      <c r="Q27" s="27">
        <f t="shared" si="6"/>
        <v>45862</v>
      </c>
      <c r="R27" s="28">
        <f t="shared" ref="R27:Y27" si="43">sum(C$4:C27)</f>
        <v>61111111.11</v>
      </c>
      <c r="S27" s="28">
        <f t="shared" si="43"/>
        <v>45833333.33</v>
      </c>
      <c r="T27" s="28">
        <f t="shared" si="43"/>
        <v>320000000</v>
      </c>
      <c r="U27" s="28">
        <f t="shared" si="43"/>
        <v>50000000</v>
      </c>
      <c r="V27" s="28">
        <f t="shared" si="43"/>
        <v>120000000</v>
      </c>
      <c r="W27" s="28">
        <f t="shared" si="43"/>
        <v>10000000</v>
      </c>
      <c r="X27" s="28">
        <f t="shared" si="43"/>
        <v>50000000</v>
      </c>
      <c r="Y27" s="28">
        <f t="shared" si="43"/>
        <v>45833333.33</v>
      </c>
      <c r="Z27" s="7"/>
      <c r="AA27" s="7">
        <f t="shared" si="8"/>
        <v>702777777.8</v>
      </c>
      <c r="AB27" s="27"/>
      <c r="AC27" s="2"/>
      <c r="AD27" s="2"/>
      <c r="AE27" s="2"/>
      <c r="AF27" s="2"/>
      <c r="AG27" s="2"/>
      <c r="AH27" s="2"/>
      <c r="AI27" s="2"/>
    </row>
    <row r="28" ht="15.75" customHeight="1">
      <c r="A28" s="29">
        <f t="shared" si="9"/>
        <v>24</v>
      </c>
      <c r="B28" s="24">
        <v>45863.0</v>
      </c>
      <c r="C28" s="7">
        <f t="shared" ref="C28:D28" si="44">C$3/36</f>
        <v>5555555.556</v>
      </c>
      <c r="D28" s="7">
        <f t="shared" si="44"/>
        <v>4166666.667</v>
      </c>
      <c r="E28" s="7">
        <f>($E$3-$E$4)/12 </f>
        <v>0</v>
      </c>
      <c r="F28" s="7">
        <f>Overview!B27*$F$3/100</f>
        <v>0</v>
      </c>
      <c r="G28" s="7">
        <f>Overview!B27*$G$3/100</f>
        <v>0</v>
      </c>
      <c r="H28" s="25">
        <v>0.0</v>
      </c>
      <c r="I28" s="25">
        <v>0.0</v>
      </c>
      <c r="J28" s="7">
        <f t="shared" si="24"/>
        <v>4166666.667</v>
      </c>
      <c r="K28" s="7"/>
      <c r="L28" s="7">
        <f t="shared" si="2"/>
        <v>13888888.89</v>
      </c>
      <c r="M28" s="7"/>
      <c r="N28" s="7">
        <f t="shared" si="4"/>
        <v>716666666.7</v>
      </c>
      <c r="O28" s="26">
        <f t="shared" si="5"/>
        <v>0.7166666667</v>
      </c>
      <c r="P28" s="27"/>
      <c r="Q28" s="27">
        <f t="shared" si="6"/>
        <v>45863</v>
      </c>
      <c r="R28" s="28">
        <f t="shared" ref="R28:Y28" si="45">sum(C$4:C28)</f>
        <v>66666666.67</v>
      </c>
      <c r="S28" s="28">
        <f t="shared" si="45"/>
        <v>50000000</v>
      </c>
      <c r="T28" s="28">
        <f t="shared" si="45"/>
        <v>320000000</v>
      </c>
      <c r="U28" s="28">
        <f t="shared" si="45"/>
        <v>50000000</v>
      </c>
      <c r="V28" s="28">
        <f t="shared" si="45"/>
        <v>120000000</v>
      </c>
      <c r="W28" s="28">
        <f t="shared" si="45"/>
        <v>10000000</v>
      </c>
      <c r="X28" s="28">
        <f t="shared" si="45"/>
        <v>50000000</v>
      </c>
      <c r="Y28" s="28">
        <f t="shared" si="45"/>
        <v>50000000</v>
      </c>
      <c r="Z28" s="7"/>
      <c r="AA28" s="7">
        <f t="shared" si="8"/>
        <v>716666666.7</v>
      </c>
      <c r="AB28" s="27"/>
      <c r="AC28" s="2"/>
      <c r="AD28" s="2"/>
      <c r="AE28" s="2"/>
      <c r="AF28" s="2"/>
      <c r="AG28" s="2"/>
      <c r="AH28" s="2"/>
      <c r="AI28" s="2"/>
    </row>
    <row r="29" ht="15.75" customHeight="1">
      <c r="A29" s="29">
        <f t="shared" si="9"/>
        <v>25</v>
      </c>
      <c r="B29" s="24">
        <v>45864.0</v>
      </c>
      <c r="C29" s="7">
        <f t="shared" ref="C29:D29" si="46">C$3/36</f>
        <v>5555555.556</v>
      </c>
      <c r="D29" s="7">
        <f t="shared" si="46"/>
        <v>4166666.667</v>
      </c>
      <c r="E29" s="7">
        <v>0.0</v>
      </c>
      <c r="F29" s="7">
        <f>Overview!B28*$F$3/100</f>
        <v>0</v>
      </c>
      <c r="G29" s="7">
        <f>Overview!B28*$G$3/100</f>
        <v>0</v>
      </c>
      <c r="H29" s="25">
        <v>0.0</v>
      </c>
      <c r="I29" s="25">
        <v>0.0</v>
      </c>
      <c r="J29" s="7">
        <f t="shared" si="24"/>
        <v>4166666.667</v>
      </c>
      <c r="K29" s="7"/>
      <c r="L29" s="7">
        <f t="shared" si="2"/>
        <v>13888888.89</v>
      </c>
      <c r="M29" s="7"/>
      <c r="N29" s="7">
        <f t="shared" si="4"/>
        <v>730555555.6</v>
      </c>
      <c r="O29" s="26">
        <f t="shared" si="5"/>
        <v>0.7305555556</v>
      </c>
      <c r="P29" s="27"/>
      <c r="Q29" s="27">
        <f t="shared" si="6"/>
        <v>45864</v>
      </c>
      <c r="R29" s="28">
        <f t="shared" ref="R29:Y29" si="47">sum(C$4:C29)</f>
        <v>72222222.22</v>
      </c>
      <c r="S29" s="28">
        <f t="shared" si="47"/>
        <v>54166666.67</v>
      </c>
      <c r="T29" s="28">
        <f t="shared" si="47"/>
        <v>320000000</v>
      </c>
      <c r="U29" s="28">
        <f t="shared" si="47"/>
        <v>50000000</v>
      </c>
      <c r="V29" s="28">
        <f t="shared" si="47"/>
        <v>120000000</v>
      </c>
      <c r="W29" s="28">
        <f t="shared" si="47"/>
        <v>10000000</v>
      </c>
      <c r="X29" s="28">
        <f t="shared" si="47"/>
        <v>50000000</v>
      </c>
      <c r="Y29" s="28">
        <f t="shared" si="47"/>
        <v>54166666.67</v>
      </c>
      <c r="Z29" s="7"/>
      <c r="AA29" s="7">
        <f t="shared" si="8"/>
        <v>730555555.6</v>
      </c>
      <c r="AB29" s="27"/>
      <c r="AC29" s="2"/>
      <c r="AD29" s="2"/>
      <c r="AE29" s="2"/>
      <c r="AF29" s="2"/>
      <c r="AG29" s="2"/>
      <c r="AH29" s="2"/>
      <c r="AI29" s="2"/>
    </row>
    <row r="30" ht="15.75" customHeight="1">
      <c r="A30" s="29">
        <f t="shared" si="9"/>
        <v>26</v>
      </c>
      <c r="B30" s="24">
        <v>45865.0</v>
      </c>
      <c r="C30" s="7">
        <f t="shared" ref="C30:D30" si="48">C$3/36</f>
        <v>5555555.556</v>
      </c>
      <c r="D30" s="7">
        <f t="shared" si="48"/>
        <v>4166666.667</v>
      </c>
      <c r="E30" s="7">
        <v>0.0</v>
      </c>
      <c r="F30" s="7">
        <f>Overview!B29*$F$3/100</f>
        <v>0</v>
      </c>
      <c r="G30" s="7">
        <f>Overview!B29*$G$3/100</f>
        <v>0</v>
      </c>
      <c r="H30" s="25">
        <v>0.0</v>
      </c>
      <c r="I30" s="25">
        <v>0.0</v>
      </c>
      <c r="J30" s="7">
        <f t="shared" si="24"/>
        <v>4166666.667</v>
      </c>
      <c r="K30" s="7"/>
      <c r="L30" s="7">
        <f t="shared" si="2"/>
        <v>13888888.89</v>
      </c>
      <c r="M30" s="7"/>
      <c r="N30" s="7">
        <f t="shared" si="4"/>
        <v>744444444.4</v>
      </c>
      <c r="O30" s="26">
        <f t="shared" si="5"/>
        <v>0.7444444444</v>
      </c>
      <c r="P30" s="27"/>
      <c r="Q30" s="27">
        <f t="shared" si="6"/>
        <v>45865</v>
      </c>
      <c r="R30" s="28">
        <f t="shared" ref="R30:Y30" si="49">sum(C$4:C30)</f>
        <v>77777777.78</v>
      </c>
      <c r="S30" s="28">
        <f t="shared" si="49"/>
        <v>58333333.33</v>
      </c>
      <c r="T30" s="28">
        <f t="shared" si="49"/>
        <v>320000000</v>
      </c>
      <c r="U30" s="28">
        <f t="shared" si="49"/>
        <v>50000000</v>
      </c>
      <c r="V30" s="28">
        <f t="shared" si="49"/>
        <v>120000000</v>
      </c>
      <c r="W30" s="28">
        <f t="shared" si="49"/>
        <v>10000000</v>
      </c>
      <c r="X30" s="28">
        <f t="shared" si="49"/>
        <v>50000000</v>
      </c>
      <c r="Y30" s="28">
        <f t="shared" si="49"/>
        <v>58333333.33</v>
      </c>
      <c r="Z30" s="7"/>
      <c r="AA30" s="7">
        <f t="shared" si="8"/>
        <v>744444444.4</v>
      </c>
      <c r="AB30" s="27"/>
      <c r="AC30" s="2"/>
      <c r="AD30" s="2"/>
      <c r="AE30" s="2"/>
      <c r="AF30" s="2"/>
      <c r="AG30" s="2"/>
      <c r="AH30" s="2"/>
      <c r="AI30" s="2"/>
    </row>
    <row r="31" ht="15.75" customHeight="1">
      <c r="A31" s="29">
        <f t="shared" si="9"/>
        <v>27</v>
      </c>
      <c r="B31" s="24">
        <v>45866.0</v>
      </c>
      <c r="C31" s="7">
        <f t="shared" ref="C31:D31" si="50">C$3/36</f>
        <v>5555555.556</v>
      </c>
      <c r="D31" s="7">
        <f t="shared" si="50"/>
        <v>4166666.667</v>
      </c>
      <c r="E31" s="7">
        <f>($E$3-$E$4)/12 </f>
        <v>0</v>
      </c>
      <c r="F31" s="7">
        <f>Overview!B30*$F$3/100</f>
        <v>0</v>
      </c>
      <c r="G31" s="7">
        <f>Overview!B30*$G$3/100</f>
        <v>0</v>
      </c>
      <c r="H31" s="25">
        <v>0.0</v>
      </c>
      <c r="I31" s="25">
        <v>0.0</v>
      </c>
      <c r="J31" s="7">
        <f t="shared" si="24"/>
        <v>4166666.667</v>
      </c>
      <c r="K31" s="7"/>
      <c r="L31" s="7">
        <f t="shared" si="2"/>
        <v>13888888.89</v>
      </c>
      <c r="M31" s="7"/>
      <c r="N31" s="7">
        <f t="shared" si="4"/>
        <v>758333333.3</v>
      </c>
      <c r="O31" s="26">
        <f t="shared" si="5"/>
        <v>0.7583333333</v>
      </c>
      <c r="P31" s="27"/>
      <c r="Q31" s="27">
        <f t="shared" si="6"/>
        <v>45866</v>
      </c>
      <c r="R31" s="28">
        <f t="shared" ref="R31:Y31" si="51">sum(C$4:C31)</f>
        <v>83333333.33</v>
      </c>
      <c r="S31" s="28">
        <f t="shared" si="51"/>
        <v>62500000</v>
      </c>
      <c r="T31" s="28">
        <f t="shared" si="51"/>
        <v>320000000</v>
      </c>
      <c r="U31" s="28">
        <f t="shared" si="51"/>
        <v>50000000</v>
      </c>
      <c r="V31" s="28">
        <f t="shared" si="51"/>
        <v>120000000</v>
      </c>
      <c r="W31" s="28">
        <f t="shared" si="51"/>
        <v>10000000</v>
      </c>
      <c r="X31" s="28">
        <f t="shared" si="51"/>
        <v>50000000</v>
      </c>
      <c r="Y31" s="28">
        <f t="shared" si="51"/>
        <v>62500000</v>
      </c>
      <c r="Z31" s="7"/>
      <c r="AA31" s="7">
        <f t="shared" si="8"/>
        <v>758333333.3</v>
      </c>
      <c r="AB31" s="27"/>
      <c r="AC31" s="2"/>
      <c r="AD31" s="2"/>
      <c r="AE31" s="2"/>
      <c r="AF31" s="2"/>
      <c r="AG31" s="2"/>
      <c r="AH31" s="2"/>
      <c r="AI31" s="2"/>
    </row>
    <row r="32" ht="15.75" customHeight="1">
      <c r="A32" s="29">
        <f t="shared" si="9"/>
        <v>28</v>
      </c>
      <c r="B32" s="24">
        <v>45867.0</v>
      </c>
      <c r="C32" s="7">
        <f t="shared" ref="C32:D32" si="52">C$3/36</f>
        <v>5555555.556</v>
      </c>
      <c r="D32" s="7">
        <f t="shared" si="52"/>
        <v>4166666.667</v>
      </c>
      <c r="E32" s="7">
        <v>0.0</v>
      </c>
      <c r="F32" s="7">
        <f>Overview!B31*$F$3/100</f>
        <v>0</v>
      </c>
      <c r="G32" s="7">
        <f>Overview!B31*$G$3/100</f>
        <v>0</v>
      </c>
      <c r="H32" s="25">
        <v>0.0</v>
      </c>
      <c r="I32" s="25">
        <v>0.0</v>
      </c>
      <c r="J32" s="7">
        <f t="shared" si="24"/>
        <v>4166666.667</v>
      </c>
      <c r="K32" s="7"/>
      <c r="L32" s="7">
        <f t="shared" si="2"/>
        <v>13888888.89</v>
      </c>
      <c r="M32" s="7"/>
      <c r="N32" s="7">
        <f t="shared" si="4"/>
        <v>772222222.2</v>
      </c>
      <c r="O32" s="26">
        <f t="shared" si="5"/>
        <v>0.7722222222</v>
      </c>
      <c r="P32" s="27"/>
      <c r="Q32" s="27">
        <f t="shared" si="6"/>
        <v>45867</v>
      </c>
      <c r="R32" s="28">
        <f t="shared" ref="R32:Y32" si="53">sum(C$4:C32)</f>
        <v>88888888.89</v>
      </c>
      <c r="S32" s="28">
        <f t="shared" si="53"/>
        <v>66666666.67</v>
      </c>
      <c r="T32" s="28">
        <f t="shared" si="53"/>
        <v>320000000</v>
      </c>
      <c r="U32" s="28">
        <f t="shared" si="53"/>
        <v>50000000</v>
      </c>
      <c r="V32" s="28">
        <f t="shared" si="53"/>
        <v>120000000</v>
      </c>
      <c r="W32" s="28">
        <f t="shared" si="53"/>
        <v>10000000</v>
      </c>
      <c r="X32" s="28">
        <f t="shared" si="53"/>
        <v>50000000</v>
      </c>
      <c r="Y32" s="28">
        <f t="shared" si="53"/>
        <v>66666666.67</v>
      </c>
      <c r="Z32" s="7"/>
      <c r="AA32" s="7">
        <f t="shared" si="8"/>
        <v>772222222.2</v>
      </c>
      <c r="AB32" s="27"/>
      <c r="AC32" s="2"/>
      <c r="AD32" s="2"/>
      <c r="AE32" s="2"/>
      <c r="AF32" s="2"/>
      <c r="AG32" s="2"/>
      <c r="AH32" s="2"/>
      <c r="AI32" s="2"/>
    </row>
    <row r="33" ht="15.75" customHeight="1">
      <c r="A33" s="29">
        <f t="shared" si="9"/>
        <v>29</v>
      </c>
      <c r="B33" s="24">
        <v>45868.0</v>
      </c>
      <c r="C33" s="7">
        <f t="shared" ref="C33:D33" si="54">C$3/36</f>
        <v>5555555.556</v>
      </c>
      <c r="D33" s="7">
        <f t="shared" si="54"/>
        <v>4166666.667</v>
      </c>
      <c r="E33" s="7">
        <v>0.0</v>
      </c>
      <c r="F33" s="7">
        <f>Overview!B32*$F$3/100</f>
        <v>0</v>
      </c>
      <c r="G33" s="7">
        <f>Overview!B32*$G$3/100</f>
        <v>0</v>
      </c>
      <c r="H33" s="25">
        <v>0.0</v>
      </c>
      <c r="I33" s="25">
        <v>0.0</v>
      </c>
      <c r="J33" s="7">
        <f t="shared" si="24"/>
        <v>4166666.667</v>
      </c>
      <c r="K33" s="7"/>
      <c r="L33" s="7">
        <f t="shared" si="2"/>
        <v>13888888.89</v>
      </c>
      <c r="M33" s="7"/>
      <c r="N33" s="7">
        <f t="shared" si="4"/>
        <v>786111111.1</v>
      </c>
      <c r="O33" s="26">
        <f t="shared" si="5"/>
        <v>0.7861111111</v>
      </c>
      <c r="P33" s="27"/>
      <c r="Q33" s="27">
        <f t="shared" si="6"/>
        <v>45868</v>
      </c>
      <c r="R33" s="28">
        <f t="shared" ref="R33:Y33" si="55">sum(C$4:C33)</f>
        <v>94444444.44</v>
      </c>
      <c r="S33" s="28">
        <f t="shared" si="55"/>
        <v>70833333.33</v>
      </c>
      <c r="T33" s="28">
        <f t="shared" si="55"/>
        <v>320000000</v>
      </c>
      <c r="U33" s="28">
        <f t="shared" si="55"/>
        <v>50000000</v>
      </c>
      <c r="V33" s="28">
        <f t="shared" si="55"/>
        <v>120000000</v>
      </c>
      <c r="W33" s="28">
        <f t="shared" si="55"/>
        <v>10000000</v>
      </c>
      <c r="X33" s="28">
        <f t="shared" si="55"/>
        <v>50000000</v>
      </c>
      <c r="Y33" s="28">
        <f t="shared" si="55"/>
        <v>70833333.33</v>
      </c>
      <c r="Z33" s="7"/>
      <c r="AA33" s="7">
        <f t="shared" si="8"/>
        <v>786111111.1</v>
      </c>
      <c r="AB33" s="27"/>
      <c r="AC33" s="2"/>
      <c r="AD33" s="2"/>
      <c r="AE33" s="2"/>
      <c r="AF33" s="2"/>
      <c r="AG33" s="2"/>
      <c r="AH33" s="2"/>
      <c r="AI33" s="2"/>
    </row>
    <row r="34" ht="15.75" customHeight="1">
      <c r="A34" s="29">
        <f t="shared" si="9"/>
        <v>30</v>
      </c>
      <c r="B34" s="24">
        <v>45869.0</v>
      </c>
      <c r="C34" s="7">
        <f t="shared" ref="C34:D34" si="56">C$3/36</f>
        <v>5555555.556</v>
      </c>
      <c r="D34" s="7">
        <f t="shared" si="56"/>
        <v>4166666.667</v>
      </c>
      <c r="E34" s="7">
        <f>($E$3-$E$4)/12 </f>
        <v>0</v>
      </c>
      <c r="F34" s="7">
        <f>Overview!B33*$F$3/100</f>
        <v>0</v>
      </c>
      <c r="G34" s="7">
        <f>Overview!B33*$G$3/100</f>
        <v>0</v>
      </c>
      <c r="H34" s="25">
        <v>0.0</v>
      </c>
      <c r="I34" s="25">
        <v>0.0</v>
      </c>
      <c r="J34" s="7">
        <f t="shared" si="24"/>
        <v>4166666.667</v>
      </c>
      <c r="K34" s="7"/>
      <c r="L34" s="7">
        <f t="shared" si="2"/>
        <v>13888888.89</v>
      </c>
      <c r="M34" s="7"/>
      <c r="N34" s="7">
        <f t="shared" si="4"/>
        <v>800000000</v>
      </c>
      <c r="O34" s="26">
        <f t="shared" si="5"/>
        <v>0.8</v>
      </c>
      <c r="P34" s="27"/>
      <c r="Q34" s="27">
        <f t="shared" si="6"/>
        <v>45869</v>
      </c>
      <c r="R34" s="28">
        <f t="shared" ref="R34:Y34" si="57">sum(C$4:C34)</f>
        <v>100000000</v>
      </c>
      <c r="S34" s="28">
        <f t="shared" si="57"/>
        <v>75000000</v>
      </c>
      <c r="T34" s="28">
        <f t="shared" si="57"/>
        <v>320000000</v>
      </c>
      <c r="U34" s="28">
        <f t="shared" si="57"/>
        <v>50000000</v>
      </c>
      <c r="V34" s="28">
        <f t="shared" si="57"/>
        <v>120000000</v>
      </c>
      <c r="W34" s="28">
        <f t="shared" si="57"/>
        <v>10000000</v>
      </c>
      <c r="X34" s="28">
        <f t="shared" si="57"/>
        <v>50000000</v>
      </c>
      <c r="Y34" s="28">
        <f t="shared" si="57"/>
        <v>75000000</v>
      </c>
      <c r="Z34" s="7"/>
      <c r="AA34" s="7">
        <f t="shared" si="8"/>
        <v>800000000</v>
      </c>
      <c r="AB34" s="27"/>
      <c r="AC34" s="2"/>
      <c r="AD34" s="2"/>
      <c r="AE34" s="2"/>
      <c r="AF34" s="2"/>
      <c r="AG34" s="2"/>
      <c r="AH34" s="2"/>
      <c r="AI34" s="2"/>
    </row>
    <row r="35" ht="15.75" customHeight="1">
      <c r="A35" s="29">
        <f t="shared" si="9"/>
        <v>31</v>
      </c>
      <c r="B35" s="24">
        <v>46204.0</v>
      </c>
      <c r="C35" s="7">
        <f t="shared" ref="C35:D35" si="58">C$3/36</f>
        <v>5555555.556</v>
      </c>
      <c r="D35" s="7">
        <f t="shared" si="58"/>
        <v>4166666.667</v>
      </c>
      <c r="E35" s="7">
        <v>0.0</v>
      </c>
      <c r="F35" s="7">
        <f>Overview!B34*$F$3/100</f>
        <v>0</v>
      </c>
      <c r="G35" s="7">
        <f>Overview!B34*$G$3/100</f>
        <v>0</v>
      </c>
      <c r="H35" s="25">
        <v>0.0</v>
      </c>
      <c r="I35" s="25">
        <v>0.0</v>
      </c>
      <c r="J35" s="7">
        <f t="shared" si="24"/>
        <v>4166666.667</v>
      </c>
      <c r="K35" s="7"/>
      <c r="L35" s="7">
        <f t="shared" si="2"/>
        <v>13888888.89</v>
      </c>
      <c r="M35" s="7"/>
      <c r="N35" s="7">
        <f t="shared" si="4"/>
        <v>813888888.9</v>
      </c>
      <c r="O35" s="26">
        <f t="shared" si="5"/>
        <v>0.8138888889</v>
      </c>
      <c r="P35" s="27"/>
      <c r="Q35" s="27">
        <f t="shared" si="6"/>
        <v>46204</v>
      </c>
      <c r="R35" s="28">
        <f t="shared" ref="R35:Y35" si="59">sum(C$4:C35)</f>
        <v>105555555.6</v>
      </c>
      <c r="S35" s="28">
        <f t="shared" si="59"/>
        <v>79166666.67</v>
      </c>
      <c r="T35" s="28">
        <f t="shared" si="59"/>
        <v>320000000</v>
      </c>
      <c r="U35" s="28">
        <f t="shared" si="59"/>
        <v>50000000</v>
      </c>
      <c r="V35" s="28">
        <f t="shared" si="59"/>
        <v>120000000</v>
      </c>
      <c r="W35" s="28">
        <f t="shared" si="59"/>
        <v>10000000</v>
      </c>
      <c r="X35" s="28">
        <f t="shared" si="59"/>
        <v>50000000</v>
      </c>
      <c r="Y35" s="28">
        <f t="shared" si="59"/>
        <v>79166666.67</v>
      </c>
      <c r="Z35" s="7"/>
      <c r="AA35" s="7">
        <f t="shared" si="8"/>
        <v>813888888.9</v>
      </c>
      <c r="AB35" s="27"/>
      <c r="AC35" s="2"/>
      <c r="AD35" s="2"/>
      <c r="AE35" s="2"/>
      <c r="AF35" s="2"/>
      <c r="AG35" s="2"/>
      <c r="AH35" s="2"/>
      <c r="AI35" s="2"/>
    </row>
    <row r="36" ht="15.75" customHeight="1">
      <c r="A36" s="29">
        <f t="shared" si="9"/>
        <v>32</v>
      </c>
      <c r="B36" s="24">
        <v>46205.0</v>
      </c>
      <c r="C36" s="7">
        <f t="shared" ref="C36:D36" si="60">C$3/36</f>
        <v>5555555.556</v>
      </c>
      <c r="D36" s="7">
        <f t="shared" si="60"/>
        <v>4166666.667</v>
      </c>
      <c r="E36" s="7">
        <v>0.0</v>
      </c>
      <c r="F36" s="7">
        <f>Overview!B35*$F$3/100</f>
        <v>0</v>
      </c>
      <c r="G36" s="7">
        <f>Overview!B35*$G$3/100</f>
        <v>0</v>
      </c>
      <c r="H36" s="25">
        <v>0.0</v>
      </c>
      <c r="I36" s="25">
        <v>0.0</v>
      </c>
      <c r="J36" s="7">
        <f t="shared" si="24"/>
        <v>4166666.667</v>
      </c>
      <c r="K36" s="7"/>
      <c r="L36" s="7">
        <f t="shared" si="2"/>
        <v>13888888.89</v>
      </c>
      <c r="M36" s="7"/>
      <c r="N36" s="7">
        <f t="shared" si="4"/>
        <v>827777777.8</v>
      </c>
      <c r="O36" s="26">
        <f t="shared" si="5"/>
        <v>0.8277777778</v>
      </c>
      <c r="P36" s="27"/>
      <c r="Q36" s="27">
        <f t="shared" si="6"/>
        <v>46205</v>
      </c>
      <c r="R36" s="28">
        <f t="shared" ref="R36:Y36" si="61">sum(C$4:C36)</f>
        <v>111111111.1</v>
      </c>
      <c r="S36" s="28">
        <f t="shared" si="61"/>
        <v>83333333.33</v>
      </c>
      <c r="T36" s="28">
        <f t="shared" si="61"/>
        <v>320000000</v>
      </c>
      <c r="U36" s="28">
        <f t="shared" si="61"/>
        <v>50000000</v>
      </c>
      <c r="V36" s="28">
        <f t="shared" si="61"/>
        <v>120000000</v>
      </c>
      <c r="W36" s="28">
        <f t="shared" si="61"/>
        <v>10000000</v>
      </c>
      <c r="X36" s="28">
        <f t="shared" si="61"/>
        <v>50000000</v>
      </c>
      <c r="Y36" s="28">
        <f t="shared" si="61"/>
        <v>83333333.33</v>
      </c>
      <c r="Z36" s="7"/>
      <c r="AA36" s="7">
        <f t="shared" si="8"/>
        <v>827777777.8</v>
      </c>
      <c r="AB36" s="27"/>
      <c r="AC36" s="2"/>
      <c r="AD36" s="2"/>
      <c r="AE36" s="2"/>
      <c r="AF36" s="2"/>
      <c r="AG36" s="2"/>
      <c r="AH36" s="2"/>
      <c r="AI36" s="2"/>
    </row>
    <row r="37" ht="15.75" customHeight="1">
      <c r="A37" s="29">
        <f t="shared" si="9"/>
        <v>33</v>
      </c>
      <c r="B37" s="24">
        <v>46206.0</v>
      </c>
      <c r="C37" s="7">
        <f t="shared" ref="C37:D37" si="62">C$3/36</f>
        <v>5555555.556</v>
      </c>
      <c r="D37" s="7">
        <f t="shared" si="62"/>
        <v>4166666.667</v>
      </c>
      <c r="E37" s="7">
        <f>($E$3-$E$4)/12 </f>
        <v>0</v>
      </c>
      <c r="F37" s="7">
        <f>Overview!B36*$F$3/100</f>
        <v>0</v>
      </c>
      <c r="G37" s="7">
        <f>Overview!B36*$G$3/100</f>
        <v>0</v>
      </c>
      <c r="H37" s="25">
        <v>0.0</v>
      </c>
      <c r="I37" s="25">
        <v>0.0</v>
      </c>
      <c r="J37" s="7">
        <f t="shared" si="24"/>
        <v>4166666.667</v>
      </c>
      <c r="K37" s="7"/>
      <c r="L37" s="7">
        <f t="shared" si="2"/>
        <v>13888888.89</v>
      </c>
      <c r="M37" s="7"/>
      <c r="N37" s="7">
        <f t="shared" si="4"/>
        <v>841666666.7</v>
      </c>
      <c r="O37" s="26">
        <f t="shared" si="5"/>
        <v>0.8416666667</v>
      </c>
      <c r="P37" s="27"/>
      <c r="Q37" s="27">
        <f t="shared" si="6"/>
        <v>46206</v>
      </c>
      <c r="R37" s="28">
        <f t="shared" ref="R37:Y37" si="63">sum(C$4:C37)</f>
        <v>116666666.7</v>
      </c>
      <c r="S37" s="28">
        <f t="shared" si="63"/>
        <v>87500000</v>
      </c>
      <c r="T37" s="28">
        <f t="shared" si="63"/>
        <v>320000000</v>
      </c>
      <c r="U37" s="28">
        <f t="shared" si="63"/>
        <v>50000000</v>
      </c>
      <c r="V37" s="28">
        <f t="shared" si="63"/>
        <v>120000000</v>
      </c>
      <c r="W37" s="28">
        <f t="shared" si="63"/>
        <v>10000000</v>
      </c>
      <c r="X37" s="28">
        <f t="shared" si="63"/>
        <v>50000000</v>
      </c>
      <c r="Y37" s="28">
        <f t="shared" si="63"/>
        <v>87500000</v>
      </c>
      <c r="Z37" s="7"/>
      <c r="AA37" s="7">
        <f t="shared" si="8"/>
        <v>841666666.7</v>
      </c>
      <c r="AB37" s="27"/>
      <c r="AC37" s="2"/>
      <c r="AD37" s="2"/>
      <c r="AE37" s="2"/>
      <c r="AF37" s="2"/>
      <c r="AG37" s="2"/>
      <c r="AH37" s="2"/>
      <c r="AI37" s="2"/>
    </row>
    <row r="38" ht="15.75" customHeight="1">
      <c r="A38" s="29">
        <f t="shared" si="9"/>
        <v>34</v>
      </c>
      <c r="B38" s="24">
        <v>46207.0</v>
      </c>
      <c r="C38" s="7">
        <f t="shared" ref="C38:D38" si="64">C$3/36</f>
        <v>5555555.556</v>
      </c>
      <c r="D38" s="7">
        <f t="shared" si="64"/>
        <v>4166666.667</v>
      </c>
      <c r="E38" s="7">
        <v>0.0</v>
      </c>
      <c r="F38" s="7">
        <f>Overview!B37*$F$3/100</f>
        <v>0</v>
      </c>
      <c r="G38" s="7">
        <f>Overview!B37*$G$3/100</f>
        <v>0</v>
      </c>
      <c r="H38" s="25">
        <v>0.0</v>
      </c>
      <c r="I38" s="25">
        <v>0.0</v>
      </c>
      <c r="J38" s="7">
        <f t="shared" si="24"/>
        <v>4166666.667</v>
      </c>
      <c r="K38" s="7"/>
      <c r="L38" s="7">
        <f t="shared" si="2"/>
        <v>13888888.89</v>
      </c>
      <c r="M38" s="7"/>
      <c r="N38" s="7">
        <f t="shared" si="4"/>
        <v>855555555.6</v>
      </c>
      <c r="O38" s="26">
        <f t="shared" si="5"/>
        <v>0.8555555556</v>
      </c>
      <c r="P38" s="27"/>
      <c r="Q38" s="27">
        <f t="shared" si="6"/>
        <v>46207</v>
      </c>
      <c r="R38" s="28">
        <f t="shared" ref="R38:Y38" si="65">sum(C$4:C38)</f>
        <v>122222222.2</v>
      </c>
      <c r="S38" s="28">
        <f t="shared" si="65"/>
        <v>91666666.67</v>
      </c>
      <c r="T38" s="28">
        <f t="shared" si="65"/>
        <v>320000000</v>
      </c>
      <c r="U38" s="28">
        <f t="shared" si="65"/>
        <v>50000000</v>
      </c>
      <c r="V38" s="28">
        <f t="shared" si="65"/>
        <v>120000000</v>
      </c>
      <c r="W38" s="28">
        <f t="shared" si="65"/>
        <v>10000000</v>
      </c>
      <c r="X38" s="28">
        <f t="shared" si="65"/>
        <v>50000000</v>
      </c>
      <c r="Y38" s="28">
        <f t="shared" si="65"/>
        <v>91666666.67</v>
      </c>
      <c r="Z38" s="7"/>
      <c r="AA38" s="7">
        <f t="shared" si="8"/>
        <v>855555555.6</v>
      </c>
      <c r="AB38" s="27"/>
      <c r="AC38" s="2"/>
      <c r="AD38" s="2"/>
      <c r="AE38" s="2"/>
      <c r="AF38" s="2"/>
      <c r="AG38" s="2"/>
      <c r="AH38" s="2"/>
      <c r="AI38" s="2"/>
    </row>
    <row r="39" ht="15.75" customHeight="1">
      <c r="A39" s="29">
        <f t="shared" si="9"/>
        <v>35</v>
      </c>
      <c r="B39" s="24">
        <v>46208.0</v>
      </c>
      <c r="C39" s="7">
        <f t="shared" ref="C39:D39" si="66">C$3/36</f>
        <v>5555555.556</v>
      </c>
      <c r="D39" s="7">
        <f t="shared" si="66"/>
        <v>4166666.667</v>
      </c>
      <c r="E39" s="7">
        <v>0.0</v>
      </c>
      <c r="F39" s="7">
        <f>Overview!B38*$F$3/100</f>
        <v>0</v>
      </c>
      <c r="G39" s="7">
        <f>Overview!B38*$G$3/100</f>
        <v>0</v>
      </c>
      <c r="H39" s="25">
        <v>0.0</v>
      </c>
      <c r="I39" s="25">
        <v>0.0</v>
      </c>
      <c r="J39" s="7">
        <f t="shared" si="24"/>
        <v>4166666.667</v>
      </c>
      <c r="K39" s="7"/>
      <c r="L39" s="7">
        <f t="shared" si="2"/>
        <v>13888888.89</v>
      </c>
      <c r="M39" s="7"/>
      <c r="N39" s="7">
        <f t="shared" si="4"/>
        <v>869444444.4</v>
      </c>
      <c r="O39" s="26">
        <f t="shared" si="5"/>
        <v>0.8694444444</v>
      </c>
      <c r="P39" s="27"/>
      <c r="Q39" s="27">
        <f t="shared" si="6"/>
        <v>46208</v>
      </c>
      <c r="R39" s="28">
        <f t="shared" ref="R39:Y39" si="67">sum(C$4:C39)</f>
        <v>127777777.8</v>
      </c>
      <c r="S39" s="28">
        <f t="shared" si="67"/>
        <v>95833333.33</v>
      </c>
      <c r="T39" s="28">
        <f t="shared" si="67"/>
        <v>320000000</v>
      </c>
      <c r="U39" s="28">
        <f t="shared" si="67"/>
        <v>50000000</v>
      </c>
      <c r="V39" s="28">
        <f t="shared" si="67"/>
        <v>120000000</v>
      </c>
      <c r="W39" s="28">
        <f t="shared" si="67"/>
        <v>10000000</v>
      </c>
      <c r="X39" s="28">
        <f t="shared" si="67"/>
        <v>50000000</v>
      </c>
      <c r="Y39" s="28">
        <f t="shared" si="67"/>
        <v>95833333.33</v>
      </c>
      <c r="Z39" s="7"/>
      <c r="AA39" s="7">
        <f t="shared" si="8"/>
        <v>869444444.4</v>
      </c>
      <c r="AB39" s="27"/>
      <c r="AC39" s="2"/>
      <c r="AD39" s="2"/>
      <c r="AE39" s="2"/>
      <c r="AF39" s="2"/>
      <c r="AG39" s="2"/>
      <c r="AH39" s="2"/>
      <c r="AI39" s="2"/>
    </row>
    <row r="40" ht="15.75" customHeight="1">
      <c r="A40" s="29">
        <f t="shared" si="9"/>
        <v>36</v>
      </c>
      <c r="B40" s="24">
        <v>46209.0</v>
      </c>
      <c r="C40" s="7">
        <f t="shared" ref="C40:D40" si="68">C$3/36</f>
        <v>5555555.556</v>
      </c>
      <c r="D40" s="7">
        <f t="shared" si="68"/>
        <v>4166666.667</v>
      </c>
      <c r="E40" s="7">
        <f>($E$3-$E$4)/12 </f>
        <v>0</v>
      </c>
      <c r="F40" s="7">
        <f>Overview!B39*$F$3/100</f>
        <v>0</v>
      </c>
      <c r="G40" s="7">
        <f>Overview!B39*$G$3/100</f>
        <v>0</v>
      </c>
      <c r="H40" s="25">
        <v>0.0</v>
      </c>
      <c r="I40" s="25">
        <v>0.0</v>
      </c>
      <c r="J40" s="7">
        <f t="shared" si="24"/>
        <v>4166666.667</v>
      </c>
      <c r="K40" s="7"/>
      <c r="L40" s="7">
        <f t="shared" si="2"/>
        <v>13888888.89</v>
      </c>
      <c r="M40" s="7"/>
      <c r="N40" s="7">
        <f t="shared" si="4"/>
        <v>883333333.3</v>
      </c>
      <c r="O40" s="26">
        <f t="shared" si="5"/>
        <v>0.8833333333</v>
      </c>
      <c r="P40" s="27"/>
      <c r="Q40" s="27">
        <f t="shared" si="6"/>
        <v>46209</v>
      </c>
      <c r="R40" s="28">
        <f t="shared" ref="R40:Y40" si="69">sum(C$4:C40)</f>
        <v>133333333.3</v>
      </c>
      <c r="S40" s="28">
        <f t="shared" si="69"/>
        <v>100000000</v>
      </c>
      <c r="T40" s="28">
        <f t="shared" si="69"/>
        <v>320000000</v>
      </c>
      <c r="U40" s="28">
        <f t="shared" si="69"/>
        <v>50000000</v>
      </c>
      <c r="V40" s="28">
        <f t="shared" si="69"/>
        <v>120000000</v>
      </c>
      <c r="W40" s="28">
        <f t="shared" si="69"/>
        <v>10000000</v>
      </c>
      <c r="X40" s="28">
        <f t="shared" si="69"/>
        <v>50000000</v>
      </c>
      <c r="Y40" s="28">
        <f t="shared" si="69"/>
        <v>100000000</v>
      </c>
      <c r="Z40" s="7"/>
      <c r="AA40" s="7">
        <f t="shared" si="8"/>
        <v>883333333.3</v>
      </c>
      <c r="AB40" s="27"/>
      <c r="AC40" s="2"/>
      <c r="AD40" s="2"/>
      <c r="AE40" s="2"/>
      <c r="AF40" s="2"/>
      <c r="AG40" s="2"/>
      <c r="AH40" s="2"/>
      <c r="AI40" s="2"/>
    </row>
    <row r="41" ht="15.75" customHeight="1">
      <c r="A41" s="29">
        <f t="shared" si="9"/>
        <v>37</v>
      </c>
      <c r="B41" s="24">
        <v>46210.0</v>
      </c>
      <c r="C41" s="7">
        <f t="shared" ref="C41:D41" si="70">C$3/36</f>
        <v>5555555.556</v>
      </c>
      <c r="D41" s="7">
        <f t="shared" si="70"/>
        <v>4166666.667</v>
      </c>
      <c r="E41" s="7">
        <v>0.0</v>
      </c>
      <c r="F41" s="7">
        <f>Overview!B40*$F$3/100</f>
        <v>0</v>
      </c>
      <c r="G41" s="7">
        <f>Overview!B40*$G$3/100</f>
        <v>0</v>
      </c>
      <c r="H41" s="25">
        <v>0.0</v>
      </c>
      <c r="I41" s="25">
        <v>0.0</v>
      </c>
      <c r="J41" s="25">
        <v>0.0</v>
      </c>
      <c r="K41" s="7"/>
      <c r="L41" s="7">
        <f t="shared" si="2"/>
        <v>9722222.222</v>
      </c>
      <c r="M41" s="7"/>
      <c r="N41" s="7">
        <f t="shared" si="4"/>
        <v>893055555.6</v>
      </c>
      <c r="O41" s="26">
        <f t="shared" si="5"/>
        <v>0.8930555556</v>
      </c>
      <c r="P41" s="27"/>
      <c r="Q41" s="27">
        <f t="shared" si="6"/>
        <v>46210</v>
      </c>
      <c r="R41" s="28">
        <f t="shared" ref="R41:Y41" si="71">sum(C$4:C41)</f>
        <v>138888888.9</v>
      </c>
      <c r="S41" s="28">
        <f t="shared" si="71"/>
        <v>104166666.7</v>
      </c>
      <c r="T41" s="28">
        <f t="shared" si="71"/>
        <v>320000000</v>
      </c>
      <c r="U41" s="28">
        <f t="shared" si="71"/>
        <v>50000000</v>
      </c>
      <c r="V41" s="28">
        <f t="shared" si="71"/>
        <v>120000000</v>
      </c>
      <c r="W41" s="28">
        <f t="shared" si="71"/>
        <v>10000000</v>
      </c>
      <c r="X41" s="28">
        <f t="shared" si="71"/>
        <v>50000000</v>
      </c>
      <c r="Y41" s="28">
        <f t="shared" si="71"/>
        <v>100000000</v>
      </c>
      <c r="Z41" s="7"/>
      <c r="AA41" s="7">
        <f t="shared" si="8"/>
        <v>893055555.6</v>
      </c>
      <c r="AB41" s="27"/>
      <c r="AC41" s="2"/>
      <c r="AD41" s="2"/>
      <c r="AE41" s="2"/>
      <c r="AF41" s="2"/>
      <c r="AG41" s="2"/>
      <c r="AH41" s="2"/>
      <c r="AI41" s="2"/>
    </row>
    <row r="42" ht="15.75" customHeight="1">
      <c r="A42" s="29">
        <f t="shared" si="9"/>
        <v>38</v>
      </c>
      <c r="B42" s="24">
        <v>46211.0</v>
      </c>
      <c r="C42" s="7">
        <f t="shared" ref="C42:D42" si="72">C$3/36</f>
        <v>5555555.556</v>
      </c>
      <c r="D42" s="7">
        <f t="shared" si="72"/>
        <v>4166666.667</v>
      </c>
      <c r="E42" s="7">
        <v>0.0</v>
      </c>
      <c r="F42" s="7">
        <f>Overview!B41*$F$3/100</f>
        <v>0</v>
      </c>
      <c r="G42" s="7">
        <f>Overview!B41*$G$3/100</f>
        <v>0</v>
      </c>
      <c r="H42" s="25">
        <v>0.0</v>
      </c>
      <c r="I42" s="25">
        <v>0.0</v>
      </c>
      <c r="J42" s="25">
        <v>0.0</v>
      </c>
      <c r="K42" s="7"/>
      <c r="L42" s="7">
        <f t="shared" si="2"/>
        <v>9722222.222</v>
      </c>
      <c r="M42" s="7"/>
      <c r="N42" s="7">
        <f t="shared" si="4"/>
        <v>902777777.8</v>
      </c>
      <c r="O42" s="26">
        <f t="shared" si="5"/>
        <v>0.9027777778</v>
      </c>
      <c r="P42" s="27"/>
      <c r="Q42" s="27">
        <f t="shared" si="6"/>
        <v>46211</v>
      </c>
      <c r="R42" s="28">
        <f t="shared" ref="R42:Y42" si="73">sum(C$4:C42)</f>
        <v>144444444.4</v>
      </c>
      <c r="S42" s="28">
        <f t="shared" si="73"/>
        <v>108333333.3</v>
      </c>
      <c r="T42" s="28">
        <f t="shared" si="73"/>
        <v>320000000</v>
      </c>
      <c r="U42" s="28">
        <f t="shared" si="73"/>
        <v>50000000</v>
      </c>
      <c r="V42" s="28">
        <f t="shared" si="73"/>
        <v>120000000</v>
      </c>
      <c r="W42" s="28">
        <f t="shared" si="73"/>
        <v>10000000</v>
      </c>
      <c r="X42" s="28">
        <f t="shared" si="73"/>
        <v>50000000</v>
      </c>
      <c r="Y42" s="28">
        <f t="shared" si="73"/>
        <v>100000000</v>
      </c>
      <c r="Z42" s="7"/>
      <c r="AA42" s="7">
        <f t="shared" si="8"/>
        <v>902777777.8</v>
      </c>
      <c r="AB42" s="27"/>
      <c r="AC42" s="2"/>
      <c r="AD42" s="2"/>
      <c r="AE42" s="2"/>
      <c r="AF42" s="2"/>
      <c r="AG42" s="2"/>
      <c r="AH42" s="2"/>
      <c r="AI42" s="2"/>
    </row>
    <row r="43" ht="15.75" customHeight="1">
      <c r="A43" s="29">
        <f t="shared" si="9"/>
        <v>39</v>
      </c>
      <c r="B43" s="24">
        <v>46212.0</v>
      </c>
      <c r="C43" s="7">
        <f t="shared" ref="C43:D43" si="74">C$3/36</f>
        <v>5555555.556</v>
      </c>
      <c r="D43" s="7">
        <f t="shared" si="74"/>
        <v>4166666.667</v>
      </c>
      <c r="E43" s="7">
        <v>0.0</v>
      </c>
      <c r="F43" s="7">
        <f>Overview!B42*$F$3/100</f>
        <v>0</v>
      </c>
      <c r="G43" s="7">
        <f>Overview!B42*$G$3/100</f>
        <v>0</v>
      </c>
      <c r="H43" s="25">
        <v>0.0</v>
      </c>
      <c r="I43" s="25">
        <v>0.0</v>
      </c>
      <c r="J43" s="25">
        <v>0.0</v>
      </c>
      <c r="K43" s="7"/>
      <c r="L43" s="7">
        <f t="shared" si="2"/>
        <v>9722222.222</v>
      </c>
      <c r="M43" s="7"/>
      <c r="N43" s="7">
        <f t="shared" si="4"/>
        <v>912500000</v>
      </c>
      <c r="O43" s="26">
        <f t="shared" si="5"/>
        <v>0.9125</v>
      </c>
      <c r="P43" s="27"/>
      <c r="Q43" s="27">
        <f t="shared" si="6"/>
        <v>46212</v>
      </c>
      <c r="R43" s="28">
        <f t="shared" ref="R43:Y43" si="75">sum(C$4:C43)</f>
        <v>150000000</v>
      </c>
      <c r="S43" s="28">
        <f t="shared" si="75"/>
        <v>112500000</v>
      </c>
      <c r="T43" s="28">
        <f t="shared" si="75"/>
        <v>320000000</v>
      </c>
      <c r="U43" s="28">
        <f t="shared" si="75"/>
        <v>50000000</v>
      </c>
      <c r="V43" s="28">
        <f t="shared" si="75"/>
        <v>120000000</v>
      </c>
      <c r="W43" s="28">
        <f t="shared" si="75"/>
        <v>10000000</v>
      </c>
      <c r="X43" s="28">
        <f t="shared" si="75"/>
        <v>50000000</v>
      </c>
      <c r="Y43" s="28">
        <f t="shared" si="75"/>
        <v>100000000</v>
      </c>
      <c r="Z43" s="7"/>
      <c r="AA43" s="7">
        <f t="shared" si="8"/>
        <v>912500000</v>
      </c>
      <c r="AB43" s="27"/>
      <c r="AC43" s="2"/>
      <c r="AD43" s="2"/>
      <c r="AE43" s="2"/>
      <c r="AF43" s="2"/>
      <c r="AG43" s="2"/>
      <c r="AH43" s="2"/>
      <c r="AI43" s="2"/>
    </row>
    <row r="44" ht="15.75" customHeight="1">
      <c r="A44" s="29">
        <f t="shared" si="9"/>
        <v>40</v>
      </c>
      <c r="B44" s="24">
        <v>46213.0</v>
      </c>
      <c r="C44" s="7">
        <f t="shared" ref="C44:D44" si="76">C$3/36</f>
        <v>5555555.556</v>
      </c>
      <c r="D44" s="7">
        <f t="shared" si="76"/>
        <v>4166666.667</v>
      </c>
      <c r="E44" s="7">
        <v>0.0</v>
      </c>
      <c r="F44" s="7">
        <f>Overview!B43*$F$3/100</f>
        <v>0</v>
      </c>
      <c r="G44" s="7">
        <f>Overview!B43*$G$3/100</f>
        <v>0</v>
      </c>
      <c r="H44" s="25">
        <v>0.0</v>
      </c>
      <c r="I44" s="25">
        <v>0.0</v>
      </c>
      <c r="J44" s="25">
        <v>0.0</v>
      </c>
      <c r="K44" s="7"/>
      <c r="L44" s="7">
        <f t="shared" si="2"/>
        <v>9722222.222</v>
      </c>
      <c r="M44" s="7"/>
      <c r="N44" s="7">
        <f t="shared" si="4"/>
        <v>922222222.2</v>
      </c>
      <c r="O44" s="26">
        <f t="shared" si="5"/>
        <v>0.9222222222</v>
      </c>
      <c r="P44" s="27"/>
      <c r="Q44" s="27">
        <f t="shared" si="6"/>
        <v>46213</v>
      </c>
      <c r="R44" s="28">
        <f t="shared" ref="R44:Y44" si="77">sum(C$4:C44)</f>
        <v>155555555.6</v>
      </c>
      <c r="S44" s="28">
        <f t="shared" si="77"/>
        <v>116666666.7</v>
      </c>
      <c r="T44" s="28">
        <f t="shared" si="77"/>
        <v>320000000</v>
      </c>
      <c r="U44" s="28">
        <f t="shared" si="77"/>
        <v>50000000</v>
      </c>
      <c r="V44" s="28">
        <f t="shared" si="77"/>
        <v>120000000</v>
      </c>
      <c r="W44" s="28">
        <f t="shared" si="77"/>
        <v>10000000</v>
      </c>
      <c r="X44" s="28">
        <f t="shared" si="77"/>
        <v>50000000</v>
      </c>
      <c r="Y44" s="28">
        <f t="shared" si="77"/>
        <v>100000000</v>
      </c>
      <c r="Z44" s="7"/>
      <c r="AA44" s="7">
        <f t="shared" si="8"/>
        <v>922222222.2</v>
      </c>
      <c r="AB44" s="27"/>
      <c r="AC44" s="2"/>
      <c r="AD44" s="2"/>
      <c r="AE44" s="2"/>
      <c r="AF44" s="2"/>
      <c r="AG44" s="2"/>
      <c r="AH44" s="2"/>
      <c r="AI44" s="2"/>
    </row>
    <row r="45" ht="15.75" customHeight="1">
      <c r="A45" s="29">
        <f t="shared" si="9"/>
        <v>41</v>
      </c>
      <c r="B45" s="24">
        <v>46214.0</v>
      </c>
      <c r="C45" s="7">
        <f t="shared" ref="C45:D45" si="78">C$3/36</f>
        <v>5555555.556</v>
      </c>
      <c r="D45" s="7">
        <f t="shared" si="78"/>
        <v>4166666.667</v>
      </c>
      <c r="E45" s="7">
        <v>0.0</v>
      </c>
      <c r="F45" s="7">
        <f>Overview!B44*$F$3/100</f>
        <v>0</v>
      </c>
      <c r="G45" s="7">
        <f>Overview!B44*$G$3/100</f>
        <v>0</v>
      </c>
      <c r="H45" s="25">
        <v>0.0</v>
      </c>
      <c r="I45" s="25">
        <v>0.0</v>
      </c>
      <c r="J45" s="25">
        <v>0.0</v>
      </c>
      <c r="K45" s="7"/>
      <c r="L45" s="7">
        <f t="shared" si="2"/>
        <v>9722222.222</v>
      </c>
      <c r="M45" s="7"/>
      <c r="N45" s="7">
        <f t="shared" si="4"/>
        <v>931944444.4</v>
      </c>
      <c r="O45" s="26">
        <f t="shared" si="5"/>
        <v>0.9319444444</v>
      </c>
      <c r="P45" s="27"/>
      <c r="Q45" s="27">
        <f t="shared" si="6"/>
        <v>46214</v>
      </c>
      <c r="R45" s="28">
        <f t="shared" ref="R45:Y45" si="79">sum(C$4:C45)</f>
        <v>161111111.1</v>
      </c>
      <c r="S45" s="28">
        <f t="shared" si="79"/>
        <v>120833333.3</v>
      </c>
      <c r="T45" s="28">
        <f t="shared" si="79"/>
        <v>320000000</v>
      </c>
      <c r="U45" s="28">
        <f t="shared" si="79"/>
        <v>50000000</v>
      </c>
      <c r="V45" s="28">
        <f t="shared" si="79"/>
        <v>120000000</v>
      </c>
      <c r="W45" s="28">
        <f t="shared" si="79"/>
        <v>10000000</v>
      </c>
      <c r="X45" s="28">
        <f t="shared" si="79"/>
        <v>50000000</v>
      </c>
      <c r="Y45" s="28">
        <f t="shared" si="79"/>
        <v>100000000</v>
      </c>
      <c r="Z45" s="7"/>
      <c r="AA45" s="7">
        <f t="shared" si="8"/>
        <v>931944444.4</v>
      </c>
      <c r="AB45" s="27"/>
      <c r="AC45" s="2"/>
      <c r="AD45" s="2"/>
      <c r="AE45" s="2"/>
      <c r="AF45" s="2"/>
      <c r="AG45" s="2"/>
      <c r="AH45" s="2"/>
      <c r="AI45" s="2"/>
    </row>
    <row r="46" ht="15.75" customHeight="1">
      <c r="A46" s="29">
        <f t="shared" si="9"/>
        <v>42</v>
      </c>
      <c r="B46" s="24">
        <v>46215.0</v>
      </c>
      <c r="C46" s="7">
        <f t="shared" ref="C46:D46" si="80">C$3/36</f>
        <v>5555555.556</v>
      </c>
      <c r="D46" s="7">
        <f t="shared" si="80"/>
        <v>4166666.667</v>
      </c>
      <c r="E46" s="7">
        <v>0.0</v>
      </c>
      <c r="F46" s="7">
        <f>Overview!B45*$F$3/100</f>
        <v>0</v>
      </c>
      <c r="G46" s="7">
        <f>Overview!B45*$G$3/100</f>
        <v>0</v>
      </c>
      <c r="H46" s="25">
        <v>0.0</v>
      </c>
      <c r="I46" s="25">
        <v>0.0</v>
      </c>
      <c r="J46" s="25">
        <v>0.0</v>
      </c>
      <c r="K46" s="7"/>
      <c r="L46" s="7">
        <f t="shared" si="2"/>
        <v>9722222.222</v>
      </c>
      <c r="M46" s="7"/>
      <c r="N46" s="7">
        <f t="shared" si="4"/>
        <v>941666666.7</v>
      </c>
      <c r="O46" s="26">
        <f t="shared" si="5"/>
        <v>0.9416666667</v>
      </c>
      <c r="P46" s="27"/>
      <c r="Q46" s="27">
        <f t="shared" si="6"/>
        <v>46215</v>
      </c>
      <c r="R46" s="28">
        <f t="shared" ref="R46:Y46" si="81">sum(C$4:C46)</f>
        <v>166666666.7</v>
      </c>
      <c r="S46" s="28">
        <f t="shared" si="81"/>
        <v>125000000</v>
      </c>
      <c r="T46" s="28">
        <f t="shared" si="81"/>
        <v>320000000</v>
      </c>
      <c r="U46" s="28">
        <f t="shared" si="81"/>
        <v>50000000</v>
      </c>
      <c r="V46" s="28">
        <f t="shared" si="81"/>
        <v>120000000</v>
      </c>
      <c r="W46" s="28">
        <f t="shared" si="81"/>
        <v>10000000</v>
      </c>
      <c r="X46" s="28">
        <f t="shared" si="81"/>
        <v>50000000</v>
      </c>
      <c r="Y46" s="28">
        <f t="shared" si="81"/>
        <v>100000000</v>
      </c>
      <c r="Z46" s="7"/>
      <c r="AA46" s="7">
        <f t="shared" si="8"/>
        <v>941666666.7</v>
      </c>
      <c r="AB46" s="27"/>
      <c r="AC46" s="2"/>
      <c r="AD46" s="2"/>
      <c r="AE46" s="2"/>
      <c r="AF46" s="2"/>
      <c r="AG46" s="2"/>
      <c r="AH46" s="2"/>
      <c r="AI46" s="2"/>
    </row>
    <row r="47" ht="15.75" customHeight="1">
      <c r="A47" s="29">
        <f t="shared" si="9"/>
        <v>43</v>
      </c>
      <c r="B47" s="24">
        <v>46216.0</v>
      </c>
      <c r="C47" s="7">
        <f t="shared" ref="C47:D47" si="82">C$3/36</f>
        <v>5555555.556</v>
      </c>
      <c r="D47" s="7">
        <f t="shared" si="82"/>
        <v>4166666.667</v>
      </c>
      <c r="E47" s="7">
        <v>0.0</v>
      </c>
      <c r="F47" s="7">
        <f>Overview!B46*$F$3/100</f>
        <v>0</v>
      </c>
      <c r="G47" s="7">
        <f>Overview!B46*$G$3/100</f>
        <v>0</v>
      </c>
      <c r="H47" s="25">
        <v>0.0</v>
      </c>
      <c r="I47" s="25">
        <v>0.0</v>
      </c>
      <c r="J47" s="25">
        <v>0.0</v>
      </c>
      <c r="K47" s="7"/>
      <c r="L47" s="7">
        <f t="shared" si="2"/>
        <v>9722222.222</v>
      </c>
      <c r="M47" s="7"/>
      <c r="N47" s="7">
        <f t="shared" si="4"/>
        <v>951388888.9</v>
      </c>
      <c r="O47" s="26">
        <f t="shared" si="5"/>
        <v>0.9513888889</v>
      </c>
      <c r="P47" s="27"/>
      <c r="Q47" s="27">
        <f t="shared" si="6"/>
        <v>46216</v>
      </c>
      <c r="R47" s="28">
        <f t="shared" ref="R47:Y47" si="83">sum(C$4:C47)</f>
        <v>172222222.2</v>
      </c>
      <c r="S47" s="28">
        <f t="shared" si="83"/>
        <v>129166666.7</v>
      </c>
      <c r="T47" s="28">
        <f t="shared" si="83"/>
        <v>320000000</v>
      </c>
      <c r="U47" s="28">
        <f t="shared" si="83"/>
        <v>50000000</v>
      </c>
      <c r="V47" s="28">
        <f t="shared" si="83"/>
        <v>120000000</v>
      </c>
      <c r="W47" s="28">
        <f t="shared" si="83"/>
        <v>10000000</v>
      </c>
      <c r="X47" s="28">
        <f t="shared" si="83"/>
        <v>50000000</v>
      </c>
      <c r="Y47" s="28">
        <f t="shared" si="83"/>
        <v>100000000</v>
      </c>
      <c r="Z47" s="7"/>
      <c r="AA47" s="7">
        <f t="shared" si="8"/>
        <v>951388888.9</v>
      </c>
      <c r="AB47" s="27"/>
      <c r="AC47" s="2"/>
      <c r="AD47" s="2"/>
      <c r="AE47" s="2"/>
      <c r="AF47" s="2"/>
      <c r="AG47" s="2"/>
      <c r="AH47" s="2"/>
      <c r="AI47" s="2"/>
    </row>
    <row r="48" ht="15.75" customHeight="1">
      <c r="A48" s="29">
        <f t="shared" si="9"/>
        <v>44</v>
      </c>
      <c r="B48" s="24">
        <v>46217.0</v>
      </c>
      <c r="C48" s="7">
        <f t="shared" ref="C48:D48" si="84">C$3/36</f>
        <v>5555555.556</v>
      </c>
      <c r="D48" s="7">
        <f t="shared" si="84"/>
        <v>4166666.667</v>
      </c>
      <c r="E48" s="7">
        <v>0.0</v>
      </c>
      <c r="F48" s="7">
        <f>Overview!B47*$F$3/100</f>
        <v>0</v>
      </c>
      <c r="G48" s="7">
        <f>Overview!B47*$G$3/100</f>
        <v>0</v>
      </c>
      <c r="H48" s="25">
        <v>0.0</v>
      </c>
      <c r="I48" s="25">
        <v>0.0</v>
      </c>
      <c r="J48" s="25">
        <v>0.0</v>
      </c>
      <c r="K48" s="7"/>
      <c r="L48" s="7">
        <f t="shared" si="2"/>
        <v>9722222.222</v>
      </c>
      <c r="M48" s="7"/>
      <c r="N48" s="7">
        <f t="shared" si="4"/>
        <v>961111111.1</v>
      </c>
      <c r="O48" s="26">
        <f t="shared" si="5"/>
        <v>0.9611111111</v>
      </c>
      <c r="P48" s="27"/>
      <c r="Q48" s="27">
        <f t="shared" si="6"/>
        <v>46217</v>
      </c>
      <c r="R48" s="28">
        <f t="shared" ref="R48:Y48" si="85">sum(C$4:C48)</f>
        <v>177777777.8</v>
      </c>
      <c r="S48" s="28">
        <f t="shared" si="85"/>
        <v>133333333.3</v>
      </c>
      <c r="T48" s="28">
        <f t="shared" si="85"/>
        <v>320000000</v>
      </c>
      <c r="U48" s="28">
        <f t="shared" si="85"/>
        <v>50000000</v>
      </c>
      <c r="V48" s="28">
        <f t="shared" si="85"/>
        <v>120000000</v>
      </c>
      <c r="W48" s="28">
        <f t="shared" si="85"/>
        <v>10000000</v>
      </c>
      <c r="X48" s="28">
        <f t="shared" si="85"/>
        <v>50000000</v>
      </c>
      <c r="Y48" s="28">
        <f t="shared" si="85"/>
        <v>100000000</v>
      </c>
      <c r="Z48" s="7"/>
      <c r="AA48" s="7">
        <f t="shared" si="8"/>
        <v>961111111.1</v>
      </c>
      <c r="AB48" s="27"/>
      <c r="AC48" s="2"/>
      <c r="AD48" s="2"/>
      <c r="AE48" s="2"/>
      <c r="AF48" s="2"/>
      <c r="AG48" s="2"/>
      <c r="AH48" s="2"/>
      <c r="AI48" s="2"/>
    </row>
    <row r="49" ht="15.75" customHeight="1">
      <c r="A49" s="29">
        <f t="shared" si="9"/>
        <v>45</v>
      </c>
      <c r="B49" s="24">
        <v>46218.0</v>
      </c>
      <c r="C49" s="7">
        <f t="shared" ref="C49:D49" si="86">C$3/36</f>
        <v>5555555.556</v>
      </c>
      <c r="D49" s="7">
        <f t="shared" si="86"/>
        <v>4166666.667</v>
      </c>
      <c r="E49" s="7">
        <v>0.0</v>
      </c>
      <c r="F49" s="7">
        <f>Overview!B48*$F$3/100</f>
        <v>0</v>
      </c>
      <c r="G49" s="7">
        <f>Overview!B48*$G$3/100</f>
        <v>0</v>
      </c>
      <c r="H49" s="25">
        <v>0.0</v>
      </c>
      <c r="I49" s="25">
        <v>0.0</v>
      </c>
      <c r="J49" s="25">
        <v>0.0</v>
      </c>
      <c r="K49" s="7"/>
      <c r="L49" s="7">
        <f t="shared" si="2"/>
        <v>9722222.222</v>
      </c>
      <c r="M49" s="7"/>
      <c r="N49" s="7">
        <f t="shared" si="4"/>
        <v>970833333.3</v>
      </c>
      <c r="O49" s="26">
        <f t="shared" si="5"/>
        <v>0.9708333333</v>
      </c>
      <c r="P49" s="27"/>
      <c r="Q49" s="27">
        <f t="shared" si="6"/>
        <v>46218</v>
      </c>
      <c r="R49" s="28">
        <f t="shared" ref="R49:Y49" si="87">sum(C$4:C49)</f>
        <v>183333333.3</v>
      </c>
      <c r="S49" s="28">
        <f t="shared" si="87"/>
        <v>137500000</v>
      </c>
      <c r="T49" s="28">
        <f t="shared" si="87"/>
        <v>320000000</v>
      </c>
      <c r="U49" s="28">
        <f t="shared" si="87"/>
        <v>50000000</v>
      </c>
      <c r="V49" s="28">
        <f t="shared" si="87"/>
        <v>120000000</v>
      </c>
      <c r="W49" s="28">
        <f t="shared" si="87"/>
        <v>10000000</v>
      </c>
      <c r="X49" s="28">
        <f t="shared" si="87"/>
        <v>50000000</v>
      </c>
      <c r="Y49" s="28">
        <f t="shared" si="87"/>
        <v>100000000</v>
      </c>
      <c r="Z49" s="7"/>
      <c r="AA49" s="7">
        <f t="shared" si="8"/>
        <v>970833333.3</v>
      </c>
      <c r="AB49" s="27"/>
      <c r="AC49" s="2"/>
      <c r="AD49" s="2"/>
      <c r="AE49" s="2"/>
      <c r="AF49" s="2"/>
      <c r="AG49" s="2"/>
      <c r="AH49" s="2"/>
      <c r="AI49" s="2"/>
    </row>
    <row r="50" ht="15.75" customHeight="1">
      <c r="A50" s="29">
        <f t="shared" si="9"/>
        <v>46</v>
      </c>
      <c r="B50" s="24">
        <v>46219.0</v>
      </c>
      <c r="C50" s="7">
        <f t="shared" ref="C50:D50" si="88">C$3/36</f>
        <v>5555555.556</v>
      </c>
      <c r="D50" s="7">
        <f t="shared" si="88"/>
        <v>4166666.667</v>
      </c>
      <c r="E50" s="7">
        <v>0.0</v>
      </c>
      <c r="F50" s="7">
        <f>Overview!B49*$F$3/100</f>
        <v>0</v>
      </c>
      <c r="G50" s="7">
        <f>Overview!B49*$G$3/100</f>
        <v>0</v>
      </c>
      <c r="H50" s="25">
        <v>0.0</v>
      </c>
      <c r="I50" s="25">
        <v>0.0</v>
      </c>
      <c r="J50" s="25">
        <v>0.0</v>
      </c>
      <c r="K50" s="7"/>
      <c r="L50" s="7">
        <f t="shared" si="2"/>
        <v>9722222.222</v>
      </c>
      <c r="M50" s="7"/>
      <c r="N50" s="7">
        <f t="shared" si="4"/>
        <v>980555555.6</v>
      </c>
      <c r="O50" s="26">
        <f t="shared" si="5"/>
        <v>0.9805555556</v>
      </c>
      <c r="P50" s="27"/>
      <c r="Q50" s="27">
        <f t="shared" si="6"/>
        <v>46219</v>
      </c>
      <c r="R50" s="28">
        <f t="shared" ref="R50:Y50" si="89">sum(C$4:C50)</f>
        <v>188888888.9</v>
      </c>
      <c r="S50" s="28">
        <f t="shared" si="89"/>
        <v>141666666.7</v>
      </c>
      <c r="T50" s="28">
        <f t="shared" si="89"/>
        <v>320000000</v>
      </c>
      <c r="U50" s="28">
        <f t="shared" si="89"/>
        <v>50000000</v>
      </c>
      <c r="V50" s="28">
        <f t="shared" si="89"/>
        <v>120000000</v>
      </c>
      <c r="W50" s="28">
        <f t="shared" si="89"/>
        <v>10000000</v>
      </c>
      <c r="X50" s="28">
        <f t="shared" si="89"/>
        <v>50000000</v>
      </c>
      <c r="Y50" s="28">
        <f t="shared" si="89"/>
        <v>100000000</v>
      </c>
      <c r="Z50" s="7"/>
      <c r="AA50" s="7">
        <f t="shared" si="8"/>
        <v>980555555.6</v>
      </c>
      <c r="AB50" s="27"/>
      <c r="AC50" s="2"/>
      <c r="AD50" s="2"/>
      <c r="AE50" s="2"/>
      <c r="AF50" s="2"/>
      <c r="AG50" s="2"/>
      <c r="AH50" s="2"/>
      <c r="AI50" s="2"/>
    </row>
    <row r="51" ht="15.75" customHeight="1">
      <c r="A51" s="29">
        <f t="shared" si="9"/>
        <v>47</v>
      </c>
      <c r="B51" s="24">
        <v>46220.0</v>
      </c>
      <c r="C51" s="7">
        <f t="shared" ref="C51:D51" si="90">C$3/36</f>
        <v>5555555.556</v>
      </c>
      <c r="D51" s="7">
        <f t="shared" si="90"/>
        <v>4166666.667</v>
      </c>
      <c r="E51" s="7">
        <v>0.0</v>
      </c>
      <c r="F51" s="7">
        <f>Overview!B50*$F$3/100</f>
        <v>0</v>
      </c>
      <c r="G51" s="7">
        <f>Overview!B50*$G$3/100</f>
        <v>0</v>
      </c>
      <c r="H51" s="25">
        <v>0.0</v>
      </c>
      <c r="I51" s="25">
        <v>0.0</v>
      </c>
      <c r="J51" s="25">
        <v>0.0</v>
      </c>
      <c r="K51" s="7"/>
      <c r="L51" s="7">
        <f t="shared" si="2"/>
        <v>9722222.222</v>
      </c>
      <c r="M51" s="7"/>
      <c r="N51" s="7">
        <f t="shared" si="4"/>
        <v>990277777.8</v>
      </c>
      <c r="O51" s="26">
        <f t="shared" si="5"/>
        <v>0.9902777778</v>
      </c>
      <c r="P51" s="27"/>
      <c r="Q51" s="27">
        <f t="shared" si="6"/>
        <v>46220</v>
      </c>
      <c r="R51" s="28">
        <f t="shared" ref="R51:Y51" si="91">sum(C$4:C51)</f>
        <v>194444444.4</v>
      </c>
      <c r="S51" s="28">
        <f t="shared" si="91"/>
        <v>145833333.3</v>
      </c>
      <c r="T51" s="28">
        <f t="shared" si="91"/>
        <v>320000000</v>
      </c>
      <c r="U51" s="28">
        <f t="shared" si="91"/>
        <v>50000000</v>
      </c>
      <c r="V51" s="28">
        <f t="shared" si="91"/>
        <v>120000000</v>
      </c>
      <c r="W51" s="28">
        <f t="shared" si="91"/>
        <v>10000000</v>
      </c>
      <c r="X51" s="28">
        <f t="shared" si="91"/>
        <v>50000000</v>
      </c>
      <c r="Y51" s="28">
        <f t="shared" si="91"/>
        <v>100000000</v>
      </c>
      <c r="Z51" s="7"/>
      <c r="AA51" s="7">
        <f t="shared" si="8"/>
        <v>990277777.8</v>
      </c>
      <c r="AB51" s="27"/>
      <c r="AC51" s="2"/>
      <c r="AD51" s="2"/>
      <c r="AE51" s="2"/>
      <c r="AF51" s="2"/>
      <c r="AG51" s="2"/>
      <c r="AH51" s="2"/>
      <c r="AI51" s="2"/>
    </row>
    <row r="52" ht="15.75" customHeight="1">
      <c r="A52" s="29">
        <f t="shared" si="9"/>
        <v>48</v>
      </c>
      <c r="B52" s="24">
        <v>46221.0</v>
      </c>
      <c r="C52" s="7">
        <f t="shared" ref="C52:D52" si="92">C$3/36</f>
        <v>5555555.556</v>
      </c>
      <c r="D52" s="7">
        <f t="shared" si="92"/>
        <v>4166666.667</v>
      </c>
      <c r="E52" s="7">
        <v>0.0</v>
      </c>
      <c r="F52" s="7">
        <f>Overview!B51*$F$3/100</f>
        <v>0</v>
      </c>
      <c r="G52" s="7">
        <f>Overview!B51*$G$3/100</f>
        <v>0</v>
      </c>
      <c r="H52" s="25">
        <v>0.0</v>
      </c>
      <c r="I52" s="25">
        <v>0.0</v>
      </c>
      <c r="J52" s="25">
        <v>0.0</v>
      </c>
      <c r="K52" s="2"/>
      <c r="L52" s="7">
        <f t="shared" si="2"/>
        <v>9722222.222</v>
      </c>
      <c r="M52" s="2"/>
      <c r="N52" s="7">
        <f t="shared" si="4"/>
        <v>1000000000</v>
      </c>
      <c r="O52" s="26">
        <f t="shared" si="5"/>
        <v>1</v>
      </c>
      <c r="P52" s="2"/>
      <c r="Q52" s="27">
        <f t="shared" si="6"/>
        <v>46221</v>
      </c>
      <c r="R52" s="28">
        <f t="shared" ref="R52:Y52" si="93">sum(C$4:C52)</f>
        <v>200000000</v>
      </c>
      <c r="S52" s="28">
        <f t="shared" si="93"/>
        <v>150000000</v>
      </c>
      <c r="T52" s="28">
        <f t="shared" si="93"/>
        <v>320000000</v>
      </c>
      <c r="U52" s="28">
        <f t="shared" si="93"/>
        <v>50000000</v>
      </c>
      <c r="V52" s="28">
        <f t="shared" si="93"/>
        <v>120000000</v>
      </c>
      <c r="W52" s="28">
        <f t="shared" si="93"/>
        <v>10000000</v>
      </c>
      <c r="X52" s="28">
        <f t="shared" si="93"/>
        <v>50000000</v>
      </c>
      <c r="Y52" s="28">
        <f t="shared" si="93"/>
        <v>100000000</v>
      </c>
      <c r="Z52" s="2"/>
      <c r="AA52" s="7">
        <f t="shared" si="8"/>
        <v>1000000000</v>
      </c>
      <c r="AB52" s="27"/>
      <c r="AC52" s="2"/>
      <c r="AD52" s="2"/>
      <c r="AE52" s="2"/>
      <c r="AF52" s="2"/>
      <c r="AG52" s="2"/>
      <c r="AH52" s="2"/>
      <c r="AI52" s="2"/>
    </row>
    <row r="53" ht="15.75" customHeight="1">
      <c r="AB53" s="2"/>
      <c r="AC53" s="2"/>
      <c r="AD53" s="2"/>
      <c r="AE53" s="2"/>
      <c r="AF53" s="2"/>
      <c r="AG53" s="2"/>
      <c r="AH53" s="2"/>
      <c r="AI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0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0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0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0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0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0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0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0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0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0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0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0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0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0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30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0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30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30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0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0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0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0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0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0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0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0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0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0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0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0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30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30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0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0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0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0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0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0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0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0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0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0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0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0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0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0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0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0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30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30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30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30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0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0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0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0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0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0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0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0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0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0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0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30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30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30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30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0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30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30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30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0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0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0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0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0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0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0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0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0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30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30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30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30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30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30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30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30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0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0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0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0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0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0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0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0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0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0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0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30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30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30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30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30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30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0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0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0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0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0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0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0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0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0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0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0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30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30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30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30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30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30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0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0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0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0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0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0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0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0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0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0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0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30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30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30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30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30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30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0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0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0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0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0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0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0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0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0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0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0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30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30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30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30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30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30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0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0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0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0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30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0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0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0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0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0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0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0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0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0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30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30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30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0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0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0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0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0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0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0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0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0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0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0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0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0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0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30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30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30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0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0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0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0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0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0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0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0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0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</row>
    <row r="305" ht="15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</row>
    <row r="306" ht="15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</row>
    <row r="307" ht="15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</row>
    <row r="308" ht="15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</row>
    <row r="309" ht="15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</row>
    <row r="310" ht="15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</row>
    <row r="311" ht="15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</row>
    <row r="312" ht="15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</row>
    <row r="313" ht="15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</row>
    <row r="314" ht="15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</row>
    <row r="315" ht="15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</row>
    <row r="316" ht="15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</row>
    <row r="317" ht="15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</row>
    <row r="318" ht="15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</row>
    <row r="319" ht="15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</row>
    <row r="320" ht="15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</row>
    <row r="321" ht="15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</row>
    <row r="322" ht="15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</row>
    <row r="323" ht="15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</row>
    <row r="324" ht="15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</row>
    <row r="325" ht="15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</row>
    <row r="326" ht="15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</row>
    <row r="327" ht="15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</row>
    <row r="328" ht="15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</row>
    <row r="329" ht="15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</row>
    <row r="330" ht="15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</row>
    <row r="331" ht="15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</row>
    <row r="332" ht="15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</row>
    <row r="333" ht="15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</row>
    <row r="334" ht="15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</row>
    <row r="335" ht="15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</row>
    <row r="336" ht="15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</row>
    <row r="337" ht="15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</row>
    <row r="338" ht="15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</row>
    <row r="339" ht="15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</row>
    <row r="340" ht="15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</row>
    <row r="341" ht="15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</row>
    <row r="342" ht="15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</row>
    <row r="343" ht="15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</row>
    <row r="344" ht="15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</row>
    <row r="345" ht="15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</row>
    <row r="346" ht="15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</row>
    <row r="347" ht="15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</row>
    <row r="348" ht="15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</row>
    <row r="349" ht="15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</row>
    <row r="350" ht="15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</row>
    <row r="351" ht="15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</row>
    <row r="352" ht="15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</row>
    <row r="353" ht="15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</row>
    <row r="354" ht="15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</row>
    <row r="355" ht="15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</row>
    <row r="356" ht="15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</row>
    <row r="357" ht="15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</row>
    <row r="358" ht="15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</row>
    <row r="359" ht="15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</row>
    <row r="360" ht="15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</row>
    <row r="361" ht="15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</row>
    <row r="362" ht="15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</row>
    <row r="363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</row>
    <row r="364" ht="15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</row>
    <row r="365" ht="15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</row>
    <row r="366" ht="15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</row>
    <row r="367" ht="15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</row>
    <row r="368" ht="15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</row>
    <row r="369" ht="15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</row>
    <row r="370" ht="15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</row>
    <row r="371" ht="15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</row>
    <row r="372" ht="15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</row>
    <row r="373" ht="15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</row>
    <row r="374" ht="15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</row>
    <row r="375" ht="15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</row>
    <row r="376" ht="15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</row>
    <row r="377" ht="15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</row>
    <row r="378" ht="15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</row>
    <row r="379" ht="15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</row>
    <row r="380" ht="15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</row>
    <row r="381" ht="15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</row>
    <row r="382" ht="15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</row>
    <row r="383" ht="15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</row>
    <row r="384" ht="15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</row>
    <row r="385" ht="15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</row>
    <row r="386" ht="15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</row>
    <row r="387" ht="15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</row>
    <row r="388" ht="15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</row>
    <row r="389" ht="15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</row>
    <row r="390" ht="15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</row>
    <row r="391" ht="15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</row>
    <row r="392" ht="15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</row>
    <row r="393" ht="15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</row>
    <row r="394" ht="15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</row>
    <row r="395" ht="15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</row>
    <row r="396" ht="15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</row>
    <row r="397" ht="15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</row>
    <row r="398" ht="15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</row>
    <row r="399" ht="15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</row>
    <row r="400" ht="15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</row>
    <row r="401" ht="15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</row>
    <row r="402" ht="15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</row>
    <row r="403" ht="15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</row>
    <row r="404" ht="15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</row>
    <row r="405" ht="15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</row>
    <row r="406" ht="15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</row>
    <row r="407" ht="15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</row>
    <row r="408" ht="15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</row>
    <row r="409" ht="15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</row>
    <row r="410" ht="15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</row>
    <row r="411" ht="15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</row>
    <row r="412" ht="15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</row>
    <row r="413" ht="15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</row>
    <row r="414" ht="15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</row>
    <row r="415" ht="15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</row>
    <row r="416" ht="15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</row>
    <row r="417" ht="15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</row>
    <row r="418" ht="15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</row>
    <row r="419" ht="15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</row>
    <row r="420" ht="15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</row>
    <row r="421" ht="15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</row>
    <row r="422" ht="15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</row>
    <row r="423" ht="15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</row>
    <row r="424" ht="15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</row>
    <row r="425" ht="15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</row>
    <row r="426" ht="15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</row>
    <row r="427" ht="15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</row>
    <row r="428" ht="15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</row>
    <row r="429" ht="15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</row>
    <row r="430" ht="15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</row>
    <row r="431" ht="15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</row>
    <row r="432" ht="15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</row>
    <row r="433" ht="15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</row>
    <row r="434" ht="15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</row>
    <row r="435" ht="15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</row>
    <row r="436" ht="15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</row>
    <row r="437" ht="15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</row>
    <row r="438" ht="15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</row>
    <row r="439" ht="15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</row>
    <row r="440" ht="15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</row>
    <row r="441" ht="15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</row>
    <row r="442" ht="15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</row>
    <row r="443" ht="15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</row>
    <row r="444" ht="15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</row>
    <row r="445" ht="15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</row>
    <row r="446" ht="15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</row>
    <row r="447" ht="15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</row>
    <row r="448" ht="15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</row>
    <row r="449" ht="15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</row>
    <row r="450" ht="15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</row>
    <row r="451" ht="15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</row>
    <row r="452" ht="15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</row>
    <row r="453" ht="15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</row>
    <row r="454" ht="15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</row>
    <row r="455" ht="15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</row>
    <row r="456" ht="15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</row>
    <row r="457" ht="15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</row>
    <row r="458" ht="15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</row>
    <row r="459" ht="15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</row>
    <row r="460" ht="15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</row>
    <row r="461" ht="15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</row>
    <row r="462" ht="15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</row>
    <row r="463" ht="15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</row>
    <row r="464" ht="15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</row>
    <row r="465" ht="15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</row>
    <row r="466" ht="15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</row>
    <row r="467" ht="15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</row>
    <row r="468" ht="15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</row>
    <row r="469" ht="15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</row>
    <row r="470" ht="15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</row>
    <row r="471" ht="15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</row>
    <row r="472" ht="15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</row>
    <row r="473" ht="15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</row>
    <row r="474" ht="15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</row>
    <row r="475" ht="15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</row>
    <row r="476" ht="15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</row>
    <row r="477" ht="15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</row>
    <row r="478" ht="15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</row>
    <row r="479" ht="15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</row>
    <row r="480" ht="15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</row>
    <row r="481" ht="15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</row>
    <row r="482" ht="15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</row>
    <row r="483" ht="15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</row>
    <row r="484" ht="15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</row>
    <row r="485" ht="15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</row>
    <row r="486" ht="15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</row>
    <row r="487" ht="15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</row>
    <row r="488" ht="15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</row>
    <row r="489" ht="15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</row>
    <row r="490" ht="15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</row>
    <row r="491" ht="15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</row>
    <row r="492" ht="15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</row>
    <row r="493" ht="15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</row>
    <row r="494" ht="15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</row>
    <row r="495" ht="15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</row>
    <row r="496" ht="15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</row>
    <row r="497" ht="15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</row>
    <row r="498" ht="15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</row>
    <row r="499" ht="15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</row>
    <row r="500" ht="15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</row>
    <row r="501" ht="15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</row>
    <row r="502" ht="15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</row>
    <row r="503" ht="15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</row>
    <row r="504" ht="15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</row>
    <row r="505" ht="15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</row>
    <row r="506" ht="15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</row>
    <row r="507" ht="15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</row>
    <row r="508" ht="15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</row>
    <row r="509" ht="15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</row>
    <row r="510" ht="15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</row>
    <row r="511" ht="15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</row>
    <row r="512" ht="15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</row>
    <row r="513" ht="15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</row>
    <row r="514" ht="15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</row>
    <row r="515" ht="15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</row>
    <row r="516" ht="15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</row>
    <row r="517" ht="15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</row>
    <row r="518" ht="15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</row>
    <row r="519" ht="15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</row>
    <row r="520" ht="15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</row>
    <row r="521" ht="15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</row>
    <row r="522" ht="15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</row>
    <row r="523" ht="15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</row>
    <row r="524" ht="15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</row>
    <row r="525" ht="15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</row>
    <row r="526" ht="15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</row>
    <row r="527" ht="15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</row>
    <row r="528" ht="15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</row>
    <row r="529" ht="15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</row>
    <row r="530" ht="15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</row>
    <row r="531" ht="15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</row>
    <row r="532" ht="15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</row>
    <row r="533" ht="15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</row>
    <row r="534" ht="15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</row>
    <row r="535" ht="15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</row>
    <row r="536" ht="15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</row>
    <row r="537" ht="15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</row>
    <row r="538" ht="15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</row>
    <row r="539" ht="15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</row>
    <row r="540" ht="15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</row>
    <row r="541" ht="15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</row>
    <row r="542" ht="15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</row>
    <row r="543" ht="15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</row>
    <row r="544" ht="15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</row>
    <row r="545" ht="15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</row>
    <row r="546" ht="15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</row>
    <row r="547" ht="15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</row>
    <row r="548" ht="15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</row>
    <row r="549" ht="15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</row>
    <row r="550" ht="15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</row>
    <row r="551" ht="15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</row>
    <row r="552" ht="15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</row>
    <row r="553" ht="15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</row>
    <row r="554" ht="15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</row>
    <row r="555" ht="15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</row>
    <row r="556" ht="15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</row>
    <row r="557" ht="15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</row>
    <row r="558" ht="15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</row>
    <row r="559" ht="15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</row>
    <row r="560" ht="15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</row>
    <row r="561" ht="15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</row>
    <row r="562" ht="15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</row>
    <row r="563" ht="15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</row>
    <row r="564" ht="15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</row>
    <row r="565" ht="15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</row>
    <row r="566" ht="15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</row>
    <row r="567" ht="15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</row>
    <row r="568" ht="15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</row>
    <row r="569" ht="15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</row>
    <row r="570" ht="15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</row>
    <row r="571" ht="15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</row>
    <row r="572" ht="15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</row>
    <row r="573" ht="15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</row>
    <row r="574" ht="15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</row>
    <row r="575" ht="15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</row>
    <row r="576" ht="15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</row>
    <row r="577" ht="15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</row>
    <row r="578" ht="15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</row>
    <row r="579" ht="15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</row>
    <row r="580" ht="15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</row>
    <row r="581" ht="15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</row>
    <row r="582" ht="15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</row>
    <row r="583" ht="15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</row>
    <row r="584" ht="15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</row>
    <row r="585" ht="15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</row>
    <row r="586" ht="15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</row>
    <row r="587" ht="15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</row>
    <row r="588" ht="15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</row>
    <row r="589" ht="15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</row>
    <row r="590" ht="15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</row>
    <row r="591" ht="15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</row>
    <row r="592" ht="15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</row>
    <row r="593" ht="15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</row>
    <row r="594" ht="15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</row>
    <row r="595" ht="15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</row>
    <row r="596" ht="15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</row>
    <row r="597" ht="15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</row>
    <row r="598" ht="15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</row>
    <row r="599" ht="15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</row>
    <row r="600" ht="15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</row>
    <row r="601" ht="15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</row>
    <row r="602" ht="15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</row>
    <row r="603" ht="15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</row>
    <row r="604" ht="15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</row>
    <row r="605" ht="15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</row>
    <row r="606" ht="15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</row>
    <row r="607" ht="15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</row>
    <row r="608" ht="15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</row>
    <row r="609" ht="15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</row>
    <row r="610" ht="15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</row>
    <row r="611" ht="15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</row>
    <row r="612" ht="15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</row>
    <row r="613" ht="15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</row>
    <row r="614" ht="15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</row>
    <row r="615" ht="15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</row>
    <row r="616" ht="15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</row>
    <row r="617" ht="15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</row>
    <row r="618" ht="15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</row>
    <row r="619" ht="15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</row>
    <row r="620" ht="15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</row>
    <row r="621" ht="15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</row>
    <row r="622" ht="15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</row>
    <row r="623" ht="15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</row>
    <row r="624" ht="15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</row>
    <row r="625" ht="15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</row>
    <row r="626" ht="15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</row>
    <row r="627" ht="15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</row>
    <row r="628" ht="15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</row>
    <row r="629" ht="15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</row>
    <row r="630" ht="15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</row>
    <row r="631" ht="15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</row>
    <row r="632" ht="15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</row>
    <row r="633" ht="15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</row>
    <row r="634" ht="15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</row>
    <row r="635" ht="15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</row>
    <row r="636" ht="15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</row>
    <row r="637" ht="15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</row>
    <row r="638" ht="15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</row>
    <row r="639" ht="15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</row>
    <row r="640" ht="15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</row>
    <row r="641" ht="15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</row>
    <row r="642" ht="15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</row>
    <row r="643" ht="15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</row>
    <row r="644" ht="15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</row>
    <row r="645" ht="15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</row>
    <row r="646" ht="15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</row>
    <row r="647" ht="15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</row>
    <row r="648" ht="15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</row>
    <row r="649" ht="15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</row>
    <row r="650" ht="15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</row>
    <row r="651" ht="15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</row>
    <row r="652" ht="15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</row>
    <row r="653" ht="15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</row>
    <row r="654" ht="15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</row>
    <row r="655" ht="15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</row>
    <row r="656" ht="15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</row>
    <row r="657" ht="15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</row>
    <row r="658" ht="15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</row>
    <row r="659" ht="15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</row>
    <row r="660" ht="15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</row>
    <row r="661" ht="15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</row>
    <row r="662" ht="15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</row>
    <row r="663" ht="15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</row>
    <row r="664" ht="15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</row>
    <row r="665" ht="15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</row>
    <row r="666" ht="15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</row>
    <row r="667" ht="15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</row>
    <row r="668" ht="15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</row>
    <row r="669" ht="15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</row>
    <row r="670" ht="15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</row>
    <row r="671" ht="15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</row>
    <row r="672" ht="15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</row>
    <row r="673" ht="15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</row>
    <row r="674" ht="15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</row>
    <row r="675" ht="15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</row>
    <row r="676" ht="15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</row>
    <row r="677" ht="15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</row>
    <row r="678" ht="15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</row>
    <row r="679" ht="15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</row>
    <row r="680" ht="15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</row>
    <row r="681" ht="15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</row>
    <row r="682" ht="15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</row>
    <row r="683" ht="15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</row>
    <row r="684" ht="15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</row>
    <row r="685" ht="15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</row>
    <row r="686" ht="15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</row>
    <row r="687" ht="15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</row>
    <row r="688" ht="15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</row>
    <row r="689" ht="15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</row>
    <row r="690" ht="15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</row>
    <row r="691" ht="15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</row>
    <row r="692" ht="15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</row>
    <row r="693" ht="15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</row>
    <row r="694" ht="15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</row>
    <row r="695" ht="15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</row>
    <row r="696" ht="15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</row>
    <row r="697" ht="15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</row>
    <row r="698" ht="15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</row>
    <row r="699" ht="15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</row>
    <row r="700" ht="15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</row>
    <row r="701" ht="15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</row>
    <row r="702" ht="15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</row>
    <row r="703" ht="15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</row>
    <row r="704" ht="15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</row>
    <row r="705" ht="15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</row>
    <row r="706" ht="15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</row>
    <row r="707" ht="15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</row>
    <row r="708" ht="15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</row>
    <row r="709" ht="15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</row>
    <row r="710" ht="15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</row>
    <row r="711" ht="15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</row>
    <row r="712" ht="15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</row>
    <row r="713" ht="15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</row>
    <row r="714" ht="15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</row>
    <row r="715" ht="15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</row>
    <row r="716" ht="15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</row>
    <row r="717" ht="15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</row>
    <row r="718" ht="15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</row>
    <row r="719" ht="15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</row>
    <row r="720" ht="15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</row>
    <row r="721" ht="15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</row>
    <row r="722" ht="15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</row>
    <row r="723" ht="15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</row>
    <row r="724" ht="15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</row>
    <row r="725" ht="15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</row>
    <row r="726" ht="15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</row>
    <row r="727" ht="15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</row>
    <row r="728" ht="15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</row>
    <row r="729" ht="15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</row>
    <row r="730" ht="15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</row>
    <row r="731" ht="15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</row>
    <row r="732" ht="15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</row>
    <row r="733" ht="15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</row>
    <row r="734" ht="15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</row>
    <row r="735" ht="15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</row>
    <row r="736" ht="15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</row>
    <row r="737" ht="15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</row>
    <row r="738" ht="15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</row>
    <row r="739" ht="15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</row>
    <row r="740" ht="15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</row>
    <row r="741" ht="15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</row>
    <row r="742" ht="15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</row>
    <row r="743" ht="15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</row>
    <row r="744" ht="15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</row>
    <row r="745" ht="15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</row>
    <row r="746" ht="15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</row>
    <row r="747" ht="15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</row>
    <row r="748" ht="15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</row>
    <row r="749" ht="15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</row>
    <row r="750" ht="15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</row>
    <row r="751" ht="15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</row>
    <row r="752" ht="15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</row>
    <row r="753" ht="15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</row>
    <row r="754" ht="15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</row>
    <row r="755" ht="15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</row>
    <row r="756" ht="15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</row>
    <row r="757" ht="15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</row>
    <row r="758" ht="15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</row>
    <row r="759" ht="15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</row>
    <row r="760" ht="15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</row>
    <row r="761" ht="15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</row>
    <row r="762" ht="15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</row>
    <row r="763" ht="15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</row>
    <row r="764" ht="15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</row>
    <row r="765" ht="15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</row>
    <row r="766" ht="15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</row>
    <row r="767" ht="15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</row>
    <row r="768" ht="15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</row>
    <row r="769" ht="15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</row>
    <row r="770" ht="15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</row>
    <row r="771" ht="15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</row>
    <row r="772" ht="15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</row>
    <row r="773" ht="15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</row>
    <row r="774" ht="15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</row>
    <row r="775" ht="15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</row>
    <row r="776" ht="15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</row>
    <row r="777" ht="15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</row>
    <row r="778" ht="15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</row>
    <row r="779" ht="15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</row>
    <row r="780" ht="15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</row>
    <row r="781" ht="15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</row>
    <row r="782" ht="15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</row>
    <row r="783" ht="15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</row>
    <row r="784" ht="15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</row>
    <row r="785" ht="15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</row>
    <row r="786" ht="15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</row>
    <row r="787" ht="15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</row>
    <row r="788" ht="15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</row>
    <row r="789" ht="15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</row>
    <row r="790" ht="15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</row>
    <row r="791" ht="15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</row>
    <row r="792" ht="15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</row>
    <row r="793" ht="15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</row>
    <row r="794" ht="15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</row>
    <row r="795" ht="15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</row>
    <row r="796" ht="15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</row>
    <row r="797" ht="15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</row>
    <row r="798" ht="15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</row>
    <row r="799" ht="15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</row>
    <row r="800" ht="15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</row>
    <row r="801" ht="15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</row>
    <row r="802" ht="15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</row>
    <row r="803" ht="15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</row>
    <row r="804" ht="15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</row>
    <row r="805" ht="15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</row>
    <row r="806" ht="15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</row>
    <row r="807" ht="15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</row>
    <row r="808" ht="15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</row>
    <row r="809" ht="15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</row>
    <row r="810" ht="15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</row>
    <row r="811" ht="15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</row>
    <row r="812" ht="15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</row>
    <row r="813" ht="15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</row>
    <row r="814" ht="15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</row>
    <row r="815" ht="15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</row>
    <row r="816" ht="15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</row>
    <row r="817" ht="15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</row>
    <row r="818" ht="15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</row>
    <row r="819" ht="15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</row>
    <row r="820" ht="15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</row>
    <row r="821" ht="15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</row>
    <row r="822" ht="15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</row>
    <row r="823" ht="15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</row>
    <row r="824" ht="15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</row>
    <row r="825" ht="15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</row>
    <row r="826" ht="15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</row>
    <row r="827" ht="15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</row>
    <row r="828" ht="15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</row>
    <row r="829" ht="15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</row>
    <row r="830" ht="15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</row>
    <row r="831" ht="15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</row>
    <row r="832" ht="15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</row>
    <row r="833" ht="15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</row>
    <row r="834" ht="15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</row>
    <row r="835" ht="15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</row>
    <row r="836" ht="15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</row>
    <row r="837" ht="15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</row>
    <row r="838" ht="15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</row>
    <row r="839" ht="15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</row>
    <row r="840" ht="15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</row>
    <row r="841" ht="15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</row>
    <row r="842" ht="15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</row>
    <row r="843" ht="15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</row>
    <row r="844" ht="15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</row>
    <row r="845" ht="15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</row>
    <row r="846" ht="15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</row>
    <row r="847" ht="15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</row>
    <row r="848" ht="15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</row>
    <row r="849" ht="15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</row>
    <row r="850" ht="15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</row>
    <row r="851" ht="15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</row>
    <row r="852" ht="15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</row>
    <row r="853" ht="15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</row>
    <row r="854" ht="15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</row>
    <row r="855" ht="15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</row>
    <row r="856" ht="15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</row>
    <row r="857" ht="15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</row>
    <row r="858" ht="15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</row>
    <row r="859" ht="15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</row>
    <row r="860" ht="15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</row>
    <row r="861" ht="15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</row>
    <row r="862" ht="15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</row>
    <row r="863" ht="15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</row>
    <row r="864" ht="15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</row>
    <row r="865" ht="15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</row>
    <row r="866" ht="15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</row>
    <row r="867" ht="15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</row>
    <row r="868" ht="15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</row>
    <row r="869" ht="15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</row>
    <row r="870" ht="15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</row>
    <row r="871" ht="15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</row>
    <row r="872" ht="15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</row>
    <row r="873" ht="15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</row>
    <row r="874" ht="15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</row>
    <row r="875" ht="15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</row>
    <row r="876" ht="15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</row>
    <row r="877" ht="15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</row>
    <row r="878" ht="15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</row>
    <row r="879" ht="15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</row>
    <row r="880" ht="15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</row>
    <row r="881" ht="15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</row>
    <row r="882" ht="15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</row>
    <row r="883" ht="15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</row>
    <row r="884" ht="15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</row>
    <row r="885" ht="15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</row>
    <row r="886" ht="15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</row>
    <row r="887" ht="15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</row>
    <row r="888" ht="15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</row>
    <row r="889" ht="15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</row>
    <row r="890" ht="15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</row>
    <row r="891" ht="15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</row>
    <row r="892" ht="15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</row>
    <row r="893" ht="15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</row>
    <row r="894" ht="15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</row>
    <row r="895" ht="15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</row>
    <row r="896" ht="15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</row>
    <row r="897" ht="15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</row>
    <row r="898" ht="15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</row>
    <row r="899" ht="15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</row>
    <row r="900" ht="15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</row>
    <row r="901" ht="15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</row>
    <row r="902" ht="15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</row>
    <row r="903" ht="15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</row>
    <row r="904" ht="15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</row>
    <row r="905" ht="15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</row>
    <row r="906" ht="15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</row>
    <row r="907" ht="15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</row>
    <row r="908" ht="15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</row>
    <row r="909" ht="15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</row>
    <row r="910" ht="15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</row>
    <row r="911" ht="15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</row>
    <row r="912" ht="15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</row>
    <row r="913" ht="15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</row>
    <row r="914" ht="15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</row>
    <row r="915" ht="15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</row>
    <row r="916" ht="15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</row>
    <row r="917" ht="15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</row>
    <row r="918" ht="15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</row>
    <row r="919" ht="15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</row>
    <row r="920" ht="15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</row>
    <row r="921" ht="15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</row>
    <row r="922" ht="15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</row>
    <row r="923" ht="15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</row>
    <row r="924" ht="15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</row>
    <row r="925" ht="15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</row>
    <row r="926" ht="15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</row>
    <row r="927" ht="15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</row>
    <row r="928" ht="15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</row>
    <row r="929" ht="15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</row>
    <row r="930" ht="15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</row>
    <row r="931" ht="15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</row>
    <row r="932" ht="15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</row>
    <row r="933" ht="15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</row>
    <row r="934" ht="15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</row>
    <row r="935" ht="15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</row>
    <row r="936" ht="15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</row>
    <row r="937" ht="15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</row>
    <row r="938" ht="15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</row>
    <row r="939" ht="15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</row>
    <row r="940" ht="15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</row>
    <row r="941" ht="15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</row>
    <row r="942" ht="15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</row>
    <row r="943" ht="15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</row>
    <row r="944" ht="15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</row>
    <row r="945" ht="15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</row>
    <row r="946" ht="15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</row>
    <row r="947" ht="15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</row>
    <row r="948" ht="15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</row>
    <row r="949" ht="15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</row>
    <row r="950" ht="15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</row>
    <row r="951" ht="15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</row>
    <row r="952" ht="15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</row>
    <row r="953" ht="15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</row>
    <row r="954" ht="15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</row>
    <row r="955" ht="15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</row>
    <row r="956" ht="15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</row>
    <row r="957" ht="15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</row>
    <row r="958" ht="15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</row>
    <row r="959" ht="15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</row>
    <row r="960" ht="15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</row>
    <row r="961" ht="15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</row>
    <row r="962" ht="15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</row>
    <row r="963" ht="15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</row>
    <row r="964" ht="15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</row>
    <row r="965" ht="15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</row>
    <row r="966" ht="15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</row>
    <row r="967" ht="15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</row>
    <row r="968" ht="15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</row>
    <row r="969" ht="15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</row>
    <row r="970" ht="15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</row>
    <row r="971" ht="15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</row>
    <row r="972" ht="15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</row>
    <row r="973" ht="15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</row>
    <row r="974" ht="15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</row>
    <row r="975" ht="15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</row>
    <row r="976" ht="15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</row>
    <row r="977" ht="15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</row>
    <row r="978" ht="15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</row>
    <row r="979" ht="15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</row>
    <row r="980" ht="15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</row>
    <row r="981" ht="15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</row>
    <row r="982" ht="15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</row>
    <row r="983" ht="15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</row>
    <row r="984" ht="15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</row>
    <row r="985" ht="15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</row>
    <row r="986" ht="15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</row>
    <row r="987" ht="15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</row>
    <row r="988" ht="15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</row>
    <row r="989" ht="15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</row>
    <row r="990" ht="15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</row>
    <row r="991" ht="15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</row>
    <row r="992" ht="15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</row>
    <row r="993" ht="15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</row>
    <row r="994" ht="15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</row>
    <row r="995" ht="15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</row>
    <row r="996" ht="15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</row>
    <row r="997" ht="15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</row>
    <row r="998" ht="15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</row>
    <row r="999" ht="15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</row>
    <row r="1000" ht="15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</row>
    <row r="1001" ht="15.75" customHeight="1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1"/>
      <c r="AD1001" s="31"/>
      <c r="AE1001" s="31"/>
      <c r="AF1001" s="31"/>
      <c r="AG1001" s="31"/>
      <c r="AH1001" s="31"/>
      <c r="AI1001" s="31"/>
    </row>
  </sheetData>
  <mergeCells count="3">
    <mergeCell ref="C1:H1"/>
    <mergeCell ref="R1:AA1"/>
    <mergeCell ref="AC1:AI1"/>
  </mergeCells>
  <conditionalFormatting sqref="C2:J2 R2:Y2">
    <cfRule type="notContainsBlanks" dxfId="0" priority="1">
      <formula>LEN(TRIM(C2))&gt;0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4.63"/>
    <col customWidth="1" min="3" max="3" width="11.13"/>
    <col customWidth="1" min="4" max="4" width="13.13"/>
    <col customWidth="1" min="5" max="5" width="13.0"/>
    <col customWidth="1" min="6" max="6" width="14.63"/>
    <col customWidth="1" min="7" max="7" width="10.5"/>
    <col customWidth="1" min="8" max="8" width="14.38"/>
    <col customWidth="1" min="9" max="9" width="12.5"/>
  </cols>
  <sheetData>
    <row r="1" ht="15.75" customHeight="1">
      <c r="A1" s="32" t="s">
        <v>22</v>
      </c>
      <c r="B1" s="33" t="s">
        <v>23</v>
      </c>
      <c r="C1" s="32" t="s">
        <v>24</v>
      </c>
      <c r="D1" s="32" t="s">
        <v>25</v>
      </c>
      <c r="E1" s="34"/>
      <c r="F1" s="35"/>
      <c r="G1" s="36"/>
      <c r="H1" s="35"/>
      <c r="I1" s="36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ht="15.75" customHeight="1">
      <c r="A2" s="38">
        <v>0.0</v>
      </c>
      <c r="B2" s="39">
        <v>8.0</v>
      </c>
      <c r="C2" s="40">
        <v>1.0E9</v>
      </c>
      <c r="D2" s="38">
        <f t="shared" ref="D2:D22" si="1">B2*C2/100</f>
        <v>80000000</v>
      </c>
      <c r="E2" s="41"/>
      <c r="F2" s="42"/>
      <c r="G2" s="41"/>
      <c r="H2" s="43"/>
      <c r="I2" s="41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ht="15.75" customHeight="1">
      <c r="A3" s="38">
        <v>1.0</v>
      </c>
      <c r="B3" s="39">
        <v>7.2</v>
      </c>
      <c r="C3" s="44">
        <f t="shared" ref="C3:C22" si="2">C2+D2</f>
        <v>1080000000</v>
      </c>
      <c r="D3" s="38">
        <f t="shared" si="1"/>
        <v>77760000</v>
      </c>
      <c r="E3" s="41"/>
      <c r="F3" s="43"/>
      <c r="G3" s="41"/>
      <c r="H3" s="42"/>
      <c r="I3" s="41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ht="15.75" customHeight="1">
      <c r="A4" s="38">
        <v>2.0</v>
      </c>
      <c r="B4" s="39">
        <v>6.48</v>
      </c>
      <c r="C4" s="44">
        <f t="shared" si="2"/>
        <v>1157760000</v>
      </c>
      <c r="D4" s="38">
        <f t="shared" si="1"/>
        <v>75022848</v>
      </c>
      <c r="E4" s="41"/>
      <c r="F4" s="43"/>
      <c r="G4" s="41"/>
      <c r="H4" s="42"/>
      <c r="I4" s="41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ht="15.75" customHeight="1">
      <c r="A5" s="38">
        <v>3.0</v>
      </c>
      <c r="B5" s="39">
        <v>5.832</v>
      </c>
      <c r="C5" s="44">
        <f t="shared" si="2"/>
        <v>1232782848</v>
      </c>
      <c r="D5" s="38">
        <f t="shared" si="1"/>
        <v>71895895.7</v>
      </c>
      <c r="E5" s="41"/>
      <c r="F5" s="43"/>
      <c r="G5" s="41"/>
      <c r="H5" s="42"/>
      <c r="I5" s="41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ht="15.75" customHeight="1">
      <c r="A6" s="45">
        <v>4.0</v>
      </c>
      <c r="B6" s="46">
        <v>5.2488</v>
      </c>
      <c r="C6" s="47">
        <f t="shared" si="2"/>
        <v>1304678744</v>
      </c>
      <c r="D6" s="45">
        <f t="shared" si="1"/>
        <v>68479977.9</v>
      </c>
      <c r="E6" s="48"/>
      <c r="F6" s="45"/>
      <c r="G6" s="48"/>
      <c r="H6" s="49"/>
      <c r="I6" s="48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ht="15.75" customHeight="1">
      <c r="A7" s="38">
        <v>5.0</v>
      </c>
      <c r="B7" s="39">
        <v>4.72392</v>
      </c>
      <c r="C7" s="44">
        <f t="shared" si="2"/>
        <v>1373158722</v>
      </c>
      <c r="D7" s="38">
        <f t="shared" si="1"/>
        <v>64866919.48</v>
      </c>
      <c r="E7" s="41"/>
      <c r="F7" s="43"/>
      <c r="G7" s="41"/>
      <c r="H7" s="42"/>
      <c r="I7" s="41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ht="15.75" customHeight="1">
      <c r="A8" s="38">
        <v>6.0</v>
      </c>
      <c r="B8" s="39">
        <v>4.251528</v>
      </c>
      <c r="C8" s="44">
        <f t="shared" si="2"/>
        <v>1438025641</v>
      </c>
      <c r="D8" s="38">
        <f t="shared" si="1"/>
        <v>61138062.78</v>
      </c>
      <c r="E8" s="41"/>
      <c r="F8" s="43"/>
      <c r="G8" s="41"/>
      <c r="H8" s="42"/>
      <c r="I8" s="41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ht="15.75" customHeight="1">
      <c r="A9" s="38">
        <v>7.0</v>
      </c>
      <c r="B9" s="39">
        <v>3.8263752</v>
      </c>
      <c r="C9" s="44">
        <f t="shared" si="2"/>
        <v>1499163704</v>
      </c>
      <c r="D9" s="38">
        <f t="shared" si="1"/>
        <v>57363628.17</v>
      </c>
      <c r="E9" s="41"/>
      <c r="F9" s="43"/>
      <c r="G9" s="41"/>
      <c r="H9" s="42"/>
      <c r="I9" s="41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ht="15.75" customHeight="1">
      <c r="A10" s="38">
        <v>8.0</v>
      </c>
      <c r="B10" s="39">
        <v>3.44373768</v>
      </c>
      <c r="C10" s="44">
        <f t="shared" si="2"/>
        <v>1556527332</v>
      </c>
      <c r="D10" s="38">
        <f t="shared" si="1"/>
        <v>53602718.23</v>
      </c>
      <c r="E10" s="41"/>
      <c r="F10" s="43"/>
      <c r="G10" s="41"/>
      <c r="H10" s="42"/>
      <c r="I10" s="41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ht="15.75" customHeight="1">
      <c r="A11" s="38">
        <v>9.0</v>
      </c>
      <c r="B11" s="39">
        <v>3.099363912</v>
      </c>
      <c r="C11" s="44">
        <f t="shared" si="2"/>
        <v>1610130050</v>
      </c>
      <c r="D11" s="38">
        <f t="shared" si="1"/>
        <v>49903789.71</v>
      </c>
      <c r="E11" s="41"/>
      <c r="F11" s="43"/>
      <c r="G11" s="41"/>
      <c r="H11" s="42"/>
      <c r="I11" s="41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ht="15.75" customHeight="1">
      <c r="A12" s="38">
        <v>10.0</v>
      </c>
      <c r="B12" s="39">
        <v>2.7894275208</v>
      </c>
      <c r="C12" s="44">
        <f t="shared" si="2"/>
        <v>1660033840</v>
      </c>
      <c r="D12" s="38">
        <f t="shared" si="1"/>
        <v>46305440.79</v>
      </c>
      <c r="E12" s="41"/>
      <c r="F12" s="51"/>
      <c r="G12" s="41"/>
      <c r="H12" s="42"/>
      <c r="I12" s="41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ht="15.75" customHeight="1">
      <c r="A13" s="38">
        <v>11.0</v>
      </c>
      <c r="B13" s="39">
        <v>2.51048476872</v>
      </c>
      <c r="C13" s="44">
        <f t="shared" si="2"/>
        <v>1706339281</v>
      </c>
      <c r="D13" s="38">
        <f t="shared" si="1"/>
        <v>42837387.75</v>
      </c>
      <c r="E13" s="41"/>
      <c r="F13" s="52"/>
      <c r="G13" s="41"/>
      <c r="H13" s="42"/>
      <c r="I13" s="41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ht="15.75" customHeight="1">
      <c r="A14" s="38">
        <v>12.0</v>
      </c>
      <c r="B14" s="39">
        <v>2.259436291848</v>
      </c>
      <c r="C14" s="44">
        <f t="shared" si="2"/>
        <v>1749176669</v>
      </c>
      <c r="D14" s="38">
        <f t="shared" si="1"/>
        <v>39521532.46</v>
      </c>
      <c r="E14" s="41"/>
      <c r="F14" s="53"/>
      <c r="G14" s="41"/>
      <c r="H14" s="42"/>
      <c r="I14" s="41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ht="15.75" customHeight="1">
      <c r="A15" s="38">
        <v>13.0</v>
      </c>
      <c r="B15" s="39">
        <v>2.0334926626632</v>
      </c>
      <c r="C15" s="44">
        <f t="shared" si="2"/>
        <v>1788698201</v>
      </c>
      <c r="D15" s="38">
        <f t="shared" si="1"/>
        <v>36373046.67</v>
      </c>
      <c r="E15" s="41"/>
      <c r="F15" s="54"/>
      <c r="G15" s="41"/>
      <c r="H15" s="42"/>
      <c r="I15" s="41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ht="15.75" customHeight="1">
      <c r="A16" s="38">
        <v>14.0</v>
      </c>
      <c r="B16" s="39">
        <v>1.83014339639688</v>
      </c>
      <c r="C16" s="44">
        <f t="shared" si="2"/>
        <v>1825071248</v>
      </c>
      <c r="D16" s="38">
        <f t="shared" si="1"/>
        <v>33401420.92</v>
      </c>
      <c r="E16" s="41"/>
      <c r="F16" s="55"/>
      <c r="G16" s="41"/>
      <c r="H16" s="42"/>
      <c r="I16" s="41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ht="15.75" customHeight="1">
      <c r="A17" s="38">
        <v>15.0</v>
      </c>
      <c r="B17" s="39">
        <v>1.64712905675719</v>
      </c>
      <c r="C17" s="44">
        <f t="shared" si="2"/>
        <v>1858472669</v>
      </c>
      <c r="D17" s="38">
        <f t="shared" si="1"/>
        <v>30611443.34</v>
      </c>
      <c r="E17" s="41"/>
      <c r="F17" s="55"/>
      <c r="G17" s="41"/>
      <c r="H17" s="42"/>
      <c r="I17" s="41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ht="15.75" customHeight="1">
      <c r="A18" s="38">
        <v>16.0</v>
      </c>
      <c r="B18" s="39">
        <v>1.5</v>
      </c>
      <c r="C18" s="44">
        <f t="shared" si="2"/>
        <v>1889084112</v>
      </c>
      <c r="D18" s="38">
        <f t="shared" si="1"/>
        <v>28336261.68</v>
      </c>
      <c r="E18" s="41"/>
      <c r="F18" s="43"/>
      <c r="G18" s="41"/>
      <c r="H18" s="42"/>
      <c r="I18" s="41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ht="15.75" customHeight="1">
      <c r="A19" s="38">
        <v>17.0</v>
      </c>
      <c r="B19" s="56">
        <v>1.5</v>
      </c>
      <c r="C19" s="44">
        <f t="shared" si="2"/>
        <v>1917420374</v>
      </c>
      <c r="D19" s="38">
        <f t="shared" si="1"/>
        <v>28761305.6</v>
      </c>
      <c r="E19" s="41"/>
      <c r="F19" s="43"/>
      <c r="G19" s="41"/>
      <c r="H19" s="42"/>
      <c r="I19" s="41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ht="15.75" customHeight="1">
      <c r="A20" s="38">
        <v>18.0</v>
      </c>
      <c r="B20" s="56">
        <v>1.5</v>
      </c>
      <c r="C20" s="44">
        <f t="shared" si="2"/>
        <v>1946181679</v>
      </c>
      <c r="D20" s="38">
        <f t="shared" si="1"/>
        <v>29192725.19</v>
      </c>
      <c r="E20" s="41"/>
      <c r="F20" s="43"/>
      <c r="G20" s="41"/>
      <c r="H20" s="42"/>
      <c r="I20" s="41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ht="15.75" customHeight="1">
      <c r="A21" s="38">
        <v>19.0</v>
      </c>
      <c r="B21" s="56">
        <v>1.5</v>
      </c>
      <c r="C21" s="44">
        <f t="shared" si="2"/>
        <v>1975374404</v>
      </c>
      <c r="D21" s="38">
        <f t="shared" si="1"/>
        <v>29630616.07</v>
      </c>
      <c r="E21" s="41"/>
      <c r="F21" s="43"/>
      <c r="G21" s="41"/>
      <c r="H21" s="42"/>
      <c r="I21" s="41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ht="15.75" customHeight="1">
      <c r="A22" s="38">
        <v>20.0</v>
      </c>
      <c r="B22" s="56">
        <v>1.5</v>
      </c>
      <c r="C22" s="44">
        <f t="shared" si="2"/>
        <v>2005005020</v>
      </c>
      <c r="D22" s="38">
        <f t="shared" si="1"/>
        <v>30075075.31</v>
      </c>
      <c r="E22" s="41"/>
      <c r="F22" s="43"/>
      <c r="G22" s="41"/>
      <c r="H22" s="42"/>
      <c r="I22" s="41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ht="15.75" customHeight="1">
      <c r="A23" s="38"/>
      <c r="B23" s="56"/>
      <c r="C23" s="38"/>
      <c r="D23" s="38"/>
      <c r="E23" s="41"/>
      <c r="F23" s="43"/>
      <c r="G23" s="41"/>
      <c r="H23" s="42"/>
      <c r="I23" s="41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ht="15.75" customHeight="1">
      <c r="A24" s="38"/>
      <c r="B24" s="56"/>
      <c r="C24" s="38"/>
      <c r="D24" s="38"/>
      <c r="E24" s="41"/>
      <c r="F24" s="43"/>
      <c r="G24" s="41"/>
      <c r="H24" s="42"/>
      <c r="I24" s="41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ht="15.75" customHeight="1">
      <c r="A25" s="38"/>
      <c r="B25" s="56"/>
      <c r="C25" s="38"/>
      <c r="D25" s="38"/>
      <c r="E25" s="41"/>
      <c r="F25" s="43"/>
      <c r="G25" s="41"/>
      <c r="H25" s="42"/>
      <c r="I25" s="41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ht="15.75" customHeight="1">
      <c r="A26" s="38"/>
      <c r="B26" s="56"/>
      <c r="C26" s="38"/>
      <c r="D26" s="38"/>
      <c r="E26" s="41"/>
      <c r="F26" s="43"/>
      <c r="G26" s="41"/>
      <c r="H26" s="42"/>
      <c r="I26" s="41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ht="15.75" customHeight="1">
      <c r="A27" s="38"/>
      <c r="B27" s="56"/>
      <c r="C27" s="38"/>
      <c r="D27" s="38"/>
      <c r="E27" s="41"/>
      <c r="F27" s="43"/>
      <c r="G27" s="41"/>
      <c r="H27" s="42"/>
      <c r="I27" s="41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ht="15.75" customHeight="1">
      <c r="A28" s="37"/>
      <c r="B28" s="5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ht="15.75" customHeight="1">
      <c r="A29" s="37"/>
      <c r="B29" s="5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ht="15.75" customHeight="1">
      <c r="A30" s="37"/>
      <c r="B30" s="5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ht="15.75" customHeight="1">
      <c r="A31" s="37"/>
      <c r="B31" s="5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ht="15.75" customHeight="1">
      <c r="A32" s="37"/>
      <c r="B32" s="5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ht="15.75" customHeight="1">
      <c r="A33" s="37"/>
      <c r="B33" s="5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ht="15.75" customHeight="1">
      <c r="A34" s="37"/>
      <c r="B34" s="5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ht="15.75" customHeight="1">
      <c r="A35" s="37"/>
      <c r="B35" s="5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ht="15.75" customHeight="1">
      <c r="A36" s="37"/>
      <c r="B36" s="5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ht="15.75" customHeight="1">
      <c r="A37" s="37"/>
      <c r="B37" s="5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ht="15.75" customHeight="1">
      <c r="A38" s="37"/>
      <c r="B38" s="5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ht="15.75" customHeight="1">
      <c r="A39" s="37"/>
      <c r="B39" s="5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ht="15.75" customHeight="1">
      <c r="A40" s="37"/>
      <c r="B40" s="5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ht="15.75" customHeight="1">
      <c r="A41" s="37"/>
      <c r="B41" s="5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ht="15.75" customHeight="1">
      <c r="A42" s="37"/>
      <c r="B42" s="5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ht="15.75" customHeight="1">
      <c r="A43" s="37"/>
      <c r="B43" s="5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ht="15.75" customHeight="1">
      <c r="A44" s="37"/>
      <c r="B44" s="5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ht="15.75" customHeight="1">
      <c r="A45" s="37"/>
      <c r="B45" s="5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ht="15.75" customHeight="1">
      <c r="A46" s="37"/>
      <c r="B46" s="5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ht="15.75" customHeight="1">
      <c r="A47" s="37"/>
      <c r="B47" s="5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ht="15.75" customHeight="1">
      <c r="A48" s="37"/>
      <c r="B48" s="5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ht="15.75" customHeight="1">
      <c r="A49" s="37"/>
      <c r="B49" s="5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ht="15.75" customHeight="1">
      <c r="A50" s="37"/>
      <c r="B50" s="5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ht="15.75" customHeight="1">
      <c r="A51" s="37"/>
      <c r="B51" s="5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ht="15.75" customHeight="1">
      <c r="A52" s="37"/>
      <c r="B52" s="5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ht="15.75" customHeight="1">
      <c r="A53" s="37"/>
      <c r="B53" s="5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ht="15.75" customHeight="1">
      <c r="A54" s="37"/>
      <c r="B54" s="5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ht="15.75" customHeight="1">
      <c r="A55" s="37"/>
      <c r="B55" s="5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ht="15.75" customHeight="1">
      <c r="A56" s="37"/>
      <c r="B56" s="5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ht="15.75" customHeight="1">
      <c r="A57" s="37"/>
      <c r="B57" s="5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ht="15.75" customHeight="1">
      <c r="A58" s="37"/>
      <c r="B58" s="5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ht="15.75" customHeight="1">
      <c r="A59" s="37"/>
      <c r="B59" s="5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ht="15.75" customHeight="1">
      <c r="A60" s="37"/>
      <c r="B60" s="5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ht="15.75" customHeight="1">
      <c r="A61" s="37"/>
      <c r="B61" s="5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ht="15.75" customHeight="1">
      <c r="A62" s="37"/>
      <c r="B62" s="5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ht="15.75" customHeight="1">
      <c r="A63" s="37"/>
      <c r="B63" s="5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ht="15.75" customHeight="1">
      <c r="A64" s="37"/>
      <c r="B64" s="5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ht="15.75" customHeight="1">
      <c r="A65" s="37"/>
      <c r="B65" s="5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ht="15.75" customHeight="1">
      <c r="A66" s="37"/>
      <c r="B66" s="5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ht="15.75" customHeight="1">
      <c r="A67" s="37"/>
      <c r="B67" s="5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ht="15.75" customHeight="1">
      <c r="A68" s="37"/>
      <c r="B68" s="5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ht="15.75" customHeight="1">
      <c r="A69" s="37"/>
      <c r="B69" s="5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ht="15.75" customHeight="1">
      <c r="A70" s="37"/>
      <c r="B70" s="5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ht="15.75" customHeight="1">
      <c r="A71" s="37"/>
      <c r="B71" s="5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ht="15.75" customHeight="1">
      <c r="A72" s="37"/>
      <c r="B72" s="5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ht="15.75" customHeight="1">
      <c r="A73" s="37"/>
      <c r="B73" s="5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ht="15.75" customHeight="1">
      <c r="A74" s="37"/>
      <c r="B74" s="5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ht="15.75" customHeight="1">
      <c r="A75" s="37"/>
      <c r="B75" s="5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ht="15.75" customHeight="1">
      <c r="A76" s="37"/>
      <c r="B76" s="5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ht="15.75" customHeight="1">
      <c r="A77" s="37"/>
      <c r="B77" s="5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ht="15.75" customHeight="1">
      <c r="A78" s="37"/>
      <c r="B78" s="5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ht="15.75" customHeight="1">
      <c r="A79" s="37"/>
      <c r="B79" s="5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ht="15.75" customHeight="1">
      <c r="A80" s="37"/>
      <c r="B80" s="5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ht="15.75" customHeight="1">
      <c r="A81" s="37"/>
      <c r="B81" s="5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ht="15.75" customHeight="1">
      <c r="A82" s="37"/>
      <c r="B82" s="5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ht="15.75" customHeight="1">
      <c r="A83" s="37"/>
      <c r="B83" s="5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ht="15.75" customHeight="1">
      <c r="A84" s="37"/>
      <c r="B84" s="5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ht="15.75" customHeight="1">
      <c r="A85" s="37"/>
      <c r="B85" s="5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ht="15.75" customHeight="1">
      <c r="A86" s="37"/>
      <c r="B86" s="5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ht="15.75" customHeight="1">
      <c r="A87" s="37"/>
      <c r="B87" s="5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ht="15.75" customHeight="1">
      <c r="A88" s="37"/>
      <c r="B88" s="5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ht="15.75" customHeight="1">
      <c r="A89" s="37"/>
      <c r="B89" s="5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ht="15.75" customHeight="1">
      <c r="A90" s="37"/>
      <c r="B90" s="5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ht="15.75" customHeight="1">
      <c r="A91" s="37"/>
      <c r="B91" s="5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ht="15.75" customHeight="1">
      <c r="A92" s="37"/>
      <c r="B92" s="5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ht="15.75" customHeight="1">
      <c r="A93" s="37"/>
      <c r="B93" s="5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ht="15.75" customHeight="1">
      <c r="A94" s="37"/>
      <c r="B94" s="5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ht="15.75" customHeight="1">
      <c r="A95" s="37"/>
      <c r="B95" s="5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ht="15.75" customHeight="1">
      <c r="A96" s="37"/>
      <c r="B96" s="5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ht="15.75" customHeight="1">
      <c r="A97" s="37"/>
      <c r="B97" s="5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ht="15.75" customHeight="1">
      <c r="A98" s="37"/>
      <c r="B98" s="5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ht="15.75" customHeight="1">
      <c r="A99" s="37"/>
      <c r="B99" s="5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ht="15.75" customHeight="1">
      <c r="A100" s="37"/>
      <c r="B100" s="5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ht="15.75" customHeight="1">
      <c r="A101" s="37"/>
      <c r="B101" s="5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ht="15.75" customHeight="1">
      <c r="A102" s="37"/>
      <c r="B102" s="5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ht="15.75" customHeight="1">
      <c r="A103" s="37"/>
      <c r="B103" s="5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ht="15.75" customHeight="1">
      <c r="A104" s="37"/>
      <c r="B104" s="5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ht="15.75" customHeight="1">
      <c r="A105" s="37"/>
      <c r="B105" s="5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ht="15.75" customHeight="1">
      <c r="A106" s="37"/>
      <c r="B106" s="5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ht="15.75" customHeight="1">
      <c r="A107" s="37"/>
      <c r="B107" s="5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ht="15.75" customHeight="1">
      <c r="A108" s="37"/>
      <c r="B108" s="5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ht="15.75" customHeight="1">
      <c r="A109" s="37"/>
      <c r="B109" s="5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ht="15.75" customHeight="1">
      <c r="A110" s="37"/>
      <c r="B110" s="5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ht="15.75" customHeight="1">
      <c r="A111" s="37"/>
      <c r="B111" s="5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ht="15.75" customHeight="1">
      <c r="A112" s="37"/>
      <c r="B112" s="5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ht="15.75" customHeight="1">
      <c r="A113" s="37"/>
      <c r="B113" s="5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ht="15.75" customHeight="1">
      <c r="A114" s="37"/>
      <c r="B114" s="5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ht="15.75" customHeight="1">
      <c r="A115" s="37"/>
      <c r="B115" s="5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ht="15.75" customHeight="1">
      <c r="A116" s="37"/>
      <c r="B116" s="5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ht="15.75" customHeight="1">
      <c r="A117" s="37"/>
      <c r="B117" s="5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ht="15.75" customHeight="1">
      <c r="A118" s="37"/>
      <c r="B118" s="5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ht="15.75" customHeight="1">
      <c r="A119" s="37"/>
      <c r="B119" s="5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ht="15.75" customHeight="1">
      <c r="A120" s="37"/>
      <c r="B120" s="5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ht="15.75" customHeight="1">
      <c r="A121" s="37"/>
      <c r="B121" s="5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ht="15.75" customHeight="1">
      <c r="A122" s="37"/>
      <c r="B122" s="5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ht="15.75" customHeight="1">
      <c r="A123" s="37"/>
      <c r="B123" s="5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ht="15.75" customHeight="1">
      <c r="A124" s="37"/>
      <c r="B124" s="5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ht="15.75" customHeight="1">
      <c r="A125" s="37"/>
      <c r="B125" s="5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ht="15.75" customHeight="1">
      <c r="A126" s="37"/>
      <c r="B126" s="5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ht="15.75" customHeight="1">
      <c r="A127" s="37"/>
      <c r="B127" s="5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ht="15.75" customHeight="1">
      <c r="A128" s="37"/>
      <c r="B128" s="5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ht="15.75" customHeight="1">
      <c r="A129" s="37"/>
      <c r="B129" s="5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ht="15.75" customHeight="1">
      <c r="A130" s="37"/>
      <c r="B130" s="5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ht="15.75" customHeight="1">
      <c r="A131" s="37"/>
      <c r="B131" s="5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ht="15.75" customHeight="1">
      <c r="A132" s="37"/>
      <c r="B132" s="5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ht="15.75" customHeight="1">
      <c r="A133" s="37"/>
      <c r="B133" s="5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ht="15.75" customHeight="1">
      <c r="A134" s="37"/>
      <c r="B134" s="5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ht="15.75" customHeight="1">
      <c r="A135" s="37"/>
      <c r="B135" s="5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ht="15.75" customHeight="1">
      <c r="A136" s="37"/>
      <c r="B136" s="5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ht="15.75" customHeight="1">
      <c r="A137" s="37"/>
      <c r="B137" s="5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ht="15.75" customHeight="1">
      <c r="A138" s="37"/>
      <c r="B138" s="5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ht="15.75" customHeight="1">
      <c r="A139" s="37"/>
      <c r="B139" s="5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ht="15.75" customHeight="1">
      <c r="A140" s="37"/>
      <c r="B140" s="5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ht="15.75" customHeight="1">
      <c r="A141" s="37"/>
      <c r="B141" s="5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ht="15.75" customHeight="1">
      <c r="A142" s="37"/>
      <c r="B142" s="5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ht="15.75" customHeight="1">
      <c r="A143" s="37"/>
      <c r="B143" s="5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ht="15.75" customHeight="1">
      <c r="A144" s="37"/>
      <c r="B144" s="5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ht="15.75" customHeight="1">
      <c r="A145" s="37"/>
      <c r="B145" s="5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ht="15.75" customHeight="1">
      <c r="A146" s="37"/>
      <c r="B146" s="5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ht="15.75" customHeight="1">
      <c r="A147" s="37"/>
      <c r="B147" s="5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ht="15.75" customHeight="1">
      <c r="A148" s="37"/>
      <c r="B148" s="5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ht="15.75" customHeight="1">
      <c r="A149" s="37"/>
      <c r="B149" s="5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ht="15.75" customHeight="1">
      <c r="A150" s="37"/>
      <c r="B150" s="5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ht="15.75" customHeight="1">
      <c r="A151" s="37"/>
      <c r="B151" s="5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ht="15.75" customHeight="1">
      <c r="A152" s="37"/>
      <c r="B152" s="5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ht="15.75" customHeight="1">
      <c r="A153" s="37"/>
      <c r="B153" s="5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ht="15.75" customHeight="1">
      <c r="A154" s="37"/>
      <c r="B154" s="5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ht="15.75" customHeight="1">
      <c r="A155" s="37"/>
      <c r="B155" s="5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ht="15.75" customHeight="1">
      <c r="A156" s="37"/>
      <c r="B156" s="5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ht="15.75" customHeight="1">
      <c r="A157" s="37"/>
      <c r="B157" s="5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ht="15.75" customHeight="1">
      <c r="A158" s="37"/>
      <c r="B158" s="5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ht="15.75" customHeight="1">
      <c r="A159" s="37"/>
      <c r="B159" s="5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ht="15.75" customHeight="1">
      <c r="A160" s="37"/>
      <c r="B160" s="5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ht="15.75" customHeight="1">
      <c r="A161" s="37"/>
      <c r="B161" s="5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ht="15.75" customHeight="1">
      <c r="A162" s="37"/>
      <c r="B162" s="5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ht="15.75" customHeight="1">
      <c r="A163" s="37"/>
      <c r="B163" s="5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ht="15.75" customHeight="1">
      <c r="A164" s="37"/>
      <c r="B164" s="5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ht="15.75" customHeight="1">
      <c r="A165" s="37"/>
      <c r="B165" s="5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ht="15.75" customHeight="1">
      <c r="A166" s="37"/>
      <c r="B166" s="5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ht="15.75" customHeight="1">
      <c r="A167" s="37"/>
      <c r="B167" s="5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ht="15.75" customHeight="1">
      <c r="A168" s="37"/>
      <c r="B168" s="5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ht="15.75" customHeight="1">
      <c r="A169" s="37"/>
      <c r="B169" s="5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ht="15.75" customHeight="1">
      <c r="A170" s="37"/>
      <c r="B170" s="5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ht="15.75" customHeight="1">
      <c r="A171" s="37"/>
      <c r="B171" s="5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ht="15.75" customHeight="1">
      <c r="A172" s="37"/>
      <c r="B172" s="5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ht="15.75" customHeight="1">
      <c r="A173" s="37"/>
      <c r="B173" s="5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ht="15.75" customHeight="1">
      <c r="A174" s="37"/>
      <c r="B174" s="5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ht="15.75" customHeight="1">
      <c r="A175" s="37"/>
      <c r="B175" s="5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ht="15.75" customHeight="1">
      <c r="A176" s="37"/>
      <c r="B176" s="5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ht="15.75" customHeight="1">
      <c r="A177" s="37"/>
      <c r="B177" s="5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ht="15.75" customHeight="1">
      <c r="A178" s="37"/>
      <c r="B178" s="5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ht="15.75" customHeight="1">
      <c r="A179" s="37"/>
      <c r="B179" s="5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ht="15.75" customHeight="1">
      <c r="A180" s="37"/>
      <c r="B180" s="5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ht="15.75" customHeight="1">
      <c r="A181" s="37"/>
      <c r="B181" s="5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ht="15.75" customHeight="1">
      <c r="A182" s="37"/>
      <c r="B182" s="5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ht="15.75" customHeight="1">
      <c r="A183" s="37"/>
      <c r="B183" s="5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ht="15.75" customHeight="1">
      <c r="A184" s="37"/>
      <c r="B184" s="5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ht="15.75" customHeight="1">
      <c r="A185" s="37"/>
      <c r="B185" s="5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ht="15.75" customHeight="1">
      <c r="A186" s="37"/>
      <c r="B186" s="5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ht="15.75" customHeight="1">
      <c r="A187" s="37"/>
      <c r="B187" s="5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ht="15.75" customHeight="1">
      <c r="A188" s="37"/>
      <c r="B188" s="5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ht="15.75" customHeight="1">
      <c r="A189" s="37"/>
      <c r="B189" s="5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ht="15.75" customHeight="1">
      <c r="A190" s="37"/>
      <c r="B190" s="5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ht="15.75" customHeight="1">
      <c r="A191" s="37"/>
      <c r="B191" s="5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ht="15.75" customHeight="1">
      <c r="A192" s="37"/>
      <c r="B192" s="5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ht="15.75" customHeight="1">
      <c r="A193" s="37"/>
      <c r="B193" s="5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ht="15.75" customHeight="1">
      <c r="A194" s="37"/>
      <c r="B194" s="5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ht="15.75" customHeight="1">
      <c r="A195" s="37"/>
      <c r="B195" s="5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ht="15.75" customHeight="1">
      <c r="A196" s="37"/>
      <c r="B196" s="5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ht="15.75" customHeight="1">
      <c r="A197" s="37"/>
      <c r="B197" s="5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ht="15.75" customHeight="1">
      <c r="A198" s="37"/>
      <c r="B198" s="5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ht="15.75" customHeight="1">
      <c r="A199" s="37"/>
      <c r="B199" s="5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ht="15.75" customHeight="1">
      <c r="A200" s="37"/>
      <c r="B200" s="5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ht="15.75" customHeight="1">
      <c r="A201" s="37"/>
      <c r="B201" s="5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ht="15.75" customHeight="1">
      <c r="A202" s="37"/>
      <c r="B202" s="5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ht="15.75" customHeight="1">
      <c r="A203" s="37"/>
      <c r="B203" s="5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ht="15.75" customHeight="1">
      <c r="A204" s="37"/>
      <c r="B204" s="5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ht="15.75" customHeight="1">
      <c r="A205" s="37"/>
      <c r="B205" s="5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ht="15.75" customHeight="1">
      <c r="A206" s="37"/>
      <c r="B206" s="5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ht="15.75" customHeight="1">
      <c r="A207" s="37"/>
      <c r="B207" s="5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ht="15.75" customHeight="1">
      <c r="A208" s="37"/>
      <c r="B208" s="5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ht="15.75" customHeight="1">
      <c r="A209" s="37"/>
      <c r="B209" s="5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ht="15.75" customHeight="1">
      <c r="A210" s="37"/>
      <c r="B210" s="5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ht="15.75" customHeight="1">
      <c r="A211" s="37"/>
      <c r="B211" s="5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ht="15.75" customHeight="1">
      <c r="A212" s="37"/>
      <c r="B212" s="5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ht="15.75" customHeight="1">
      <c r="A213" s="37"/>
      <c r="B213" s="5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ht="15.75" customHeight="1">
      <c r="A214" s="37"/>
      <c r="B214" s="5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ht="15.75" customHeight="1">
      <c r="A215" s="37"/>
      <c r="B215" s="5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ht="15.75" customHeight="1">
      <c r="A216" s="37"/>
      <c r="B216" s="5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ht="15.75" customHeight="1">
      <c r="A217" s="37"/>
      <c r="B217" s="5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ht="15.75" customHeight="1">
      <c r="A218" s="37"/>
      <c r="B218" s="5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ht="15.75" customHeight="1">
      <c r="A219" s="37"/>
      <c r="B219" s="5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ht="15.75" customHeight="1">
      <c r="A220" s="37"/>
      <c r="B220" s="5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ht="15.75" customHeight="1">
      <c r="A221" s="37"/>
      <c r="B221" s="5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ht="15.75" customHeight="1">
      <c r="A222" s="37"/>
      <c r="B222" s="5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13.25"/>
    <col customWidth="1" min="4" max="4" width="14.25"/>
    <col customWidth="1" min="5" max="5" width="11.0"/>
    <col customWidth="1" min="6" max="6" width="12.63"/>
    <col customWidth="1" min="7" max="7" width="21.75"/>
    <col customWidth="1" min="9" max="9" width="21.75"/>
    <col customWidth="1" min="10" max="10" width="8.13"/>
    <col customWidth="1" min="12" max="12" width="13.25"/>
    <col customWidth="1" min="13" max="13" width="14.25"/>
    <col customWidth="1" min="14" max="14" width="11.0"/>
  </cols>
  <sheetData>
    <row r="1" ht="15.75" customHeight="1">
      <c r="A1" s="58"/>
      <c r="B1" s="59" t="s">
        <v>26</v>
      </c>
      <c r="H1" s="60"/>
      <c r="I1" s="58"/>
      <c r="J1" s="61"/>
      <c r="K1" s="37"/>
      <c r="L1" s="58"/>
      <c r="M1" s="58"/>
      <c r="N1" s="58"/>
      <c r="O1" s="37"/>
      <c r="P1" s="32"/>
      <c r="Q1" s="32"/>
      <c r="R1" s="32"/>
      <c r="S1" s="32"/>
      <c r="T1" s="62"/>
      <c r="U1" s="37"/>
      <c r="V1" s="37"/>
      <c r="W1" s="37"/>
      <c r="X1" s="37"/>
      <c r="Y1" s="37"/>
      <c r="Z1" s="37"/>
      <c r="AA1" s="37"/>
    </row>
    <row r="2" ht="15.75" customHeight="1">
      <c r="A2" s="58"/>
      <c r="B2" s="61" t="s">
        <v>16</v>
      </c>
      <c r="C2" s="58" t="s">
        <v>27</v>
      </c>
      <c r="D2" s="58" t="s">
        <v>28</v>
      </c>
      <c r="E2" s="58" t="s">
        <v>29</v>
      </c>
      <c r="F2" s="60"/>
      <c r="G2" s="61" t="s">
        <v>30</v>
      </c>
      <c r="H2" s="60"/>
      <c r="I2" s="58"/>
      <c r="J2" s="61"/>
      <c r="K2" s="37"/>
      <c r="L2" s="58"/>
      <c r="M2" s="58"/>
      <c r="N2" s="58"/>
      <c r="O2" s="37" t="s">
        <v>31</v>
      </c>
      <c r="P2" s="32" t="s">
        <v>22</v>
      </c>
      <c r="Q2" s="32" t="s">
        <v>32</v>
      </c>
      <c r="R2" s="32" t="s">
        <v>24</v>
      </c>
      <c r="S2" s="32" t="s">
        <v>25</v>
      </c>
      <c r="T2" s="62" t="s">
        <v>33</v>
      </c>
      <c r="U2" s="37"/>
      <c r="V2" s="37"/>
      <c r="W2" s="37"/>
      <c r="X2" s="37"/>
      <c r="Y2" s="37"/>
      <c r="Z2" s="37"/>
      <c r="AA2" s="37"/>
    </row>
    <row r="3" ht="15.75" customHeight="1">
      <c r="A3" s="58" t="s">
        <v>20</v>
      </c>
      <c r="B3" s="63"/>
      <c r="C3" s="64"/>
      <c r="D3" s="64"/>
      <c r="E3" s="64"/>
      <c r="F3" s="60"/>
      <c r="G3" s="65"/>
      <c r="H3" s="60"/>
      <c r="I3" s="64"/>
      <c r="J3" s="65"/>
      <c r="K3" s="37"/>
      <c r="L3" s="37"/>
      <c r="M3" s="37"/>
      <c r="N3" s="37"/>
      <c r="O3" s="37"/>
      <c r="P3" s="38"/>
      <c r="Q3" s="38"/>
      <c r="R3" s="38"/>
      <c r="S3" s="38"/>
      <c r="T3" s="43"/>
      <c r="U3" s="37"/>
      <c r="V3" s="37"/>
      <c r="W3" s="37"/>
      <c r="X3" s="37"/>
      <c r="Y3" s="37"/>
      <c r="Z3" s="37"/>
      <c r="AA3" s="37"/>
    </row>
    <row r="4" ht="15.75" customHeight="1">
      <c r="A4" s="66">
        <v>1.0</v>
      </c>
      <c r="B4" s="67">
        <f>Unlock!B5</f>
        <v>45840</v>
      </c>
      <c r="C4" s="64">
        <f>InflationShape!$D$2/12</f>
        <v>6666666.667</v>
      </c>
      <c r="D4" s="64">
        <f>C4+Unlock!L4</f>
        <v>546666666.7</v>
      </c>
      <c r="E4" s="64">
        <f>C4+Unlock!$L$3</f>
        <v>1006666667</v>
      </c>
      <c r="F4" s="60"/>
      <c r="G4" s="65">
        <f t="shared" ref="G4:G51" si="1">D4/E4</f>
        <v>0.5430463576</v>
      </c>
      <c r="H4" s="60"/>
      <c r="I4" s="64"/>
      <c r="J4" s="65"/>
      <c r="K4" s="37"/>
      <c r="L4" s="37"/>
      <c r="M4" s="37"/>
      <c r="N4" s="37"/>
      <c r="O4" s="37"/>
      <c r="P4" s="38">
        <v>0.0</v>
      </c>
      <c r="Q4" s="38">
        <v>8.0</v>
      </c>
      <c r="R4" s="38">
        <v>1.0E9</v>
      </c>
      <c r="S4" s="38">
        <f t="shared" ref="S4:S29" si="2">Q4*R4/100</f>
        <v>80000000</v>
      </c>
      <c r="T4" s="43">
        <f t="shared" ref="T4:T29" si="3">S4/ 366</f>
        <v>218579.235</v>
      </c>
      <c r="U4" s="37"/>
      <c r="V4" s="37"/>
      <c r="W4" s="37"/>
      <c r="X4" s="37"/>
      <c r="Y4" s="37"/>
      <c r="Z4" s="37"/>
      <c r="AA4" s="37"/>
    </row>
    <row r="5" ht="15.75" customHeight="1">
      <c r="A5" s="66">
        <f t="shared" ref="A5:A51" si="4">A4+1</f>
        <v>2</v>
      </c>
      <c r="B5" s="67">
        <f>Unlock!B6</f>
        <v>45841</v>
      </c>
      <c r="C5" s="64">
        <f>InflationShape!$D$2/12</f>
        <v>6666666.667</v>
      </c>
      <c r="D5" s="64">
        <f>D4+C5+Unlock!L5</f>
        <v>553333333.3</v>
      </c>
      <c r="E5" s="64">
        <f t="shared" ref="E5:E51" si="5">E4+C5</f>
        <v>1013333333</v>
      </c>
      <c r="F5" s="60"/>
      <c r="G5" s="65">
        <f t="shared" si="1"/>
        <v>0.5460526316</v>
      </c>
      <c r="H5" s="60"/>
      <c r="I5" s="64"/>
      <c r="J5" s="65"/>
      <c r="K5" s="37"/>
      <c r="L5" s="37"/>
      <c r="M5" s="37"/>
      <c r="N5" s="37"/>
      <c r="O5" s="37"/>
      <c r="P5" s="38">
        <v>1.0</v>
      </c>
      <c r="Q5" s="38">
        <v>7.2</v>
      </c>
      <c r="R5" s="38">
        <f t="shared" ref="R5:R29" si="6">R4+S4</f>
        <v>1080000000</v>
      </c>
      <c r="S5" s="38">
        <f t="shared" si="2"/>
        <v>77760000</v>
      </c>
      <c r="T5" s="43">
        <f t="shared" si="3"/>
        <v>212459.0164</v>
      </c>
      <c r="U5" s="37"/>
      <c r="V5" s="37"/>
      <c r="W5" s="37"/>
      <c r="X5" s="37"/>
      <c r="Y5" s="37"/>
      <c r="Z5" s="37"/>
      <c r="AA5" s="37"/>
    </row>
    <row r="6" ht="15.75" customHeight="1">
      <c r="A6" s="66">
        <f t="shared" si="4"/>
        <v>3</v>
      </c>
      <c r="B6" s="67">
        <f>Unlock!B7</f>
        <v>45842</v>
      </c>
      <c r="C6" s="64">
        <f>InflationShape!$D$2/12</f>
        <v>6666666.667</v>
      </c>
      <c r="D6" s="64">
        <f>D5+C6+Unlock!L6</f>
        <v>560000000</v>
      </c>
      <c r="E6" s="64">
        <f t="shared" si="5"/>
        <v>1020000000</v>
      </c>
      <c r="F6" s="60"/>
      <c r="G6" s="65">
        <f t="shared" si="1"/>
        <v>0.5490196078</v>
      </c>
      <c r="H6" s="60"/>
      <c r="I6" s="64"/>
      <c r="J6" s="65"/>
      <c r="K6" s="37"/>
      <c r="L6" s="37"/>
      <c r="M6" s="37"/>
      <c r="N6" s="37"/>
      <c r="O6" s="37"/>
      <c r="P6" s="38">
        <v>2.0</v>
      </c>
      <c r="Q6" s="38">
        <v>6.48</v>
      </c>
      <c r="R6" s="38">
        <f t="shared" si="6"/>
        <v>1157760000</v>
      </c>
      <c r="S6" s="38">
        <f t="shared" si="2"/>
        <v>75022848</v>
      </c>
      <c r="T6" s="43">
        <f t="shared" si="3"/>
        <v>204980.459</v>
      </c>
      <c r="U6" s="37"/>
      <c r="V6" s="37"/>
      <c r="W6" s="37"/>
      <c r="X6" s="37"/>
      <c r="Y6" s="37"/>
      <c r="Z6" s="37"/>
      <c r="AA6" s="37"/>
    </row>
    <row r="7" ht="15.75" customHeight="1">
      <c r="A7" s="66">
        <f t="shared" si="4"/>
        <v>4</v>
      </c>
      <c r="B7" s="67">
        <f>Unlock!B8</f>
        <v>45843</v>
      </c>
      <c r="C7" s="64">
        <f>InflationShape!$D$2/12</f>
        <v>6666666.667</v>
      </c>
      <c r="D7" s="64">
        <f>D6+C7+Unlock!L7</f>
        <v>566666666.7</v>
      </c>
      <c r="E7" s="64">
        <f t="shared" si="5"/>
        <v>1026666667</v>
      </c>
      <c r="F7" s="60"/>
      <c r="G7" s="65">
        <f t="shared" si="1"/>
        <v>0.5519480519</v>
      </c>
      <c r="H7" s="60"/>
      <c r="I7" s="64"/>
      <c r="J7" s="65"/>
      <c r="K7" s="37"/>
      <c r="L7" s="37"/>
      <c r="M7" s="37"/>
      <c r="N7" s="37"/>
      <c r="O7" s="37"/>
      <c r="P7" s="38">
        <v>3.0</v>
      </c>
      <c r="Q7" s="38">
        <v>5.832</v>
      </c>
      <c r="R7" s="38">
        <f t="shared" si="6"/>
        <v>1232782848</v>
      </c>
      <c r="S7" s="38">
        <f t="shared" si="2"/>
        <v>71895895.7</v>
      </c>
      <c r="T7" s="43">
        <f t="shared" si="3"/>
        <v>196436.8735</v>
      </c>
      <c r="U7" s="37"/>
      <c r="V7" s="37"/>
      <c r="W7" s="37"/>
      <c r="X7" s="37"/>
      <c r="Y7" s="37"/>
      <c r="Z7" s="37"/>
      <c r="AA7" s="37"/>
    </row>
    <row r="8" ht="15.75" customHeight="1">
      <c r="A8" s="66">
        <f t="shared" si="4"/>
        <v>5</v>
      </c>
      <c r="B8" s="67">
        <f>Unlock!B9</f>
        <v>45844</v>
      </c>
      <c r="C8" s="64">
        <f>InflationShape!$D$2/12</f>
        <v>6666666.667</v>
      </c>
      <c r="D8" s="64">
        <f>D7+C8+Unlock!L8</f>
        <v>573333333.3</v>
      </c>
      <c r="E8" s="64">
        <f t="shared" si="5"/>
        <v>1033333333</v>
      </c>
      <c r="F8" s="60"/>
      <c r="G8" s="65">
        <f t="shared" si="1"/>
        <v>0.5548387097</v>
      </c>
      <c r="H8" s="60"/>
      <c r="I8" s="64"/>
      <c r="J8" s="65"/>
      <c r="K8" s="37"/>
      <c r="L8" s="37"/>
      <c r="M8" s="37"/>
      <c r="N8" s="37"/>
      <c r="O8" s="37"/>
      <c r="P8" s="45">
        <v>4.0</v>
      </c>
      <c r="Q8" s="45">
        <v>5.2488</v>
      </c>
      <c r="R8" s="45">
        <f t="shared" si="6"/>
        <v>1304678744</v>
      </c>
      <c r="S8" s="45">
        <f t="shared" si="2"/>
        <v>68479977.9</v>
      </c>
      <c r="T8" s="43">
        <f t="shared" si="3"/>
        <v>187103.7648</v>
      </c>
      <c r="U8" s="37"/>
      <c r="V8" s="37"/>
      <c r="W8" s="37"/>
      <c r="X8" s="37"/>
      <c r="Y8" s="37"/>
      <c r="Z8" s="37"/>
      <c r="AA8" s="37"/>
    </row>
    <row r="9" ht="15.75" customHeight="1">
      <c r="A9" s="66">
        <f t="shared" si="4"/>
        <v>6</v>
      </c>
      <c r="B9" s="67">
        <f>Unlock!B10</f>
        <v>45845</v>
      </c>
      <c r="C9" s="64">
        <f>InflationShape!$D$2/12</f>
        <v>6666666.667</v>
      </c>
      <c r="D9" s="64">
        <f>D8+C9+Unlock!L9</f>
        <v>580000000</v>
      </c>
      <c r="E9" s="64">
        <f t="shared" si="5"/>
        <v>1040000000</v>
      </c>
      <c r="F9" s="60"/>
      <c r="G9" s="65">
        <f t="shared" si="1"/>
        <v>0.5576923077</v>
      </c>
      <c r="H9" s="60"/>
      <c r="I9" s="64"/>
      <c r="J9" s="65"/>
      <c r="K9" s="37"/>
      <c r="L9" s="37"/>
      <c r="M9" s="37"/>
      <c r="N9" s="37"/>
      <c r="O9" s="37"/>
      <c r="P9" s="38">
        <v>5.0</v>
      </c>
      <c r="Q9" s="38">
        <v>4.72392</v>
      </c>
      <c r="R9" s="38">
        <f t="shared" si="6"/>
        <v>1373158722</v>
      </c>
      <c r="S9" s="38">
        <f t="shared" si="2"/>
        <v>64866919.48</v>
      </c>
      <c r="T9" s="43">
        <f t="shared" si="3"/>
        <v>177232.0204</v>
      </c>
      <c r="U9" s="37"/>
      <c r="V9" s="37"/>
      <c r="W9" s="37"/>
      <c r="X9" s="37"/>
      <c r="Y9" s="37"/>
      <c r="Z9" s="37"/>
      <c r="AA9" s="37"/>
    </row>
    <row r="10" ht="15.75" customHeight="1">
      <c r="A10" s="66">
        <f t="shared" si="4"/>
        <v>7</v>
      </c>
      <c r="B10" s="67">
        <f>Unlock!B11</f>
        <v>45846</v>
      </c>
      <c r="C10" s="64">
        <f>InflationShape!$D$2/12</f>
        <v>6666666.667</v>
      </c>
      <c r="D10" s="64">
        <f>D9+C10+Unlock!L10</f>
        <v>586666666.7</v>
      </c>
      <c r="E10" s="64">
        <f t="shared" si="5"/>
        <v>1046666667</v>
      </c>
      <c r="F10" s="60"/>
      <c r="G10" s="65">
        <f t="shared" si="1"/>
        <v>0.5605095541</v>
      </c>
      <c r="H10" s="60"/>
      <c r="I10" s="64"/>
      <c r="J10" s="65"/>
      <c r="K10" s="37"/>
      <c r="L10" s="37"/>
      <c r="M10" s="37"/>
      <c r="N10" s="37"/>
      <c r="O10" s="37"/>
      <c r="P10" s="38">
        <v>6.0</v>
      </c>
      <c r="Q10" s="38">
        <v>4.251528</v>
      </c>
      <c r="R10" s="38">
        <f t="shared" si="6"/>
        <v>1438025641</v>
      </c>
      <c r="S10" s="38">
        <f t="shared" si="2"/>
        <v>61138062.78</v>
      </c>
      <c r="T10" s="43">
        <f t="shared" si="3"/>
        <v>167043.8874</v>
      </c>
      <c r="U10" s="37"/>
      <c r="V10" s="37"/>
      <c r="W10" s="37"/>
      <c r="X10" s="37"/>
      <c r="Y10" s="37"/>
      <c r="Z10" s="37"/>
      <c r="AA10" s="37"/>
    </row>
    <row r="11" ht="15.75" customHeight="1">
      <c r="A11" s="66">
        <f t="shared" si="4"/>
        <v>8</v>
      </c>
      <c r="B11" s="67">
        <f>Unlock!B12</f>
        <v>45847</v>
      </c>
      <c r="C11" s="64">
        <f>InflationShape!$D$2/12</f>
        <v>6666666.667</v>
      </c>
      <c r="D11" s="64">
        <f>D10+C11+Unlock!L11</f>
        <v>593333333.3</v>
      </c>
      <c r="E11" s="64">
        <f t="shared" si="5"/>
        <v>1053333333</v>
      </c>
      <c r="F11" s="60"/>
      <c r="G11" s="65">
        <f t="shared" si="1"/>
        <v>0.5632911392</v>
      </c>
      <c r="H11" s="60"/>
      <c r="I11" s="64"/>
      <c r="J11" s="65"/>
      <c r="K11" s="37"/>
      <c r="L11" s="37"/>
      <c r="M11" s="37"/>
      <c r="N11" s="37"/>
      <c r="O11" s="37"/>
      <c r="P11" s="38">
        <v>7.0</v>
      </c>
      <c r="Q11" s="38">
        <v>3.8263752</v>
      </c>
      <c r="R11" s="38">
        <f t="shared" si="6"/>
        <v>1499163704</v>
      </c>
      <c r="S11" s="38">
        <f t="shared" si="2"/>
        <v>57363628.17</v>
      </c>
      <c r="T11" s="43">
        <f t="shared" si="3"/>
        <v>156731.2245</v>
      </c>
      <c r="U11" s="37"/>
      <c r="V11" s="37"/>
      <c r="W11" s="37"/>
      <c r="X11" s="37"/>
      <c r="Y11" s="37"/>
      <c r="Z11" s="37"/>
      <c r="AA11" s="37"/>
    </row>
    <row r="12" ht="15.75" customHeight="1">
      <c r="A12" s="66">
        <f t="shared" si="4"/>
        <v>9</v>
      </c>
      <c r="B12" s="67">
        <f>Unlock!B13</f>
        <v>45848</v>
      </c>
      <c r="C12" s="64">
        <f>InflationShape!$D$2/12</f>
        <v>6666666.667</v>
      </c>
      <c r="D12" s="64">
        <f>D11+C12+Unlock!L12</f>
        <v>600000000</v>
      </c>
      <c r="E12" s="64">
        <f t="shared" si="5"/>
        <v>1060000000</v>
      </c>
      <c r="F12" s="60"/>
      <c r="G12" s="65">
        <f t="shared" si="1"/>
        <v>0.5660377358</v>
      </c>
      <c r="H12" s="60"/>
      <c r="I12" s="64"/>
      <c r="J12" s="65"/>
      <c r="K12" s="37"/>
      <c r="L12" s="37"/>
      <c r="M12" s="37"/>
      <c r="N12" s="37"/>
      <c r="O12" s="37"/>
      <c r="P12" s="38">
        <v>8.0</v>
      </c>
      <c r="Q12" s="38">
        <v>3.44373768</v>
      </c>
      <c r="R12" s="38">
        <f t="shared" si="6"/>
        <v>1556527332</v>
      </c>
      <c r="S12" s="38">
        <f t="shared" si="2"/>
        <v>53602718.23</v>
      </c>
      <c r="T12" s="43">
        <f t="shared" si="3"/>
        <v>146455.5143</v>
      </c>
      <c r="U12" s="37"/>
      <c r="V12" s="37"/>
      <c r="W12" s="37"/>
      <c r="X12" s="37"/>
      <c r="Y12" s="37"/>
      <c r="Z12" s="37"/>
      <c r="AA12" s="37"/>
    </row>
    <row r="13" ht="15.75" customHeight="1">
      <c r="A13" s="66">
        <f t="shared" si="4"/>
        <v>10</v>
      </c>
      <c r="B13" s="67">
        <f>Unlock!B14</f>
        <v>45849</v>
      </c>
      <c r="C13" s="64">
        <f>InflationShape!$D$2/12</f>
        <v>6666666.667</v>
      </c>
      <c r="D13" s="64">
        <f>D12+C13+Unlock!L13</f>
        <v>606666666.7</v>
      </c>
      <c r="E13" s="64">
        <f t="shared" si="5"/>
        <v>1066666667</v>
      </c>
      <c r="F13" s="60"/>
      <c r="G13" s="65">
        <f t="shared" si="1"/>
        <v>0.56875</v>
      </c>
      <c r="H13" s="60"/>
      <c r="I13" s="64"/>
      <c r="J13" s="65"/>
      <c r="K13" s="37"/>
      <c r="L13" s="37"/>
      <c r="M13" s="37"/>
      <c r="N13" s="37"/>
      <c r="O13" s="37"/>
      <c r="P13" s="38">
        <v>9.0</v>
      </c>
      <c r="Q13" s="68">
        <v>3.099363912</v>
      </c>
      <c r="R13" s="38">
        <f t="shared" si="6"/>
        <v>1610130050</v>
      </c>
      <c r="S13" s="38">
        <f t="shared" si="2"/>
        <v>49903789.71</v>
      </c>
      <c r="T13" s="43">
        <f t="shared" si="3"/>
        <v>136349.1522</v>
      </c>
      <c r="U13" s="37"/>
      <c r="V13" s="37"/>
      <c r="W13" s="37"/>
      <c r="X13" s="37"/>
      <c r="Y13" s="37"/>
      <c r="Z13" s="37"/>
      <c r="AA13" s="37"/>
    </row>
    <row r="14" ht="15.75" customHeight="1">
      <c r="A14" s="66">
        <f t="shared" si="4"/>
        <v>11</v>
      </c>
      <c r="B14" s="67">
        <f>Unlock!B15</f>
        <v>45850</v>
      </c>
      <c r="C14" s="64">
        <f>InflationShape!$D$2/12</f>
        <v>6666666.667</v>
      </c>
      <c r="D14" s="64">
        <f>D13+C14+Unlock!L14</f>
        <v>613333333.3</v>
      </c>
      <c r="E14" s="64">
        <f t="shared" si="5"/>
        <v>1073333333</v>
      </c>
      <c r="F14" s="60"/>
      <c r="G14" s="65">
        <f t="shared" si="1"/>
        <v>0.5714285714</v>
      </c>
      <c r="H14" s="60"/>
      <c r="I14" s="64"/>
      <c r="J14" s="65"/>
      <c r="K14" s="37"/>
      <c r="L14" s="37"/>
      <c r="M14" s="37"/>
      <c r="N14" s="37"/>
      <c r="O14" s="37"/>
      <c r="P14" s="38">
        <v>10.0</v>
      </c>
      <c r="Q14" s="69">
        <v>2.7894275208</v>
      </c>
      <c r="R14" s="38">
        <f t="shared" si="6"/>
        <v>1660033840</v>
      </c>
      <c r="S14" s="38">
        <f t="shared" si="2"/>
        <v>46305440.79</v>
      </c>
      <c r="T14" s="43">
        <f t="shared" si="3"/>
        <v>126517.5978</v>
      </c>
      <c r="U14" s="37"/>
      <c r="V14" s="37"/>
      <c r="W14" s="37"/>
      <c r="X14" s="37"/>
      <c r="Y14" s="37"/>
      <c r="Z14" s="37"/>
      <c r="AA14" s="37"/>
    </row>
    <row r="15" ht="15.75" customHeight="1">
      <c r="A15" s="66">
        <f t="shared" si="4"/>
        <v>12</v>
      </c>
      <c r="B15" s="67">
        <f>Unlock!B16</f>
        <v>45851</v>
      </c>
      <c r="C15" s="64">
        <f>InflationShape!$D$2/12</f>
        <v>6666666.667</v>
      </c>
      <c r="D15" s="64">
        <f>D14+C15+Unlock!L15</f>
        <v>620000000</v>
      </c>
      <c r="E15" s="70">
        <f t="shared" si="5"/>
        <v>1080000000</v>
      </c>
      <c r="F15" s="60"/>
      <c r="G15" s="65">
        <f t="shared" si="1"/>
        <v>0.5740740741</v>
      </c>
      <c r="H15" s="60"/>
      <c r="I15" s="64"/>
      <c r="J15" s="65"/>
      <c r="K15" s="37"/>
      <c r="L15" s="37"/>
      <c r="M15" s="37"/>
      <c r="N15" s="37"/>
      <c r="O15" s="37"/>
      <c r="P15" s="38">
        <v>11.0</v>
      </c>
      <c r="Q15" s="71">
        <v>2.51048476872</v>
      </c>
      <c r="R15" s="38">
        <f t="shared" si="6"/>
        <v>1706339281</v>
      </c>
      <c r="S15" s="38">
        <f t="shared" si="2"/>
        <v>42837387.75</v>
      </c>
      <c r="T15" s="43">
        <f t="shared" si="3"/>
        <v>117042.043</v>
      </c>
      <c r="U15" s="37"/>
      <c r="V15" s="37"/>
      <c r="W15" s="37"/>
      <c r="X15" s="37"/>
      <c r="Y15" s="37"/>
      <c r="Z15" s="37"/>
      <c r="AA15" s="37"/>
    </row>
    <row r="16" ht="15.75" customHeight="1">
      <c r="A16" s="66">
        <f t="shared" si="4"/>
        <v>13</v>
      </c>
      <c r="B16" s="67">
        <f>Unlock!B17</f>
        <v>45852</v>
      </c>
      <c r="C16" s="64">
        <f>InflationShape!$D$3/12</f>
        <v>6480000</v>
      </c>
      <c r="D16" s="64">
        <f>D15+C16+Unlock!L16</f>
        <v>626480000</v>
      </c>
      <c r="E16" s="64">
        <f t="shared" si="5"/>
        <v>1086480000</v>
      </c>
      <c r="F16" s="60"/>
      <c r="G16" s="65">
        <f t="shared" si="1"/>
        <v>0.5766143877</v>
      </c>
      <c r="H16" s="60"/>
      <c r="I16" s="64"/>
      <c r="J16" s="65"/>
      <c r="K16" s="37"/>
      <c r="L16" s="37"/>
      <c r="M16" s="37"/>
      <c r="N16" s="37"/>
      <c r="O16" s="37"/>
      <c r="P16" s="38">
        <v>12.0</v>
      </c>
      <c r="Q16" s="72">
        <v>2.259436291848</v>
      </c>
      <c r="R16" s="38">
        <f t="shared" si="6"/>
        <v>1749176669</v>
      </c>
      <c r="S16" s="38">
        <f t="shared" si="2"/>
        <v>39521532.46</v>
      </c>
      <c r="T16" s="43">
        <f t="shared" si="3"/>
        <v>107982.3291</v>
      </c>
      <c r="U16" s="37"/>
      <c r="V16" s="37"/>
      <c r="W16" s="37"/>
      <c r="X16" s="37"/>
      <c r="Y16" s="37"/>
      <c r="Z16" s="37"/>
      <c r="AA16" s="37"/>
    </row>
    <row r="17" ht="15.75" customHeight="1">
      <c r="A17" s="66">
        <f t="shared" si="4"/>
        <v>14</v>
      </c>
      <c r="B17" s="67">
        <f>Unlock!B18</f>
        <v>45853</v>
      </c>
      <c r="C17" s="64">
        <f>InflationShape!$D$3/12</f>
        <v>6480000</v>
      </c>
      <c r="D17" s="64">
        <f>D16+C17+Unlock!L17</f>
        <v>656848888.9</v>
      </c>
      <c r="E17" s="64">
        <f t="shared" si="5"/>
        <v>1092960000</v>
      </c>
      <c r="F17" s="60"/>
      <c r="G17" s="65">
        <f t="shared" si="1"/>
        <v>0.600981636</v>
      </c>
      <c r="H17" s="60"/>
      <c r="I17" s="64"/>
      <c r="J17" s="65"/>
      <c r="K17" s="37"/>
      <c r="L17" s="37"/>
      <c r="M17" s="37"/>
      <c r="N17" s="37"/>
      <c r="O17" s="37"/>
      <c r="P17" s="38">
        <v>13.0</v>
      </c>
      <c r="Q17" s="73">
        <v>2.0334926626632</v>
      </c>
      <c r="R17" s="38">
        <f t="shared" si="6"/>
        <v>1788698201</v>
      </c>
      <c r="S17" s="38">
        <f t="shared" si="2"/>
        <v>36373046.67</v>
      </c>
      <c r="T17" s="43">
        <f t="shared" si="3"/>
        <v>99379.90894</v>
      </c>
      <c r="U17" s="37"/>
      <c r="V17" s="37"/>
      <c r="W17" s="37"/>
      <c r="X17" s="37"/>
      <c r="Y17" s="37"/>
      <c r="Z17" s="37"/>
      <c r="AA17" s="37"/>
    </row>
    <row r="18" ht="15.75" customHeight="1">
      <c r="A18" s="66">
        <f t="shared" si="4"/>
        <v>15</v>
      </c>
      <c r="B18" s="67">
        <f>Unlock!B19</f>
        <v>45854</v>
      </c>
      <c r="C18" s="64">
        <f>InflationShape!$D$3/12</f>
        <v>6480000</v>
      </c>
      <c r="D18" s="64">
        <f>D17+C18+Unlock!L18</f>
        <v>677217777.8</v>
      </c>
      <c r="E18" s="64">
        <f t="shared" si="5"/>
        <v>1099440000</v>
      </c>
      <c r="F18" s="60"/>
      <c r="G18" s="65">
        <f t="shared" si="1"/>
        <v>0.615966108</v>
      </c>
      <c r="H18" s="60"/>
      <c r="I18" s="64"/>
      <c r="J18" s="65"/>
      <c r="K18" s="37"/>
      <c r="L18" s="37"/>
      <c r="M18" s="37"/>
      <c r="N18" s="37"/>
      <c r="O18" s="37"/>
      <c r="P18" s="38">
        <v>14.0</v>
      </c>
      <c r="Q18" s="74">
        <v>1.83014339639688</v>
      </c>
      <c r="R18" s="38">
        <f t="shared" si="6"/>
        <v>1825071248</v>
      </c>
      <c r="S18" s="38">
        <f t="shared" si="2"/>
        <v>33401420.92</v>
      </c>
      <c r="T18" s="43">
        <f t="shared" si="3"/>
        <v>91260.71289</v>
      </c>
      <c r="U18" s="37"/>
      <c r="V18" s="37"/>
      <c r="W18" s="37"/>
      <c r="X18" s="37"/>
      <c r="Y18" s="37"/>
      <c r="Z18" s="37"/>
      <c r="AA18" s="37"/>
    </row>
    <row r="19" ht="15.75" customHeight="1">
      <c r="A19" s="66">
        <f t="shared" si="4"/>
        <v>16</v>
      </c>
      <c r="B19" s="67">
        <f>Unlock!B20</f>
        <v>45855</v>
      </c>
      <c r="C19" s="64">
        <f>InflationShape!$D$3/12</f>
        <v>6480000</v>
      </c>
      <c r="D19" s="64">
        <f>D18+C19+Unlock!L19</f>
        <v>697586666.7</v>
      </c>
      <c r="E19" s="64">
        <f t="shared" si="5"/>
        <v>1105920000</v>
      </c>
      <c r="F19" s="60"/>
      <c r="G19" s="65">
        <f t="shared" si="1"/>
        <v>0.6307749807</v>
      </c>
      <c r="H19" s="60"/>
      <c r="I19" s="64"/>
      <c r="J19" s="65"/>
      <c r="K19" s="37"/>
      <c r="L19" s="37"/>
      <c r="M19" s="37"/>
      <c r="N19" s="37"/>
      <c r="O19" s="37"/>
      <c r="P19" s="38">
        <v>15.0</v>
      </c>
      <c r="Q19" s="74">
        <v>1.64712905675719</v>
      </c>
      <c r="R19" s="38">
        <f t="shared" si="6"/>
        <v>1858472669</v>
      </c>
      <c r="S19" s="38">
        <f t="shared" si="2"/>
        <v>30611443.34</v>
      </c>
      <c r="T19" s="43">
        <f t="shared" si="3"/>
        <v>83637.82332</v>
      </c>
      <c r="U19" s="37"/>
      <c r="V19" s="37"/>
      <c r="W19" s="37"/>
      <c r="X19" s="37"/>
      <c r="Y19" s="37"/>
      <c r="Z19" s="37"/>
      <c r="AA19" s="37"/>
    </row>
    <row r="20" ht="15.75" customHeight="1">
      <c r="A20" s="66">
        <f t="shared" si="4"/>
        <v>17</v>
      </c>
      <c r="B20" s="67">
        <f>Unlock!B21</f>
        <v>45856</v>
      </c>
      <c r="C20" s="64">
        <f>InflationShape!$D$3/12</f>
        <v>6480000</v>
      </c>
      <c r="D20" s="64">
        <f>D19+C20+Unlock!L20</f>
        <v>717955555.6</v>
      </c>
      <c r="E20" s="64">
        <f t="shared" si="5"/>
        <v>1112400000</v>
      </c>
      <c r="F20" s="60"/>
      <c r="G20" s="65">
        <f t="shared" si="1"/>
        <v>0.6454113229</v>
      </c>
      <c r="H20" s="60"/>
      <c r="I20" s="64"/>
      <c r="J20" s="65"/>
      <c r="K20" s="37"/>
      <c r="L20" s="37"/>
      <c r="M20" s="37"/>
      <c r="N20" s="37"/>
      <c r="O20" s="37"/>
      <c r="P20" s="38">
        <v>16.0</v>
      </c>
      <c r="Q20" s="38">
        <v>1.5</v>
      </c>
      <c r="R20" s="38">
        <f t="shared" si="6"/>
        <v>1889084112</v>
      </c>
      <c r="S20" s="38">
        <f t="shared" si="2"/>
        <v>28336261.68</v>
      </c>
      <c r="T20" s="43">
        <f t="shared" si="3"/>
        <v>77421.48</v>
      </c>
      <c r="U20" s="37"/>
      <c r="V20" s="37"/>
      <c r="W20" s="37"/>
      <c r="X20" s="37"/>
      <c r="Y20" s="37"/>
      <c r="Z20" s="37"/>
      <c r="AA20" s="37"/>
    </row>
    <row r="21" ht="15.75" customHeight="1">
      <c r="A21" s="66">
        <f t="shared" si="4"/>
        <v>18</v>
      </c>
      <c r="B21" s="67">
        <f>Unlock!B22</f>
        <v>45857</v>
      </c>
      <c r="C21" s="64">
        <f>InflationShape!$D$3/12</f>
        <v>6480000</v>
      </c>
      <c r="D21" s="64">
        <f>D20+C21+Unlock!L21</f>
        <v>738324444.4</v>
      </c>
      <c r="E21" s="64">
        <f t="shared" si="5"/>
        <v>1118880000</v>
      </c>
      <c r="F21" s="60"/>
      <c r="G21" s="65">
        <f t="shared" si="1"/>
        <v>0.6598781321</v>
      </c>
      <c r="H21" s="60"/>
      <c r="I21" s="64"/>
      <c r="J21" s="65"/>
      <c r="K21" s="37"/>
      <c r="L21" s="37"/>
      <c r="M21" s="37"/>
      <c r="N21" s="37"/>
      <c r="O21" s="37"/>
      <c r="P21" s="38">
        <v>17.0</v>
      </c>
      <c r="Q21" s="75">
        <v>1.5</v>
      </c>
      <c r="R21" s="38">
        <f t="shared" si="6"/>
        <v>1917420374</v>
      </c>
      <c r="S21" s="38">
        <f t="shared" si="2"/>
        <v>28761305.6</v>
      </c>
      <c r="T21" s="43">
        <f t="shared" si="3"/>
        <v>78582.8022</v>
      </c>
      <c r="U21" s="37"/>
      <c r="V21" s="37"/>
      <c r="W21" s="37"/>
      <c r="X21" s="37"/>
      <c r="Y21" s="37"/>
      <c r="Z21" s="37"/>
      <c r="AA21" s="37"/>
    </row>
    <row r="22" ht="15.75" customHeight="1">
      <c r="A22" s="66">
        <f t="shared" si="4"/>
        <v>19</v>
      </c>
      <c r="B22" s="67">
        <f>Unlock!B23</f>
        <v>45858</v>
      </c>
      <c r="C22" s="64">
        <f>InflationShape!$D$3/12</f>
        <v>6480000</v>
      </c>
      <c r="D22" s="64">
        <f>D21+C22+Unlock!L22</f>
        <v>758693333.3</v>
      </c>
      <c r="E22" s="64">
        <f t="shared" si="5"/>
        <v>1125360000</v>
      </c>
      <c r="F22" s="60"/>
      <c r="G22" s="65">
        <f t="shared" si="1"/>
        <v>0.674178337</v>
      </c>
      <c r="H22" s="60"/>
      <c r="I22" s="64"/>
      <c r="J22" s="65"/>
      <c r="K22" s="37"/>
      <c r="L22" s="37"/>
      <c r="M22" s="37"/>
      <c r="N22" s="37"/>
      <c r="O22" s="37"/>
      <c r="P22" s="38">
        <v>18.0</v>
      </c>
      <c r="Q22" s="75">
        <v>1.5</v>
      </c>
      <c r="R22" s="38">
        <f t="shared" si="6"/>
        <v>1946181679</v>
      </c>
      <c r="S22" s="38">
        <f t="shared" si="2"/>
        <v>29192725.19</v>
      </c>
      <c r="T22" s="43">
        <f t="shared" si="3"/>
        <v>79761.54423</v>
      </c>
      <c r="U22" s="37"/>
      <c r="V22" s="37"/>
      <c r="W22" s="37"/>
      <c r="X22" s="37"/>
      <c r="Y22" s="37"/>
      <c r="Z22" s="37"/>
      <c r="AA22" s="37"/>
    </row>
    <row r="23" ht="15.75" customHeight="1">
      <c r="A23" s="66">
        <f t="shared" si="4"/>
        <v>20</v>
      </c>
      <c r="B23" s="67">
        <f>Unlock!B24</f>
        <v>45859</v>
      </c>
      <c r="C23" s="64">
        <f>InflationShape!$D$3/12</f>
        <v>6480000</v>
      </c>
      <c r="D23" s="64">
        <f>D22+C23+Unlock!L23</f>
        <v>779062222.2</v>
      </c>
      <c r="E23" s="64">
        <f t="shared" si="5"/>
        <v>1131840000</v>
      </c>
      <c r="F23" s="60"/>
      <c r="G23" s="65">
        <f t="shared" si="1"/>
        <v>0.6883147991</v>
      </c>
      <c r="H23" s="60"/>
      <c r="I23" s="64"/>
      <c r="J23" s="65"/>
      <c r="K23" s="37"/>
      <c r="L23" s="37"/>
      <c r="M23" s="37"/>
      <c r="N23" s="37"/>
      <c r="O23" s="37"/>
      <c r="P23" s="38">
        <v>19.0</v>
      </c>
      <c r="Q23" s="75">
        <v>1.5</v>
      </c>
      <c r="R23" s="38">
        <f t="shared" si="6"/>
        <v>1975374404</v>
      </c>
      <c r="S23" s="38">
        <f t="shared" si="2"/>
        <v>29630616.07</v>
      </c>
      <c r="T23" s="43">
        <f t="shared" si="3"/>
        <v>80957.96739</v>
      </c>
      <c r="U23" s="37"/>
      <c r="V23" s="37"/>
      <c r="W23" s="37"/>
      <c r="X23" s="37"/>
      <c r="Y23" s="37"/>
      <c r="Z23" s="37"/>
      <c r="AA23" s="37"/>
    </row>
    <row r="24" ht="15.75" customHeight="1">
      <c r="A24" s="66">
        <f t="shared" si="4"/>
        <v>21</v>
      </c>
      <c r="B24" s="67">
        <f>Unlock!B25</f>
        <v>45860</v>
      </c>
      <c r="C24" s="64">
        <f>InflationShape!$D$3/12</f>
        <v>6480000</v>
      </c>
      <c r="D24" s="64">
        <f>D23+C24+Unlock!L24</f>
        <v>799431111.1</v>
      </c>
      <c r="E24" s="64">
        <f t="shared" si="5"/>
        <v>1138320000</v>
      </c>
      <c r="F24" s="60"/>
      <c r="G24" s="65">
        <f t="shared" si="1"/>
        <v>0.7022903148</v>
      </c>
      <c r="H24" s="60"/>
      <c r="I24" s="64"/>
      <c r="J24" s="65"/>
      <c r="K24" s="37"/>
      <c r="L24" s="37"/>
      <c r="M24" s="37"/>
      <c r="N24" s="37"/>
      <c r="O24" s="37"/>
      <c r="P24" s="38">
        <v>20.0</v>
      </c>
      <c r="Q24" s="75">
        <v>1.5</v>
      </c>
      <c r="R24" s="38">
        <f t="shared" si="6"/>
        <v>2005005020</v>
      </c>
      <c r="S24" s="38">
        <f t="shared" si="2"/>
        <v>30075075.31</v>
      </c>
      <c r="T24" s="43">
        <f t="shared" si="3"/>
        <v>82172.3369</v>
      </c>
      <c r="U24" s="37"/>
      <c r="V24" s="37"/>
      <c r="W24" s="37"/>
      <c r="X24" s="37"/>
      <c r="Y24" s="37"/>
      <c r="Z24" s="37"/>
      <c r="AA24" s="37"/>
    </row>
    <row r="25" ht="15.75" customHeight="1">
      <c r="A25" s="66">
        <f t="shared" si="4"/>
        <v>22</v>
      </c>
      <c r="B25" s="67">
        <f>Unlock!B26</f>
        <v>45861</v>
      </c>
      <c r="C25" s="64">
        <f>InflationShape!$D$3/12</f>
        <v>6480000</v>
      </c>
      <c r="D25" s="64">
        <f>D24+C25+Unlock!L25</f>
        <v>819800000</v>
      </c>
      <c r="E25" s="64">
        <f t="shared" si="5"/>
        <v>1144800000</v>
      </c>
      <c r="F25" s="60"/>
      <c r="G25" s="65">
        <f t="shared" si="1"/>
        <v>0.7161076171</v>
      </c>
      <c r="H25" s="60"/>
      <c r="I25" s="64"/>
      <c r="J25" s="65"/>
      <c r="K25" s="37"/>
      <c r="L25" s="37"/>
      <c r="M25" s="37"/>
      <c r="N25" s="37"/>
      <c r="O25" s="37"/>
      <c r="P25" s="38">
        <v>21.0</v>
      </c>
      <c r="Q25" s="75">
        <v>1.5</v>
      </c>
      <c r="R25" s="38">
        <f t="shared" si="6"/>
        <v>2035080096</v>
      </c>
      <c r="S25" s="38">
        <f t="shared" si="2"/>
        <v>30526201.44</v>
      </c>
      <c r="T25" s="43">
        <f t="shared" si="3"/>
        <v>83404.92196</v>
      </c>
      <c r="U25" s="37"/>
      <c r="V25" s="37"/>
      <c r="W25" s="37"/>
      <c r="X25" s="37"/>
      <c r="Y25" s="37"/>
      <c r="Z25" s="37"/>
      <c r="AA25" s="37"/>
    </row>
    <row r="26" ht="15.75" customHeight="1">
      <c r="A26" s="66">
        <f t="shared" si="4"/>
        <v>23</v>
      </c>
      <c r="B26" s="67">
        <f>Unlock!B27</f>
        <v>45862</v>
      </c>
      <c r="C26" s="64">
        <f>InflationShape!$D$3/12</f>
        <v>6480000</v>
      </c>
      <c r="D26" s="64">
        <f>D25+C26+Unlock!L26</f>
        <v>840168888.9</v>
      </c>
      <c r="E26" s="64">
        <f t="shared" si="5"/>
        <v>1151280000</v>
      </c>
      <c r="F26" s="60"/>
      <c r="G26" s="65">
        <f t="shared" si="1"/>
        <v>0.7297693775</v>
      </c>
      <c r="H26" s="60"/>
      <c r="I26" s="64"/>
      <c r="J26" s="65"/>
      <c r="K26" s="37"/>
      <c r="L26" s="37"/>
      <c r="M26" s="37"/>
      <c r="N26" s="37"/>
      <c r="O26" s="37"/>
      <c r="P26" s="38">
        <v>22.0</v>
      </c>
      <c r="Q26" s="75">
        <v>1.5</v>
      </c>
      <c r="R26" s="38">
        <f t="shared" si="6"/>
        <v>2065606297</v>
      </c>
      <c r="S26" s="38">
        <f t="shared" si="2"/>
        <v>30984094.46</v>
      </c>
      <c r="T26" s="43">
        <f t="shared" si="3"/>
        <v>84655.99579</v>
      </c>
      <c r="U26" s="37"/>
      <c r="V26" s="37"/>
      <c r="W26" s="37"/>
      <c r="X26" s="37"/>
      <c r="Y26" s="37"/>
      <c r="Z26" s="37"/>
      <c r="AA26" s="37"/>
    </row>
    <row r="27" ht="15.75" customHeight="1">
      <c r="A27" s="66">
        <f t="shared" si="4"/>
        <v>24</v>
      </c>
      <c r="B27" s="67">
        <f>Unlock!B28</f>
        <v>45863</v>
      </c>
      <c r="C27" s="64">
        <f>InflationShape!$D$3/12</f>
        <v>6480000</v>
      </c>
      <c r="D27" s="64">
        <f>D26+C27+Unlock!L27</f>
        <v>860537777.8</v>
      </c>
      <c r="E27" s="64">
        <f t="shared" si="5"/>
        <v>1157760000</v>
      </c>
      <c r="F27" s="60"/>
      <c r="G27" s="65">
        <f t="shared" si="1"/>
        <v>0.7432782077</v>
      </c>
      <c r="H27" s="60"/>
      <c r="I27" s="64"/>
      <c r="J27" s="65"/>
      <c r="K27" s="37"/>
      <c r="L27" s="37"/>
      <c r="M27" s="37"/>
      <c r="N27" s="37"/>
      <c r="O27" s="37"/>
      <c r="P27" s="38">
        <v>23.0</v>
      </c>
      <c r="Q27" s="75">
        <v>1.5</v>
      </c>
      <c r="R27" s="38">
        <f t="shared" si="6"/>
        <v>2096590392</v>
      </c>
      <c r="S27" s="38">
        <f t="shared" si="2"/>
        <v>31448855.87</v>
      </c>
      <c r="T27" s="43">
        <f t="shared" si="3"/>
        <v>85925.83572</v>
      </c>
      <c r="U27" s="37"/>
      <c r="V27" s="37"/>
      <c r="W27" s="37"/>
      <c r="X27" s="37"/>
      <c r="Y27" s="37"/>
      <c r="Z27" s="37"/>
      <c r="AA27" s="37"/>
    </row>
    <row r="28" ht="15.75" customHeight="1">
      <c r="A28" s="66">
        <f t="shared" si="4"/>
        <v>25</v>
      </c>
      <c r="B28" s="67">
        <f>Unlock!B29</f>
        <v>45864</v>
      </c>
      <c r="C28" s="64">
        <f>InflationShape!$D$4/12</f>
        <v>6251904</v>
      </c>
      <c r="D28" s="64">
        <f>D27+C28+Unlock!L28</f>
        <v>880678570.7</v>
      </c>
      <c r="E28" s="64">
        <f t="shared" si="5"/>
        <v>1164011904</v>
      </c>
      <c r="F28" s="60"/>
      <c r="G28" s="65">
        <f t="shared" si="1"/>
        <v>0.7565889727</v>
      </c>
      <c r="H28" s="60"/>
      <c r="I28" s="64"/>
      <c r="J28" s="65"/>
      <c r="K28" s="37"/>
      <c r="L28" s="37"/>
      <c r="M28" s="37"/>
      <c r="N28" s="37"/>
      <c r="O28" s="37"/>
      <c r="P28" s="38">
        <v>24.0</v>
      </c>
      <c r="Q28" s="75">
        <v>1.5</v>
      </c>
      <c r="R28" s="38">
        <f t="shared" si="6"/>
        <v>2128039247</v>
      </c>
      <c r="S28" s="38">
        <f t="shared" si="2"/>
        <v>31920588.71</v>
      </c>
      <c r="T28" s="43">
        <f t="shared" si="3"/>
        <v>87214.72326</v>
      </c>
      <c r="U28" s="37"/>
      <c r="V28" s="37"/>
      <c r="W28" s="37"/>
      <c r="X28" s="37"/>
      <c r="Y28" s="37"/>
      <c r="Z28" s="37"/>
      <c r="AA28" s="37"/>
    </row>
    <row r="29" ht="15.75" customHeight="1">
      <c r="A29" s="66">
        <f t="shared" si="4"/>
        <v>26</v>
      </c>
      <c r="B29" s="67">
        <f>Unlock!B30</f>
        <v>45865</v>
      </c>
      <c r="C29" s="64">
        <f>InflationShape!$D$4/12</f>
        <v>6251904</v>
      </c>
      <c r="D29" s="64">
        <f>D28+C29+Unlock!L29</f>
        <v>900819363.6</v>
      </c>
      <c r="E29" s="64">
        <f t="shared" si="5"/>
        <v>1170263808</v>
      </c>
      <c r="F29" s="60"/>
      <c r="G29" s="65">
        <f t="shared" si="1"/>
        <v>0.7697575174</v>
      </c>
      <c r="H29" s="60"/>
      <c r="I29" s="64"/>
      <c r="J29" s="65"/>
      <c r="K29" s="37"/>
      <c r="L29" s="37"/>
      <c r="M29" s="37"/>
      <c r="N29" s="37"/>
      <c r="O29" s="37"/>
      <c r="P29" s="38">
        <v>25.0</v>
      </c>
      <c r="Q29" s="75">
        <v>1.5</v>
      </c>
      <c r="R29" s="38">
        <f t="shared" si="6"/>
        <v>2159959836</v>
      </c>
      <c r="S29" s="38">
        <f t="shared" si="2"/>
        <v>32399397.54</v>
      </c>
      <c r="T29" s="43">
        <f t="shared" si="3"/>
        <v>88522.94411</v>
      </c>
      <c r="U29" s="37"/>
      <c r="V29" s="37"/>
      <c r="W29" s="37"/>
      <c r="X29" s="37"/>
      <c r="Y29" s="37"/>
      <c r="Z29" s="37"/>
      <c r="AA29" s="37"/>
    </row>
    <row r="30" ht="15.75" customHeight="1">
      <c r="A30" s="66">
        <f t="shared" si="4"/>
        <v>27</v>
      </c>
      <c r="B30" s="67">
        <f>Unlock!B31</f>
        <v>45866</v>
      </c>
      <c r="C30" s="64">
        <f>InflationShape!$D$4/12</f>
        <v>6251904</v>
      </c>
      <c r="D30" s="64">
        <f>D29+C30+Unlock!L30</f>
        <v>920960156.4</v>
      </c>
      <c r="E30" s="64">
        <f t="shared" si="5"/>
        <v>1176515712</v>
      </c>
      <c r="F30" s="60"/>
      <c r="G30" s="65">
        <f t="shared" si="1"/>
        <v>0.7827861091</v>
      </c>
      <c r="H30" s="60"/>
      <c r="I30" s="64"/>
      <c r="J30" s="65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ht="15.75" customHeight="1">
      <c r="A31" s="66">
        <f t="shared" si="4"/>
        <v>28</v>
      </c>
      <c r="B31" s="67">
        <f>Unlock!B32</f>
        <v>45867</v>
      </c>
      <c r="C31" s="64">
        <f>InflationShape!$D$4/12</f>
        <v>6251904</v>
      </c>
      <c r="D31" s="64">
        <f>D30+C31+Unlock!L31</f>
        <v>941100949.3</v>
      </c>
      <c r="E31" s="64">
        <f t="shared" si="5"/>
        <v>1182767616</v>
      </c>
      <c r="F31" s="60"/>
      <c r="G31" s="65">
        <f t="shared" si="1"/>
        <v>0.795676967</v>
      </c>
      <c r="H31" s="60"/>
      <c r="I31" s="64"/>
      <c r="J31" s="65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ht="15.75" customHeight="1">
      <c r="A32" s="66">
        <f t="shared" si="4"/>
        <v>29</v>
      </c>
      <c r="B32" s="67">
        <f>Unlock!B33</f>
        <v>45868</v>
      </c>
      <c r="C32" s="64">
        <f>InflationShape!$D$4/12</f>
        <v>6251904</v>
      </c>
      <c r="D32" s="64">
        <f>D31+C32+Unlock!L32</f>
        <v>961241742.2</v>
      </c>
      <c r="E32" s="64">
        <f t="shared" si="5"/>
        <v>1189019520</v>
      </c>
      <c r="F32" s="60"/>
      <c r="G32" s="65">
        <f t="shared" si="1"/>
        <v>0.8084322638</v>
      </c>
      <c r="H32" s="60"/>
      <c r="I32" s="64"/>
      <c r="J32" s="65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ht="15.75" customHeight="1">
      <c r="A33" s="66">
        <f t="shared" si="4"/>
        <v>30</v>
      </c>
      <c r="B33" s="67">
        <f>Unlock!B34</f>
        <v>45869</v>
      </c>
      <c r="C33" s="64">
        <f>InflationShape!$D$4/12</f>
        <v>6251904</v>
      </c>
      <c r="D33" s="64">
        <f>D32+C33+Unlock!L33</f>
        <v>981382535.1</v>
      </c>
      <c r="E33" s="64">
        <f t="shared" si="5"/>
        <v>1195271424</v>
      </c>
      <c r="F33" s="60"/>
      <c r="G33" s="65">
        <f t="shared" si="1"/>
        <v>0.8210541266</v>
      </c>
      <c r="H33" s="60"/>
      <c r="I33" s="64"/>
      <c r="J33" s="65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ht="15.75" customHeight="1">
      <c r="A34" s="66">
        <f t="shared" si="4"/>
        <v>31</v>
      </c>
      <c r="B34" s="67">
        <f>Unlock!B35</f>
        <v>46204</v>
      </c>
      <c r="C34" s="64">
        <f>InflationShape!$D$4/12</f>
        <v>6251904</v>
      </c>
      <c r="D34" s="64">
        <f>D33+C34+Unlock!L34</f>
        <v>1001523328</v>
      </c>
      <c r="E34" s="64">
        <f t="shared" si="5"/>
        <v>1201523328</v>
      </c>
      <c r="F34" s="60"/>
      <c r="G34" s="65">
        <f t="shared" si="1"/>
        <v>0.8335446384</v>
      </c>
      <c r="H34" s="60"/>
      <c r="I34" s="64"/>
      <c r="J34" s="65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ht="15.75" customHeight="1">
      <c r="A35" s="66">
        <f t="shared" si="4"/>
        <v>32</v>
      </c>
      <c r="B35" s="67">
        <f>Unlock!B36</f>
        <v>46205</v>
      </c>
      <c r="C35" s="64">
        <f>InflationShape!$D$4/12</f>
        <v>6251904</v>
      </c>
      <c r="D35" s="64">
        <f>D34+C35+Unlock!L35</f>
        <v>1021664121</v>
      </c>
      <c r="E35" s="64">
        <f t="shared" si="5"/>
        <v>1207775232</v>
      </c>
      <c r="F35" s="60"/>
      <c r="G35" s="65">
        <f t="shared" si="1"/>
        <v>0.845905839</v>
      </c>
      <c r="H35" s="60"/>
      <c r="I35" s="64"/>
      <c r="J35" s="65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ht="15.75" customHeight="1">
      <c r="A36" s="66">
        <f t="shared" si="4"/>
        <v>33</v>
      </c>
      <c r="B36" s="67">
        <f>Unlock!B37</f>
        <v>46206</v>
      </c>
      <c r="C36" s="64">
        <f>InflationShape!$D$4/12</f>
        <v>6251904</v>
      </c>
      <c r="D36" s="64">
        <f>D35+C36+Unlock!L36</f>
        <v>1041804914</v>
      </c>
      <c r="E36" s="64">
        <f t="shared" si="5"/>
        <v>1214027136</v>
      </c>
      <c r="F36" s="60"/>
      <c r="G36" s="65">
        <f t="shared" si="1"/>
        <v>0.8581397259</v>
      </c>
      <c r="H36" s="60"/>
      <c r="I36" s="64"/>
      <c r="J36" s="65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ht="15.75" customHeight="1">
      <c r="A37" s="66">
        <f t="shared" si="4"/>
        <v>34</v>
      </c>
      <c r="B37" s="67">
        <f>Unlock!B38</f>
        <v>46207</v>
      </c>
      <c r="C37" s="64">
        <f>InflationShape!$D$4/12</f>
        <v>6251904</v>
      </c>
      <c r="D37" s="64">
        <f>D36+C37+Unlock!L37</f>
        <v>1061945707</v>
      </c>
      <c r="E37" s="64">
        <f t="shared" si="5"/>
        <v>1220279040</v>
      </c>
      <c r="F37" s="60"/>
      <c r="G37" s="65">
        <f t="shared" si="1"/>
        <v>0.8702482562</v>
      </c>
      <c r="H37" s="60"/>
      <c r="I37" s="64"/>
      <c r="J37" s="65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ht="15.75" customHeight="1">
      <c r="A38" s="66">
        <f t="shared" si="4"/>
        <v>35</v>
      </c>
      <c r="B38" s="67">
        <f>Unlock!B39</f>
        <v>46208</v>
      </c>
      <c r="C38" s="64">
        <f>InflationShape!$D$4/12</f>
        <v>6251904</v>
      </c>
      <c r="D38" s="64">
        <f>D37+C38+Unlock!L38</f>
        <v>1082086500</v>
      </c>
      <c r="E38" s="64">
        <f t="shared" si="5"/>
        <v>1226530944</v>
      </c>
      <c r="F38" s="60"/>
      <c r="G38" s="65">
        <f t="shared" si="1"/>
        <v>0.8822333467</v>
      </c>
      <c r="H38" s="60"/>
      <c r="I38" s="64"/>
      <c r="J38" s="65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ht="15.75" customHeight="1">
      <c r="A39" s="66">
        <f t="shared" si="4"/>
        <v>36</v>
      </c>
      <c r="B39" s="67">
        <f>Unlock!B40</f>
        <v>46209</v>
      </c>
      <c r="C39" s="64">
        <f>InflationShape!$D$4/12</f>
        <v>6251904</v>
      </c>
      <c r="D39" s="64">
        <f>D38+C39+Unlock!L39</f>
        <v>1102227292</v>
      </c>
      <c r="E39" s="64">
        <f t="shared" si="5"/>
        <v>1232782848</v>
      </c>
      <c r="F39" s="60"/>
      <c r="G39" s="65">
        <f t="shared" si="1"/>
        <v>0.8940968754</v>
      </c>
      <c r="H39" s="60"/>
      <c r="I39" s="64"/>
      <c r="J39" s="65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ht="15.75" customHeight="1">
      <c r="A40" s="66">
        <f t="shared" si="4"/>
        <v>37</v>
      </c>
      <c r="B40" s="67">
        <f>Unlock!B41</f>
        <v>46210</v>
      </c>
      <c r="C40" s="64">
        <f>InflationShape!$D$5/12</f>
        <v>5991324.641</v>
      </c>
      <c r="D40" s="64">
        <f>D39+C40+Unlock!L40</f>
        <v>1122107506</v>
      </c>
      <c r="E40" s="64">
        <f t="shared" si="5"/>
        <v>1238774173</v>
      </c>
      <c r="F40" s="60"/>
      <c r="G40" s="65">
        <f t="shared" si="1"/>
        <v>0.9058208758</v>
      </c>
      <c r="H40" s="60"/>
      <c r="I40" s="64"/>
      <c r="J40" s="65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ht="15.75" customHeight="1">
      <c r="A41" s="66">
        <f t="shared" si="4"/>
        <v>38</v>
      </c>
      <c r="B41" s="67">
        <f>Unlock!B42</f>
        <v>46211</v>
      </c>
      <c r="C41" s="64">
        <f>InflationShape!$D$5/12</f>
        <v>5991324.641</v>
      </c>
      <c r="D41" s="64">
        <f>D40+C41+Unlock!L41</f>
        <v>1137821053</v>
      </c>
      <c r="E41" s="64">
        <f t="shared" si="5"/>
        <v>1244765497</v>
      </c>
      <c r="F41" s="60"/>
      <c r="G41" s="65">
        <f t="shared" si="1"/>
        <v>0.9140846652</v>
      </c>
      <c r="H41" s="60"/>
      <c r="I41" s="64"/>
      <c r="J41" s="65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ht="15.75" customHeight="1">
      <c r="A42" s="66">
        <f t="shared" si="4"/>
        <v>39</v>
      </c>
      <c r="B42" s="67">
        <f>Unlock!B43</f>
        <v>46212</v>
      </c>
      <c r="C42" s="64">
        <f>InflationShape!$D$5/12</f>
        <v>5991324.641</v>
      </c>
      <c r="D42" s="64">
        <f>D41+C42+Unlock!L42</f>
        <v>1153534600</v>
      </c>
      <c r="E42" s="64">
        <f t="shared" si="5"/>
        <v>1250756822</v>
      </c>
      <c r="F42" s="60"/>
      <c r="G42" s="65">
        <f t="shared" si="1"/>
        <v>0.9222692849</v>
      </c>
      <c r="H42" s="60"/>
      <c r="I42" s="64"/>
      <c r="J42" s="65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ht="15.75" customHeight="1">
      <c r="A43" s="66">
        <f t="shared" si="4"/>
        <v>40</v>
      </c>
      <c r="B43" s="67">
        <f>Unlock!B44</f>
        <v>46213</v>
      </c>
      <c r="C43" s="64">
        <f>InflationShape!$D$5/12</f>
        <v>5991324.641</v>
      </c>
      <c r="D43" s="64">
        <f>D42+C43+Unlock!L43</f>
        <v>1169248147</v>
      </c>
      <c r="E43" s="64">
        <f t="shared" si="5"/>
        <v>1256748147</v>
      </c>
      <c r="F43" s="60"/>
      <c r="G43" s="65">
        <f t="shared" si="1"/>
        <v>0.9303758671</v>
      </c>
      <c r="H43" s="60"/>
      <c r="I43" s="64"/>
      <c r="J43" s="65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ht="15.75" customHeight="1">
      <c r="A44" s="66">
        <f t="shared" si="4"/>
        <v>41</v>
      </c>
      <c r="B44" s="67">
        <f>Unlock!B45</f>
        <v>46214</v>
      </c>
      <c r="C44" s="64">
        <f>InflationShape!$D$5/12</f>
        <v>5991324.641</v>
      </c>
      <c r="D44" s="64">
        <f>D43+C44+Unlock!L44</f>
        <v>1184961693</v>
      </c>
      <c r="E44" s="64">
        <f t="shared" si="5"/>
        <v>1262739471</v>
      </c>
      <c r="F44" s="60"/>
      <c r="G44" s="65">
        <f t="shared" si="1"/>
        <v>0.9384055226</v>
      </c>
      <c r="H44" s="60"/>
      <c r="I44" s="64"/>
      <c r="J44" s="65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ht="15.75" customHeight="1">
      <c r="A45" s="66">
        <f t="shared" si="4"/>
        <v>42</v>
      </c>
      <c r="B45" s="67">
        <f>Unlock!B46</f>
        <v>46215</v>
      </c>
      <c r="C45" s="64">
        <f>InflationShape!$D$5/12</f>
        <v>5991324.641</v>
      </c>
      <c r="D45" s="64">
        <f>D44+C45+Unlock!L45</f>
        <v>1200675240</v>
      </c>
      <c r="E45" s="64">
        <f t="shared" si="5"/>
        <v>1268730796</v>
      </c>
      <c r="F45" s="60"/>
      <c r="G45" s="65">
        <f t="shared" si="1"/>
        <v>0.9463593413</v>
      </c>
      <c r="H45" s="60"/>
      <c r="I45" s="64"/>
      <c r="J45" s="65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ht="15.75" customHeight="1">
      <c r="A46" s="66">
        <f t="shared" si="4"/>
        <v>43</v>
      </c>
      <c r="B46" s="67">
        <f>Unlock!B47</f>
        <v>46216</v>
      </c>
      <c r="C46" s="64">
        <f>InflationShape!$D$5/12</f>
        <v>5991324.641</v>
      </c>
      <c r="D46" s="64">
        <f>D45+C46+Unlock!L46</f>
        <v>1216388787</v>
      </c>
      <c r="E46" s="64">
        <f t="shared" si="5"/>
        <v>1274722120</v>
      </c>
      <c r="F46" s="60"/>
      <c r="G46" s="65">
        <f t="shared" si="1"/>
        <v>0.9542383925</v>
      </c>
      <c r="H46" s="60"/>
      <c r="I46" s="64"/>
      <c r="J46" s="65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ht="15.75" customHeight="1">
      <c r="A47" s="66">
        <f t="shared" si="4"/>
        <v>44</v>
      </c>
      <c r="B47" s="67">
        <f>Unlock!B48</f>
        <v>46217</v>
      </c>
      <c r="C47" s="64">
        <f>InflationShape!$D$5/12</f>
        <v>5991324.641</v>
      </c>
      <c r="D47" s="64">
        <f>D46+C47+Unlock!L47</f>
        <v>1232102334</v>
      </c>
      <c r="E47" s="64">
        <f t="shared" si="5"/>
        <v>1280713445</v>
      </c>
      <c r="F47" s="60"/>
      <c r="G47" s="65">
        <f t="shared" si="1"/>
        <v>0.9620437255</v>
      </c>
      <c r="H47" s="60"/>
      <c r="I47" s="64"/>
      <c r="J47" s="65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ht="15.75" customHeight="1">
      <c r="A48" s="66">
        <f t="shared" si="4"/>
        <v>45</v>
      </c>
      <c r="B48" s="67">
        <f>Unlock!B49</f>
        <v>46218</v>
      </c>
      <c r="C48" s="64">
        <f>InflationShape!$D$5/12</f>
        <v>5991324.641</v>
      </c>
      <c r="D48" s="64">
        <f>D47+C48+Unlock!L48</f>
        <v>1247815881</v>
      </c>
      <c r="E48" s="64">
        <f t="shared" si="5"/>
        <v>1286704770</v>
      </c>
      <c r="F48" s="60"/>
      <c r="G48" s="65">
        <f t="shared" si="1"/>
        <v>0.96977637</v>
      </c>
      <c r="H48" s="60"/>
      <c r="I48" s="64"/>
      <c r="J48" s="65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ht="15.75" customHeight="1">
      <c r="A49" s="66">
        <f t="shared" si="4"/>
        <v>46</v>
      </c>
      <c r="B49" s="67">
        <f>Unlock!B50</f>
        <v>46219</v>
      </c>
      <c r="C49" s="64">
        <f>InflationShape!$D$5/12</f>
        <v>5991324.641</v>
      </c>
      <c r="D49" s="64">
        <f>D48+C49+Unlock!L49</f>
        <v>1263529428</v>
      </c>
      <c r="E49" s="64">
        <f t="shared" si="5"/>
        <v>1292696094</v>
      </c>
      <c r="F49" s="60"/>
      <c r="G49" s="65">
        <f t="shared" si="1"/>
        <v>0.9774373367</v>
      </c>
      <c r="H49" s="60"/>
      <c r="I49" s="64"/>
      <c r="J49" s="65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ht="15.75" customHeight="1">
      <c r="A50" s="66">
        <f t="shared" si="4"/>
        <v>47</v>
      </c>
      <c r="B50" s="67">
        <f>Unlock!B51</f>
        <v>46220</v>
      </c>
      <c r="C50" s="64">
        <f>InflationShape!$D$5/12</f>
        <v>5991324.641</v>
      </c>
      <c r="D50" s="64">
        <f>D49+C50+Unlock!L50</f>
        <v>1279242975</v>
      </c>
      <c r="E50" s="64">
        <f t="shared" si="5"/>
        <v>1298687419</v>
      </c>
      <c r="F50" s="60"/>
      <c r="G50" s="65">
        <f t="shared" si="1"/>
        <v>0.9850276178</v>
      </c>
      <c r="H50" s="60"/>
      <c r="I50" s="64"/>
      <c r="J50" s="6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ht="15.75" customHeight="1">
      <c r="A51" s="66">
        <f t="shared" si="4"/>
        <v>48</v>
      </c>
      <c r="B51" s="67">
        <f>Unlock!B52</f>
        <v>46221</v>
      </c>
      <c r="C51" s="64">
        <f>InflationShape!$D$5/12</f>
        <v>5991324.641</v>
      </c>
      <c r="D51" s="64">
        <f>D50+C51+Unlock!L51</f>
        <v>1294956521</v>
      </c>
      <c r="E51" s="64">
        <f t="shared" si="5"/>
        <v>1304678744</v>
      </c>
      <c r="F51" s="60"/>
      <c r="G51" s="65">
        <f t="shared" si="1"/>
        <v>0.9925481868</v>
      </c>
      <c r="H51" s="60"/>
      <c r="I51" s="64"/>
      <c r="J51" s="6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ht="15.75" customHeight="1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ht="15.75" customHeight="1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ht="15.75" customHeight="1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ht="15.75" customHeight="1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ht="15.75" customHeight="1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ht="15.75" customHeight="1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ht="15.75" customHeight="1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ht="15.75" customHeight="1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ht="15.75" customHeight="1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ht="15.75" customHeight="1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ht="15.75" customHeight="1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ht="15.75" customHeight="1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ht="15.75" customHeight="1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ht="15.75" customHeight="1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ht="15.75" customHeight="1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ht="15.75" customHeight="1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ht="15.75" customHeight="1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ht="15.75" customHeight="1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ht="15.75" customHeight="1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ht="15.75" customHeight="1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ht="15.75" customHeight="1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ht="15.75" customHeight="1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ht="15.75" customHeight="1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ht="15.75" customHeight="1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ht="15.75" customHeight="1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ht="15.75" customHeight="1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ht="15.75" customHeight="1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ht="15.75" customHeight="1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ht="15.75" customHeight="1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ht="15.75" customHeight="1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ht="15.75" customHeight="1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ht="15.75" customHeight="1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ht="15.75" customHeight="1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ht="15.75" customHeight="1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ht="15.75" customHeight="1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ht="15.75" customHeight="1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ht="15.75" customHeight="1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ht="15.75" customHeight="1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ht="15.75" customHeight="1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ht="15.75" customHeight="1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ht="15.75" customHeight="1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ht="15.75" customHeight="1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ht="15.75" customHeight="1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ht="15.75" customHeight="1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ht="15.75" customHeight="1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ht="15.75" customHeight="1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ht="15.75" customHeight="1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ht="15.75" customHeight="1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ht="15.75" customHeight="1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ht="15.75" customHeight="1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ht="15.75" customHeight="1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ht="15.75" customHeight="1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ht="15.75" customHeight="1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ht="15.75" customHeight="1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ht="15.75" customHeight="1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ht="15.75" customHeight="1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ht="15.75" customHeight="1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ht="15.75" customHeight="1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ht="15.75" customHeight="1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ht="15.75" customHeight="1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ht="15.75" customHeight="1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ht="15.75" customHeight="1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ht="15.75" customHeight="1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ht="15.75" customHeight="1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ht="15.75" customHeight="1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ht="15.75" customHeight="1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ht="15.75" customHeight="1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ht="15.75" customHeight="1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ht="15.75" customHeight="1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ht="15.75" customHeight="1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ht="15.75" customHeight="1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ht="15.75" customHeight="1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ht="15.75" customHeight="1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ht="15.75" customHeight="1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ht="15.75" customHeight="1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ht="15.75" customHeight="1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ht="15.75" customHeight="1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ht="15.75" customHeight="1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ht="15.75" customHeight="1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ht="15.75" customHeight="1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ht="15.75" customHeight="1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ht="15.75" customHeight="1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ht="15.75" customHeight="1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ht="15.75" customHeight="1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ht="15.75" customHeight="1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ht="15.75" customHeight="1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ht="15.75" customHeight="1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ht="15.75" customHeight="1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ht="15.75" customHeight="1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ht="15.75" customHeight="1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ht="15.75" customHeight="1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ht="15.75" customHeight="1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ht="15.75" customHeight="1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ht="15.75" customHeight="1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ht="15.75" customHeight="1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ht="15.75" customHeight="1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ht="15.75" customHeight="1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ht="15.75" customHeight="1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ht="15.75" customHeight="1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ht="15.75" customHeight="1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ht="15.75" customHeight="1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ht="15.75" customHeight="1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ht="15.75" customHeight="1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ht="15.75" customHeight="1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ht="15.75" customHeight="1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ht="15.75" customHeight="1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ht="15.75" customHeight="1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ht="15.75" customHeight="1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ht="15.75" customHeight="1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ht="15.75" customHeight="1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ht="15.75" customHeight="1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ht="15.75" customHeight="1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ht="15.75" customHeight="1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ht="15.75" customHeight="1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ht="15.75" customHeight="1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ht="15.75" customHeight="1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ht="15.75" customHeight="1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ht="15.75" customHeight="1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ht="15.75" customHeight="1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ht="15.75" customHeight="1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ht="15.75" customHeight="1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ht="15.75" customHeight="1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ht="15.75" customHeight="1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ht="15.75" customHeight="1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ht="15.75" customHeight="1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ht="15.75" customHeight="1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ht="15.75" customHeight="1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ht="15.75" customHeight="1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ht="15.75" customHeight="1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ht="15.75" customHeight="1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ht="15.75" customHeight="1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ht="15.75" customHeight="1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ht="15.75" customHeight="1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ht="15.75" customHeight="1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ht="15.75" customHeight="1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ht="15.75" customHeight="1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ht="15.75" customHeight="1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ht="15.75" customHeight="1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ht="15.75" customHeight="1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ht="15.75" customHeight="1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ht="15.75" customHeight="1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ht="15.75" customHeight="1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ht="15.75" customHeight="1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ht="15.75" customHeight="1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ht="15.75" customHeight="1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ht="15.75" customHeight="1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ht="15.75" customHeight="1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ht="15.75" customHeight="1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ht="15.75" customHeight="1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ht="15.75" customHeight="1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ht="15.75" customHeight="1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ht="15.75" customHeight="1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ht="15.75" customHeight="1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ht="15.75" customHeight="1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ht="15.75" customHeight="1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ht="15.75" customHeight="1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ht="15.75" customHeight="1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ht="15.75" customHeight="1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ht="15.75" customHeight="1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ht="15.75" customHeight="1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ht="15.75" customHeight="1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ht="15.75" customHeight="1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ht="15.75" customHeight="1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ht="15.75" customHeight="1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ht="15.75" customHeight="1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ht="15.75" customHeight="1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ht="15.75" customHeight="1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ht="15.75" customHeight="1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ht="15.75" customHeight="1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ht="15.75" customHeight="1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ht="15.75" customHeight="1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ht="15.75" customHeight="1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ht="15.75" customHeight="1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ht="15.75" customHeight="1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ht="15.75" customHeight="1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ht="15.75" customHeight="1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ht="15.75" customHeight="1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ht="15.75" customHeight="1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ht="15.75" customHeight="1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ht="15.75" customHeight="1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ht="15.75" customHeight="1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ht="15.75" customHeight="1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ht="15.75" customHeight="1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ht="15.75" customHeight="1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ht="15.75" customHeight="1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ht="15.75" customHeight="1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ht="15.75" customHeight="1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ht="15.75" customHeight="1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ht="15.75" customHeight="1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ht="15.75" customHeight="1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ht="15.75" customHeight="1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ht="15.75" customHeight="1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ht="15.75" customHeight="1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ht="15.75" customHeight="1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ht="15.75" customHeight="1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ht="15.75" customHeight="1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ht="15.75" customHeight="1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ht="15.75" customHeight="1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ht="15.75" customHeight="1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ht="15.75" customHeight="1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G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63"/>
    <col customWidth="1" min="3" max="3" width="12.88"/>
    <col customWidth="1" min="4" max="4" width="13.25"/>
    <col customWidth="1" min="5" max="6" width="12.63"/>
  </cols>
  <sheetData>
    <row r="1" ht="15.75" customHeight="1">
      <c r="A1" s="58"/>
      <c r="B1" s="59" t="s">
        <v>34</v>
      </c>
      <c r="E1" s="61"/>
      <c r="F1" s="76"/>
      <c r="G1" s="58"/>
      <c r="H1" s="61"/>
    </row>
    <row r="2" ht="15.75" customHeight="1">
      <c r="A2" s="58"/>
      <c r="B2" s="61" t="s">
        <v>16</v>
      </c>
      <c r="C2" s="58" t="s">
        <v>35</v>
      </c>
      <c r="D2" s="58" t="s">
        <v>36</v>
      </c>
      <c r="E2" s="61"/>
      <c r="F2" s="76"/>
      <c r="G2" s="58"/>
      <c r="H2" s="61"/>
    </row>
    <row r="3" ht="15.75" customHeight="1">
      <c r="A3" s="58" t="s">
        <v>20</v>
      </c>
      <c r="B3" s="63"/>
      <c r="C3" s="64"/>
      <c r="D3" s="76"/>
      <c r="E3" s="65"/>
      <c r="F3" s="76"/>
      <c r="G3" s="64"/>
      <c r="H3" s="65"/>
    </row>
    <row r="4" ht="15.75" customHeight="1">
      <c r="A4" s="66">
        <v>1.0</v>
      </c>
      <c r="B4" s="67">
        <f>Unlock!B5</f>
        <v>45840</v>
      </c>
      <c r="C4" s="77">
        <f>(Supply!C4)*100/(Supply!D4)</f>
        <v>1.219512195</v>
      </c>
      <c r="D4" s="77">
        <f>(Supply!C4)*100/(Supply!E4)</f>
        <v>0.6622516556</v>
      </c>
      <c r="E4" s="65"/>
      <c r="F4" s="76"/>
      <c r="G4" s="64"/>
      <c r="H4" s="65"/>
    </row>
    <row r="5" ht="15.75" customHeight="1">
      <c r="A5" s="66">
        <f t="shared" ref="A5:A51" si="1">A4+1</f>
        <v>2</v>
      </c>
      <c r="B5" s="67">
        <f>Unlock!B6</f>
        <v>45841</v>
      </c>
      <c r="C5" s="77">
        <f>(Supply!C5)*100/(Supply!D5)</f>
        <v>1.204819277</v>
      </c>
      <c r="D5" s="77">
        <f>(Supply!C5)*100/(Supply!E5)</f>
        <v>0.6578947368</v>
      </c>
      <c r="E5" s="65"/>
      <c r="F5" s="76"/>
      <c r="G5" s="64"/>
      <c r="H5" s="65"/>
    </row>
    <row r="6" ht="15.75" customHeight="1">
      <c r="A6" s="66">
        <f t="shared" si="1"/>
        <v>3</v>
      </c>
      <c r="B6" s="67">
        <f>Unlock!B7</f>
        <v>45842</v>
      </c>
      <c r="C6" s="77">
        <f>(Supply!C6)*100/(Supply!D6)</f>
        <v>1.19047619</v>
      </c>
      <c r="D6" s="77">
        <f>(Supply!C6)*100/(Supply!E6)</f>
        <v>0.6535947712</v>
      </c>
      <c r="E6" s="65"/>
      <c r="F6" s="76"/>
      <c r="G6" s="64"/>
      <c r="H6" s="65"/>
    </row>
    <row r="7" ht="15.75" customHeight="1">
      <c r="A7" s="66">
        <f t="shared" si="1"/>
        <v>4</v>
      </c>
      <c r="B7" s="67">
        <f>Unlock!B8</f>
        <v>45843</v>
      </c>
      <c r="C7" s="77">
        <f>(Supply!C7)*100/(Supply!D7)</f>
        <v>1.176470588</v>
      </c>
      <c r="D7" s="77">
        <f>(Supply!C7)*100/(Supply!E7)</f>
        <v>0.6493506494</v>
      </c>
      <c r="E7" s="65"/>
      <c r="F7" s="76"/>
      <c r="G7" s="64"/>
      <c r="H7" s="65"/>
    </row>
    <row r="8" ht="15.75" customHeight="1">
      <c r="A8" s="66">
        <f t="shared" si="1"/>
        <v>5</v>
      </c>
      <c r="B8" s="67">
        <f>Unlock!B9</f>
        <v>45844</v>
      </c>
      <c r="C8" s="77">
        <f>(Supply!C8)*100/(Supply!D8)</f>
        <v>1.162790698</v>
      </c>
      <c r="D8" s="77">
        <f>(Supply!C8)*100/(Supply!E8)</f>
        <v>0.6451612903</v>
      </c>
      <c r="E8" s="65"/>
      <c r="F8" s="76"/>
      <c r="G8" s="64"/>
      <c r="H8" s="65"/>
    </row>
    <row r="9" ht="15.75" customHeight="1">
      <c r="A9" s="66">
        <f t="shared" si="1"/>
        <v>6</v>
      </c>
      <c r="B9" s="67">
        <f>Unlock!B10</f>
        <v>45845</v>
      </c>
      <c r="C9" s="77">
        <f>(Supply!C9)*100/(Supply!D9)</f>
        <v>1.149425287</v>
      </c>
      <c r="D9" s="77">
        <f>(Supply!C9)*100/(Supply!E9)</f>
        <v>0.641025641</v>
      </c>
      <c r="E9" s="65"/>
      <c r="F9" s="76"/>
      <c r="G9" s="64"/>
      <c r="H9" s="65"/>
    </row>
    <row r="10" ht="15.75" customHeight="1">
      <c r="A10" s="66">
        <f t="shared" si="1"/>
        <v>7</v>
      </c>
      <c r="B10" s="67">
        <f>Unlock!B11</f>
        <v>45846</v>
      </c>
      <c r="C10" s="77">
        <f>(Supply!C10)*100/(Supply!D10)</f>
        <v>1.136363636</v>
      </c>
      <c r="D10" s="77">
        <f>(Supply!C10)*100/(Supply!E10)</f>
        <v>0.6369426752</v>
      </c>
      <c r="E10" s="65"/>
      <c r="F10" s="76"/>
      <c r="G10" s="64"/>
      <c r="H10" s="65"/>
    </row>
    <row r="11" ht="15.75" customHeight="1">
      <c r="A11" s="66">
        <f t="shared" si="1"/>
        <v>8</v>
      </c>
      <c r="B11" s="67">
        <f>Unlock!B12</f>
        <v>45847</v>
      </c>
      <c r="C11" s="77">
        <f>(Supply!C11)*100/(Supply!D11)</f>
        <v>1.123595506</v>
      </c>
      <c r="D11" s="77">
        <f>(Supply!C11)*100/(Supply!E11)</f>
        <v>0.6329113924</v>
      </c>
      <c r="E11" s="65"/>
      <c r="F11" s="76"/>
      <c r="G11" s="64"/>
      <c r="H11" s="65"/>
    </row>
    <row r="12" ht="15.75" customHeight="1">
      <c r="A12" s="66">
        <f t="shared" si="1"/>
        <v>9</v>
      </c>
      <c r="B12" s="67">
        <f>Unlock!B13</f>
        <v>45848</v>
      </c>
      <c r="C12" s="77">
        <f>(Supply!C12)*100/(Supply!D12)</f>
        <v>1.111111111</v>
      </c>
      <c r="D12" s="77">
        <f>(Supply!C12)*100/(Supply!E12)</f>
        <v>0.6289308176</v>
      </c>
      <c r="E12" s="65"/>
      <c r="F12" s="76"/>
      <c r="G12" s="64"/>
      <c r="H12" s="65"/>
    </row>
    <row r="13" ht="15.75" customHeight="1">
      <c r="A13" s="66">
        <f t="shared" si="1"/>
        <v>10</v>
      </c>
      <c r="B13" s="67">
        <f>Unlock!B14</f>
        <v>45849</v>
      </c>
      <c r="C13" s="77">
        <f>(Supply!C13)*100/(Supply!D13)</f>
        <v>1.098901099</v>
      </c>
      <c r="D13" s="77">
        <f>(Supply!C13)*100/(Supply!E13)</f>
        <v>0.625</v>
      </c>
      <c r="E13" s="65"/>
      <c r="F13" s="76"/>
      <c r="G13" s="64"/>
      <c r="H13" s="65"/>
    </row>
    <row r="14" ht="15.75" customHeight="1">
      <c r="A14" s="66">
        <f t="shared" si="1"/>
        <v>11</v>
      </c>
      <c r="B14" s="67">
        <f>Unlock!B15</f>
        <v>45850</v>
      </c>
      <c r="C14" s="77">
        <f>(Supply!C14)*100/(Supply!D14)</f>
        <v>1.086956522</v>
      </c>
      <c r="D14" s="77">
        <f>(Supply!C14)*100/(Supply!E14)</f>
        <v>0.6211180124</v>
      </c>
      <c r="E14" s="65"/>
      <c r="F14" s="76"/>
      <c r="G14" s="64"/>
      <c r="H14" s="65"/>
    </row>
    <row r="15" ht="15.75" customHeight="1">
      <c r="A15" s="66">
        <f t="shared" si="1"/>
        <v>12</v>
      </c>
      <c r="B15" s="67">
        <f>Unlock!B16</f>
        <v>45851</v>
      </c>
      <c r="C15" s="77">
        <f>(Supply!C15)*100/(Supply!D15)</f>
        <v>1.075268817</v>
      </c>
      <c r="D15" s="77">
        <f>(Supply!C15)*100/(Supply!E15)</f>
        <v>0.6172839506</v>
      </c>
      <c r="E15" s="65"/>
      <c r="F15" s="76"/>
      <c r="G15" s="64"/>
      <c r="H15" s="65"/>
    </row>
    <row r="16" ht="15.75" customHeight="1">
      <c r="A16" s="66">
        <f t="shared" si="1"/>
        <v>13</v>
      </c>
      <c r="B16" s="67">
        <f>Unlock!B17</f>
        <v>45852</v>
      </c>
      <c r="C16" s="77">
        <f>(Supply!C16)*100/(Supply!D16)</f>
        <v>1.034350658</v>
      </c>
      <c r="D16" s="77">
        <f>(Supply!C16)*100/(Supply!E16)</f>
        <v>0.5964214712</v>
      </c>
      <c r="E16" s="65"/>
      <c r="F16" s="76"/>
      <c r="G16" s="64"/>
      <c r="H16" s="65"/>
    </row>
    <row r="17" ht="15.75" customHeight="1">
      <c r="A17" s="66">
        <f t="shared" si="1"/>
        <v>14</v>
      </c>
      <c r="B17" s="67">
        <f>Unlock!B18</f>
        <v>45853</v>
      </c>
      <c r="C17" s="77">
        <f>(Supply!C17)*100/(Supply!D17)</f>
        <v>0.986528273</v>
      </c>
      <c r="D17" s="77">
        <f>(Supply!C17)*100/(Supply!E17)</f>
        <v>0.5928853755</v>
      </c>
      <c r="E17" s="65"/>
      <c r="F17" s="76"/>
      <c r="G17" s="64"/>
      <c r="H17" s="65"/>
    </row>
    <row r="18" ht="15.75" customHeight="1">
      <c r="A18" s="66">
        <f t="shared" si="1"/>
        <v>15</v>
      </c>
      <c r="B18" s="67">
        <f>Unlock!B19</f>
        <v>45854</v>
      </c>
      <c r="C18" s="77">
        <f>(Supply!C18)*100/(Supply!D18)</f>
        <v>0.9568561566</v>
      </c>
      <c r="D18" s="77">
        <f>(Supply!C18)*100/(Supply!E18)</f>
        <v>0.5893909627</v>
      </c>
      <c r="E18" s="65"/>
      <c r="F18" s="76"/>
      <c r="G18" s="64"/>
      <c r="H18" s="65"/>
    </row>
    <row r="19" ht="15.75" customHeight="1">
      <c r="A19" s="66">
        <f t="shared" si="1"/>
        <v>16</v>
      </c>
      <c r="B19" s="67">
        <f>Unlock!B20</f>
        <v>45855</v>
      </c>
      <c r="C19" s="77">
        <f>(Supply!C19)*100/(Supply!D19)</f>
        <v>0.9289168371</v>
      </c>
      <c r="D19" s="77">
        <f>(Supply!C19)*100/(Supply!E19)</f>
        <v>0.5859375</v>
      </c>
      <c r="E19" s="65"/>
      <c r="F19" s="76"/>
      <c r="G19" s="64"/>
      <c r="H19" s="65"/>
    </row>
    <row r="20" ht="15.75" customHeight="1">
      <c r="A20" s="66">
        <f t="shared" si="1"/>
        <v>17</v>
      </c>
      <c r="B20" s="67">
        <f>Unlock!B21</f>
        <v>45856</v>
      </c>
      <c r="C20" s="77">
        <f>(Supply!C20)*100/(Supply!D20)</f>
        <v>0.9025628327</v>
      </c>
      <c r="D20" s="77">
        <f>(Supply!C20)*100/(Supply!E20)</f>
        <v>0.5825242718</v>
      </c>
      <c r="E20" s="65"/>
      <c r="F20" s="76"/>
      <c r="G20" s="64"/>
      <c r="H20" s="65"/>
    </row>
    <row r="21" ht="15.75" customHeight="1">
      <c r="A21" s="66">
        <f t="shared" si="1"/>
        <v>18</v>
      </c>
      <c r="B21" s="67">
        <f>Unlock!B22</f>
        <v>45857</v>
      </c>
      <c r="C21" s="77">
        <f>(Supply!C21)*100/(Supply!D21)</f>
        <v>0.8776629365</v>
      </c>
      <c r="D21" s="77">
        <f>(Supply!C21)*100/(Supply!E21)</f>
        <v>0.5791505792</v>
      </c>
      <c r="E21" s="65"/>
      <c r="F21" s="76"/>
      <c r="G21" s="64"/>
      <c r="H21" s="65"/>
    </row>
    <row r="22" ht="15.75" customHeight="1">
      <c r="A22" s="66">
        <f t="shared" si="1"/>
        <v>19</v>
      </c>
      <c r="B22" s="67">
        <f>Unlock!B23</f>
        <v>45858</v>
      </c>
      <c r="C22" s="77">
        <f>(Supply!C22)*100/(Supply!D22)</f>
        <v>0.8541000316</v>
      </c>
      <c r="D22" s="77">
        <f>(Supply!C22)*100/(Supply!E22)</f>
        <v>0.575815739</v>
      </c>
      <c r="E22" s="65"/>
      <c r="F22" s="76"/>
      <c r="G22" s="64"/>
      <c r="H22" s="65"/>
    </row>
    <row r="23" ht="15.75" customHeight="1">
      <c r="A23" s="66">
        <f t="shared" si="1"/>
        <v>20</v>
      </c>
      <c r="B23" s="67">
        <f>Unlock!B24</f>
        <v>45859</v>
      </c>
      <c r="C23" s="77">
        <f>(Supply!C23)*100/(Supply!D23)</f>
        <v>0.8317692496</v>
      </c>
      <c r="D23" s="77">
        <f>(Supply!C23)*100/(Supply!E23)</f>
        <v>0.572519084</v>
      </c>
      <c r="E23" s="65"/>
      <c r="F23" s="76"/>
      <c r="G23" s="64"/>
      <c r="H23" s="65"/>
    </row>
    <row r="24" ht="15.75" customHeight="1">
      <c r="A24" s="66">
        <f t="shared" si="1"/>
        <v>21</v>
      </c>
      <c r="B24" s="67">
        <f>Unlock!B25</f>
        <v>45860</v>
      </c>
      <c r="C24" s="77">
        <f>(Supply!C24)*100/(Supply!D24)</f>
        <v>0.8105764099</v>
      </c>
      <c r="D24" s="77">
        <f>(Supply!C24)*100/(Supply!E24)</f>
        <v>0.569259962</v>
      </c>
      <c r="E24" s="65"/>
      <c r="F24" s="76"/>
      <c r="G24" s="64"/>
      <c r="H24" s="65"/>
    </row>
    <row r="25" ht="15.75" customHeight="1">
      <c r="A25" s="66">
        <f t="shared" si="1"/>
        <v>22</v>
      </c>
      <c r="B25" s="67">
        <f>Unlock!B26</f>
        <v>45861</v>
      </c>
      <c r="C25" s="77">
        <f>(Supply!C25)*100/(Supply!D25)</f>
        <v>0.7904366919</v>
      </c>
      <c r="D25" s="77">
        <f>(Supply!C25)*100/(Supply!E25)</f>
        <v>0.5660377358</v>
      </c>
      <c r="E25" s="65"/>
      <c r="F25" s="76"/>
      <c r="G25" s="64"/>
      <c r="H25" s="65"/>
    </row>
    <row r="26" ht="15.75" customHeight="1">
      <c r="A26" s="66">
        <f t="shared" si="1"/>
        <v>23</v>
      </c>
      <c r="B26" s="67">
        <f>Unlock!B27</f>
        <v>45862</v>
      </c>
      <c r="C26" s="77">
        <f>(Supply!C26)*100/(Supply!D26)</f>
        <v>0.7712735006</v>
      </c>
      <c r="D26" s="77">
        <f>(Supply!C26)*100/(Supply!E26)</f>
        <v>0.5628517824</v>
      </c>
      <c r="E26" s="65"/>
      <c r="F26" s="76"/>
      <c r="G26" s="64"/>
      <c r="H26" s="65"/>
    </row>
    <row r="27" ht="15.75" customHeight="1">
      <c r="A27" s="66">
        <f t="shared" si="1"/>
        <v>24</v>
      </c>
      <c r="B27" s="67">
        <f>Unlock!B28</f>
        <v>45863</v>
      </c>
      <c r="C27" s="77">
        <f>(Supply!C27)*100/(Supply!D27)</f>
        <v>0.7530174929</v>
      </c>
      <c r="D27" s="77">
        <f>(Supply!C27)*100/(Supply!E27)</f>
        <v>0.5597014925</v>
      </c>
      <c r="E27" s="65"/>
      <c r="F27" s="76"/>
      <c r="G27" s="64"/>
      <c r="H27" s="65"/>
    </row>
    <row r="28" ht="15.75" customHeight="1">
      <c r="A28" s="66">
        <f t="shared" si="1"/>
        <v>25</v>
      </c>
      <c r="B28" s="67">
        <f>Unlock!B29</f>
        <v>45864</v>
      </c>
      <c r="C28" s="77">
        <f>(Supply!C28)*100/(Supply!D28)</f>
        <v>0.7098962332</v>
      </c>
      <c r="D28" s="77">
        <f>(Supply!C28)*100/(Supply!E28)</f>
        <v>0.5370996618</v>
      </c>
      <c r="E28" s="65"/>
      <c r="F28" s="76"/>
      <c r="G28" s="64"/>
      <c r="H28" s="65"/>
    </row>
    <row r="29" ht="15.75" customHeight="1">
      <c r="A29" s="66">
        <f t="shared" si="1"/>
        <v>26</v>
      </c>
      <c r="B29" s="67">
        <f>Unlock!B30</f>
        <v>45865</v>
      </c>
      <c r="C29" s="77">
        <f>(Supply!C29)*100/(Supply!D29)</f>
        <v>0.6940241577</v>
      </c>
      <c r="D29" s="77">
        <f>(Supply!C29)*100/(Supply!E29)</f>
        <v>0.5342303126</v>
      </c>
      <c r="E29" s="65"/>
      <c r="F29" s="76"/>
      <c r="G29" s="64"/>
      <c r="H29" s="65"/>
    </row>
    <row r="30" ht="15.75" customHeight="1">
      <c r="A30" s="66">
        <f t="shared" si="1"/>
        <v>27</v>
      </c>
      <c r="B30" s="67">
        <f>Unlock!B31</f>
        <v>45866</v>
      </c>
      <c r="C30" s="77">
        <f>(Supply!C30)*100/(Supply!D30)</f>
        <v>0.6788463058</v>
      </c>
      <c r="D30" s="77">
        <f>(Supply!C30)*100/(Supply!E30)</f>
        <v>0.5313914584</v>
      </c>
      <c r="E30" s="65"/>
      <c r="F30" s="76"/>
      <c r="G30" s="64"/>
      <c r="H30" s="65"/>
    </row>
    <row r="31" ht="15.75" customHeight="1">
      <c r="A31" s="66">
        <f t="shared" si="1"/>
        <v>28</v>
      </c>
      <c r="B31" s="67">
        <f>Unlock!B32</f>
        <v>45867</v>
      </c>
      <c r="C31" s="77">
        <f>(Supply!C31)*100/(Supply!D31)</f>
        <v>0.6643181058</v>
      </c>
      <c r="D31" s="77">
        <f>(Supply!C31)*100/(Supply!E31)</f>
        <v>0.5285826155</v>
      </c>
      <c r="E31" s="65"/>
      <c r="F31" s="76"/>
      <c r="G31" s="64"/>
      <c r="H31" s="65"/>
    </row>
    <row r="32" ht="15.75" customHeight="1">
      <c r="A32" s="66">
        <f t="shared" si="1"/>
        <v>29</v>
      </c>
      <c r="B32" s="67">
        <f>Unlock!B33</f>
        <v>45868</v>
      </c>
      <c r="C32" s="77">
        <f>(Supply!C32)*100/(Supply!D32)</f>
        <v>0.6503987213</v>
      </c>
      <c r="D32" s="77">
        <f>(Supply!C32)*100/(Supply!E32)</f>
        <v>0.5258033106</v>
      </c>
      <c r="E32" s="65"/>
      <c r="F32" s="76"/>
      <c r="G32" s="64"/>
      <c r="H32" s="65"/>
    </row>
    <row r="33" ht="15.75" customHeight="1">
      <c r="A33" s="66">
        <f t="shared" si="1"/>
        <v>30</v>
      </c>
      <c r="B33" s="67">
        <f>Unlock!B34</f>
        <v>45869</v>
      </c>
      <c r="C33" s="77">
        <f>(Supply!C33)*100/(Supply!D33)</f>
        <v>0.6370506685</v>
      </c>
      <c r="D33" s="77">
        <f>(Supply!C33)*100/(Supply!E33)</f>
        <v>0.5230530802</v>
      </c>
      <c r="E33" s="65"/>
      <c r="F33" s="76"/>
      <c r="G33" s="64"/>
      <c r="H33" s="65"/>
    </row>
    <row r="34" ht="15.75" customHeight="1">
      <c r="A34" s="66">
        <f t="shared" si="1"/>
        <v>31</v>
      </c>
      <c r="B34" s="67">
        <f>Unlock!B35</f>
        <v>46204</v>
      </c>
      <c r="C34" s="77">
        <f>(Supply!C34)*100/(Supply!D34)</f>
        <v>0.6242394785</v>
      </c>
      <c r="D34" s="77">
        <f>(Supply!C34)*100/(Supply!E34)</f>
        <v>0.5203314704</v>
      </c>
      <c r="E34" s="65"/>
      <c r="F34" s="76"/>
      <c r="G34" s="64"/>
      <c r="H34" s="65"/>
    </row>
    <row r="35" ht="15.75" customHeight="1">
      <c r="A35" s="66">
        <f t="shared" si="1"/>
        <v>32</v>
      </c>
      <c r="B35" s="67">
        <f>Unlock!B36</f>
        <v>46205</v>
      </c>
      <c r="C35" s="77">
        <f>(Supply!C35)*100/(Supply!D35)</f>
        <v>0.6119334008</v>
      </c>
      <c r="D35" s="77">
        <f>(Supply!C35)*100/(Supply!E35)</f>
        <v>0.5176380368</v>
      </c>
      <c r="E35" s="65"/>
      <c r="F35" s="76"/>
      <c r="G35" s="64"/>
      <c r="H35" s="65"/>
    </row>
    <row r="36" ht="15.75" customHeight="1">
      <c r="A36" s="66">
        <f t="shared" si="1"/>
        <v>33</v>
      </c>
      <c r="B36" s="67">
        <f>Unlock!B37</f>
        <v>46206</v>
      </c>
      <c r="C36" s="77">
        <f>(Supply!C36)*100/(Supply!D36)</f>
        <v>0.60010314</v>
      </c>
      <c r="D36" s="77">
        <f>(Supply!C36)*100/(Supply!E36)</f>
        <v>0.5149723441</v>
      </c>
      <c r="E36" s="65"/>
      <c r="F36" s="76"/>
      <c r="G36" s="64"/>
      <c r="H36" s="65"/>
    </row>
    <row r="37" ht="15.75" customHeight="1">
      <c r="A37" s="66">
        <f t="shared" si="1"/>
        <v>34</v>
      </c>
      <c r="B37" s="67">
        <f>Unlock!B38</f>
        <v>46207</v>
      </c>
      <c r="C37" s="77">
        <f>(Supply!C37)*100/(Supply!D37)</f>
        <v>0.588721623</v>
      </c>
      <c r="D37" s="77">
        <f>(Supply!C37)*100/(Supply!E37)</f>
        <v>0.5123339658</v>
      </c>
      <c r="E37" s="65"/>
      <c r="F37" s="76"/>
      <c r="G37" s="64"/>
      <c r="H37" s="65"/>
    </row>
    <row r="38" ht="15.75" customHeight="1">
      <c r="A38" s="66">
        <f t="shared" si="1"/>
        <v>35</v>
      </c>
      <c r="B38" s="67">
        <f>Unlock!B39</f>
        <v>46208</v>
      </c>
      <c r="C38" s="77">
        <f>(Supply!C38)*100/(Supply!D38)</f>
        <v>0.5777637927</v>
      </c>
      <c r="D38" s="77">
        <f>(Supply!C38)*100/(Supply!E38)</f>
        <v>0.5097224844</v>
      </c>
      <c r="E38" s="65"/>
      <c r="F38" s="76"/>
      <c r="G38" s="64"/>
      <c r="H38" s="65"/>
    </row>
    <row r="39" ht="15.75" customHeight="1">
      <c r="A39" s="66">
        <f t="shared" si="1"/>
        <v>36</v>
      </c>
      <c r="B39" s="67">
        <f>Unlock!B40</f>
        <v>46209</v>
      </c>
      <c r="C39" s="77">
        <f>(Supply!C39)*100/(Supply!D39)</f>
        <v>0.5672064231</v>
      </c>
      <c r="D39" s="77">
        <f>(Supply!C39)*100/(Supply!E39)</f>
        <v>0.5071374906</v>
      </c>
      <c r="E39" s="65"/>
      <c r="F39" s="76"/>
      <c r="G39" s="64"/>
      <c r="H39" s="65"/>
    </row>
    <row r="40" ht="15.75" customHeight="1">
      <c r="A40" s="66">
        <f t="shared" si="1"/>
        <v>37</v>
      </c>
      <c r="B40" s="67">
        <f>Unlock!B41</f>
        <v>46210</v>
      </c>
      <c r="C40" s="77">
        <f>(Supply!C40)*100/(Supply!D40)</f>
        <v>0.5339349937</v>
      </c>
      <c r="D40" s="77">
        <f>(Supply!C40)*100/(Supply!E40)</f>
        <v>0.4836494636</v>
      </c>
      <c r="E40" s="65"/>
      <c r="F40" s="76"/>
      <c r="G40" s="64"/>
      <c r="H40" s="65"/>
    </row>
    <row r="41" ht="15.75" customHeight="1">
      <c r="A41" s="66">
        <f t="shared" si="1"/>
        <v>38</v>
      </c>
      <c r="B41" s="67">
        <f>Unlock!B42</f>
        <v>46211</v>
      </c>
      <c r="C41" s="77">
        <f>(Supply!C41)*100/(Supply!D41)</f>
        <v>0.5265612397</v>
      </c>
      <c r="D41" s="77">
        <f>(Supply!C41)*100/(Supply!E41)</f>
        <v>0.4813215545</v>
      </c>
      <c r="E41" s="65"/>
      <c r="F41" s="76"/>
      <c r="G41" s="64"/>
      <c r="H41" s="65"/>
    </row>
    <row r="42" ht="15.75" customHeight="1">
      <c r="A42" s="66">
        <f t="shared" si="1"/>
        <v>39</v>
      </c>
      <c r="B42" s="67">
        <f>Unlock!B43</f>
        <v>46212</v>
      </c>
      <c r="C42" s="77">
        <f>(Supply!C42)*100/(Supply!D42)</f>
        <v>0.5193883775</v>
      </c>
      <c r="D42" s="77">
        <f>(Supply!C42)*100/(Supply!E42)</f>
        <v>0.4790159475</v>
      </c>
      <c r="E42" s="65"/>
      <c r="F42" s="76"/>
      <c r="G42" s="64"/>
      <c r="H42" s="65"/>
    </row>
    <row r="43" ht="15.75" customHeight="1">
      <c r="A43" s="66">
        <f t="shared" si="1"/>
        <v>40</v>
      </c>
      <c r="B43" s="67">
        <f>Unlock!B44</f>
        <v>46213</v>
      </c>
      <c r="C43" s="77">
        <f>(Supply!C43)*100/(Supply!D43)</f>
        <v>0.5124083078</v>
      </c>
      <c r="D43" s="77">
        <f>(Supply!C43)*100/(Supply!E43)</f>
        <v>0.4767323236</v>
      </c>
      <c r="E43" s="65"/>
      <c r="F43" s="76"/>
      <c r="G43" s="64"/>
      <c r="H43" s="65"/>
    </row>
    <row r="44" ht="15.75" customHeight="1">
      <c r="A44" s="66">
        <f t="shared" si="1"/>
        <v>41</v>
      </c>
      <c r="B44" s="67">
        <f>Unlock!B45</f>
        <v>46214</v>
      </c>
      <c r="C44" s="77">
        <f>(Supply!C44)*100/(Supply!D44)</f>
        <v>0.5056133607</v>
      </c>
      <c r="D44" s="77">
        <f>(Supply!C44)*100/(Supply!E44)</f>
        <v>0.47447037</v>
      </c>
      <c r="E44" s="65"/>
      <c r="F44" s="76"/>
      <c r="G44" s="64"/>
      <c r="H44" s="65"/>
    </row>
    <row r="45" ht="15.75" customHeight="1">
      <c r="A45" s="66">
        <f t="shared" si="1"/>
        <v>42</v>
      </c>
      <c r="B45" s="67">
        <f>Unlock!B46</f>
        <v>46215</v>
      </c>
      <c r="C45" s="77">
        <f>(Supply!C45)*100/(Supply!D45)</f>
        <v>0.4989962681</v>
      </c>
      <c r="D45" s="77">
        <f>(Supply!C45)*100/(Supply!E45)</f>
        <v>0.4722297796</v>
      </c>
      <c r="E45" s="65"/>
      <c r="F45" s="76"/>
      <c r="G45" s="64"/>
      <c r="H45" s="65"/>
    </row>
    <row r="46" ht="15.75" customHeight="1">
      <c r="A46" s="66">
        <f t="shared" si="1"/>
        <v>43</v>
      </c>
      <c r="B46" s="67">
        <f>Unlock!B47</f>
        <v>46216</v>
      </c>
      <c r="C46" s="77">
        <f>(Supply!C46)*100/(Supply!D46)</f>
        <v>0.4925501373</v>
      </c>
      <c r="D46" s="77">
        <f>(Supply!C46)*100/(Supply!E46)</f>
        <v>0.4700102513</v>
      </c>
      <c r="E46" s="65"/>
      <c r="F46" s="76"/>
      <c r="G46" s="64"/>
      <c r="H46" s="65"/>
    </row>
    <row r="47" ht="15.75" customHeight="1">
      <c r="A47" s="66">
        <f t="shared" si="1"/>
        <v>44</v>
      </c>
      <c r="B47" s="67">
        <f>Unlock!B48</f>
        <v>46217</v>
      </c>
      <c r="C47" s="77">
        <f>(Supply!C47)*100/(Supply!D47)</f>
        <v>0.4862684272</v>
      </c>
      <c r="D47" s="77">
        <f>(Supply!C47)*100/(Supply!E47)</f>
        <v>0.4678114893</v>
      </c>
      <c r="E47" s="65"/>
      <c r="F47" s="76"/>
      <c r="G47" s="64"/>
      <c r="H47" s="65"/>
    </row>
    <row r="48" ht="15.75" customHeight="1">
      <c r="A48" s="66">
        <f t="shared" si="1"/>
        <v>45</v>
      </c>
      <c r="B48" s="67">
        <f>Unlock!B49</f>
        <v>46218</v>
      </c>
      <c r="C48" s="77">
        <f>(Supply!C48)*100/(Supply!D48)</f>
        <v>0.4801449263</v>
      </c>
      <c r="D48" s="77">
        <f>(Supply!C48)*100/(Supply!E48)</f>
        <v>0.4656332037</v>
      </c>
      <c r="E48" s="65"/>
      <c r="F48" s="76"/>
      <c r="G48" s="64"/>
      <c r="H48" s="65"/>
    </row>
    <row r="49" ht="15.75" customHeight="1">
      <c r="A49" s="66">
        <f t="shared" si="1"/>
        <v>46</v>
      </c>
      <c r="B49" s="67">
        <f>Unlock!B50</f>
        <v>46219</v>
      </c>
      <c r="C49" s="77">
        <f>(Supply!C49)*100/(Supply!D49)</f>
        <v>0.4741737319</v>
      </c>
      <c r="D49" s="77">
        <f>(Supply!C49)*100/(Supply!E49)</f>
        <v>0.4634751097</v>
      </c>
      <c r="E49" s="65"/>
      <c r="F49" s="76"/>
      <c r="G49" s="64"/>
      <c r="H49" s="65"/>
    </row>
    <row r="50" ht="15.75" customHeight="1">
      <c r="A50" s="66">
        <f t="shared" si="1"/>
        <v>47</v>
      </c>
      <c r="B50" s="67">
        <f>Unlock!B51</f>
        <v>46220</v>
      </c>
      <c r="C50" s="77">
        <f>(Supply!C50)*100/(Supply!D50)</f>
        <v>0.4683492316</v>
      </c>
      <c r="D50" s="77">
        <f>(Supply!C50)*100/(Supply!E50)</f>
        <v>0.4613369278</v>
      </c>
      <c r="E50" s="65"/>
      <c r="F50" s="76"/>
      <c r="G50" s="64"/>
      <c r="H50" s="65"/>
    </row>
    <row r="51" ht="15.75" customHeight="1">
      <c r="A51" s="66">
        <f t="shared" si="1"/>
        <v>48</v>
      </c>
      <c r="B51" s="67">
        <f>Unlock!B52</f>
        <v>46221</v>
      </c>
      <c r="C51" s="77">
        <f>(Supply!C51)*100/(Supply!D51)</f>
        <v>0.4626660851</v>
      </c>
      <c r="D51" s="77">
        <f>(Supply!C51)*100/(Supply!E51)</f>
        <v>0.4592183839</v>
      </c>
      <c r="E51" s="65"/>
      <c r="F51" s="76"/>
      <c r="G51" s="64"/>
      <c r="H51" s="65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6" width="12.63"/>
  </cols>
  <sheetData>
    <row r="1" ht="15.75" customHeight="1">
      <c r="A1" s="58"/>
      <c r="B1" s="78"/>
      <c r="C1" s="79" t="s">
        <v>37</v>
      </c>
      <c r="W1" s="80"/>
    </row>
    <row r="2" ht="15.75" customHeight="1">
      <c r="A2" s="58" t="s">
        <v>20</v>
      </c>
      <c r="B2" s="61" t="s">
        <v>16</v>
      </c>
      <c r="C2" s="81">
        <v>0.05</v>
      </c>
      <c r="D2" s="81">
        <f t="shared" ref="D2:V2" si="1">C2+5%</f>
        <v>0.1</v>
      </c>
      <c r="E2" s="81">
        <f t="shared" si="1"/>
        <v>0.15</v>
      </c>
      <c r="F2" s="81">
        <f t="shared" si="1"/>
        <v>0.2</v>
      </c>
      <c r="G2" s="81">
        <f t="shared" si="1"/>
        <v>0.25</v>
      </c>
      <c r="H2" s="81">
        <f t="shared" si="1"/>
        <v>0.3</v>
      </c>
      <c r="I2" s="81">
        <f t="shared" si="1"/>
        <v>0.35</v>
      </c>
      <c r="J2" s="81">
        <f t="shared" si="1"/>
        <v>0.4</v>
      </c>
      <c r="K2" s="81">
        <f t="shared" si="1"/>
        <v>0.45</v>
      </c>
      <c r="L2" s="81">
        <f t="shared" si="1"/>
        <v>0.5</v>
      </c>
      <c r="M2" s="81">
        <f t="shared" si="1"/>
        <v>0.55</v>
      </c>
      <c r="N2" s="81">
        <f t="shared" si="1"/>
        <v>0.6</v>
      </c>
      <c r="O2" s="81">
        <f t="shared" si="1"/>
        <v>0.65</v>
      </c>
      <c r="P2" s="82">
        <f t="shared" si="1"/>
        <v>0.7</v>
      </c>
      <c r="Q2" s="81">
        <f t="shared" si="1"/>
        <v>0.75</v>
      </c>
      <c r="R2" s="81">
        <f t="shared" si="1"/>
        <v>0.8</v>
      </c>
      <c r="S2" s="81">
        <f t="shared" si="1"/>
        <v>0.85</v>
      </c>
      <c r="T2" s="81">
        <f t="shared" si="1"/>
        <v>0.9</v>
      </c>
      <c r="U2" s="81">
        <f t="shared" si="1"/>
        <v>0.95</v>
      </c>
      <c r="V2" s="81">
        <f t="shared" si="1"/>
        <v>1</v>
      </c>
      <c r="W2" s="76"/>
    </row>
    <row r="3" ht="15.75" customHeight="1">
      <c r="A3" s="66">
        <v>1.0</v>
      </c>
      <c r="B3" s="67">
        <f>Unlock!B5</f>
        <v>45840</v>
      </c>
      <c r="C3" s="65">
        <f>Overview!$B$4/($C$2*Supply!$D4)</f>
        <v>2.926829268</v>
      </c>
      <c r="D3" s="83">
        <f>Overview!$B$4/($D$2*Supply!$D4)</f>
        <v>1.463414634</v>
      </c>
      <c r="E3" s="65">
        <f>Overview!$B$4/($E$2*Supply!$D4)</f>
        <v>0.9756097561</v>
      </c>
      <c r="F3" s="83">
        <f>Overview!$B$4/($F$2*Supply!$D4)</f>
        <v>0.7317073171</v>
      </c>
      <c r="G3" s="65">
        <f>Overview!$B$4/($G$2*Supply!$D4)</f>
        <v>0.5853658537</v>
      </c>
      <c r="H3" s="65">
        <f>Overview!$B$4/($H$2*Supply!$D4)</f>
        <v>0.487804878</v>
      </c>
      <c r="I3" s="83">
        <f>Overview!$B$4/($I$2*Supply!$D4)</f>
        <v>0.4181184669</v>
      </c>
      <c r="J3" s="65">
        <f>Overview!$B$4/($J$2*Supply!$D4)</f>
        <v>0.3658536585</v>
      </c>
      <c r="K3" s="83">
        <f>Overview!$B$4/($K$2*Supply!$D4)</f>
        <v>0.325203252</v>
      </c>
      <c r="L3" s="65">
        <f>Overview!$B$4/($L$2*Supply!$D4)</f>
        <v>0.2926829268</v>
      </c>
      <c r="M3" s="65">
        <f>Overview!$B$4/($M$2*Supply!$D4)</f>
        <v>0.266075388</v>
      </c>
      <c r="N3" s="83">
        <f>Overview!$B$4/($N$2*Supply!$D4)</f>
        <v>0.243902439</v>
      </c>
      <c r="O3" s="65">
        <f>Overview!$B$4/($O$2*Supply!$D4)</f>
        <v>0.2251407129</v>
      </c>
      <c r="P3" s="84">
        <f>Overview!$B$4/($P$2*Supply!$D4)</f>
        <v>0.2090592334</v>
      </c>
      <c r="Q3" s="65">
        <f>Overview!$B$4/($Q$2*Supply!$D4)</f>
        <v>0.1951219512</v>
      </c>
      <c r="R3" s="65">
        <f>Overview!$B$4/($R$2*Supply!$D4)</f>
        <v>0.1829268293</v>
      </c>
      <c r="S3" s="83">
        <f>Overview!$B$4/($S$2*Supply!$D4)</f>
        <v>0.1721664275</v>
      </c>
      <c r="T3" s="65">
        <f>Overview!$B$4/($T$2*Supply!$D4)</f>
        <v>0.162601626</v>
      </c>
      <c r="U3" s="83">
        <f>Overview!$B$4/($U$2*Supply!$D4)</f>
        <v>0.1540436457</v>
      </c>
      <c r="V3" s="65">
        <f>Overview!$B$4/($V$2*Supply!$D4)</f>
        <v>0.1463414634</v>
      </c>
      <c r="W3" s="76"/>
    </row>
    <row r="4" ht="15.75" customHeight="1">
      <c r="A4" s="66">
        <f t="shared" ref="A4:A50" si="2">A3+1</f>
        <v>2</v>
      </c>
      <c r="B4" s="67">
        <f>Unlock!B6</f>
        <v>45841</v>
      </c>
      <c r="C4" s="65">
        <f>Overview!$B$4/($C$2*Supply!$D5)</f>
        <v>2.891566265</v>
      </c>
      <c r="D4" s="83">
        <f>Overview!$B$4/($D$2*Supply!$D5)</f>
        <v>1.445783133</v>
      </c>
      <c r="E4" s="65">
        <f>Overview!$B$4/($E$2*Supply!$D5)</f>
        <v>0.9638554217</v>
      </c>
      <c r="F4" s="83">
        <f>Overview!$B$4/($F$2*Supply!$D5)</f>
        <v>0.7228915663</v>
      </c>
      <c r="G4" s="65">
        <f>Overview!$B$4/($G$2*Supply!$D5)</f>
        <v>0.578313253</v>
      </c>
      <c r="H4" s="65">
        <f>Overview!$B$4/($H$2*Supply!$D5)</f>
        <v>0.4819277108</v>
      </c>
      <c r="I4" s="83">
        <f>Overview!$B$4/($I$2*Supply!$D5)</f>
        <v>0.413080895</v>
      </c>
      <c r="J4" s="65">
        <f>Overview!$B$4/($J$2*Supply!$D5)</f>
        <v>0.3614457831</v>
      </c>
      <c r="K4" s="83">
        <f>Overview!$B$4/($K$2*Supply!$D5)</f>
        <v>0.3212851406</v>
      </c>
      <c r="L4" s="65">
        <f>Overview!$B$4/($L$2*Supply!$D5)</f>
        <v>0.2891566265</v>
      </c>
      <c r="M4" s="65">
        <f>Overview!$B$4/($M$2*Supply!$D5)</f>
        <v>0.2628696605</v>
      </c>
      <c r="N4" s="83">
        <f>Overview!$B$4/($N$2*Supply!$D5)</f>
        <v>0.2409638554</v>
      </c>
      <c r="O4" s="65">
        <f>Overview!$B$4/($O$2*Supply!$D5)</f>
        <v>0.2224281742</v>
      </c>
      <c r="P4" s="84">
        <f>Overview!$B$4/($P$2*Supply!$D5)</f>
        <v>0.2065404475</v>
      </c>
      <c r="Q4" s="65">
        <f>Overview!$B$4/($Q$2*Supply!$D5)</f>
        <v>0.1927710843</v>
      </c>
      <c r="R4" s="65">
        <f>Overview!$B$4/($R$2*Supply!$D5)</f>
        <v>0.1807228916</v>
      </c>
      <c r="S4" s="83">
        <f>Overview!$B$4/($S$2*Supply!$D5)</f>
        <v>0.1700921332</v>
      </c>
      <c r="T4" s="65">
        <f>Overview!$B$4/($T$2*Supply!$D5)</f>
        <v>0.1606425703</v>
      </c>
      <c r="U4" s="83">
        <f>Overview!$B$4/($U$2*Supply!$D5)</f>
        <v>0.1521876982</v>
      </c>
      <c r="V4" s="65">
        <f>Overview!$B$4/($V$2*Supply!$D5)</f>
        <v>0.1445783133</v>
      </c>
      <c r="W4" s="76"/>
    </row>
    <row r="5" ht="15.75" customHeight="1">
      <c r="A5" s="66">
        <f t="shared" si="2"/>
        <v>3</v>
      </c>
      <c r="B5" s="67">
        <f>Unlock!B7</f>
        <v>45842</v>
      </c>
      <c r="C5" s="65">
        <f>Overview!$B$4/($C$2*Supply!$D6)</f>
        <v>2.857142857</v>
      </c>
      <c r="D5" s="83">
        <f>Overview!$B$4/($D$2*Supply!$D6)</f>
        <v>1.428571429</v>
      </c>
      <c r="E5" s="65">
        <f>Overview!$B$4/($E$2*Supply!$D6)</f>
        <v>0.9523809524</v>
      </c>
      <c r="F5" s="83">
        <f>Overview!$B$4/($F$2*Supply!$D6)</f>
        <v>0.7142857143</v>
      </c>
      <c r="G5" s="65">
        <f>Overview!$B$4/($G$2*Supply!$D6)</f>
        <v>0.5714285714</v>
      </c>
      <c r="H5" s="65">
        <f>Overview!$B$4/($H$2*Supply!$D6)</f>
        <v>0.4761904762</v>
      </c>
      <c r="I5" s="83">
        <f>Overview!$B$4/($I$2*Supply!$D6)</f>
        <v>0.4081632653</v>
      </c>
      <c r="J5" s="65">
        <f>Overview!$B$4/($J$2*Supply!$D6)</f>
        <v>0.3571428571</v>
      </c>
      <c r="K5" s="83">
        <f>Overview!$B$4/($K$2*Supply!$D6)</f>
        <v>0.3174603175</v>
      </c>
      <c r="L5" s="65">
        <f>Overview!$B$4/($L$2*Supply!$D6)</f>
        <v>0.2857142857</v>
      </c>
      <c r="M5" s="65">
        <f>Overview!$B$4/($M$2*Supply!$D6)</f>
        <v>0.2597402597</v>
      </c>
      <c r="N5" s="83">
        <f>Overview!$B$4/($N$2*Supply!$D6)</f>
        <v>0.2380952381</v>
      </c>
      <c r="O5" s="65">
        <f>Overview!$B$4/($O$2*Supply!$D6)</f>
        <v>0.2197802198</v>
      </c>
      <c r="P5" s="84">
        <f>Overview!$B$4/($P$2*Supply!$D6)</f>
        <v>0.2040816327</v>
      </c>
      <c r="Q5" s="65">
        <f>Overview!$B$4/($Q$2*Supply!$D6)</f>
        <v>0.1904761905</v>
      </c>
      <c r="R5" s="65">
        <f>Overview!$B$4/($R$2*Supply!$D6)</f>
        <v>0.1785714286</v>
      </c>
      <c r="S5" s="83">
        <f>Overview!$B$4/($S$2*Supply!$D6)</f>
        <v>0.1680672269</v>
      </c>
      <c r="T5" s="65">
        <f>Overview!$B$4/($T$2*Supply!$D6)</f>
        <v>0.1587301587</v>
      </c>
      <c r="U5" s="83">
        <f>Overview!$B$4/($U$2*Supply!$D6)</f>
        <v>0.1503759398</v>
      </c>
      <c r="V5" s="65">
        <f>Overview!$B$4/($V$2*Supply!$D6)</f>
        <v>0.1428571429</v>
      </c>
      <c r="W5" s="76"/>
    </row>
    <row r="6" ht="15.75" customHeight="1">
      <c r="A6" s="66">
        <f t="shared" si="2"/>
        <v>4</v>
      </c>
      <c r="B6" s="67">
        <f>Unlock!B8</f>
        <v>45843</v>
      </c>
      <c r="C6" s="65">
        <f>Overview!$B$4/($C$2*Supply!$D7)</f>
        <v>2.823529412</v>
      </c>
      <c r="D6" s="83">
        <f>Overview!$B$4/($D$2*Supply!$D7)</f>
        <v>1.411764706</v>
      </c>
      <c r="E6" s="65">
        <f>Overview!$B$4/($E$2*Supply!$D7)</f>
        <v>0.9411764706</v>
      </c>
      <c r="F6" s="83">
        <f>Overview!$B$4/($F$2*Supply!$D7)</f>
        <v>0.7058823529</v>
      </c>
      <c r="G6" s="65">
        <f>Overview!$B$4/($G$2*Supply!$D7)</f>
        <v>0.5647058824</v>
      </c>
      <c r="H6" s="65">
        <f>Overview!$B$4/($H$2*Supply!$D7)</f>
        <v>0.4705882353</v>
      </c>
      <c r="I6" s="83">
        <f>Overview!$B$4/($I$2*Supply!$D7)</f>
        <v>0.4033613445</v>
      </c>
      <c r="J6" s="65">
        <f>Overview!$B$4/($J$2*Supply!$D7)</f>
        <v>0.3529411765</v>
      </c>
      <c r="K6" s="83">
        <f>Overview!$B$4/($K$2*Supply!$D7)</f>
        <v>0.3137254902</v>
      </c>
      <c r="L6" s="65">
        <f>Overview!$B$4/($L$2*Supply!$D7)</f>
        <v>0.2823529412</v>
      </c>
      <c r="M6" s="65">
        <f>Overview!$B$4/($M$2*Supply!$D7)</f>
        <v>0.256684492</v>
      </c>
      <c r="N6" s="83">
        <f>Overview!$B$4/($N$2*Supply!$D7)</f>
        <v>0.2352941176</v>
      </c>
      <c r="O6" s="65">
        <f>Overview!$B$4/($O$2*Supply!$D7)</f>
        <v>0.2171945701</v>
      </c>
      <c r="P6" s="84">
        <f>Overview!$B$4/($P$2*Supply!$D7)</f>
        <v>0.2016806723</v>
      </c>
      <c r="Q6" s="65">
        <f>Overview!$B$4/($Q$2*Supply!$D7)</f>
        <v>0.1882352941</v>
      </c>
      <c r="R6" s="65">
        <f>Overview!$B$4/($R$2*Supply!$D7)</f>
        <v>0.1764705882</v>
      </c>
      <c r="S6" s="83">
        <f>Overview!$B$4/($S$2*Supply!$D7)</f>
        <v>0.1660899654</v>
      </c>
      <c r="T6" s="65">
        <f>Overview!$B$4/($T$2*Supply!$D7)</f>
        <v>0.1568627451</v>
      </c>
      <c r="U6" s="83">
        <f>Overview!$B$4/($U$2*Supply!$D7)</f>
        <v>0.1486068111</v>
      </c>
      <c r="V6" s="65">
        <f>Overview!$B$4/($V$2*Supply!$D7)</f>
        <v>0.1411764706</v>
      </c>
      <c r="W6" s="76"/>
    </row>
    <row r="7" ht="15.75" customHeight="1">
      <c r="A7" s="66">
        <f t="shared" si="2"/>
        <v>5</v>
      </c>
      <c r="B7" s="67">
        <f>Unlock!B9</f>
        <v>45844</v>
      </c>
      <c r="C7" s="65">
        <f>Overview!$B$4/($C$2*Supply!$D8)</f>
        <v>2.790697674</v>
      </c>
      <c r="D7" s="83">
        <f>Overview!$B$4/($D$2*Supply!$D8)</f>
        <v>1.395348837</v>
      </c>
      <c r="E7" s="65">
        <f>Overview!$B$4/($E$2*Supply!$D8)</f>
        <v>0.9302325581</v>
      </c>
      <c r="F7" s="83">
        <f>Overview!$B$4/($F$2*Supply!$D8)</f>
        <v>0.6976744186</v>
      </c>
      <c r="G7" s="65">
        <f>Overview!$B$4/($G$2*Supply!$D8)</f>
        <v>0.5581395349</v>
      </c>
      <c r="H7" s="65">
        <f>Overview!$B$4/($H$2*Supply!$D8)</f>
        <v>0.4651162791</v>
      </c>
      <c r="I7" s="83">
        <f>Overview!$B$4/($I$2*Supply!$D8)</f>
        <v>0.3986710963</v>
      </c>
      <c r="J7" s="65">
        <f>Overview!$B$4/($J$2*Supply!$D8)</f>
        <v>0.3488372093</v>
      </c>
      <c r="K7" s="83">
        <f>Overview!$B$4/($K$2*Supply!$D8)</f>
        <v>0.3100775194</v>
      </c>
      <c r="L7" s="65">
        <f>Overview!$B$4/($L$2*Supply!$D8)</f>
        <v>0.2790697674</v>
      </c>
      <c r="M7" s="65">
        <f>Overview!$B$4/($M$2*Supply!$D8)</f>
        <v>0.2536997886</v>
      </c>
      <c r="N7" s="83">
        <f>Overview!$B$4/($N$2*Supply!$D8)</f>
        <v>0.2325581395</v>
      </c>
      <c r="O7" s="65">
        <f>Overview!$B$4/($O$2*Supply!$D8)</f>
        <v>0.2146690519</v>
      </c>
      <c r="P7" s="84">
        <f>Overview!$B$4/($P$2*Supply!$D8)</f>
        <v>0.1993355482</v>
      </c>
      <c r="Q7" s="65">
        <f>Overview!$B$4/($Q$2*Supply!$D8)</f>
        <v>0.1860465116</v>
      </c>
      <c r="R7" s="65">
        <f>Overview!$B$4/($R$2*Supply!$D8)</f>
        <v>0.1744186047</v>
      </c>
      <c r="S7" s="83">
        <f>Overview!$B$4/($S$2*Supply!$D8)</f>
        <v>0.1641586867</v>
      </c>
      <c r="T7" s="65">
        <f>Overview!$B$4/($T$2*Supply!$D8)</f>
        <v>0.1550387597</v>
      </c>
      <c r="U7" s="83">
        <f>Overview!$B$4/($U$2*Supply!$D8)</f>
        <v>0.146878825</v>
      </c>
      <c r="V7" s="65">
        <f>Overview!$B$4/($V$2*Supply!$D8)</f>
        <v>0.1395348837</v>
      </c>
      <c r="W7" s="76"/>
    </row>
    <row r="8" ht="15.75" customHeight="1">
      <c r="A8" s="66">
        <f t="shared" si="2"/>
        <v>6</v>
      </c>
      <c r="B8" s="67">
        <f>Unlock!B10</f>
        <v>45845</v>
      </c>
      <c r="C8" s="65">
        <f>Overview!$B$4/($C$2*Supply!$D9)</f>
        <v>2.75862069</v>
      </c>
      <c r="D8" s="83">
        <f>Overview!$B$4/($D$2*Supply!$D9)</f>
        <v>1.379310345</v>
      </c>
      <c r="E8" s="65">
        <f>Overview!$B$4/($E$2*Supply!$D9)</f>
        <v>0.9195402299</v>
      </c>
      <c r="F8" s="83">
        <f>Overview!$B$4/($F$2*Supply!$D9)</f>
        <v>0.6896551724</v>
      </c>
      <c r="G8" s="65">
        <f>Overview!$B$4/($G$2*Supply!$D9)</f>
        <v>0.5517241379</v>
      </c>
      <c r="H8" s="65">
        <f>Overview!$B$4/($H$2*Supply!$D9)</f>
        <v>0.4597701149</v>
      </c>
      <c r="I8" s="83">
        <f>Overview!$B$4/($I$2*Supply!$D9)</f>
        <v>0.39408867</v>
      </c>
      <c r="J8" s="65">
        <f>Overview!$B$4/($J$2*Supply!$D9)</f>
        <v>0.3448275862</v>
      </c>
      <c r="K8" s="83">
        <f>Overview!$B$4/($K$2*Supply!$D9)</f>
        <v>0.30651341</v>
      </c>
      <c r="L8" s="65">
        <f>Overview!$B$4/($L$2*Supply!$D9)</f>
        <v>0.275862069</v>
      </c>
      <c r="M8" s="65">
        <f>Overview!$B$4/($M$2*Supply!$D9)</f>
        <v>0.2507836991</v>
      </c>
      <c r="N8" s="83">
        <f>Overview!$B$4/($N$2*Supply!$D9)</f>
        <v>0.2298850575</v>
      </c>
      <c r="O8" s="65">
        <f>Overview!$B$4/($O$2*Supply!$D9)</f>
        <v>0.2122015915</v>
      </c>
      <c r="P8" s="84">
        <f>Overview!$B$4/($P$2*Supply!$D9)</f>
        <v>0.197044335</v>
      </c>
      <c r="Q8" s="65">
        <f>Overview!$B$4/($Q$2*Supply!$D9)</f>
        <v>0.183908046</v>
      </c>
      <c r="R8" s="65">
        <f>Overview!$B$4/($R$2*Supply!$D9)</f>
        <v>0.1724137931</v>
      </c>
      <c r="S8" s="83">
        <f>Overview!$B$4/($S$2*Supply!$D9)</f>
        <v>0.1622718053</v>
      </c>
      <c r="T8" s="65">
        <f>Overview!$B$4/($T$2*Supply!$D9)</f>
        <v>0.153256705</v>
      </c>
      <c r="U8" s="83">
        <f>Overview!$B$4/($U$2*Supply!$D9)</f>
        <v>0.1451905626</v>
      </c>
      <c r="V8" s="65">
        <f>Overview!$B$4/($V$2*Supply!$D9)</f>
        <v>0.1379310345</v>
      </c>
      <c r="W8" s="76"/>
    </row>
    <row r="9" ht="15.75" customHeight="1">
      <c r="A9" s="66">
        <f t="shared" si="2"/>
        <v>7</v>
      </c>
      <c r="B9" s="67">
        <f>Unlock!B11</f>
        <v>45846</v>
      </c>
      <c r="C9" s="65">
        <f>Overview!$B$4/($C$2*Supply!$D10)</f>
        <v>2.727272727</v>
      </c>
      <c r="D9" s="83">
        <f>Overview!$B$4/($D$2*Supply!$D10)</f>
        <v>1.363636364</v>
      </c>
      <c r="E9" s="65">
        <f>Overview!$B$4/($E$2*Supply!$D10)</f>
        <v>0.9090909091</v>
      </c>
      <c r="F9" s="83">
        <f>Overview!$B$4/($F$2*Supply!$D10)</f>
        <v>0.6818181818</v>
      </c>
      <c r="G9" s="65">
        <f>Overview!$B$4/($G$2*Supply!$D10)</f>
        <v>0.5454545455</v>
      </c>
      <c r="H9" s="65">
        <f>Overview!$B$4/($H$2*Supply!$D10)</f>
        <v>0.4545454545</v>
      </c>
      <c r="I9" s="83">
        <f>Overview!$B$4/($I$2*Supply!$D10)</f>
        <v>0.3896103896</v>
      </c>
      <c r="J9" s="65">
        <f>Overview!$B$4/($J$2*Supply!$D10)</f>
        <v>0.3409090909</v>
      </c>
      <c r="K9" s="83">
        <f>Overview!$B$4/($K$2*Supply!$D10)</f>
        <v>0.303030303</v>
      </c>
      <c r="L9" s="65">
        <f>Overview!$B$4/($L$2*Supply!$D10)</f>
        <v>0.2727272727</v>
      </c>
      <c r="M9" s="65">
        <f>Overview!$B$4/($M$2*Supply!$D10)</f>
        <v>0.2479338843</v>
      </c>
      <c r="N9" s="83">
        <f>Overview!$B$4/($N$2*Supply!$D10)</f>
        <v>0.2272727273</v>
      </c>
      <c r="O9" s="65">
        <f>Overview!$B$4/($O$2*Supply!$D10)</f>
        <v>0.2097902098</v>
      </c>
      <c r="P9" s="84">
        <f>Overview!$B$4/($P$2*Supply!$D10)</f>
        <v>0.1948051948</v>
      </c>
      <c r="Q9" s="65">
        <f>Overview!$B$4/($Q$2*Supply!$D10)</f>
        <v>0.1818181818</v>
      </c>
      <c r="R9" s="65">
        <f>Overview!$B$4/($R$2*Supply!$D10)</f>
        <v>0.1704545455</v>
      </c>
      <c r="S9" s="83">
        <f>Overview!$B$4/($S$2*Supply!$D10)</f>
        <v>0.1604278075</v>
      </c>
      <c r="T9" s="65">
        <f>Overview!$B$4/($T$2*Supply!$D10)</f>
        <v>0.1515151515</v>
      </c>
      <c r="U9" s="83">
        <f>Overview!$B$4/($U$2*Supply!$D10)</f>
        <v>0.1435406699</v>
      </c>
      <c r="V9" s="65">
        <f>Overview!$B$4/($V$2*Supply!$D10)</f>
        <v>0.1363636364</v>
      </c>
      <c r="W9" s="76"/>
    </row>
    <row r="10" ht="15.75" customHeight="1">
      <c r="A10" s="66">
        <f t="shared" si="2"/>
        <v>8</v>
      </c>
      <c r="B10" s="67">
        <f>Unlock!B12</f>
        <v>45847</v>
      </c>
      <c r="C10" s="65">
        <f>Overview!$B$4/($C$2*Supply!$D11)</f>
        <v>2.696629213</v>
      </c>
      <c r="D10" s="83">
        <f>Overview!$B$4/($D$2*Supply!$D11)</f>
        <v>1.348314607</v>
      </c>
      <c r="E10" s="65">
        <f>Overview!$B$4/($E$2*Supply!$D11)</f>
        <v>0.8988764045</v>
      </c>
      <c r="F10" s="83">
        <f>Overview!$B$4/($F$2*Supply!$D11)</f>
        <v>0.6741573034</v>
      </c>
      <c r="G10" s="65">
        <f>Overview!$B$4/($G$2*Supply!$D11)</f>
        <v>0.5393258427</v>
      </c>
      <c r="H10" s="65">
        <f>Overview!$B$4/($H$2*Supply!$D11)</f>
        <v>0.4494382022</v>
      </c>
      <c r="I10" s="83">
        <f>Overview!$B$4/($I$2*Supply!$D11)</f>
        <v>0.3852327448</v>
      </c>
      <c r="J10" s="65">
        <f>Overview!$B$4/($J$2*Supply!$D11)</f>
        <v>0.3370786517</v>
      </c>
      <c r="K10" s="83">
        <f>Overview!$B$4/($K$2*Supply!$D11)</f>
        <v>0.2996254682</v>
      </c>
      <c r="L10" s="65">
        <f>Overview!$B$4/($L$2*Supply!$D11)</f>
        <v>0.2696629213</v>
      </c>
      <c r="M10" s="65">
        <f>Overview!$B$4/($M$2*Supply!$D11)</f>
        <v>0.2451481103</v>
      </c>
      <c r="N10" s="83">
        <f>Overview!$B$4/($N$2*Supply!$D11)</f>
        <v>0.2247191011</v>
      </c>
      <c r="O10" s="65">
        <f>Overview!$B$4/($O$2*Supply!$D11)</f>
        <v>0.2074330164</v>
      </c>
      <c r="P10" s="84">
        <f>Overview!$B$4/($P$2*Supply!$D11)</f>
        <v>0.1926163724</v>
      </c>
      <c r="Q10" s="65">
        <f>Overview!$B$4/($Q$2*Supply!$D11)</f>
        <v>0.1797752809</v>
      </c>
      <c r="R10" s="65">
        <f>Overview!$B$4/($R$2*Supply!$D11)</f>
        <v>0.1685393258</v>
      </c>
      <c r="S10" s="83">
        <f>Overview!$B$4/($S$2*Supply!$D11)</f>
        <v>0.1586252479</v>
      </c>
      <c r="T10" s="65">
        <f>Overview!$B$4/($T$2*Supply!$D11)</f>
        <v>0.1498127341</v>
      </c>
      <c r="U10" s="83">
        <f>Overview!$B$4/($U$2*Supply!$D11)</f>
        <v>0.1419278533</v>
      </c>
      <c r="V10" s="65">
        <f>Overview!$B$4/($V$2*Supply!$D11)</f>
        <v>0.1348314607</v>
      </c>
      <c r="W10" s="76"/>
    </row>
    <row r="11" ht="15.75" customHeight="1">
      <c r="A11" s="66">
        <f t="shared" si="2"/>
        <v>9</v>
      </c>
      <c r="B11" s="67">
        <f>Unlock!B13</f>
        <v>45848</v>
      </c>
      <c r="C11" s="65">
        <f>Overview!$B$4/($C$2*Supply!$D12)</f>
        <v>2.666666667</v>
      </c>
      <c r="D11" s="83">
        <f>Overview!$B$4/($D$2*Supply!$D12)</f>
        <v>1.333333333</v>
      </c>
      <c r="E11" s="65">
        <f>Overview!$B$4/($E$2*Supply!$D12)</f>
        <v>0.8888888889</v>
      </c>
      <c r="F11" s="83">
        <f>Overview!$B$4/($F$2*Supply!$D12)</f>
        <v>0.6666666667</v>
      </c>
      <c r="G11" s="65">
        <f>Overview!$B$4/($G$2*Supply!$D12)</f>
        <v>0.5333333333</v>
      </c>
      <c r="H11" s="65">
        <f>Overview!$B$4/($H$2*Supply!$D12)</f>
        <v>0.4444444444</v>
      </c>
      <c r="I11" s="83">
        <f>Overview!$B$4/($I$2*Supply!$D12)</f>
        <v>0.380952381</v>
      </c>
      <c r="J11" s="65">
        <f>Overview!$B$4/($J$2*Supply!$D12)</f>
        <v>0.3333333333</v>
      </c>
      <c r="K11" s="83">
        <f>Overview!$B$4/($K$2*Supply!$D12)</f>
        <v>0.2962962963</v>
      </c>
      <c r="L11" s="65">
        <f>Overview!$B$4/($L$2*Supply!$D12)</f>
        <v>0.2666666667</v>
      </c>
      <c r="M11" s="65">
        <f>Overview!$B$4/($M$2*Supply!$D12)</f>
        <v>0.2424242424</v>
      </c>
      <c r="N11" s="83">
        <f>Overview!$B$4/($N$2*Supply!$D12)</f>
        <v>0.2222222222</v>
      </c>
      <c r="O11" s="65">
        <f>Overview!$B$4/($O$2*Supply!$D12)</f>
        <v>0.2051282051</v>
      </c>
      <c r="P11" s="84">
        <f>Overview!$B$4/($P$2*Supply!$D12)</f>
        <v>0.1904761905</v>
      </c>
      <c r="Q11" s="65">
        <f>Overview!$B$4/($Q$2*Supply!$D12)</f>
        <v>0.1777777778</v>
      </c>
      <c r="R11" s="65">
        <f>Overview!$B$4/($R$2*Supply!$D12)</f>
        <v>0.1666666667</v>
      </c>
      <c r="S11" s="83">
        <f>Overview!$B$4/($S$2*Supply!$D12)</f>
        <v>0.1568627451</v>
      </c>
      <c r="T11" s="65">
        <f>Overview!$B$4/($T$2*Supply!$D12)</f>
        <v>0.1481481481</v>
      </c>
      <c r="U11" s="83">
        <f>Overview!$B$4/($U$2*Supply!$D12)</f>
        <v>0.1403508772</v>
      </c>
      <c r="V11" s="65">
        <f>Overview!$B$4/($V$2*Supply!$D12)</f>
        <v>0.1333333333</v>
      </c>
      <c r="W11" s="76"/>
    </row>
    <row r="12" ht="15.75" customHeight="1">
      <c r="A12" s="66">
        <f t="shared" si="2"/>
        <v>10</v>
      </c>
      <c r="B12" s="67">
        <f>Unlock!B14</f>
        <v>45849</v>
      </c>
      <c r="C12" s="65">
        <f>Overview!$B$4/($C$2*Supply!$D13)</f>
        <v>2.637362637</v>
      </c>
      <c r="D12" s="83">
        <f>Overview!$B$4/($D$2*Supply!$D13)</f>
        <v>1.318681319</v>
      </c>
      <c r="E12" s="65">
        <f>Overview!$B$4/($E$2*Supply!$D13)</f>
        <v>0.8791208791</v>
      </c>
      <c r="F12" s="83">
        <f>Overview!$B$4/($F$2*Supply!$D13)</f>
        <v>0.6593406593</v>
      </c>
      <c r="G12" s="65">
        <f>Overview!$B$4/($G$2*Supply!$D13)</f>
        <v>0.5274725275</v>
      </c>
      <c r="H12" s="65">
        <f>Overview!$B$4/($H$2*Supply!$D13)</f>
        <v>0.4395604396</v>
      </c>
      <c r="I12" s="83">
        <f>Overview!$B$4/($I$2*Supply!$D13)</f>
        <v>0.3767660911</v>
      </c>
      <c r="J12" s="65">
        <f>Overview!$B$4/($J$2*Supply!$D13)</f>
        <v>0.3296703297</v>
      </c>
      <c r="K12" s="83">
        <f>Overview!$B$4/($K$2*Supply!$D13)</f>
        <v>0.293040293</v>
      </c>
      <c r="L12" s="65">
        <f>Overview!$B$4/($L$2*Supply!$D13)</f>
        <v>0.2637362637</v>
      </c>
      <c r="M12" s="65">
        <f>Overview!$B$4/($M$2*Supply!$D13)</f>
        <v>0.2397602398</v>
      </c>
      <c r="N12" s="83">
        <f>Overview!$B$4/($N$2*Supply!$D13)</f>
        <v>0.2197802198</v>
      </c>
      <c r="O12" s="65">
        <f>Overview!$B$4/($O$2*Supply!$D13)</f>
        <v>0.202874049</v>
      </c>
      <c r="P12" s="84">
        <f>Overview!$B$4/($P$2*Supply!$D13)</f>
        <v>0.1883830455</v>
      </c>
      <c r="Q12" s="65">
        <f>Overview!$B$4/($Q$2*Supply!$D13)</f>
        <v>0.1758241758</v>
      </c>
      <c r="R12" s="65">
        <f>Overview!$B$4/($R$2*Supply!$D13)</f>
        <v>0.1648351648</v>
      </c>
      <c r="S12" s="83">
        <f>Overview!$B$4/($S$2*Supply!$D13)</f>
        <v>0.1551389787</v>
      </c>
      <c r="T12" s="65">
        <f>Overview!$B$4/($T$2*Supply!$D13)</f>
        <v>0.1465201465</v>
      </c>
      <c r="U12" s="83">
        <f>Overview!$B$4/($U$2*Supply!$D13)</f>
        <v>0.1388085599</v>
      </c>
      <c r="V12" s="65">
        <f>Overview!$B$4/($V$2*Supply!$D13)</f>
        <v>0.1318681319</v>
      </c>
      <c r="W12" s="76"/>
    </row>
    <row r="13" ht="15.75" customHeight="1">
      <c r="A13" s="66">
        <f t="shared" si="2"/>
        <v>11</v>
      </c>
      <c r="B13" s="67">
        <f>Unlock!B15</f>
        <v>45850</v>
      </c>
      <c r="C13" s="65">
        <f>Overview!$B$4/($C$2*Supply!$D14)</f>
        <v>2.608695652</v>
      </c>
      <c r="D13" s="83">
        <f>Overview!$B$4/($D$2*Supply!$D14)</f>
        <v>1.304347826</v>
      </c>
      <c r="E13" s="65">
        <f>Overview!$B$4/($E$2*Supply!$D14)</f>
        <v>0.8695652174</v>
      </c>
      <c r="F13" s="83">
        <f>Overview!$B$4/($F$2*Supply!$D14)</f>
        <v>0.652173913</v>
      </c>
      <c r="G13" s="65">
        <f>Overview!$B$4/($G$2*Supply!$D14)</f>
        <v>0.5217391304</v>
      </c>
      <c r="H13" s="65">
        <f>Overview!$B$4/($H$2*Supply!$D14)</f>
        <v>0.4347826087</v>
      </c>
      <c r="I13" s="83">
        <f>Overview!$B$4/($I$2*Supply!$D14)</f>
        <v>0.3726708075</v>
      </c>
      <c r="J13" s="65">
        <f>Overview!$B$4/($J$2*Supply!$D14)</f>
        <v>0.3260869565</v>
      </c>
      <c r="K13" s="83">
        <f>Overview!$B$4/($K$2*Supply!$D14)</f>
        <v>0.2898550725</v>
      </c>
      <c r="L13" s="65">
        <f>Overview!$B$4/($L$2*Supply!$D14)</f>
        <v>0.2608695652</v>
      </c>
      <c r="M13" s="65">
        <f>Overview!$B$4/($M$2*Supply!$D14)</f>
        <v>0.2371541502</v>
      </c>
      <c r="N13" s="83">
        <f>Overview!$B$4/($N$2*Supply!$D14)</f>
        <v>0.2173913043</v>
      </c>
      <c r="O13" s="65">
        <f>Overview!$B$4/($O$2*Supply!$D14)</f>
        <v>0.2006688963</v>
      </c>
      <c r="P13" s="84">
        <f>Overview!$B$4/($P$2*Supply!$D14)</f>
        <v>0.1863354037</v>
      </c>
      <c r="Q13" s="65">
        <f>Overview!$B$4/($Q$2*Supply!$D14)</f>
        <v>0.1739130435</v>
      </c>
      <c r="R13" s="65">
        <f>Overview!$B$4/($R$2*Supply!$D14)</f>
        <v>0.1630434783</v>
      </c>
      <c r="S13" s="83">
        <f>Overview!$B$4/($S$2*Supply!$D14)</f>
        <v>0.1534526854</v>
      </c>
      <c r="T13" s="65">
        <f>Overview!$B$4/($T$2*Supply!$D14)</f>
        <v>0.1449275362</v>
      </c>
      <c r="U13" s="83">
        <f>Overview!$B$4/($U$2*Supply!$D14)</f>
        <v>0.1372997712</v>
      </c>
      <c r="V13" s="65">
        <f>Overview!$B$4/($V$2*Supply!$D14)</f>
        <v>0.1304347826</v>
      </c>
      <c r="W13" s="76"/>
    </row>
    <row r="14" ht="15.75" customHeight="1">
      <c r="A14" s="66">
        <f t="shared" si="2"/>
        <v>12</v>
      </c>
      <c r="B14" s="67">
        <f>Unlock!B16</f>
        <v>45851</v>
      </c>
      <c r="C14" s="65">
        <f>Overview!$B$4/($C$2*Supply!$D15)</f>
        <v>2.580645161</v>
      </c>
      <c r="D14" s="83">
        <f>Overview!$B$4/($D$2*Supply!$D15)</f>
        <v>1.290322581</v>
      </c>
      <c r="E14" s="65">
        <f>Overview!$B$4/($E$2*Supply!$D15)</f>
        <v>0.8602150538</v>
      </c>
      <c r="F14" s="83">
        <f>Overview!$B$4/($F$2*Supply!$D15)</f>
        <v>0.6451612903</v>
      </c>
      <c r="G14" s="65">
        <f>Overview!$B$4/($G$2*Supply!$D15)</f>
        <v>0.5161290323</v>
      </c>
      <c r="H14" s="65">
        <f>Overview!$B$4/($H$2*Supply!$D15)</f>
        <v>0.4301075269</v>
      </c>
      <c r="I14" s="83">
        <f>Overview!$B$4/($I$2*Supply!$D15)</f>
        <v>0.3686635945</v>
      </c>
      <c r="J14" s="65">
        <f>Overview!$B$4/($J$2*Supply!$D15)</f>
        <v>0.3225806452</v>
      </c>
      <c r="K14" s="83">
        <f>Overview!$B$4/($K$2*Supply!$D15)</f>
        <v>0.2867383513</v>
      </c>
      <c r="L14" s="65">
        <f>Overview!$B$4/($L$2*Supply!$D15)</f>
        <v>0.2580645161</v>
      </c>
      <c r="M14" s="65">
        <f>Overview!$B$4/($M$2*Supply!$D15)</f>
        <v>0.2346041056</v>
      </c>
      <c r="N14" s="83">
        <f>Overview!$B$4/($N$2*Supply!$D15)</f>
        <v>0.2150537634</v>
      </c>
      <c r="O14" s="65">
        <f>Overview!$B$4/($O$2*Supply!$D15)</f>
        <v>0.1985111663</v>
      </c>
      <c r="P14" s="84">
        <f>Overview!$B$4/($P$2*Supply!$D15)</f>
        <v>0.1843317972</v>
      </c>
      <c r="Q14" s="65">
        <f>Overview!$B$4/($Q$2*Supply!$D15)</f>
        <v>0.1720430108</v>
      </c>
      <c r="R14" s="65">
        <f>Overview!$B$4/($R$2*Supply!$D15)</f>
        <v>0.1612903226</v>
      </c>
      <c r="S14" s="83">
        <f>Overview!$B$4/($S$2*Supply!$D15)</f>
        <v>0.1518026565</v>
      </c>
      <c r="T14" s="65">
        <f>Overview!$B$4/($T$2*Supply!$D15)</f>
        <v>0.1433691756</v>
      </c>
      <c r="U14" s="83">
        <f>Overview!$B$4/($U$2*Supply!$D15)</f>
        <v>0.1358234295</v>
      </c>
      <c r="V14" s="65">
        <f>Overview!$B$4/($V$2*Supply!$D15)</f>
        <v>0.1290322581</v>
      </c>
      <c r="W14" s="76"/>
    </row>
    <row r="15" ht="15.75" customHeight="1">
      <c r="A15" s="66">
        <f t="shared" si="2"/>
        <v>13</v>
      </c>
      <c r="B15" s="67">
        <f>Unlock!B17</f>
        <v>45852</v>
      </c>
      <c r="C15" s="65">
        <f>Overview!$B$4/($C$2*Supply!$D16)</f>
        <v>2.553952241</v>
      </c>
      <c r="D15" s="83">
        <f>Overview!$B$4/($D$2*Supply!$D16)</f>
        <v>1.276976121</v>
      </c>
      <c r="E15" s="65">
        <f>Overview!$B$4/($E$2*Supply!$D16)</f>
        <v>0.8513174137</v>
      </c>
      <c r="F15" s="83">
        <f>Overview!$B$4/($F$2*Supply!$D16)</f>
        <v>0.6384880603</v>
      </c>
      <c r="G15" s="65">
        <f>Overview!$B$4/($G$2*Supply!$D16)</f>
        <v>0.5107904482</v>
      </c>
      <c r="H15" s="65">
        <f>Overview!$B$4/($H$2*Supply!$D16)</f>
        <v>0.4256587068</v>
      </c>
      <c r="I15" s="83">
        <f>Overview!$B$4/($I$2*Supply!$D16)</f>
        <v>0.3648503202</v>
      </c>
      <c r="J15" s="65">
        <f>Overview!$B$4/($J$2*Supply!$D16)</f>
        <v>0.3192440301</v>
      </c>
      <c r="K15" s="83">
        <f>Overview!$B$4/($K$2*Supply!$D16)</f>
        <v>0.2837724712</v>
      </c>
      <c r="L15" s="65">
        <f>Overview!$B$4/($L$2*Supply!$D16)</f>
        <v>0.2553952241</v>
      </c>
      <c r="M15" s="65">
        <f>Overview!$B$4/($M$2*Supply!$D16)</f>
        <v>0.2321774765</v>
      </c>
      <c r="N15" s="83">
        <f>Overview!$B$4/($N$2*Supply!$D16)</f>
        <v>0.2128293534</v>
      </c>
      <c r="O15" s="65">
        <f>Overview!$B$4/($O$2*Supply!$D16)</f>
        <v>0.1964578647</v>
      </c>
      <c r="P15" s="84">
        <f>Overview!$B$4/($P$2*Supply!$D16)</f>
        <v>0.1824251601</v>
      </c>
      <c r="Q15" s="65">
        <f>Overview!$B$4/($Q$2*Supply!$D16)</f>
        <v>0.1702634827</v>
      </c>
      <c r="R15" s="65">
        <f>Overview!$B$4/($R$2*Supply!$D16)</f>
        <v>0.1596220151</v>
      </c>
      <c r="S15" s="83">
        <f>Overview!$B$4/($S$2*Supply!$D16)</f>
        <v>0.1502324848</v>
      </c>
      <c r="T15" s="65">
        <f>Overview!$B$4/($T$2*Supply!$D16)</f>
        <v>0.1418862356</v>
      </c>
      <c r="U15" s="83">
        <f>Overview!$B$4/($U$2*Supply!$D16)</f>
        <v>0.134418539</v>
      </c>
      <c r="V15" s="65">
        <f>Overview!$B$4/($V$2*Supply!$D16)</f>
        <v>0.1276976121</v>
      </c>
      <c r="W15" s="76"/>
    </row>
    <row r="16" ht="15.75" customHeight="1">
      <c r="A16" s="66">
        <f t="shared" si="2"/>
        <v>14</v>
      </c>
      <c r="B16" s="67">
        <f>Unlock!B18</f>
        <v>45853</v>
      </c>
      <c r="C16" s="65">
        <f>Overview!$B$4/($C$2*Supply!$D17)</f>
        <v>2.435872279</v>
      </c>
      <c r="D16" s="83">
        <f>Overview!$B$4/($D$2*Supply!$D17)</f>
        <v>1.21793614</v>
      </c>
      <c r="E16" s="65">
        <f>Overview!$B$4/($E$2*Supply!$D17)</f>
        <v>0.8119574264</v>
      </c>
      <c r="F16" s="83">
        <f>Overview!$B$4/($F$2*Supply!$D17)</f>
        <v>0.6089680698</v>
      </c>
      <c r="G16" s="65">
        <f>Overview!$B$4/($G$2*Supply!$D17)</f>
        <v>0.4871744558</v>
      </c>
      <c r="H16" s="65">
        <f>Overview!$B$4/($H$2*Supply!$D17)</f>
        <v>0.4059787132</v>
      </c>
      <c r="I16" s="83">
        <f>Overview!$B$4/($I$2*Supply!$D17)</f>
        <v>0.3479817542</v>
      </c>
      <c r="J16" s="65">
        <f>Overview!$B$4/($J$2*Supply!$D17)</f>
        <v>0.3044840349</v>
      </c>
      <c r="K16" s="83">
        <f>Overview!$B$4/($K$2*Supply!$D17)</f>
        <v>0.2706524755</v>
      </c>
      <c r="L16" s="65">
        <f>Overview!$B$4/($L$2*Supply!$D17)</f>
        <v>0.2435872279</v>
      </c>
      <c r="M16" s="65">
        <f>Overview!$B$4/($M$2*Supply!$D17)</f>
        <v>0.2214429345</v>
      </c>
      <c r="N16" s="83">
        <f>Overview!$B$4/($N$2*Supply!$D17)</f>
        <v>0.2029893566</v>
      </c>
      <c r="O16" s="65">
        <f>Overview!$B$4/($O$2*Supply!$D17)</f>
        <v>0.1873747907</v>
      </c>
      <c r="P16" s="84">
        <f>Overview!$B$4/($P$2*Supply!$D17)</f>
        <v>0.1739908771</v>
      </c>
      <c r="Q16" s="65">
        <f>Overview!$B$4/($Q$2*Supply!$D17)</f>
        <v>0.1623914853</v>
      </c>
      <c r="R16" s="65">
        <f>Overview!$B$4/($R$2*Supply!$D17)</f>
        <v>0.1522420174</v>
      </c>
      <c r="S16" s="83">
        <f>Overview!$B$4/($S$2*Supply!$D17)</f>
        <v>0.1432866047</v>
      </c>
      <c r="T16" s="65">
        <f>Overview!$B$4/($T$2*Supply!$D17)</f>
        <v>0.1353262377</v>
      </c>
      <c r="U16" s="83">
        <f>Overview!$B$4/($U$2*Supply!$D17)</f>
        <v>0.1282038042</v>
      </c>
      <c r="V16" s="65">
        <f>Overview!$B$4/($V$2*Supply!$D17)</f>
        <v>0.121793614</v>
      </c>
      <c r="W16" s="76"/>
    </row>
    <row r="17" ht="15.75" customHeight="1">
      <c r="A17" s="66">
        <f t="shared" si="2"/>
        <v>15</v>
      </c>
      <c r="B17" s="67">
        <f>Unlock!B19</f>
        <v>45854</v>
      </c>
      <c r="C17" s="65">
        <f>Overview!$B$4/($C$2*Supply!$D18)</f>
        <v>2.362607794</v>
      </c>
      <c r="D17" s="83">
        <f>Overview!$B$4/($D$2*Supply!$D18)</f>
        <v>1.181303897</v>
      </c>
      <c r="E17" s="65">
        <f>Overview!$B$4/($E$2*Supply!$D18)</f>
        <v>0.7875359313</v>
      </c>
      <c r="F17" s="83">
        <f>Overview!$B$4/($F$2*Supply!$D18)</f>
        <v>0.5906519485</v>
      </c>
      <c r="G17" s="65">
        <f>Overview!$B$4/($G$2*Supply!$D18)</f>
        <v>0.4725215588</v>
      </c>
      <c r="H17" s="65">
        <f>Overview!$B$4/($H$2*Supply!$D18)</f>
        <v>0.3937679657</v>
      </c>
      <c r="I17" s="83">
        <f>Overview!$B$4/($I$2*Supply!$D18)</f>
        <v>0.3375153991</v>
      </c>
      <c r="J17" s="65">
        <f>Overview!$B$4/($J$2*Supply!$D18)</f>
        <v>0.2953259742</v>
      </c>
      <c r="K17" s="83">
        <f>Overview!$B$4/($K$2*Supply!$D18)</f>
        <v>0.2625119771</v>
      </c>
      <c r="L17" s="65">
        <f>Overview!$B$4/($L$2*Supply!$D18)</f>
        <v>0.2362607794</v>
      </c>
      <c r="M17" s="65">
        <f>Overview!$B$4/($M$2*Supply!$D18)</f>
        <v>0.2147825267</v>
      </c>
      <c r="N17" s="83">
        <f>Overview!$B$4/($N$2*Supply!$D18)</f>
        <v>0.1968839828</v>
      </c>
      <c r="O17" s="65">
        <f>Overview!$B$4/($O$2*Supply!$D18)</f>
        <v>0.1817390611</v>
      </c>
      <c r="P17" s="84">
        <f>Overview!$B$4/($P$2*Supply!$D18)</f>
        <v>0.1687576996</v>
      </c>
      <c r="Q17" s="65">
        <f>Overview!$B$4/($Q$2*Supply!$D18)</f>
        <v>0.1575071863</v>
      </c>
      <c r="R17" s="65">
        <f>Overview!$B$4/($R$2*Supply!$D18)</f>
        <v>0.1476629871</v>
      </c>
      <c r="S17" s="83">
        <f>Overview!$B$4/($S$2*Supply!$D18)</f>
        <v>0.1389769291</v>
      </c>
      <c r="T17" s="65">
        <f>Overview!$B$4/($T$2*Supply!$D18)</f>
        <v>0.1312559886</v>
      </c>
      <c r="U17" s="83">
        <f>Overview!$B$4/($U$2*Supply!$D18)</f>
        <v>0.1243477786</v>
      </c>
      <c r="V17" s="65">
        <f>Overview!$B$4/($V$2*Supply!$D18)</f>
        <v>0.1181303897</v>
      </c>
      <c r="W17" s="76"/>
    </row>
    <row r="18" ht="15.75" customHeight="1">
      <c r="A18" s="66">
        <f t="shared" si="2"/>
        <v>16</v>
      </c>
      <c r="B18" s="67">
        <f>Unlock!B20</f>
        <v>45855</v>
      </c>
      <c r="C18" s="65">
        <f>Overview!$B$4/($C$2*Supply!$D19)</f>
        <v>2.29362182</v>
      </c>
      <c r="D18" s="83">
        <f>Overview!$B$4/($D$2*Supply!$D19)</f>
        <v>1.14681091</v>
      </c>
      <c r="E18" s="65">
        <f>Overview!$B$4/($E$2*Supply!$D19)</f>
        <v>0.7645406067</v>
      </c>
      <c r="F18" s="83">
        <f>Overview!$B$4/($F$2*Supply!$D19)</f>
        <v>0.573405455</v>
      </c>
      <c r="G18" s="65">
        <f>Overview!$B$4/($G$2*Supply!$D19)</f>
        <v>0.458724364</v>
      </c>
      <c r="H18" s="65">
        <f>Overview!$B$4/($H$2*Supply!$D19)</f>
        <v>0.3822703033</v>
      </c>
      <c r="I18" s="83">
        <f>Overview!$B$4/($I$2*Supply!$D19)</f>
        <v>0.32766026</v>
      </c>
      <c r="J18" s="65">
        <f>Overview!$B$4/($J$2*Supply!$D19)</f>
        <v>0.2867027275</v>
      </c>
      <c r="K18" s="83">
        <f>Overview!$B$4/($K$2*Supply!$D19)</f>
        <v>0.2548468689</v>
      </c>
      <c r="L18" s="65">
        <f>Overview!$B$4/($L$2*Supply!$D19)</f>
        <v>0.229362182</v>
      </c>
      <c r="M18" s="65">
        <f>Overview!$B$4/($M$2*Supply!$D19)</f>
        <v>0.2085110745</v>
      </c>
      <c r="N18" s="83">
        <f>Overview!$B$4/($N$2*Supply!$D19)</f>
        <v>0.1911351517</v>
      </c>
      <c r="O18" s="65">
        <f>Overview!$B$4/($O$2*Supply!$D19)</f>
        <v>0.1764324477</v>
      </c>
      <c r="P18" s="84">
        <f>Overview!$B$4/($P$2*Supply!$D19)</f>
        <v>0.16383013</v>
      </c>
      <c r="Q18" s="65">
        <f>Overview!$B$4/($Q$2*Supply!$D19)</f>
        <v>0.1529081213</v>
      </c>
      <c r="R18" s="65">
        <f>Overview!$B$4/($R$2*Supply!$D19)</f>
        <v>0.1433513637</v>
      </c>
      <c r="S18" s="83">
        <f>Overview!$B$4/($S$2*Supply!$D19)</f>
        <v>0.1349189306</v>
      </c>
      <c r="T18" s="65">
        <f>Overview!$B$4/($T$2*Supply!$D19)</f>
        <v>0.1274234344</v>
      </c>
      <c r="U18" s="83">
        <f>Overview!$B$4/($U$2*Supply!$D19)</f>
        <v>0.1207169379</v>
      </c>
      <c r="V18" s="65">
        <f>Overview!$B$4/($V$2*Supply!$D19)</f>
        <v>0.114681091</v>
      </c>
      <c r="W18" s="76"/>
    </row>
    <row r="19" ht="15.75" customHeight="1">
      <c r="A19" s="66">
        <f t="shared" si="2"/>
        <v>17</v>
      </c>
      <c r="B19" s="67">
        <f>Unlock!B21</f>
        <v>45856</v>
      </c>
      <c r="C19" s="65">
        <f>Overview!$B$4/($C$2*Supply!$D20)</f>
        <v>2.228550204</v>
      </c>
      <c r="D19" s="83">
        <f>Overview!$B$4/($D$2*Supply!$D20)</f>
        <v>1.114275102</v>
      </c>
      <c r="E19" s="65">
        <f>Overview!$B$4/($E$2*Supply!$D20)</f>
        <v>0.7428500681</v>
      </c>
      <c r="F19" s="83">
        <f>Overview!$B$4/($F$2*Supply!$D20)</f>
        <v>0.5571375511</v>
      </c>
      <c r="G19" s="65">
        <f>Overview!$B$4/($G$2*Supply!$D20)</f>
        <v>0.4457100409</v>
      </c>
      <c r="H19" s="65">
        <f>Overview!$B$4/($H$2*Supply!$D20)</f>
        <v>0.371425034</v>
      </c>
      <c r="I19" s="83">
        <f>Overview!$B$4/($I$2*Supply!$D20)</f>
        <v>0.3183643149</v>
      </c>
      <c r="J19" s="65">
        <f>Overview!$B$4/($J$2*Supply!$D20)</f>
        <v>0.2785687755</v>
      </c>
      <c r="K19" s="83">
        <f>Overview!$B$4/($K$2*Supply!$D20)</f>
        <v>0.2476166894</v>
      </c>
      <c r="L19" s="65">
        <f>Overview!$B$4/($L$2*Supply!$D20)</f>
        <v>0.2228550204</v>
      </c>
      <c r="M19" s="65">
        <f>Overview!$B$4/($M$2*Supply!$D20)</f>
        <v>0.2025954731</v>
      </c>
      <c r="N19" s="83">
        <f>Overview!$B$4/($N$2*Supply!$D20)</f>
        <v>0.185712517</v>
      </c>
      <c r="O19" s="65">
        <f>Overview!$B$4/($O$2*Supply!$D20)</f>
        <v>0.1714269388</v>
      </c>
      <c r="P19" s="84">
        <f>Overview!$B$4/($P$2*Supply!$D20)</f>
        <v>0.1591821574</v>
      </c>
      <c r="Q19" s="65">
        <f>Overview!$B$4/($Q$2*Supply!$D20)</f>
        <v>0.1485700136</v>
      </c>
      <c r="R19" s="65">
        <f>Overview!$B$4/($R$2*Supply!$D20)</f>
        <v>0.1392843878</v>
      </c>
      <c r="S19" s="83">
        <f>Overview!$B$4/($S$2*Supply!$D20)</f>
        <v>0.1310911885</v>
      </c>
      <c r="T19" s="65">
        <f>Overview!$B$4/($T$2*Supply!$D20)</f>
        <v>0.1238083447</v>
      </c>
      <c r="U19" s="83">
        <f>Overview!$B$4/($U$2*Supply!$D20)</f>
        <v>0.117292116</v>
      </c>
      <c r="V19" s="65">
        <f>Overview!$B$4/($V$2*Supply!$D20)</f>
        <v>0.1114275102</v>
      </c>
      <c r="W19" s="76"/>
    </row>
    <row r="20" ht="15.75" customHeight="1">
      <c r="A20" s="66">
        <f t="shared" si="2"/>
        <v>18</v>
      </c>
      <c r="B20" s="67">
        <f>Unlock!B22</f>
        <v>45857</v>
      </c>
      <c r="C20" s="65">
        <f>Overview!$B$4/($C$2*Supply!$D21)</f>
        <v>2.167068979</v>
      </c>
      <c r="D20" s="83">
        <f>Overview!$B$4/($D$2*Supply!$D21)</f>
        <v>1.08353449</v>
      </c>
      <c r="E20" s="65">
        <f>Overview!$B$4/($E$2*Supply!$D21)</f>
        <v>0.7223563263</v>
      </c>
      <c r="F20" s="83">
        <f>Overview!$B$4/($F$2*Supply!$D21)</f>
        <v>0.5417672448</v>
      </c>
      <c r="G20" s="65">
        <f>Overview!$B$4/($G$2*Supply!$D21)</f>
        <v>0.4334137958</v>
      </c>
      <c r="H20" s="65">
        <f>Overview!$B$4/($H$2*Supply!$D21)</f>
        <v>0.3611781632</v>
      </c>
      <c r="I20" s="83">
        <f>Overview!$B$4/($I$2*Supply!$D21)</f>
        <v>0.3095812827</v>
      </c>
      <c r="J20" s="65">
        <f>Overview!$B$4/($J$2*Supply!$D21)</f>
        <v>0.2708836224</v>
      </c>
      <c r="K20" s="83">
        <f>Overview!$B$4/($K$2*Supply!$D21)</f>
        <v>0.2407854421</v>
      </c>
      <c r="L20" s="65">
        <f>Overview!$B$4/($L$2*Supply!$D21)</f>
        <v>0.2167068979</v>
      </c>
      <c r="M20" s="65">
        <f>Overview!$B$4/($M$2*Supply!$D21)</f>
        <v>0.1970062708</v>
      </c>
      <c r="N20" s="83">
        <f>Overview!$B$4/($N$2*Supply!$D21)</f>
        <v>0.1805890816</v>
      </c>
      <c r="O20" s="65">
        <f>Overview!$B$4/($O$2*Supply!$D21)</f>
        <v>0.1666976138</v>
      </c>
      <c r="P20" s="84">
        <f>Overview!$B$4/($P$2*Supply!$D21)</f>
        <v>0.1547906414</v>
      </c>
      <c r="Q20" s="65">
        <f>Overview!$B$4/($Q$2*Supply!$D21)</f>
        <v>0.1444712653</v>
      </c>
      <c r="R20" s="65">
        <f>Overview!$B$4/($R$2*Supply!$D21)</f>
        <v>0.1354418112</v>
      </c>
      <c r="S20" s="83">
        <f>Overview!$B$4/($S$2*Supply!$D21)</f>
        <v>0.1274746458</v>
      </c>
      <c r="T20" s="65">
        <f>Overview!$B$4/($T$2*Supply!$D21)</f>
        <v>0.1203927211</v>
      </c>
      <c r="U20" s="83">
        <f>Overview!$B$4/($U$2*Supply!$D21)</f>
        <v>0.1140562621</v>
      </c>
      <c r="V20" s="65">
        <f>Overview!$B$4/($V$2*Supply!$D21)</f>
        <v>0.108353449</v>
      </c>
      <c r="W20" s="76"/>
    </row>
    <row r="21" ht="15.75" customHeight="1">
      <c r="A21" s="66">
        <f t="shared" si="2"/>
        <v>19</v>
      </c>
      <c r="B21" s="67">
        <f>Unlock!B23</f>
        <v>45858</v>
      </c>
      <c r="C21" s="65">
        <f>Overview!$B$4/($C$2*Supply!$D22)</f>
        <v>2.108888967</v>
      </c>
      <c r="D21" s="83">
        <f>Overview!$B$4/($D$2*Supply!$D22)</f>
        <v>1.054444483</v>
      </c>
      <c r="E21" s="65">
        <f>Overview!$B$4/($E$2*Supply!$D22)</f>
        <v>0.702962989</v>
      </c>
      <c r="F21" s="83">
        <f>Overview!$B$4/($F$2*Supply!$D22)</f>
        <v>0.5272222417</v>
      </c>
      <c r="G21" s="65">
        <f>Overview!$B$4/($G$2*Supply!$D22)</f>
        <v>0.4217777934</v>
      </c>
      <c r="H21" s="65">
        <f>Overview!$B$4/($H$2*Supply!$D22)</f>
        <v>0.3514814945</v>
      </c>
      <c r="I21" s="83">
        <f>Overview!$B$4/($I$2*Supply!$D22)</f>
        <v>0.3012698524</v>
      </c>
      <c r="J21" s="65">
        <f>Overview!$B$4/($J$2*Supply!$D22)</f>
        <v>0.2636111209</v>
      </c>
      <c r="K21" s="83">
        <f>Overview!$B$4/($K$2*Supply!$D22)</f>
        <v>0.2343209963</v>
      </c>
      <c r="L21" s="65">
        <f>Overview!$B$4/($L$2*Supply!$D22)</f>
        <v>0.2108888967</v>
      </c>
      <c r="M21" s="65">
        <f>Overview!$B$4/($M$2*Supply!$D22)</f>
        <v>0.1917171788</v>
      </c>
      <c r="N21" s="83">
        <f>Overview!$B$4/($N$2*Supply!$D22)</f>
        <v>0.1757407472</v>
      </c>
      <c r="O21" s="65">
        <f>Overview!$B$4/($O$2*Supply!$D22)</f>
        <v>0.1622222282</v>
      </c>
      <c r="P21" s="84">
        <f>Overview!$B$4/($P$2*Supply!$D22)</f>
        <v>0.1506349262</v>
      </c>
      <c r="Q21" s="65">
        <f>Overview!$B$4/($Q$2*Supply!$D22)</f>
        <v>0.1405925978</v>
      </c>
      <c r="R21" s="65">
        <f>Overview!$B$4/($R$2*Supply!$D22)</f>
        <v>0.1318055604</v>
      </c>
      <c r="S21" s="83">
        <f>Overview!$B$4/($S$2*Supply!$D22)</f>
        <v>0.1240522922</v>
      </c>
      <c r="T21" s="65">
        <f>Overview!$B$4/($T$2*Supply!$D22)</f>
        <v>0.1171604982</v>
      </c>
      <c r="U21" s="83">
        <f>Overview!$B$4/($U$2*Supply!$D22)</f>
        <v>0.1109941562</v>
      </c>
      <c r="V21" s="65">
        <f>Overview!$B$4/($V$2*Supply!$D22)</f>
        <v>0.1054444483</v>
      </c>
      <c r="W21" s="76"/>
    </row>
    <row r="22" ht="15.75" customHeight="1">
      <c r="A22" s="66">
        <f t="shared" si="2"/>
        <v>20</v>
      </c>
      <c r="B22" s="67">
        <f>Unlock!B24</f>
        <v>45859</v>
      </c>
      <c r="C22" s="65">
        <f>Overview!$B$4/($C$2*Supply!$D23)</f>
        <v>2.053751234</v>
      </c>
      <c r="D22" s="83">
        <f>Overview!$B$4/($D$2*Supply!$D23)</f>
        <v>1.026875617</v>
      </c>
      <c r="E22" s="65">
        <f>Overview!$B$4/($E$2*Supply!$D23)</f>
        <v>0.6845837446</v>
      </c>
      <c r="F22" s="83">
        <f>Overview!$B$4/($F$2*Supply!$D23)</f>
        <v>0.5134378084</v>
      </c>
      <c r="G22" s="65">
        <f>Overview!$B$4/($G$2*Supply!$D23)</f>
        <v>0.4107502467</v>
      </c>
      <c r="H22" s="65">
        <f>Overview!$B$4/($H$2*Supply!$D23)</f>
        <v>0.3422918723</v>
      </c>
      <c r="I22" s="83">
        <f>Overview!$B$4/($I$2*Supply!$D23)</f>
        <v>0.2933930334</v>
      </c>
      <c r="J22" s="65">
        <f>Overview!$B$4/($J$2*Supply!$D23)</f>
        <v>0.2567189042</v>
      </c>
      <c r="K22" s="83">
        <f>Overview!$B$4/($K$2*Supply!$D23)</f>
        <v>0.2281945815</v>
      </c>
      <c r="L22" s="65">
        <f>Overview!$B$4/($L$2*Supply!$D23)</f>
        <v>0.2053751234</v>
      </c>
      <c r="M22" s="65">
        <f>Overview!$B$4/($M$2*Supply!$D23)</f>
        <v>0.1867046576</v>
      </c>
      <c r="N22" s="83">
        <f>Overview!$B$4/($N$2*Supply!$D23)</f>
        <v>0.1711459361</v>
      </c>
      <c r="O22" s="65">
        <f>Overview!$B$4/($O$2*Supply!$D23)</f>
        <v>0.1579808641</v>
      </c>
      <c r="P22" s="84">
        <f>Overview!$B$4/($P$2*Supply!$D23)</f>
        <v>0.1466965167</v>
      </c>
      <c r="Q22" s="65">
        <f>Overview!$B$4/($Q$2*Supply!$D23)</f>
        <v>0.1369167489</v>
      </c>
      <c r="R22" s="65">
        <f>Overview!$B$4/($R$2*Supply!$D23)</f>
        <v>0.1283594521</v>
      </c>
      <c r="S22" s="83">
        <f>Overview!$B$4/($S$2*Supply!$D23)</f>
        <v>0.1208088961</v>
      </c>
      <c r="T22" s="65">
        <f>Overview!$B$4/($T$2*Supply!$D23)</f>
        <v>0.1140972908</v>
      </c>
      <c r="U22" s="83">
        <f>Overview!$B$4/($U$2*Supply!$D23)</f>
        <v>0.1080921702</v>
      </c>
      <c r="V22" s="65">
        <f>Overview!$B$4/($V$2*Supply!$D23)</f>
        <v>0.1026875617</v>
      </c>
      <c r="W22" s="76"/>
    </row>
    <row r="23" ht="15.75" customHeight="1">
      <c r="A23" s="66">
        <f t="shared" si="2"/>
        <v>21</v>
      </c>
      <c r="B23" s="67">
        <f>Unlock!B25</f>
        <v>45860</v>
      </c>
      <c r="C23" s="65">
        <f>Overview!$B$4/($C$2*Supply!$D24)</f>
        <v>2.001423234</v>
      </c>
      <c r="D23" s="83">
        <f>Overview!$B$4/($D$2*Supply!$D24)</f>
        <v>1.000711617</v>
      </c>
      <c r="E23" s="65">
        <f>Overview!$B$4/($E$2*Supply!$D24)</f>
        <v>0.6671410781</v>
      </c>
      <c r="F23" s="83">
        <f>Overview!$B$4/($F$2*Supply!$D24)</f>
        <v>0.5003558086</v>
      </c>
      <c r="G23" s="65">
        <f>Overview!$B$4/($G$2*Supply!$D24)</f>
        <v>0.4002846469</v>
      </c>
      <c r="H23" s="65">
        <f>Overview!$B$4/($H$2*Supply!$D24)</f>
        <v>0.333570539</v>
      </c>
      <c r="I23" s="83">
        <f>Overview!$B$4/($I$2*Supply!$D24)</f>
        <v>0.2859176049</v>
      </c>
      <c r="J23" s="65">
        <f>Overview!$B$4/($J$2*Supply!$D24)</f>
        <v>0.2501779043</v>
      </c>
      <c r="K23" s="83">
        <f>Overview!$B$4/($K$2*Supply!$D24)</f>
        <v>0.2223803594</v>
      </c>
      <c r="L23" s="65">
        <f>Overview!$B$4/($L$2*Supply!$D24)</f>
        <v>0.2001423234</v>
      </c>
      <c r="M23" s="65">
        <f>Overview!$B$4/($M$2*Supply!$D24)</f>
        <v>0.1819475668</v>
      </c>
      <c r="N23" s="83">
        <f>Overview!$B$4/($N$2*Supply!$D24)</f>
        <v>0.1667852695</v>
      </c>
      <c r="O23" s="65">
        <f>Overview!$B$4/($O$2*Supply!$D24)</f>
        <v>0.1539556334</v>
      </c>
      <c r="P23" s="84">
        <f>Overview!$B$4/($P$2*Supply!$D24)</f>
        <v>0.1429588024</v>
      </c>
      <c r="Q23" s="65">
        <f>Overview!$B$4/($Q$2*Supply!$D24)</f>
        <v>0.1334282156</v>
      </c>
      <c r="R23" s="65">
        <f>Overview!$B$4/($R$2*Supply!$D24)</f>
        <v>0.1250889521</v>
      </c>
      <c r="S23" s="83">
        <f>Overview!$B$4/($S$2*Supply!$D24)</f>
        <v>0.1177307785</v>
      </c>
      <c r="T23" s="65">
        <f>Overview!$B$4/($T$2*Supply!$D24)</f>
        <v>0.1111901797</v>
      </c>
      <c r="U23" s="83">
        <f>Overview!$B$4/($U$2*Supply!$D24)</f>
        <v>0.105338065</v>
      </c>
      <c r="V23" s="65">
        <f>Overview!$B$4/($V$2*Supply!$D24)</f>
        <v>0.1000711617</v>
      </c>
      <c r="W23" s="76"/>
    </row>
    <row r="24" ht="15.75" customHeight="1">
      <c r="A24" s="66">
        <f t="shared" si="2"/>
        <v>22</v>
      </c>
      <c r="B24" s="67">
        <f>Unlock!B26</f>
        <v>45861</v>
      </c>
      <c r="C24" s="65">
        <f>Overview!$B$4/($C$2*Supply!$D25)</f>
        <v>1.951695535</v>
      </c>
      <c r="D24" s="83">
        <f>Overview!$B$4/($D$2*Supply!$D25)</f>
        <v>0.9758477677</v>
      </c>
      <c r="E24" s="65">
        <f>Overview!$B$4/($E$2*Supply!$D25)</f>
        <v>0.6505651785</v>
      </c>
      <c r="F24" s="83">
        <f>Overview!$B$4/($F$2*Supply!$D25)</f>
        <v>0.4879238839</v>
      </c>
      <c r="G24" s="65">
        <f>Overview!$B$4/($G$2*Supply!$D25)</f>
        <v>0.3903391071</v>
      </c>
      <c r="H24" s="65">
        <f>Overview!$B$4/($H$2*Supply!$D25)</f>
        <v>0.3252825892</v>
      </c>
      <c r="I24" s="83">
        <f>Overview!$B$4/($I$2*Supply!$D25)</f>
        <v>0.2788136479</v>
      </c>
      <c r="J24" s="65">
        <f>Overview!$B$4/($J$2*Supply!$D25)</f>
        <v>0.2439619419</v>
      </c>
      <c r="K24" s="83">
        <f>Overview!$B$4/($K$2*Supply!$D25)</f>
        <v>0.2168550595</v>
      </c>
      <c r="L24" s="65">
        <f>Overview!$B$4/($L$2*Supply!$D25)</f>
        <v>0.1951695535</v>
      </c>
      <c r="M24" s="65">
        <f>Overview!$B$4/($M$2*Supply!$D25)</f>
        <v>0.1774268669</v>
      </c>
      <c r="N24" s="83">
        <f>Overview!$B$4/($N$2*Supply!$D25)</f>
        <v>0.1626412946</v>
      </c>
      <c r="O24" s="65">
        <f>Overview!$B$4/($O$2*Supply!$D25)</f>
        <v>0.1501304258</v>
      </c>
      <c r="P24" s="84">
        <f>Overview!$B$4/($P$2*Supply!$D25)</f>
        <v>0.139406824</v>
      </c>
      <c r="Q24" s="65">
        <f>Overview!$B$4/($Q$2*Supply!$D25)</f>
        <v>0.1301130357</v>
      </c>
      <c r="R24" s="65">
        <f>Overview!$B$4/($R$2*Supply!$D25)</f>
        <v>0.121980971</v>
      </c>
      <c r="S24" s="83">
        <f>Overview!$B$4/($S$2*Supply!$D25)</f>
        <v>0.1148056197</v>
      </c>
      <c r="T24" s="65">
        <f>Overview!$B$4/($T$2*Supply!$D25)</f>
        <v>0.1084275297</v>
      </c>
      <c r="U24" s="83">
        <f>Overview!$B$4/($U$2*Supply!$D25)</f>
        <v>0.1027208177</v>
      </c>
      <c r="V24" s="65">
        <f>Overview!$B$4/($V$2*Supply!$D25)</f>
        <v>0.09758477677</v>
      </c>
      <c r="W24" s="76"/>
    </row>
    <row r="25" ht="15.75" customHeight="1">
      <c r="A25" s="66">
        <f t="shared" si="2"/>
        <v>23</v>
      </c>
      <c r="B25" s="67">
        <f>Unlock!B27</f>
        <v>45862</v>
      </c>
      <c r="C25" s="65">
        <f>Overview!$B$4/($C$2*Supply!$D26)</f>
        <v>1.904379014</v>
      </c>
      <c r="D25" s="83">
        <f>Overview!$B$4/($D$2*Supply!$D26)</f>
        <v>0.9521895069</v>
      </c>
      <c r="E25" s="65">
        <f>Overview!$B$4/($E$2*Supply!$D26)</f>
        <v>0.6347930046</v>
      </c>
      <c r="F25" s="83">
        <f>Overview!$B$4/($F$2*Supply!$D26)</f>
        <v>0.4760947534</v>
      </c>
      <c r="G25" s="65">
        <f>Overview!$B$4/($G$2*Supply!$D26)</f>
        <v>0.3808758027</v>
      </c>
      <c r="H25" s="65">
        <f>Overview!$B$4/($H$2*Supply!$D26)</f>
        <v>0.3173965023</v>
      </c>
      <c r="I25" s="83">
        <f>Overview!$B$4/($I$2*Supply!$D26)</f>
        <v>0.2720541448</v>
      </c>
      <c r="J25" s="65">
        <f>Overview!$B$4/($J$2*Supply!$D26)</f>
        <v>0.2380473767</v>
      </c>
      <c r="K25" s="83">
        <f>Overview!$B$4/($K$2*Supply!$D26)</f>
        <v>0.2115976682</v>
      </c>
      <c r="L25" s="65">
        <f>Overview!$B$4/($L$2*Supply!$D26)</f>
        <v>0.1904379014</v>
      </c>
      <c r="M25" s="65">
        <f>Overview!$B$4/($M$2*Supply!$D26)</f>
        <v>0.1731253649</v>
      </c>
      <c r="N25" s="83">
        <f>Overview!$B$4/($N$2*Supply!$D26)</f>
        <v>0.1586982511</v>
      </c>
      <c r="O25" s="65">
        <f>Overview!$B$4/($O$2*Supply!$D26)</f>
        <v>0.1464906934</v>
      </c>
      <c r="P25" s="84">
        <f>Overview!$B$4/($P$2*Supply!$D26)</f>
        <v>0.1360270724</v>
      </c>
      <c r="Q25" s="65">
        <f>Overview!$B$4/($Q$2*Supply!$D26)</f>
        <v>0.1269586009</v>
      </c>
      <c r="R25" s="65">
        <f>Overview!$B$4/($R$2*Supply!$D26)</f>
        <v>0.1190236884</v>
      </c>
      <c r="S25" s="83">
        <f>Overview!$B$4/($S$2*Supply!$D26)</f>
        <v>0.1120222949</v>
      </c>
      <c r="T25" s="65">
        <f>Overview!$B$4/($T$2*Supply!$D26)</f>
        <v>0.1057988341</v>
      </c>
      <c r="U25" s="83">
        <f>Overview!$B$4/($U$2*Supply!$D26)</f>
        <v>0.1002304744</v>
      </c>
      <c r="V25" s="65">
        <f>Overview!$B$4/($V$2*Supply!$D26)</f>
        <v>0.09521895069</v>
      </c>
      <c r="W25" s="76"/>
    </row>
    <row r="26" ht="15.75" customHeight="1">
      <c r="A26" s="66">
        <f t="shared" si="2"/>
        <v>24</v>
      </c>
      <c r="B26" s="67">
        <f>Unlock!B28</f>
        <v>45863</v>
      </c>
      <c r="C26" s="65">
        <f>Overview!$B$4/($C$2*Supply!$D27)</f>
        <v>1.859302452</v>
      </c>
      <c r="D26" s="83">
        <f>Overview!$B$4/($D$2*Supply!$D27)</f>
        <v>0.9296512258</v>
      </c>
      <c r="E26" s="65">
        <f>Overview!$B$4/($E$2*Supply!$D27)</f>
        <v>0.6197674839</v>
      </c>
      <c r="F26" s="83">
        <f>Overview!$B$4/($F$2*Supply!$D27)</f>
        <v>0.4648256129</v>
      </c>
      <c r="G26" s="65">
        <f>Overview!$B$4/($G$2*Supply!$D27)</f>
        <v>0.3718604903</v>
      </c>
      <c r="H26" s="65">
        <f>Overview!$B$4/($H$2*Supply!$D27)</f>
        <v>0.3098837419</v>
      </c>
      <c r="I26" s="83">
        <f>Overview!$B$4/($I$2*Supply!$D27)</f>
        <v>0.265614636</v>
      </c>
      <c r="J26" s="65">
        <f>Overview!$B$4/($J$2*Supply!$D27)</f>
        <v>0.2324128065</v>
      </c>
      <c r="K26" s="83">
        <f>Overview!$B$4/($K$2*Supply!$D27)</f>
        <v>0.2065891613</v>
      </c>
      <c r="L26" s="65">
        <f>Overview!$B$4/($L$2*Supply!$D27)</f>
        <v>0.1859302452</v>
      </c>
      <c r="M26" s="65">
        <f>Overview!$B$4/($M$2*Supply!$D27)</f>
        <v>0.1690274956</v>
      </c>
      <c r="N26" s="83">
        <f>Overview!$B$4/($N$2*Supply!$D27)</f>
        <v>0.154941871</v>
      </c>
      <c r="O26" s="65">
        <f>Overview!$B$4/($O$2*Supply!$D27)</f>
        <v>0.1430232655</v>
      </c>
      <c r="P26" s="84">
        <f>Overview!$B$4/($P$2*Supply!$D27)</f>
        <v>0.132807318</v>
      </c>
      <c r="Q26" s="65">
        <f>Overview!$B$4/($Q$2*Supply!$D27)</f>
        <v>0.1239534968</v>
      </c>
      <c r="R26" s="65">
        <f>Overview!$B$4/($R$2*Supply!$D27)</f>
        <v>0.1162064032</v>
      </c>
      <c r="S26" s="83">
        <f>Overview!$B$4/($S$2*Supply!$D27)</f>
        <v>0.1093707325</v>
      </c>
      <c r="T26" s="65">
        <f>Overview!$B$4/($T$2*Supply!$D27)</f>
        <v>0.1032945806</v>
      </c>
      <c r="U26" s="83">
        <f>Overview!$B$4/($U$2*Supply!$D27)</f>
        <v>0.09785802377</v>
      </c>
      <c r="V26" s="65">
        <f>Overview!$B$4/($V$2*Supply!$D27)</f>
        <v>0.09296512258</v>
      </c>
      <c r="W26" s="76"/>
    </row>
    <row r="27" ht="15.75" customHeight="1">
      <c r="A27" s="66">
        <f t="shared" si="2"/>
        <v>25</v>
      </c>
      <c r="B27" s="67">
        <f>Unlock!B29</f>
        <v>45864</v>
      </c>
      <c r="C27" s="65">
        <f>Overview!$B$4/($C$2*Supply!$D28)</f>
        <v>1.816780893</v>
      </c>
      <c r="D27" s="83">
        <f>Overview!$B$4/($D$2*Supply!$D28)</f>
        <v>0.9083904465</v>
      </c>
      <c r="E27" s="65">
        <f>Overview!$B$4/($E$2*Supply!$D28)</f>
        <v>0.605593631</v>
      </c>
      <c r="F27" s="83">
        <f>Overview!$B$4/($F$2*Supply!$D28)</f>
        <v>0.4541952232</v>
      </c>
      <c r="G27" s="65">
        <f>Overview!$B$4/($G$2*Supply!$D28)</f>
        <v>0.3633561786</v>
      </c>
      <c r="H27" s="65">
        <f>Overview!$B$4/($H$2*Supply!$D28)</f>
        <v>0.3027968155</v>
      </c>
      <c r="I27" s="83">
        <f>Overview!$B$4/($I$2*Supply!$D28)</f>
        <v>0.2595401276</v>
      </c>
      <c r="J27" s="65">
        <f>Overview!$B$4/($J$2*Supply!$D28)</f>
        <v>0.2270976116</v>
      </c>
      <c r="K27" s="83">
        <f>Overview!$B$4/($K$2*Supply!$D28)</f>
        <v>0.2018645437</v>
      </c>
      <c r="L27" s="65">
        <f>Overview!$B$4/($L$2*Supply!$D28)</f>
        <v>0.1816780893</v>
      </c>
      <c r="M27" s="65">
        <f>Overview!$B$4/($M$2*Supply!$D28)</f>
        <v>0.1651618994</v>
      </c>
      <c r="N27" s="83">
        <f>Overview!$B$4/($N$2*Supply!$D28)</f>
        <v>0.1513984077</v>
      </c>
      <c r="O27" s="65">
        <f>Overview!$B$4/($O$2*Supply!$D28)</f>
        <v>0.1397523764</v>
      </c>
      <c r="P27" s="84">
        <f>Overview!$B$4/($P$2*Supply!$D28)</f>
        <v>0.1297700638</v>
      </c>
      <c r="Q27" s="65">
        <f>Overview!$B$4/($Q$2*Supply!$D28)</f>
        <v>0.1211187262</v>
      </c>
      <c r="R27" s="65">
        <f>Overview!$B$4/($R$2*Supply!$D28)</f>
        <v>0.1135488058</v>
      </c>
      <c r="S27" s="83">
        <f>Overview!$B$4/($S$2*Supply!$D28)</f>
        <v>0.1068694643</v>
      </c>
      <c r="T27" s="65">
        <f>Overview!$B$4/($T$2*Supply!$D28)</f>
        <v>0.1009322718</v>
      </c>
      <c r="U27" s="83">
        <f>Overview!$B$4/($U$2*Supply!$D28)</f>
        <v>0.095620047</v>
      </c>
      <c r="V27" s="65">
        <f>Overview!$B$4/($V$2*Supply!$D28)</f>
        <v>0.09083904465</v>
      </c>
      <c r="W27" s="76"/>
    </row>
    <row r="28" ht="15.75" customHeight="1">
      <c r="A28" s="66">
        <f t="shared" si="2"/>
        <v>26</v>
      </c>
      <c r="B28" s="67">
        <f>Unlock!B30</f>
        <v>45865</v>
      </c>
      <c r="C28" s="65">
        <f>Overview!$B$4/($C$2*Supply!$D29)</f>
        <v>1.776160754</v>
      </c>
      <c r="D28" s="83">
        <f>Overview!$B$4/($D$2*Supply!$D29)</f>
        <v>0.888080377</v>
      </c>
      <c r="E28" s="65">
        <f>Overview!$B$4/($E$2*Supply!$D29)</f>
        <v>0.5920535847</v>
      </c>
      <c r="F28" s="83">
        <f>Overview!$B$4/($F$2*Supply!$D29)</f>
        <v>0.4440401885</v>
      </c>
      <c r="G28" s="65">
        <f>Overview!$B$4/($G$2*Supply!$D29)</f>
        <v>0.3552321508</v>
      </c>
      <c r="H28" s="65">
        <f>Overview!$B$4/($H$2*Supply!$D29)</f>
        <v>0.2960267923</v>
      </c>
      <c r="I28" s="83">
        <f>Overview!$B$4/($I$2*Supply!$D29)</f>
        <v>0.2537372506</v>
      </c>
      <c r="J28" s="65">
        <f>Overview!$B$4/($J$2*Supply!$D29)</f>
        <v>0.2220200943</v>
      </c>
      <c r="K28" s="83">
        <f>Overview!$B$4/($K$2*Supply!$D29)</f>
        <v>0.1973511949</v>
      </c>
      <c r="L28" s="65">
        <f>Overview!$B$4/($L$2*Supply!$D29)</f>
        <v>0.1776160754</v>
      </c>
      <c r="M28" s="65">
        <f>Overview!$B$4/($M$2*Supply!$D29)</f>
        <v>0.1614691595</v>
      </c>
      <c r="N28" s="83">
        <f>Overview!$B$4/($N$2*Supply!$D29)</f>
        <v>0.1480133962</v>
      </c>
      <c r="O28" s="65">
        <f>Overview!$B$4/($O$2*Supply!$D29)</f>
        <v>0.1366277503</v>
      </c>
      <c r="P28" s="84">
        <f>Overview!$B$4/($P$2*Supply!$D29)</f>
        <v>0.1268686253</v>
      </c>
      <c r="Q28" s="65">
        <f>Overview!$B$4/($Q$2*Supply!$D29)</f>
        <v>0.1184107169</v>
      </c>
      <c r="R28" s="65">
        <f>Overview!$B$4/($R$2*Supply!$D29)</f>
        <v>0.1110100471</v>
      </c>
      <c r="S28" s="83">
        <f>Overview!$B$4/($S$2*Supply!$D29)</f>
        <v>0.1044800444</v>
      </c>
      <c r="T28" s="65">
        <f>Overview!$B$4/($T$2*Supply!$D29)</f>
        <v>0.09867559745</v>
      </c>
      <c r="U28" s="83">
        <f>Overview!$B$4/($U$2*Supply!$D29)</f>
        <v>0.09348214495</v>
      </c>
      <c r="V28" s="65">
        <f>Overview!$B$4/($V$2*Supply!$D29)</f>
        <v>0.0888080377</v>
      </c>
      <c r="W28" s="76"/>
    </row>
    <row r="29" ht="15.75" customHeight="1">
      <c r="A29" s="66">
        <f t="shared" si="2"/>
        <v>27</v>
      </c>
      <c r="B29" s="67">
        <f>Unlock!B31</f>
        <v>45866</v>
      </c>
      <c r="C29" s="65">
        <f>Overview!$B$4/($C$2*Supply!$D30)</f>
        <v>1.737317287</v>
      </c>
      <c r="D29" s="83">
        <f>Overview!$B$4/($D$2*Supply!$D30)</f>
        <v>0.8686586433</v>
      </c>
      <c r="E29" s="65">
        <f>Overview!$B$4/($E$2*Supply!$D30)</f>
        <v>0.5791057622</v>
      </c>
      <c r="F29" s="83">
        <f>Overview!$B$4/($F$2*Supply!$D30)</f>
        <v>0.4343293216</v>
      </c>
      <c r="G29" s="65">
        <f>Overview!$B$4/($G$2*Supply!$D30)</f>
        <v>0.3474634573</v>
      </c>
      <c r="H29" s="65">
        <f>Overview!$B$4/($H$2*Supply!$D30)</f>
        <v>0.2895528811</v>
      </c>
      <c r="I29" s="83">
        <f>Overview!$B$4/($I$2*Supply!$D30)</f>
        <v>0.2481881838</v>
      </c>
      <c r="J29" s="65">
        <f>Overview!$B$4/($J$2*Supply!$D30)</f>
        <v>0.2171646608</v>
      </c>
      <c r="K29" s="83">
        <f>Overview!$B$4/($K$2*Supply!$D30)</f>
        <v>0.1930352541</v>
      </c>
      <c r="L29" s="65">
        <f>Overview!$B$4/($L$2*Supply!$D30)</f>
        <v>0.1737317287</v>
      </c>
      <c r="M29" s="65">
        <f>Overview!$B$4/($M$2*Supply!$D30)</f>
        <v>0.1579379351</v>
      </c>
      <c r="N29" s="83">
        <f>Overview!$B$4/($N$2*Supply!$D30)</f>
        <v>0.1447764405</v>
      </c>
      <c r="O29" s="65">
        <f>Overview!$B$4/($O$2*Supply!$D30)</f>
        <v>0.1336397913</v>
      </c>
      <c r="P29" s="84">
        <f>Overview!$B$4/($P$2*Supply!$D30)</f>
        <v>0.1240940919</v>
      </c>
      <c r="Q29" s="65">
        <f>Overview!$B$4/($Q$2*Supply!$D30)</f>
        <v>0.1158211524</v>
      </c>
      <c r="R29" s="65">
        <f>Overview!$B$4/($R$2*Supply!$D30)</f>
        <v>0.1085823304</v>
      </c>
      <c r="S29" s="83">
        <f>Overview!$B$4/($S$2*Supply!$D30)</f>
        <v>0.1021951345</v>
      </c>
      <c r="T29" s="65">
        <f>Overview!$B$4/($T$2*Supply!$D30)</f>
        <v>0.09651762703</v>
      </c>
      <c r="U29" s="83">
        <f>Overview!$B$4/($U$2*Supply!$D30)</f>
        <v>0.09143775192</v>
      </c>
      <c r="V29" s="65">
        <f>Overview!$B$4/($V$2*Supply!$D30)</f>
        <v>0.08686586433</v>
      </c>
      <c r="W29" s="76"/>
    </row>
    <row r="30" ht="15.75" customHeight="1">
      <c r="A30" s="66">
        <f t="shared" si="2"/>
        <v>28</v>
      </c>
      <c r="B30" s="67">
        <f>Unlock!B32</f>
        <v>45867</v>
      </c>
      <c r="C30" s="65">
        <f>Overview!$B$4/($C$2*Supply!$D31)</f>
        <v>1.700136421</v>
      </c>
      <c r="D30" s="83">
        <f>Overview!$B$4/($D$2*Supply!$D31)</f>
        <v>0.8500682106</v>
      </c>
      <c r="E30" s="65">
        <f>Overview!$B$4/($E$2*Supply!$D31)</f>
        <v>0.5667121404</v>
      </c>
      <c r="F30" s="83">
        <f>Overview!$B$4/($F$2*Supply!$D31)</f>
        <v>0.4250341053</v>
      </c>
      <c r="G30" s="65">
        <f>Overview!$B$4/($G$2*Supply!$D31)</f>
        <v>0.3400272842</v>
      </c>
      <c r="H30" s="65">
        <f>Overview!$B$4/($H$2*Supply!$D31)</f>
        <v>0.2833560702</v>
      </c>
      <c r="I30" s="83">
        <f>Overview!$B$4/($I$2*Supply!$D31)</f>
        <v>0.2428766316</v>
      </c>
      <c r="J30" s="65">
        <f>Overview!$B$4/($J$2*Supply!$D31)</f>
        <v>0.2125170527</v>
      </c>
      <c r="K30" s="83">
        <f>Overview!$B$4/($K$2*Supply!$D31)</f>
        <v>0.1889040468</v>
      </c>
      <c r="L30" s="65">
        <f>Overview!$B$4/($L$2*Supply!$D31)</f>
        <v>0.1700136421</v>
      </c>
      <c r="M30" s="65">
        <f>Overview!$B$4/($M$2*Supply!$D31)</f>
        <v>0.1545578565</v>
      </c>
      <c r="N30" s="83">
        <f>Overview!$B$4/($N$2*Supply!$D31)</f>
        <v>0.1416780351</v>
      </c>
      <c r="O30" s="65">
        <f>Overview!$B$4/($O$2*Supply!$D31)</f>
        <v>0.1307797247</v>
      </c>
      <c r="P30" s="84">
        <f>Overview!$B$4/($P$2*Supply!$D31)</f>
        <v>0.1214383158</v>
      </c>
      <c r="Q30" s="65">
        <f>Overview!$B$4/($Q$2*Supply!$D31)</f>
        <v>0.1133424281</v>
      </c>
      <c r="R30" s="65">
        <f>Overview!$B$4/($R$2*Supply!$D31)</f>
        <v>0.1062585263</v>
      </c>
      <c r="S30" s="83">
        <f>Overview!$B$4/($S$2*Supply!$D31)</f>
        <v>0.1000080248</v>
      </c>
      <c r="T30" s="65">
        <f>Overview!$B$4/($T$2*Supply!$D31)</f>
        <v>0.0944520234</v>
      </c>
      <c r="U30" s="83">
        <f>Overview!$B$4/($U$2*Supply!$D31)</f>
        <v>0.08948086427</v>
      </c>
      <c r="V30" s="65">
        <f>Overview!$B$4/($V$2*Supply!$D31)</f>
        <v>0.08500682106</v>
      </c>
      <c r="W30" s="76"/>
    </row>
    <row r="31" ht="15.75" customHeight="1">
      <c r="A31" s="66">
        <f t="shared" si="2"/>
        <v>29</v>
      </c>
      <c r="B31" s="67">
        <f>Unlock!B33</f>
        <v>45868</v>
      </c>
      <c r="C31" s="65">
        <f>Overview!$B$4/($C$2*Supply!$D32)</f>
        <v>1.664513649</v>
      </c>
      <c r="D31" s="83">
        <f>Overview!$B$4/($D$2*Supply!$D32)</f>
        <v>0.8322568245</v>
      </c>
      <c r="E31" s="65">
        <f>Overview!$B$4/($E$2*Supply!$D32)</f>
        <v>0.554837883</v>
      </c>
      <c r="F31" s="83">
        <f>Overview!$B$4/($F$2*Supply!$D32)</f>
        <v>0.4161284123</v>
      </c>
      <c r="G31" s="65">
        <f>Overview!$B$4/($G$2*Supply!$D32)</f>
        <v>0.3329027298</v>
      </c>
      <c r="H31" s="65">
        <f>Overview!$B$4/($H$2*Supply!$D32)</f>
        <v>0.2774189415</v>
      </c>
      <c r="I31" s="83">
        <f>Overview!$B$4/($I$2*Supply!$D32)</f>
        <v>0.2377876642</v>
      </c>
      <c r="J31" s="65">
        <f>Overview!$B$4/($J$2*Supply!$D32)</f>
        <v>0.2080642061</v>
      </c>
      <c r="K31" s="83">
        <f>Overview!$B$4/($K$2*Supply!$D32)</f>
        <v>0.184945961</v>
      </c>
      <c r="L31" s="65">
        <f>Overview!$B$4/($L$2*Supply!$D32)</f>
        <v>0.1664513649</v>
      </c>
      <c r="M31" s="65">
        <f>Overview!$B$4/($M$2*Supply!$D32)</f>
        <v>0.1513194226</v>
      </c>
      <c r="N31" s="83">
        <f>Overview!$B$4/($N$2*Supply!$D32)</f>
        <v>0.1387094708</v>
      </c>
      <c r="O31" s="65">
        <f>Overview!$B$4/($O$2*Supply!$D32)</f>
        <v>0.1280395115</v>
      </c>
      <c r="P31" s="84">
        <f>Overview!$B$4/($P$2*Supply!$D32)</f>
        <v>0.1188938321</v>
      </c>
      <c r="Q31" s="65">
        <f>Overview!$B$4/($Q$2*Supply!$D32)</f>
        <v>0.1109675766</v>
      </c>
      <c r="R31" s="65">
        <f>Overview!$B$4/($R$2*Supply!$D32)</f>
        <v>0.1040321031</v>
      </c>
      <c r="S31" s="83">
        <f>Overview!$B$4/($S$2*Supply!$D32)</f>
        <v>0.09791256759</v>
      </c>
      <c r="T31" s="65">
        <f>Overview!$B$4/($T$2*Supply!$D32)</f>
        <v>0.0924729805</v>
      </c>
      <c r="U31" s="83">
        <f>Overview!$B$4/($U$2*Supply!$D32)</f>
        <v>0.08760598153</v>
      </c>
      <c r="V31" s="65">
        <f>Overview!$B$4/($V$2*Supply!$D32)</f>
        <v>0.08322568245</v>
      </c>
      <c r="W31" s="76"/>
    </row>
    <row r="32" ht="15.75" customHeight="1">
      <c r="A32" s="66">
        <f t="shared" si="2"/>
        <v>30</v>
      </c>
      <c r="B32" s="67">
        <f>Unlock!B34</f>
        <v>45869</v>
      </c>
      <c r="C32" s="65">
        <f>Overview!$B$4/($C$2*Supply!$D33)</f>
        <v>1.63035304</v>
      </c>
      <c r="D32" s="83">
        <f>Overview!$B$4/($D$2*Supply!$D33)</f>
        <v>0.8151765202</v>
      </c>
      <c r="E32" s="65">
        <f>Overview!$B$4/($E$2*Supply!$D33)</f>
        <v>0.5434510135</v>
      </c>
      <c r="F32" s="83">
        <f>Overview!$B$4/($F$2*Supply!$D33)</f>
        <v>0.4075882601</v>
      </c>
      <c r="G32" s="65">
        <f>Overview!$B$4/($G$2*Supply!$D33)</f>
        <v>0.3260706081</v>
      </c>
      <c r="H32" s="65">
        <f>Overview!$B$4/($H$2*Supply!$D33)</f>
        <v>0.2717255067</v>
      </c>
      <c r="I32" s="83">
        <f>Overview!$B$4/($I$2*Supply!$D33)</f>
        <v>0.2329075772</v>
      </c>
      <c r="J32" s="65">
        <f>Overview!$B$4/($J$2*Supply!$D33)</f>
        <v>0.2037941301</v>
      </c>
      <c r="K32" s="83">
        <f>Overview!$B$4/($K$2*Supply!$D33)</f>
        <v>0.1811503378</v>
      </c>
      <c r="L32" s="65">
        <f>Overview!$B$4/($L$2*Supply!$D33)</f>
        <v>0.163035304</v>
      </c>
      <c r="M32" s="65">
        <f>Overview!$B$4/($M$2*Supply!$D33)</f>
        <v>0.1482139128</v>
      </c>
      <c r="N32" s="83">
        <f>Overview!$B$4/($N$2*Supply!$D33)</f>
        <v>0.1358627534</v>
      </c>
      <c r="O32" s="65">
        <f>Overview!$B$4/($O$2*Supply!$D33)</f>
        <v>0.1254117723</v>
      </c>
      <c r="P32" s="84">
        <f>Overview!$B$4/($P$2*Supply!$D33)</f>
        <v>0.1164537886</v>
      </c>
      <c r="Q32" s="65">
        <f>Overview!$B$4/($Q$2*Supply!$D33)</f>
        <v>0.1086902027</v>
      </c>
      <c r="R32" s="65">
        <f>Overview!$B$4/($R$2*Supply!$D33)</f>
        <v>0.101897065</v>
      </c>
      <c r="S32" s="83">
        <f>Overview!$B$4/($S$2*Supply!$D33)</f>
        <v>0.09590312003</v>
      </c>
      <c r="T32" s="65">
        <f>Overview!$B$4/($T$2*Supply!$D33)</f>
        <v>0.09057516892</v>
      </c>
      <c r="U32" s="83">
        <f>Overview!$B$4/($U$2*Supply!$D33)</f>
        <v>0.08580805476</v>
      </c>
      <c r="V32" s="65">
        <f>Overview!$B$4/($V$2*Supply!$D33)</f>
        <v>0.08151765202</v>
      </c>
      <c r="W32" s="76"/>
    </row>
    <row r="33" ht="15.75" customHeight="1">
      <c r="A33" s="66">
        <f t="shared" si="2"/>
        <v>31</v>
      </c>
      <c r="B33" s="67">
        <f>Unlock!B35</f>
        <v>46204</v>
      </c>
      <c r="C33" s="65">
        <f>Overview!$B$4/($C$2*Supply!$D34)</f>
        <v>1.597566382</v>
      </c>
      <c r="D33" s="83">
        <f>Overview!$B$4/($D$2*Supply!$D34)</f>
        <v>0.7987831912</v>
      </c>
      <c r="E33" s="65">
        <f>Overview!$B$4/($E$2*Supply!$D34)</f>
        <v>0.5325221275</v>
      </c>
      <c r="F33" s="83">
        <f>Overview!$B$4/($F$2*Supply!$D34)</f>
        <v>0.3993915956</v>
      </c>
      <c r="G33" s="65">
        <f>Overview!$B$4/($G$2*Supply!$D34)</f>
        <v>0.3195132765</v>
      </c>
      <c r="H33" s="65">
        <f>Overview!$B$4/($H$2*Supply!$D34)</f>
        <v>0.2662610637</v>
      </c>
      <c r="I33" s="83">
        <f>Overview!$B$4/($I$2*Supply!$D34)</f>
        <v>0.2282237689</v>
      </c>
      <c r="J33" s="65">
        <f>Overview!$B$4/($J$2*Supply!$D34)</f>
        <v>0.1996957978</v>
      </c>
      <c r="K33" s="83">
        <f>Overview!$B$4/($K$2*Supply!$D34)</f>
        <v>0.1775073758</v>
      </c>
      <c r="L33" s="65">
        <f>Overview!$B$4/($L$2*Supply!$D34)</f>
        <v>0.1597566382</v>
      </c>
      <c r="M33" s="65">
        <f>Overview!$B$4/($M$2*Supply!$D34)</f>
        <v>0.1452333075</v>
      </c>
      <c r="N33" s="83">
        <f>Overview!$B$4/($N$2*Supply!$D34)</f>
        <v>0.1331305319</v>
      </c>
      <c r="O33" s="65">
        <f>Overview!$B$4/($O$2*Supply!$D34)</f>
        <v>0.1228897217</v>
      </c>
      <c r="P33" s="84">
        <f>Overview!$B$4/($P$2*Supply!$D34)</f>
        <v>0.1141118845</v>
      </c>
      <c r="Q33" s="65">
        <f>Overview!$B$4/($Q$2*Supply!$D34)</f>
        <v>0.1065044255</v>
      </c>
      <c r="R33" s="65">
        <f>Overview!$B$4/($R$2*Supply!$D34)</f>
        <v>0.0998478989</v>
      </c>
      <c r="S33" s="83">
        <f>Overview!$B$4/($S$2*Supply!$D34)</f>
        <v>0.09397449308</v>
      </c>
      <c r="T33" s="65">
        <f>Overview!$B$4/($T$2*Supply!$D34)</f>
        <v>0.08875368791</v>
      </c>
      <c r="U33" s="83">
        <f>Overview!$B$4/($U$2*Supply!$D34)</f>
        <v>0.08408244118</v>
      </c>
      <c r="V33" s="65">
        <f>Overview!$B$4/($V$2*Supply!$D34)</f>
        <v>0.07987831912</v>
      </c>
      <c r="W33" s="76"/>
    </row>
    <row r="34" ht="15.75" customHeight="1">
      <c r="A34" s="66">
        <f t="shared" si="2"/>
        <v>32</v>
      </c>
      <c r="B34" s="67">
        <f>Unlock!B36</f>
        <v>46205</v>
      </c>
      <c r="C34" s="65">
        <f>Overview!$B$4/($C$2*Supply!$D35)</f>
        <v>1.566072418</v>
      </c>
      <c r="D34" s="83">
        <f>Overview!$B$4/($D$2*Supply!$D35)</f>
        <v>0.7830362089</v>
      </c>
      <c r="E34" s="65">
        <f>Overview!$B$4/($E$2*Supply!$D35)</f>
        <v>0.5220241393</v>
      </c>
      <c r="F34" s="83">
        <f>Overview!$B$4/($F$2*Supply!$D35)</f>
        <v>0.3915181045</v>
      </c>
      <c r="G34" s="65">
        <f>Overview!$B$4/($G$2*Supply!$D35)</f>
        <v>0.3132144836</v>
      </c>
      <c r="H34" s="65">
        <f>Overview!$B$4/($H$2*Supply!$D35)</f>
        <v>0.2610120696</v>
      </c>
      <c r="I34" s="83">
        <f>Overview!$B$4/($I$2*Supply!$D35)</f>
        <v>0.2237246311</v>
      </c>
      <c r="J34" s="65">
        <f>Overview!$B$4/($J$2*Supply!$D35)</f>
        <v>0.1957590522</v>
      </c>
      <c r="K34" s="83">
        <f>Overview!$B$4/($K$2*Supply!$D35)</f>
        <v>0.1740080464</v>
      </c>
      <c r="L34" s="65">
        <f>Overview!$B$4/($L$2*Supply!$D35)</f>
        <v>0.1566072418</v>
      </c>
      <c r="M34" s="65">
        <f>Overview!$B$4/($M$2*Supply!$D35)</f>
        <v>0.1423702198</v>
      </c>
      <c r="N34" s="83">
        <f>Overview!$B$4/($N$2*Supply!$D35)</f>
        <v>0.1305060348</v>
      </c>
      <c r="O34" s="65">
        <f>Overview!$B$4/($O$2*Supply!$D35)</f>
        <v>0.1204671091</v>
      </c>
      <c r="P34" s="84">
        <f>Overview!$B$4/($P$2*Supply!$D35)</f>
        <v>0.1118623156</v>
      </c>
      <c r="Q34" s="65">
        <f>Overview!$B$4/($Q$2*Supply!$D35)</f>
        <v>0.1044048279</v>
      </c>
      <c r="R34" s="65">
        <f>Overview!$B$4/($R$2*Supply!$D35)</f>
        <v>0.09787952611</v>
      </c>
      <c r="S34" s="83">
        <f>Overview!$B$4/($S$2*Supply!$D35)</f>
        <v>0.09212190693</v>
      </c>
      <c r="T34" s="65">
        <f>Overview!$B$4/($T$2*Supply!$D35)</f>
        <v>0.08700402321</v>
      </c>
      <c r="U34" s="83">
        <f>Overview!$B$4/($U$2*Supply!$D35)</f>
        <v>0.0824248641</v>
      </c>
      <c r="V34" s="65">
        <f>Overview!$B$4/($V$2*Supply!$D35)</f>
        <v>0.07830362089</v>
      </c>
      <c r="W34" s="76"/>
    </row>
    <row r="35" ht="15.75" customHeight="1">
      <c r="A35" s="66">
        <f t="shared" si="2"/>
        <v>33</v>
      </c>
      <c r="B35" s="67">
        <f>Unlock!B37</f>
        <v>46206</v>
      </c>
      <c r="C35" s="65">
        <f>Overview!$B$4/($C$2*Supply!$D36)</f>
        <v>1.535796173</v>
      </c>
      <c r="D35" s="83">
        <f>Overview!$B$4/($D$2*Supply!$D36)</f>
        <v>0.7678980867</v>
      </c>
      <c r="E35" s="65">
        <f>Overview!$B$4/($E$2*Supply!$D36)</f>
        <v>0.5119320578</v>
      </c>
      <c r="F35" s="83">
        <f>Overview!$B$4/($F$2*Supply!$D36)</f>
        <v>0.3839490433</v>
      </c>
      <c r="G35" s="65">
        <f>Overview!$B$4/($G$2*Supply!$D36)</f>
        <v>0.3071592347</v>
      </c>
      <c r="H35" s="65">
        <f>Overview!$B$4/($H$2*Supply!$D36)</f>
        <v>0.2559660289</v>
      </c>
      <c r="I35" s="83">
        <f>Overview!$B$4/($I$2*Supply!$D36)</f>
        <v>0.2193994533</v>
      </c>
      <c r="J35" s="65">
        <f>Overview!$B$4/($J$2*Supply!$D36)</f>
        <v>0.1919745217</v>
      </c>
      <c r="K35" s="83">
        <f>Overview!$B$4/($K$2*Supply!$D36)</f>
        <v>0.1706440193</v>
      </c>
      <c r="L35" s="65">
        <f>Overview!$B$4/($L$2*Supply!$D36)</f>
        <v>0.1535796173</v>
      </c>
      <c r="M35" s="65">
        <f>Overview!$B$4/($M$2*Supply!$D36)</f>
        <v>0.1396178339</v>
      </c>
      <c r="N35" s="83">
        <f>Overview!$B$4/($N$2*Supply!$D36)</f>
        <v>0.1279830144</v>
      </c>
      <c r="O35" s="65">
        <f>Overview!$B$4/($O$2*Supply!$D36)</f>
        <v>0.1181381672</v>
      </c>
      <c r="P35" s="84">
        <f>Overview!$B$4/($P$2*Supply!$D36)</f>
        <v>0.1096997267</v>
      </c>
      <c r="Q35" s="65">
        <f>Overview!$B$4/($Q$2*Supply!$D36)</f>
        <v>0.1023864116</v>
      </c>
      <c r="R35" s="65">
        <f>Overview!$B$4/($R$2*Supply!$D36)</f>
        <v>0.09598726084</v>
      </c>
      <c r="S35" s="83">
        <f>Overview!$B$4/($S$2*Supply!$D36)</f>
        <v>0.09034095138</v>
      </c>
      <c r="T35" s="65">
        <f>Overview!$B$4/($T$2*Supply!$D36)</f>
        <v>0.08532200963</v>
      </c>
      <c r="U35" s="83">
        <f>Overview!$B$4/($U$2*Supply!$D36)</f>
        <v>0.08083137755</v>
      </c>
      <c r="V35" s="65">
        <f>Overview!$B$4/($V$2*Supply!$D36)</f>
        <v>0.07678980867</v>
      </c>
      <c r="W35" s="76"/>
    </row>
    <row r="36" ht="15.75" customHeight="1">
      <c r="A36" s="66">
        <f t="shared" si="2"/>
        <v>34</v>
      </c>
      <c r="B36" s="67">
        <f>Unlock!B38</f>
        <v>46207</v>
      </c>
      <c r="C36" s="65">
        <f>Overview!$B$4/($C$2*Supply!$D37)</f>
        <v>1.506668364</v>
      </c>
      <c r="D36" s="83">
        <f>Overview!$B$4/($D$2*Supply!$D37)</f>
        <v>0.7533341818</v>
      </c>
      <c r="E36" s="65">
        <f>Overview!$B$4/($E$2*Supply!$D37)</f>
        <v>0.5022227878</v>
      </c>
      <c r="F36" s="83">
        <f>Overview!$B$4/($F$2*Supply!$D37)</f>
        <v>0.3766670909</v>
      </c>
      <c r="G36" s="65">
        <f>Overview!$B$4/($G$2*Supply!$D37)</f>
        <v>0.3013336727</v>
      </c>
      <c r="H36" s="65">
        <f>Overview!$B$4/($H$2*Supply!$D37)</f>
        <v>0.2511113939</v>
      </c>
      <c r="I36" s="83">
        <f>Overview!$B$4/($I$2*Supply!$D37)</f>
        <v>0.2152383376</v>
      </c>
      <c r="J36" s="65">
        <f>Overview!$B$4/($J$2*Supply!$D37)</f>
        <v>0.1883335454</v>
      </c>
      <c r="K36" s="83">
        <f>Overview!$B$4/($K$2*Supply!$D37)</f>
        <v>0.1674075959</v>
      </c>
      <c r="L36" s="65">
        <f>Overview!$B$4/($L$2*Supply!$D37)</f>
        <v>0.1506668364</v>
      </c>
      <c r="M36" s="65">
        <f>Overview!$B$4/($M$2*Supply!$D37)</f>
        <v>0.1369698512</v>
      </c>
      <c r="N36" s="83">
        <f>Overview!$B$4/($N$2*Supply!$D37)</f>
        <v>0.125555697</v>
      </c>
      <c r="O36" s="65">
        <f>Overview!$B$4/($O$2*Supply!$D37)</f>
        <v>0.1158975664</v>
      </c>
      <c r="P36" s="84">
        <f>Overview!$B$4/($P$2*Supply!$D37)</f>
        <v>0.1076191688</v>
      </c>
      <c r="Q36" s="65">
        <f>Overview!$B$4/($Q$2*Supply!$D37)</f>
        <v>0.1004445576</v>
      </c>
      <c r="R36" s="65">
        <f>Overview!$B$4/($R$2*Supply!$D37)</f>
        <v>0.09416677272</v>
      </c>
      <c r="S36" s="83">
        <f>Overview!$B$4/($S$2*Supply!$D37)</f>
        <v>0.08862755079</v>
      </c>
      <c r="T36" s="65">
        <f>Overview!$B$4/($T$2*Supply!$D37)</f>
        <v>0.08370379797</v>
      </c>
      <c r="U36" s="83">
        <f>Overview!$B$4/($U$2*Supply!$D37)</f>
        <v>0.07929833492</v>
      </c>
      <c r="V36" s="65">
        <f>Overview!$B$4/($V$2*Supply!$D37)</f>
        <v>0.07533341818</v>
      </c>
      <c r="W36" s="76"/>
    </row>
    <row r="37" ht="15.75" customHeight="1">
      <c r="A37" s="66">
        <f t="shared" si="2"/>
        <v>35</v>
      </c>
      <c r="B37" s="67">
        <f>Unlock!B39</f>
        <v>46208</v>
      </c>
      <c r="C37" s="65">
        <f>Overview!$B$4/($C$2*Supply!$D38)</f>
        <v>1.478624861</v>
      </c>
      <c r="D37" s="83">
        <f>Overview!$B$4/($D$2*Supply!$D38)</f>
        <v>0.7393124305</v>
      </c>
      <c r="E37" s="65">
        <f>Overview!$B$4/($E$2*Supply!$D38)</f>
        <v>0.4928749537</v>
      </c>
      <c r="F37" s="83">
        <f>Overview!$B$4/($F$2*Supply!$D38)</f>
        <v>0.3696562153</v>
      </c>
      <c r="G37" s="65">
        <f>Overview!$B$4/($G$2*Supply!$D38)</f>
        <v>0.2957249722</v>
      </c>
      <c r="H37" s="65">
        <f>Overview!$B$4/($H$2*Supply!$D38)</f>
        <v>0.2464374768</v>
      </c>
      <c r="I37" s="83">
        <f>Overview!$B$4/($I$2*Supply!$D38)</f>
        <v>0.211232123</v>
      </c>
      <c r="J37" s="65">
        <f>Overview!$B$4/($J$2*Supply!$D38)</f>
        <v>0.1848281076</v>
      </c>
      <c r="K37" s="83">
        <f>Overview!$B$4/($K$2*Supply!$D38)</f>
        <v>0.1642916512</v>
      </c>
      <c r="L37" s="65">
        <f>Overview!$B$4/($L$2*Supply!$D38)</f>
        <v>0.1478624861</v>
      </c>
      <c r="M37" s="65">
        <f>Overview!$B$4/($M$2*Supply!$D38)</f>
        <v>0.1344204419</v>
      </c>
      <c r="N37" s="83">
        <f>Overview!$B$4/($N$2*Supply!$D38)</f>
        <v>0.1232187384</v>
      </c>
      <c r="O37" s="65">
        <f>Overview!$B$4/($O$2*Supply!$D38)</f>
        <v>0.1137403739</v>
      </c>
      <c r="P37" s="84">
        <f>Overview!$B$4/($P$2*Supply!$D38)</f>
        <v>0.1056160615</v>
      </c>
      <c r="Q37" s="65">
        <f>Overview!$B$4/($Q$2*Supply!$D38)</f>
        <v>0.09857499073</v>
      </c>
      <c r="R37" s="65">
        <f>Overview!$B$4/($R$2*Supply!$D38)</f>
        <v>0.09241405381</v>
      </c>
      <c r="S37" s="83">
        <f>Overview!$B$4/($S$2*Supply!$D38)</f>
        <v>0.086977933</v>
      </c>
      <c r="T37" s="65">
        <f>Overview!$B$4/($T$2*Supply!$D38)</f>
        <v>0.08214582561</v>
      </c>
      <c r="U37" s="83">
        <f>Overview!$B$4/($U$2*Supply!$D38)</f>
        <v>0.07782236111</v>
      </c>
      <c r="V37" s="65">
        <f>Overview!$B$4/($V$2*Supply!$D38)</f>
        <v>0.07393124305</v>
      </c>
      <c r="W37" s="76"/>
    </row>
    <row r="38" ht="15.75" customHeight="1">
      <c r="A38" s="66">
        <f t="shared" si="2"/>
        <v>36</v>
      </c>
      <c r="B38" s="67">
        <f>Unlock!B40</f>
        <v>46209</v>
      </c>
      <c r="C38" s="65">
        <f>Overview!$B$4/($C$2*Supply!$D39)</f>
        <v>1.451606226</v>
      </c>
      <c r="D38" s="83">
        <f>Overview!$B$4/($D$2*Supply!$D39)</f>
        <v>0.7258031129</v>
      </c>
      <c r="E38" s="65">
        <f>Overview!$B$4/($E$2*Supply!$D39)</f>
        <v>0.4838687419</v>
      </c>
      <c r="F38" s="83">
        <f>Overview!$B$4/($F$2*Supply!$D39)</f>
        <v>0.3629015565</v>
      </c>
      <c r="G38" s="65">
        <f>Overview!$B$4/($G$2*Supply!$D39)</f>
        <v>0.2903212452</v>
      </c>
      <c r="H38" s="65">
        <f>Overview!$B$4/($H$2*Supply!$D39)</f>
        <v>0.241934371</v>
      </c>
      <c r="I38" s="83">
        <f>Overview!$B$4/($I$2*Supply!$D39)</f>
        <v>0.207372318</v>
      </c>
      <c r="J38" s="65">
        <f>Overview!$B$4/($J$2*Supply!$D39)</f>
        <v>0.1814507782</v>
      </c>
      <c r="K38" s="83">
        <f>Overview!$B$4/($K$2*Supply!$D39)</f>
        <v>0.1612895806</v>
      </c>
      <c r="L38" s="65">
        <f>Overview!$B$4/($L$2*Supply!$D39)</f>
        <v>0.1451606226</v>
      </c>
      <c r="M38" s="65">
        <f>Overview!$B$4/($M$2*Supply!$D39)</f>
        <v>0.1319642023</v>
      </c>
      <c r="N38" s="83">
        <f>Overview!$B$4/($N$2*Supply!$D39)</f>
        <v>0.1209671855</v>
      </c>
      <c r="O38" s="65">
        <f>Overview!$B$4/($O$2*Supply!$D39)</f>
        <v>0.1116620174</v>
      </c>
      <c r="P38" s="84">
        <f>Overview!$B$4/($P$2*Supply!$D39)</f>
        <v>0.103686159</v>
      </c>
      <c r="Q38" s="65">
        <f>Overview!$B$4/($Q$2*Supply!$D39)</f>
        <v>0.09677374839</v>
      </c>
      <c r="R38" s="65">
        <f>Overview!$B$4/($R$2*Supply!$D39)</f>
        <v>0.09072538911</v>
      </c>
      <c r="S38" s="83">
        <f>Overview!$B$4/($S$2*Supply!$D39)</f>
        <v>0.08538860152</v>
      </c>
      <c r="T38" s="65">
        <f>Overview!$B$4/($T$2*Supply!$D39)</f>
        <v>0.08064479032</v>
      </c>
      <c r="U38" s="83">
        <f>Overview!$B$4/($U$2*Supply!$D39)</f>
        <v>0.07640032768</v>
      </c>
      <c r="V38" s="65">
        <f>Overview!$B$4/($V$2*Supply!$D39)</f>
        <v>0.07258031129</v>
      </c>
      <c r="W38" s="76"/>
    </row>
    <row r="39" ht="15.75" customHeight="1">
      <c r="A39" s="66">
        <f t="shared" si="2"/>
        <v>37</v>
      </c>
      <c r="B39" s="67">
        <f>Unlock!B41</f>
        <v>46210</v>
      </c>
      <c r="C39" s="65">
        <f>Overview!$B$4/($C$2*Supply!$D40)</f>
        <v>1.425888332</v>
      </c>
      <c r="D39" s="83">
        <f>Overview!$B$4/($D$2*Supply!$D40)</f>
        <v>0.712944166</v>
      </c>
      <c r="E39" s="65">
        <f>Overview!$B$4/($E$2*Supply!$D40)</f>
        <v>0.4752961107</v>
      </c>
      <c r="F39" s="83">
        <f>Overview!$B$4/($F$2*Supply!$D40)</f>
        <v>0.356472083</v>
      </c>
      <c r="G39" s="65">
        <f>Overview!$B$4/($G$2*Supply!$D40)</f>
        <v>0.2851776664</v>
      </c>
      <c r="H39" s="65">
        <f>Overview!$B$4/($H$2*Supply!$D40)</f>
        <v>0.2376480553</v>
      </c>
      <c r="I39" s="83">
        <f>Overview!$B$4/($I$2*Supply!$D40)</f>
        <v>0.2036983331</v>
      </c>
      <c r="J39" s="65">
        <f>Overview!$B$4/($J$2*Supply!$D40)</f>
        <v>0.1782360415</v>
      </c>
      <c r="K39" s="83">
        <f>Overview!$B$4/($K$2*Supply!$D40)</f>
        <v>0.1584320369</v>
      </c>
      <c r="L39" s="65">
        <f>Overview!$B$4/($L$2*Supply!$D40)</f>
        <v>0.1425888332</v>
      </c>
      <c r="M39" s="65">
        <f>Overview!$B$4/($M$2*Supply!$D40)</f>
        <v>0.129626212</v>
      </c>
      <c r="N39" s="83">
        <f>Overview!$B$4/($N$2*Supply!$D40)</f>
        <v>0.1188240277</v>
      </c>
      <c r="O39" s="65">
        <f>Overview!$B$4/($O$2*Supply!$D40)</f>
        <v>0.1096837178</v>
      </c>
      <c r="P39" s="84">
        <f>Overview!$B$4/($P$2*Supply!$D40)</f>
        <v>0.1018491666</v>
      </c>
      <c r="Q39" s="65">
        <f>Overview!$B$4/($Q$2*Supply!$D40)</f>
        <v>0.09505922213</v>
      </c>
      <c r="R39" s="65">
        <f>Overview!$B$4/($R$2*Supply!$D40)</f>
        <v>0.08911802075</v>
      </c>
      <c r="S39" s="83">
        <f>Overview!$B$4/($S$2*Supply!$D40)</f>
        <v>0.08387578423</v>
      </c>
      <c r="T39" s="65">
        <f>Overview!$B$4/($T$2*Supply!$D40)</f>
        <v>0.07921601844</v>
      </c>
      <c r="U39" s="83">
        <f>Overview!$B$4/($U$2*Supply!$D40)</f>
        <v>0.07504675431</v>
      </c>
      <c r="V39" s="65">
        <f>Overview!$B$4/($V$2*Supply!$D40)</f>
        <v>0.0712944166</v>
      </c>
      <c r="W39" s="76"/>
    </row>
    <row r="40" ht="15.75" customHeight="1">
      <c r="A40" s="66">
        <f t="shared" si="2"/>
        <v>38</v>
      </c>
      <c r="B40" s="67">
        <f>Unlock!B42</f>
        <v>46211</v>
      </c>
      <c r="C40" s="65">
        <f>Overview!$B$4/($C$2*Supply!$D41)</f>
        <v>1.406196516</v>
      </c>
      <c r="D40" s="83">
        <f>Overview!$B$4/($D$2*Supply!$D41)</f>
        <v>0.7030982579</v>
      </c>
      <c r="E40" s="65">
        <f>Overview!$B$4/($E$2*Supply!$D41)</f>
        <v>0.4687321719</v>
      </c>
      <c r="F40" s="83">
        <f>Overview!$B$4/($F$2*Supply!$D41)</f>
        <v>0.3515491289</v>
      </c>
      <c r="G40" s="65">
        <f>Overview!$B$4/($G$2*Supply!$D41)</f>
        <v>0.2812393031</v>
      </c>
      <c r="H40" s="65">
        <f>Overview!$B$4/($H$2*Supply!$D41)</f>
        <v>0.234366086</v>
      </c>
      <c r="I40" s="83">
        <f>Overview!$B$4/($I$2*Supply!$D41)</f>
        <v>0.2008852165</v>
      </c>
      <c r="J40" s="65">
        <f>Overview!$B$4/($J$2*Supply!$D41)</f>
        <v>0.1757745645</v>
      </c>
      <c r="K40" s="83">
        <f>Overview!$B$4/($K$2*Supply!$D41)</f>
        <v>0.1562440573</v>
      </c>
      <c r="L40" s="65">
        <f>Overview!$B$4/($L$2*Supply!$D41)</f>
        <v>0.1406196516</v>
      </c>
      <c r="M40" s="65">
        <f>Overview!$B$4/($M$2*Supply!$D41)</f>
        <v>0.1278360469</v>
      </c>
      <c r="N40" s="83">
        <f>Overview!$B$4/($N$2*Supply!$D41)</f>
        <v>0.117183043</v>
      </c>
      <c r="O40" s="65">
        <f>Overview!$B$4/($O$2*Supply!$D41)</f>
        <v>0.1081689627</v>
      </c>
      <c r="P40" s="84">
        <f>Overview!$B$4/($P$2*Supply!$D41)</f>
        <v>0.1004426083</v>
      </c>
      <c r="Q40" s="65">
        <f>Overview!$B$4/($Q$2*Supply!$D41)</f>
        <v>0.09374643438</v>
      </c>
      <c r="R40" s="65">
        <f>Overview!$B$4/($R$2*Supply!$D41)</f>
        <v>0.08788728223</v>
      </c>
      <c r="S40" s="83">
        <f>Overview!$B$4/($S$2*Supply!$D41)</f>
        <v>0.0827174421</v>
      </c>
      <c r="T40" s="65">
        <f>Overview!$B$4/($T$2*Supply!$D41)</f>
        <v>0.07812202865</v>
      </c>
      <c r="U40" s="83">
        <f>Overview!$B$4/($U$2*Supply!$D41)</f>
        <v>0.07401034293</v>
      </c>
      <c r="V40" s="65">
        <f>Overview!$B$4/($V$2*Supply!$D41)</f>
        <v>0.07030982579</v>
      </c>
      <c r="W40" s="76"/>
    </row>
    <row r="41" ht="15.75" customHeight="1">
      <c r="A41" s="66">
        <f t="shared" si="2"/>
        <v>39</v>
      </c>
      <c r="B41" s="67">
        <f>Unlock!B43</f>
        <v>46212</v>
      </c>
      <c r="C41" s="65">
        <f>Overview!$B$4/($C$2*Supply!$D42)</f>
        <v>1.387041187</v>
      </c>
      <c r="D41" s="83">
        <f>Overview!$B$4/($D$2*Supply!$D42)</f>
        <v>0.6935205933</v>
      </c>
      <c r="E41" s="65">
        <f>Overview!$B$4/($E$2*Supply!$D42)</f>
        <v>0.4623470622</v>
      </c>
      <c r="F41" s="83">
        <f>Overview!$B$4/($F$2*Supply!$D42)</f>
        <v>0.3467602967</v>
      </c>
      <c r="G41" s="65">
        <f>Overview!$B$4/($G$2*Supply!$D42)</f>
        <v>0.2774082373</v>
      </c>
      <c r="H41" s="65">
        <f>Overview!$B$4/($H$2*Supply!$D42)</f>
        <v>0.2311735311</v>
      </c>
      <c r="I41" s="83">
        <f>Overview!$B$4/($I$2*Supply!$D42)</f>
        <v>0.1981487409</v>
      </c>
      <c r="J41" s="65">
        <f>Overview!$B$4/($J$2*Supply!$D42)</f>
        <v>0.1733801483</v>
      </c>
      <c r="K41" s="83">
        <f>Overview!$B$4/($K$2*Supply!$D42)</f>
        <v>0.1541156874</v>
      </c>
      <c r="L41" s="65">
        <f>Overview!$B$4/($L$2*Supply!$D42)</f>
        <v>0.1387041187</v>
      </c>
      <c r="M41" s="65">
        <f>Overview!$B$4/($M$2*Supply!$D42)</f>
        <v>0.1260946533</v>
      </c>
      <c r="N41" s="83">
        <f>Overview!$B$4/($N$2*Supply!$D42)</f>
        <v>0.1155867656</v>
      </c>
      <c r="O41" s="65">
        <f>Overview!$B$4/($O$2*Supply!$D42)</f>
        <v>0.1066954759</v>
      </c>
      <c r="P41" s="84">
        <f>Overview!$B$4/($P$2*Supply!$D42)</f>
        <v>0.09907437047</v>
      </c>
      <c r="Q41" s="65">
        <f>Overview!$B$4/($Q$2*Supply!$D42)</f>
        <v>0.09246941244</v>
      </c>
      <c r="R41" s="65">
        <f>Overview!$B$4/($R$2*Supply!$D42)</f>
        <v>0.08669007416</v>
      </c>
      <c r="S41" s="83">
        <f>Overview!$B$4/($S$2*Supply!$D42)</f>
        <v>0.08159065804</v>
      </c>
      <c r="T41" s="65">
        <f>Overview!$B$4/($T$2*Supply!$D42)</f>
        <v>0.0770578437</v>
      </c>
      <c r="U41" s="83">
        <f>Overview!$B$4/($U$2*Supply!$D42)</f>
        <v>0.07300216772</v>
      </c>
      <c r="V41" s="65">
        <f>Overview!$B$4/($V$2*Supply!$D42)</f>
        <v>0.06935205933</v>
      </c>
      <c r="W41" s="76"/>
    </row>
    <row r="42" ht="15.75" customHeight="1">
      <c r="A42" s="66">
        <f t="shared" si="2"/>
        <v>40</v>
      </c>
      <c r="B42" s="67">
        <f>Unlock!B44</f>
        <v>46213</v>
      </c>
      <c r="C42" s="65">
        <f>Overview!$B$4/($C$2*Supply!$D43)</f>
        <v>1.368400715</v>
      </c>
      <c r="D42" s="83">
        <f>Overview!$B$4/($D$2*Supply!$D43)</f>
        <v>0.6842003576</v>
      </c>
      <c r="E42" s="65">
        <f>Overview!$B$4/($E$2*Supply!$D43)</f>
        <v>0.4561335717</v>
      </c>
      <c r="F42" s="83">
        <f>Overview!$B$4/($F$2*Supply!$D43)</f>
        <v>0.3421001788</v>
      </c>
      <c r="G42" s="65">
        <f>Overview!$B$4/($G$2*Supply!$D43)</f>
        <v>0.273680143</v>
      </c>
      <c r="H42" s="65">
        <f>Overview!$B$4/($H$2*Supply!$D43)</f>
        <v>0.2280667859</v>
      </c>
      <c r="I42" s="83">
        <f>Overview!$B$4/($I$2*Supply!$D43)</f>
        <v>0.1954858165</v>
      </c>
      <c r="J42" s="65">
        <f>Overview!$B$4/($J$2*Supply!$D43)</f>
        <v>0.1710500894</v>
      </c>
      <c r="K42" s="83">
        <f>Overview!$B$4/($K$2*Supply!$D43)</f>
        <v>0.1520445239</v>
      </c>
      <c r="L42" s="65">
        <f>Overview!$B$4/($L$2*Supply!$D43)</f>
        <v>0.1368400715</v>
      </c>
      <c r="M42" s="65">
        <f>Overview!$B$4/($M$2*Supply!$D43)</f>
        <v>0.124400065</v>
      </c>
      <c r="N42" s="83">
        <f>Overview!$B$4/($N$2*Supply!$D43)</f>
        <v>0.1140333929</v>
      </c>
      <c r="O42" s="65">
        <f>Overview!$B$4/($O$2*Supply!$D43)</f>
        <v>0.1052615935</v>
      </c>
      <c r="P42" s="84">
        <f>Overview!$B$4/($P$2*Supply!$D43)</f>
        <v>0.09774290823</v>
      </c>
      <c r="Q42" s="65">
        <f>Overview!$B$4/($Q$2*Supply!$D43)</f>
        <v>0.09122671435</v>
      </c>
      <c r="R42" s="65">
        <f>Overview!$B$4/($R$2*Supply!$D43)</f>
        <v>0.0855250447</v>
      </c>
      <c r="S42" s="83">
        <f>Overview!$B$4/($S$2*Supply!$D43)</f>
        <v>0.08049415972</v>
      </c>
      <c r="T42" s="65">
        <f>Overview!$B$4/($T$2*Supply!$D43)</f>
        <v>0.07602226196</v>
      </c>
      <c r="U42" s="83">
        <f>Overview!$B$4/($U$2*Supply!$D43)</f>
        <v>0.07202109027</v>
      </c>
      <c r="V42" s="65">
        <f>Overview!$B$4/($V$2*Supply!$D43)</f>
        <v>0.06842003576</v>
      </c>
      <c r="W42" s="76"/>
    </row>
    <row r="43" ht="15.75" customHeight="1">
      <c r="A43" s="66">
        <f t="shared" si="2"/>
        <v>41</v>
      </c>
      <c r="B43" s="67">
        <f>Unlock!B45</f>
        <v>46214</v>
      </c>
      <c r="C43" s="65">
        <f>Overview!$B$4/($C$2*Supply!$D44)</f>
        <v>1.350254619</v>
      </c>
      <c r="D43" s="83">
        <f>Overview!$B$4/($D$2*Supply!$D44)</f>
        <v>0.6751273095</v>
      </c>
      <c r="E43" s="65">
        <f>Overview!$B$4/($E$2*Supply!$D44)</f>
        <v>0.450084873</v>
      </c>
      <c r="F43" s="83">
        <f>Overview!$B$4/($F$2*Supply!$D44)</f>
        <v>0.3375636548</v>
      </c>
      <c r="G43" s="65">
        <f>Overview!$B$4/($G$2*Supply!$D44)</f>
        <v>0.2700509238</v>
      </c>
      <c r="H43" s="65">
        <f>Overview!$B$4/($H$2*Supply!$D44)</f>
        <v>0.2250424365</v>
      </c>
      <c r="I43" s="83">
        <f>Overview!$B$4/($I$2*Supply!$D44)</f>
        <v>0.192893517</v>
      </c>
      <c r="J43" s="65">
        <f>Overview!$B$4/($J$2*Supply!$D44)</f>
        <v>0.1687818274</v>
      </c>
      <c r="K43" s="83">
        <f>Overview!$B$4/($K$2*Supply!$D44)</f>
        <v>0.150028291</v>
      </c>
      <c r="L43" s="65">
        <f>Overview!$B$4/($L$2*Supply!$D44)</f>
        <v>0.1350254619</v>
      </c>
      <c r="M43" s="65">
        <f>Overview!$B$4/($M$2*Supply!$D44)</f>
        <v>0.1227504199</v>
      </c>
      <c r="N43" s="83">
        <f>Overview!$B$4/($N$2*Supply!$D44)</f>
        <v>0.1125212183</v>
      </c>
      <c r="O43" s="65">
        <f>Overview!$B$4/($O$2*Supply!$D44)</f>
        <v>0.1038657399</v>
      </c>
      <c r="P43" s="84">
        <f>Overview!$B$4/($P$2*Supply!$D44)</f>
        <v>0.09644675851</v>
      </c>
      <c r="Q43" s="65">
        <f>Overview!$B$4/($Q$2*Supply!$D44)</f>
        <v>0.09001697461</v>
      </c>
      <c r="R43" s="65">
        <f>Overview!$B$4/($R$2*Supply!$D44)</f>
        <v>0.08439091369</v>
      </c>
      <c r="S43" s="83">
        <f>Overview!$B$4/($S$2*Supply!$D44)</f>
        <v>0.0794267423</v>
      </c>
      <c r="T43" s="65">
        <f>Overview!$B$4/($T$2*Supply!$D44)</f>
        <v>0.07501414551</v>
      </c>
      <c r="U43" s="83">
        <f>Overview!$B$4/($U$2*Supply!$D44)</f>
        <v>0.07106603258</v>
      </c>
      <c r="V43" s="65">
        <f>Overview!$B$4/($V$2*Supply!$D44)</f>
        <v>0.06751273095</v>
      </c>
      <c r="W43" s="76"/>
    </row>
    <row r="44" ht="15.75" customHeight="1">
      <c r="A44" s="66">
        <f t="shared" si="2"/>
        <v>42</v>
      </c>
      <c r="B44" s="67">
        <f>Unlock!B46</f>
        <v>46215</v>
      </c>
      <c r="C44" s="65">
        <f>Overview!$B$4/($C$2*Supply!$D45)</f>
        <v>1.332583488</v>
      </c>
      <c r="D44" s="83">
        <f>Overview!$B$4/($D$2*Supply!$D45)</f>
        <v>0.6662917441</v>
      </c>
      <c r="E44" s="65">
        <f>Overview!$B$4/($E$2*Supply!$D45)</f>
        <v>0.4441944961</v>
      </c>
      <c r="F44" s="83">
        <f>Overview!$B$4/($F$2*Supply!$D45)</f>
        <v>0.3331458721</v>
      </c>
      <c r="G44" s="65">
        <f>Overview!$B$4/($G$2*Supply!$D45)</f>
        <v>0.2665166977</v>
      </c>
      <c r="H44" s="65">
        <f>Overview!$B$4/($H$2*Supply!$D45)</f>
        <v>0.222097248</v>
      </c>
      <c r="I44" s="83">
        <f>Overview!$B$4/($I$2*Supply!$D45)</f>
        <v>0.1903690698</v>
      </c>
      <c r="J44" s="65">
        <f>Overview!$B$4/($J$2*Supply!$D45)</f>
        <v>0.166572936</v>
      </c>
      <c r="K44" s="83">
        <f>Overview!$B$4/($K$2*Supply!$D45)</f>
        <v>0.148064832</v>
      </c>
      <c r="L44" s="65">
        <f>Overview!$B$4/($L$2*Supply!$D45)</f>
        <v>0.1332583488</v>
      </c>
      <c r="M44" s="65">
        <f>Overview!$B$4/($M$2*Supply!$D45)</f>
        <v>0.1211439535</v>
      </c>
      <c r="N44" s="83">
        <f>Overview!$B$4/($N$2*Supply!$D45)</f>
        <v>0.111048624</v>
      </c>
      <c r="O44" s="65">
        <f>Overview!$B$4/($O$2*Supply!$D45)</f>
        <v>0.1025064222</v>
      </c>
      <c r="P44" s="84">
        <f>Overview!$B$4/($P$2*Supply!$D45)</f>
        <v>0.09518453488</v>
      </c>
      <c r="Q44" s="65">
        <f>Overview!$B$4/($Q$2*Supply!$D45)</f>
        <v>0.08883889922</v>
      </c>
      <c r="R44" s="65">
        <f>Overview!$B$4/($R$2*Supply!$D45)</f>
        <v>0.08328646802</v>
      </c>
      <c r="S44" s="83">
        <f>Overview!$B$4/($S$2*Supply!$D45)</f>
        <v>0.07838726402</v>
      </c>
      <c r="T44" s="65">
        <f>Overview!$B$4/($T$2*Supply!$D45)</f>
        <v>0.07403241602</v>
      </c>
      <c r="U44" s="83">
        <f>Overview!$B$4/($U$2*Supply!$D45)</f>
        <v>0.07013597307</v>
      </c>
      <c r="V44" s="65">
        <f>Overview!$B$4/($V$2*Supply!$D45)</f>
        <v>0.06662917441</v>
      </c>
      <c r="W44" s="76"/>
    </row>
    <row r="45" ht="15.75" customHeight="1">
      <c r="A45" s="66">
        <f t="shared" si="2"/>
        <v>43</v>
      </c>
      <c r="B45" s="67">
        <f>Unlock!B47</f>
        <v>46216</v>
      </c>
      <c r="C45" s="65">
        <f>Overview!$B$4/($C$2*Supply!$D46)</f>
        <v>1.315368916</v>
      </c>
      <c r="D45" s="83">
        <f>Overview!$B$4/($D$2*Supply!$D46)</f>
        <v>0.6576844578</v>
      </c>
      <c r="E45" s="65">
        <f>Overview!$B$4/($E$2*Supply!$D46)</f>
        <v>0.4384563052</v>
      </c>
      <c r="F45" s="83">
        <f>Overview!$B$4/($F$2*Supply!$D46)</f>
        <v>0.3288422289</v>
      </c>
      <c r="G45" s="65">
        <f>Overview!$B$4/($G$2*Supply!$D46)</f>
        <v>0.2630737831</v>
      </c>
      <c r="H45" s="65">
        <f>Overview!$B$4/($H$2*Supply!$D46)</f>
        <v>0.2192281526</v>
      </c>
      <c r="I45" s="83">
        <f>Overview!$B$4/($I$2*Supply!$D46)</f>
        <v>0.1879098451</v>
      </c>
      <c r="J45" s="65">
        <f>Overview!$B$4/($J$2*Supply!$D46)</f>
        <v>0.1644211145</v>
      </c>
      <c r="K45" s="83">
        <f>Overview!$B$4/($K$2*Supply!$D46)</f>
        <v>0.1461521017</v>
      </c>
      <c r="L45" s="65">
        <f>Overview!$B$4/($L$2*Supply!$D46)</f>
        <v>0.1315368916</v>
      </c>
      <c r="M45" s="65">
        <f>Overview!$B$4/($M$2*Supply!$D46)</f>
        <v>0.1195789923</v>
      </c>
      <c r="N45" s="83">
        <f>Overview!$B$4/($N$2*Supply!$D46)</f>
        <v>0.1096140763</v>
      </c>
      <c r="O45" s="65">
        <f>Overview!$B$4/($O$2*Supply!$D46)</f>
        <v>0.1011822243</v>
      </c>
      <c r="P45" s="84">
        <f>Overview!$B$4/($P$2*Supply!$D46)</f>
        <v>0.09395492255</v>
      </c>
      <c r="Q45" s="65">
        <f>Overview!$B$4/($Q$2*Supply!$D46)</f>
        <v>0.08769126104</v>
      </c>
      <c r="R45" s="65">
        <f>Overview!$B$4/($R$2*Supply!$D46)</f>
        <v>0.08221055723</v>
      </c>
      <c r="S45" s="83">
        <f>Overview!$B$4/($S$2*Supply!$D46)</f>
        <v>0.0773746421</v>
      </c>
      <c r="T45" s="65">
        <f>Overview!$B$4/($T$2*Supply!$D46)</f>
        <v>0.07307605087</v>
      </c>
      <c r="U45" s="83">
        <f>Overview!$B$4/($U$2*Supply!$D46)</f>
        <v>0.06922994293</v>
      </c>
      <c r="V45" s="65">
        <f>Overview!$B$4/($V$2*Supply!$D46)</f>
        <v>0.06576844578</v>
      </c>
      <c r="W45" s="76"/>
    </row>
    <row r="46" ht="15.75" customHeight="1">
      <c r="A46" s="66">
        <f t="shared" si="2"/>
        <v>44</v>
      </c>
      <c r="B46" s="67">
        <f>Unlock!B48</f>
        <v>46217</v>
      </c>
      <c r="C46" s="65">
        <f>Overview!$B$4/($C$2*Supply!$D47)</f>
        <v>1.298593433</v>
      </c>
      <c r="D46" s="83">
        <f>Overview!$B$4/($D$2*Supply!$D47)</f>
        <v>0.6492967166</v>
      </c>
      <c r="E46" s="65">
        <f>Overview!$B$4/($E$2*Supply!$D47)</f>
        <v>0.4328644777</v>
      </c>
      <c r="F46" s="83">
        <f>Overview!$B$4/($F$2*Supply!$D47)</f>
        <v>0.3246483583</v>
      </c>
      <c r="G46" s="65">
        <f>Overview!$B$4/($G$2*Supply!$D47)</f>
        <v>0.2597186866</v>
      </c>
      <c r="H46" s="65">
        <f>Overview!$B$4/($H$2*Supply!$D47)</f>
        <v>0.2164322389</v>
      </c>
      <c r="I46" s="83">
        <f>Overview!$B$4/($I$2*Supply!$D47)</f>
        <v>0.1855133476</v>
      </c>
      <c r="J46" s="65">
        <f>Overview!$B$4/($J$2*Supply!$D47)</f>
        <v>0.1623241792</v>
      </c>
      <c r="K46" s="83">
        <f>Overview!$B$4/($K$2*Supply!$D47)</f>
        <v>0.1442881592</v>
      </c>
      <c r="L46" s="65">
        <f>Overview!$B$4/($L$2*Supply!$D47)</f>
        <v>0.1298593433</v>
      </c>
      <c r="M46" s="65">
        <f>Overview!$B$4/($M$2*Supply!$D47)</f>
        <v>0.1180539485</v>
      </c>
      <c r="N46" s="83">
        <f>Overview!$B$4/($N$2*Supply!$D47)</f>
        <v>0.1082161194</v>
      </c>
      <c r="O46" s="65">
        <f>Overview!$B$4/($O$2*Supply!$D47)</f>
        <v>0.09989180255</v>
      </c>
      <c r="P46" s="84">
        <f>Overview!$B$4/($P$2*Supply!$D47)</f>
        <v>0.0927566738</v>
      </c>
      <c r="Q46" s="65">
        <f>Overview!$B$4/($Q$2*Supply!$D47)</f>
        <v>0.08657289555</v>
      </c>
      <c r="R46" s="65">
        <f>Overview!$B$4/($R$2*Supply!$D47)</f>
        <v>0.08116208958</v>
      </c>
      <c r="S46" s="83">
        <f>Overview!$B$4/($S$2*Supply!$D47)</f>
        <v>0.07638784901</v>
      </c>
      <c r="T46" s="65">
        <f>Overview!$B$4/($T$2*Supply!$D47)</f>
        <v>0.07214407962</v>
      </c>
      <c r="U46" s="83">
        <f>Overview!$B$4/($U$2*Supply!$D47)</f>
        <v>0.0683470228</v>
      </c>
      <c r="V46" s="65">
        <f>Overview!$B$4/($V$2*Supply!$D47)</f>
        <v>0.06492967166</v>
      </c>
      <c r="W46" s="76"/>
    </row>
    <row r="47" ht="15.75" customHeight="1">
      <c r="A47" s="66">
        <f t="shared" si="2"/>
        <v>45</v>
      </c>
      <c r="B47" s="67">
        <f>Unlock!B49</f>
        <v>46218</v>
      </c>
      <c r="C47" s="65">
        <f>Overview!$B$4/($C$2*Supply!$D48)</f>
        <v>1.282240453</v>
      </c>
      <c r="D47" s="83">
        <f>Overview!$B$4/($D$2*Supply!$D48)</f>
        <v>0.6411202264</v>
      </c>
      <c r="E47" s="65">
        <f>Overview!$B$4/($E$2*Supply!$D48)</f>
        <v>0.4274134842</v>
      </c>
      <c r="F47" s="83">
        <f>Overview!$B$4/($F$2*Supply!$D48)</f>
        <v>0.3205601132</v>
      </c>
      <c r="G47" s="65">
        <f>Overview!$B$4/($G$2*Supply!$D48)</f>
        <v>0.2564480905</v>
      </c>
      <c r="H47" s="65">
        <f>Overview!$B$4/($H$2*Supply!$D48)</f>
        <v>0.2137067421</v>
      </c>
      <c r="I47" s="83">
        <f>Overview!$B$4/($I$2*Supply!$D48)</f>
        <v>0.1831772075</v>
      </c>
      <c r="J47" s="65">
        <f>Overview!$B$4/($J$2*Supply!$D48)</f>
        <v>0.1602800566</v>
      </c>
      <c r="K47" s="83">
        <f>Overview!$B$4/($K$2*Supply!$D48)</f>
        <v>0.1424711614</v>
      </c>
      <c r="L47" s="65">
        <f>Overview!$B$4/($L$2*Supply!$D48)</f>
        <v>0.1282240453</v>
      </c>
      <c r="M47" s="65">
        <f>Overview!$B$4/($M$2*Supply!$D48)</f>
        <v>0.1165673139</v>
      </c>
      <c r="N47" s="83">
        <f>Overview!$B$4/($N$2*Supply!$D48)</f>
        <v>0.1068533711</v>
      </c>
      <c r="O47" s="65">
        <f>Overview!$B$4/($O$2*Supply!$D48)</f>
        <v>0.09863388098</v>
      </c>
      <c r="P47" s="84">
        <f>Overview!$B$4/($P$2*Supply!$D48)</f>
        <v>0.09158860376</v>
      </c>
      <c r="Q47" s="65">
        <f>Overview!$B$4/($Q$2*Supply!$D48)</f>
        <v>0.08548269685</v>
      </c>
      <c r="R47" s="65">
        <f>Overview!$B$4/($R$2*Supply!$D48)</f>
        <v>0.08014002829</v>
      </c>
      <c r="S47" s="83">
        <f>Overview!$B$4/($S$2*Supply!$D48)</f>
        <v>0.07542590898</v>
      </c>
      <c r="T47" s="65">
        <f>Overview!$B$4/($T$2*Supply!$D48)</f>
        <v>0.07123558071</v>
      </c>
      <c r="U47" s="83">
        <f>Overview!$B$4/($U$2*Supply!$D48)</f>
        <v>0.06748633962</v>
      </c>
      <c r="V47" s="65">
        <f>Overview!$B$4/($V$2*Supply!$D48)</f>
        <v>0.06411202264</v>
      </c>
      <c r="W47" s="76"/>
    </row>
    <row r="48" ht="15.75" customHeight="1">
      <c r="A48" s="66">
        <f t="shared" si="2"/>
        <v>46</v>
      </c>
      <c r="B48" s="67">
        <f>Unlock!B50</f>
        <v>46219</v>
      </c>
      <c r="C48" s="65">
        <f>Overview!$B$4/($C$2*Supply!$D49)</f>
        <v>1.266294211</v>
      </c>
      <c r="D48" s="83">
        <f>Overview!$B$4/($D$2*Supply!$D49)</f>
        <v>0.6331471056</v>
      </c>
      <c r="E48" s="65">
        <f>Overview!$B$4/($E$2*Supply!$D49)</f>
        <v>0.4220980704</v>
      </c>
      <c r="F48" s="83">
        <f>Overview!$B$4/($F$2*Supply!$D49)</f>
        <v>0.3165735528</v>
      </c>
      <c r="G48" s="65">
        <f>Overview!$B$4/($G$2*Supply!$D49)</f>
        <v>0.2532588422</v>
      </c>
      <c r="H48" s="65">
        <f>Overview!$B$4/($H$2*Supply!$D49)</f>
        <v>0.2110490352</v>
      </c>
      <c r="I48" s="83">
        <f>Overview!$B$4/($I$2*Supply!$D49)</f>
        <v>0.180899173</v>
      </c>
      <c r="J48" s="65">
        <f>Overview!$B$4/($J$2*Supply!$D49)</f>
        <v>0.1582867764</v>
      </c>
      <c r="K48" s="83">
        <f>Overview!$B$4/($K$2*Supply!$D49)</f>
        <v>0.1406993568</v>
      </c>
      <c r="L48" s="65">
        <f>Overview!$B$4/($L$2*Supply!$D49)</f>
        <v>0.1266294211</v>
      </c>
      <c r="M48" s="65">
        <f>Overview!$B$4/($M$2*Supply!$D49)</f>
        <v>0.1151176556</v>
      </c>
      <c r="N48" s="83">
        <f>Overview!$B$4/($N$2*Supply!$D49)</f>
        <v>0.1055245176</v>
      </c>
      <c r="O48" s="65">
        <f>Overview!$B$4/($O$2*Supply!$D49)</f>
        <v>0.09740724701</v>
      </c>
      <c r="P48" s="84">
        <f>Overview!$B$4/($P$2*Supply!$D49)</f>
        <v>0.09044958651</v>
      </c>
      <c r="Q48" s="65">
        <f>Overview!$B$4/($Q$2*Supply!$D49)</f>
        <v>0.08441961408</v>
      </c>
      <c r="R48" s="65">
        <f>Overview!$B$4/($R$2*Supply!$D49)</f>
        <v>0.0791433882</v>
      </c>
      <c r="S48" s="83">
        <f>Overview!$B$4/($S$2*Supply!$D49)</f>
        <v>0.07448789477</v>
      </c>
      <c r="T48" s="65">
        <f>Overview!$B$4/($T$2*Supply!$D49)</f>
        <v>0.0703496784</v>
      </c>
      <c r="U48" s="83">
        <f>Overview!$B$4/($U$2*Supply!$D49)</f>
        <v>0.06664706375</v>
      </c>
      <c r="V48" s="65">
        <f>Overview!$B$4/($V$2*Supply!$D49)</f>
        <v>0.06331471056</v>
      </c>
      <c r="W48" s="76"/>
    </row>
    <row r="49" ht="15.75" customHeight="1">
      <c r="A49" s="66">
        <f t="shared" si="2"/>
        <v>47</v>
      </c>
      <c r="B49" s="67">
        <f>Unlock!B51</f>
        <v>46220</v>
      </c>
      <c r="C49" s="65">
        <f>Overview!$B$4/($C$2*Supply!$D50)</f>
        <v>1.25073972</v>
      </c>
      <c r="D49" s="83">
        <f>Overview!$B$4/($D$2*Supply!$D50)</f>
        <v>0.62536986</v>
      </c>
      <c r="E49" s="65">
        <f>Overview!$B$4/($E$2*Supply!$D50)</f>
        <v>0.41691324</v>
      </c>
      <c r="F49" s="83">
        <f>Overview!$B$4/($F$2*Supply!$D50)</f>
        <v>0.31268493</v>
      </c>
      <c r="G49" s="65">
        <f>Overview!$B$4/($G$2*Supply!$D50)</f>
        <v>0.250147944</v>
      </c>
      <c r="H49" s="65">
        <f>Overview!$B$4/($H$2*Supply!$D50)</f>
        <v>0.20845662</v>
      </c>
      <c r="I49" s="83">
        <f>Overview!$B$4/($I$2*Supply!$D50)</f>
        <v>0.1786771029</v>
      </c>
      <c r="J49" s="65">
        <f>Overview!$B$4/($J$2*Supply!$D50)</f>
        <v>0.156342465</v>
      </c>
      <c r="K49" s="83">
        <f>Overview!$B$4/($K$2*Supply!$D50)</f>
        <v>0.13897108</v>
      </c>
      <c r="L49" s="65">
        <f>Overview!$B$4/($L$2*Supply!$D50)</f>
        <v>0.125073972</v>
      </c>
      <c r="M49" s="65">
        <f>Overview!$B$4/($M$2*Supply!$D50)</f>
        <v>0.1137036109</v>
      </c>
      <c r="N49" s="83">
        <f>Overview!$B$4/($N$2*Supply!$D50)</f>
        <v>0.10422831</v>
      </c>
      <c r="O49" s="65">
        <f>Overview!$B$4/($O$2*Supply!$D50)</f>
        <v>0.0962107477</v>
      </c>
      <c r="P49" s="84">
        <f>Overview!$B$4/($P$2*Supply!$D50)</f>
        <v>0.08933855144</v>
      </c>
      <c r="Q49" s="65">
        <f>Overview!$B$4/($Q$2*Supply!$D50)</f>
        <v>0.08338264801</v>
      </c>
      <c r="R49" s="65">
        <f>Overview!$B$4/($R$2*Supply!$D50)</f>
        <v>0.07817123251</v>
      </c>
      <c r="S49" s="83">
        <f>Overview!$B$4/($S$2*Supply!$D50)</f>
        <v>0.07357292471</v>
      </c>
      <c r="T49" s="65">
        <f>Overview!$B$4/($T$2*Supply!$D50)</f>
        <v>0.06948554001</v>
      </c>
      <c r="U49" s="83">
        <f>Overview!$B$4/($U$2*Supply!$D50)</f>
        <v>0.06582840632</v>
      </c>
      <c r="V49" s="65">
        <f>Overview!$B$4/($V$2*Supply!$D50)</f>
        <v>0.062536986</v>
      </c>
      <c r="W49" s="76"/>
    </row>
    <row r="50" ht="15.75" customHeight="1">
      <c r="A50" s="66">
        <f t="shared" si="2"/>
        <v>48</v>
      </c>
      <c r="B50" s="67">
        <f>Unlock!B52</f>
        <v>46221</v>
      </c>
      <c r="C50" s="65">
        <f>Overview!$B$4/($C$2*Supply!$D51)</f>
        <v>1.235562718</v>
      </c>
      <c r="D50" s="83">
        <f>Overview!$B$4/($D$2*Supply!$D51)</f>
        <v>0.6177813592</v>
      </c>
      <c r="E50" s="65">
        <f>Overview!$B$4/($E$2*Supply!$D51)</f>
        <v>0.4118542395</v>
      </c>
      <c r="F50" s="83">
        <f>Overview!$B$4/($F$2*Supply!$D51)</f>
        <v>0.3088906796</v>
      </c>
      <c r="G50" s="65">
        <f>Overview!$B$4/($G$2*Supply!$D51)</f>
        <v>0.2471125437</v>
      </c>
      <c r="H50" s="65">
        <f>Overview!$B$4/($H$2*Supply!$D51)</f>
        <v>0.2059271197</v>
      </c>
      <c r="I50" s="83">
        <f>Overview!$B$4/($I$2*Supply!$D51)</f>
        <v>0.1765089598</v>
      </c>
      <c r="J50" s="65">
        <f>Overview!$B$4/($J$2*Supply!$D51)</f>
        <v>0.1544453398</v>
      </c>
      <c r="K50" s="83">
        <f>Overview!$B$4/($K$2*Supply!$D51)</f>
        <v>0.1372847465</v>
      </c>
      <c r="L50" s="65">
        <f>Overview!$B$4/($L$2*Supply!$D51)</f>
        <v>0.1235562718</v>
      </c>
      <c r="M50" s="65">
        <f>Overview!$B$4/($M$2*Supply!$D51)</f>
        <v>0.1123238835</v>
      </c>
      <c r="N50" s="83">
        <f>Overview!$B$4/($N$2*Supply!$D51)</f>
        <v>0.1029635599</v>
      </c>
      <c r="O50" s="65">
        <f>Overview!$B$4/($O$2*Supply!$D51)</f>
        <v>0.09504328604</v>
      </c>
      <c r="P50" s="84">
        <f>Overview!$B$4/($P$2*Supply!$D51)</f>
        <v>0.08825447989</v>
      </c>
      <c r="Q50" s="65">
        <f>Overview!$B$4/($Q$2*Supply!$D51)</f>
        <v>0.0823708479</v>
      </c>
      <c r="R50" s="65">
        <f>Overview!$B$4/($R$2*Supply!$D51)</f>
        <v>0.07722266991</v>
      </c>
      <c r="S50" s="83">
        <f>Overview!$B$4/($S$2*Supply!$D51)</f>
        <v>0.07268015991</v>
      </c>
      <c r="T50" s="65">
        <f>Overview!$B$4/($T$2*Supply!$D51)</f>
        <v>0.06864237325</v>
      </c>
      <c r="U50" s="83">
        <f>Overview!$B$4/($U$2*Supply!$D51)</f>
        <v>0.06502961676</v>
      </c>
      <c r="V50" s="65">
        <f>Overview!$B$4/($V$2*Supply!$D51)</f>
        <v>0.06177813592</v>
      </c>
      <c r="W50" s="76"/>
    </row>
    <row r="51" ht="15.75" customHeight="1"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</row>
    <row r="52" ht="15.75" customHeight="1"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</row>
    <row r="53" ht="15.75" customHeight="1"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</row>
    <row r="54" ht="15.75" customHeight="1"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</row>
    <row r="55" ht="15.75" customHeight="1"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V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8"/>
      <c r="B1" s="76"/>
      <c r="C1" s="79" t="s">
        <v>37</v>
      </c>
    </row>
    <row r="2" ht="15.75" customHeight="1">
      <c r="A2" s="58" t="s">
        <v>20</v>
      </c>
      <c r="B2" s="61" t="s">
        <v>16</v>
      </c>
      <c r="C2" s="81">
        <v>0.05</v>
      </c>
      <c r="D2" s="81">
        <f t="shared" ref="D2:V2" si="1">C2+5%</f>
        <v>0.1</v>
      </c>
      <c r="E2" s="81">
        <f t="shared" si="1"/>
        <v>0.15</v>
      </c>
      <c r="F2" s="81">
        <f t="shared" si="1"/>
        <v>0.2</v>
      </c>
      <c r="G2" s="81">
        <f t="shared" si="1"/>
        <v>0.25</v>
      </c>
      <c r="H2" s="81">
        <f t="shared" si="1"/>
        <v>0.3</v>
      </c>
      <c r="I2" s="81">
        <f t="shared" si="1"/>
        <v>0.35</v>
      </c>
      <c r="J2" s="81">
        <f t="shared" si="1"/>
        <v>0.4</v>
      </c>
      <c r="K2" s="81">
        <f t="shared" si="1"/>
        <v>0.45</v>
      </c>
      <c r="L2" s="81">
        <f t="shared" si="1"/>
        <v>0.5</v>
      </c>
      <c r="M2" s="81">
        <f t="shared" si="1"/>
        <v>0.55</v>
      </c>
      <c r="N2" s="81">
        <f t="shared" si="1"/>
        <v>0.6</v>
      </c>
      <c r="O2" s="81">
        <f t="shared" si="1"/>
        <v>0.65</v>
      </c>
      <c r="P2" s="82">
        <f t="shared" si="1"/>
        <v>0.7</v>
      </c>
      <c r="Q2" s="81">
        <f t="shared" si="1"/>
        <v>0.75</v>
      </c>
      <c r="R2" s="81">
        <f t="shared" si="1"/>
        <v>0.8</v>
      </c>
      <c r="S2" s="81">
        <f t="shared" si="1"/>
        <v>0.85</v>
      </c>
      <c r="T2" s="81">
        <f t="shared" si="1"/>
        <v>0.9</v>
      </c>
      <c r="U2" s="81">
        <f t="shared" si="1"/>
        <v>0.95</v>
      </c>
      <c r="V2" s="81">
        <f t="shared" si="1"/>
        <v>1</v>
      </c>
    </row>
    <row r="3" ht="15.75" customHeight="1">
      <c r="A3" s="66">
        <v>1.0</v>
      </c>
      <c r="B3" s="67">
        <f>Unlock!B5</f>
        <v>45840</v>
      </c>
      <c r="C3" s="65">
        <f>Overview!$B$4/($C$2*Supply!$E4)</f>
        <v>1.589403974</v>
      </c>
      <c r="D3" s="83">
        <f>Overview!$B$4/($D$2*Supply!$E4)</f>
        <v>0.7947019868</v>
      </c>
      <c r="E3" s="65">
        <f>Overview!$B$4/($E$2*Supply!$E4)</f>
        <v>0.5298013245</v>
      </c>
      <c r="F3" s="83">
        <f>Overview!$B$4/($F$2*Supply!$E4)</f>
        <v>0.3973509934</v>
      </c>
      <c r="G3" s="65">
        <f>Overview!$B$4/($G$2*Supply!$E4)</f>
        <v>0.3178807947</v>
      </c>
      <c r="H3" s="65">
        <f>Overview!$B$4/($H$2*Supply!$E4)</f>
        <v>0.2649006623</v>
      </c>
      <c r="I3" s="83">
        <f>Overview!$B$4/($I$2*Supply!$E4)</f>
        <v>0.2270577105</v>
      </c>
      <c r="J3" s="65">
        <f>Overview!$B$4/($J$2*Supply!$E4)</f>
        <v>0.1986754967</v>
      </c>
      <c r="K3" s="83">
        <f>Overview!$B$4/($K$2*Supply!$E4)</f>
        <v>0.1766004415</v>
      </c>
      <c r="L3" s="65">
        <f>Overview!$B$4/($L$2*Supply!$E4)</f>
        <v>0.1589403974</v>
      </c>
      <c r="M3" s="65">
        <f>Overview!$B$4/($M$2*Supply!$E4)</f>
        <v>0.1444912703</v>
      </c>
      <c r="N3" s="83">
        <f>Overview!$B$4/($N$2*Supply!$E4)</f>
        <v>0.1324503311</v>
      </c>
      <c r="O3" s="65">
        <f>Overview!$B$4/($O$2*Supply!$E4)</f>
        <v>0.1222618441</v>
      </c>
      <c r="P3" s="84">
        <f>Overview!$B$4/($P$2*Supply!$E4)</f>
        <v>0.1135288553</v>
      </c>
      <c r="Q3" s="65">
        <f>Overview!$B$4/($Q$2*Supply!$E4)</f>
        <v>0.1059602649</v>
      </c>
      <c r="R3" s="65">
        <f>Overview!$B$4/($R$2*Supply!$E4)</f>
        <v>0.09933774834</v>
      </c>
      <c r="S3" s="83">
        <f>Overview!$B$4/($S$2*Supply!$E4)</f>
        <v>0.09349435138</v>
      </c>
      <c r="T3" s="65">
        <f>Overview!$B$4/($T$2*Supply!$E4)</f>
        <v>0.08830022075</v>
      </c>
      <c r="U3" s="83">
        <f>Overview!$B$4/($U$2*Supply!$E4)</f>
        <v>0.08365284071</v>
      </c>
      <c r="V3" s="65">
        <f>Overview!$B$4/($V$2*Supply!$E4)</f>
        <v>0.07947019868</v>
      </c>
    </row>
    <row r="4" ht="15.75" customHeight="1">
      <c r="A4" s="66">
        <f t="shared" ref="A4:A50" si="2">A3+1</f>
        <v>2</v>
      </c>
      <c r="B4" s="67">
        <f>Unlock!B6</f>
        <v>45841</v>
      </c>
      <c r="C4" s="65">
        <f>Overview!$B$4/($C$2*Supply!$E5)</f>
        <v>1.578947368</v>
      </c>
      <c r="D4" s="83">
        <f>Overview!$B$4/($D$2*Supply!$E5)</f>
        <v>0.7894736842</v>
      </c>
      <c r="E4" s="65">
        <f>Overview!$B$4/($E$2*Supply!$E5)</f>
        <v>0.5263157895</v>
      </c>
      <c r="F4" s="83">
        <f>Overview!$B$4/($F$2*Supply!$E5)</f>
        <v>0.3947368421</v>
      </c>
      <c r="G4" s="65">
        <f>Overview!$B$4/($G$2*Supply!$E5)</f>
        <v>0.3157894737</v>
      </c>
      <c r="H4" s="65">
        <f>Overview!$B$4/($H$2*Supply!$E5)</f>
        <v>0.2631578947</v>
      </c>
      <c r="I4" s="83">
        <f>Overview!$B$4/($I$2*Supply!$E5)</f>
        <v>0.2255639098</v>
      </c>
      <c r="J4" s="65">
        <f>Overview!$B$4/($J$2*Supply!$E5)</f>
        <v>0.1973684211</v>
      </c>
      <c r="K4" s="83">
        <f>Overview!$B$4/($K$2*Supply!$E5)</f>
        <v>0.1754385965</v>
      </c>
      <c r="L4" s="65">
        <f>Overview!$B$4/($L$2*Supply!$E5)</f>
        <v>0.1578947368</v>
      </c>
      <c r="M4" s="65">
        <f>Overview!$B$4/($M$2*Supply!$E5)</f>
        <v>0.1435406699</v>
      </c>
      <c r="N4" s="83">
        <f>Overview!$B$4/($N$2*Supply!$E5)</f>
        <v>0.1315789474</v>
      </c>
      <c r="O4" s="65">
        <f>Overview!$B$4/($O$2*Supply!$E5)</f>
        <v>0.1214574899</v>
      </c>
      <c r="P4" s="84">
        <f>Overview!$B$4/($P$2*Supply!$E5)</f>
        <v>0.1127819549</v>
      </c>
      <c r="Q4" s="65">
        <f>Overview!$B$4/($Q$2*Supply!$E5)</f>
        <v>0.1052631579</v>
      </c>
      <c r="R4" s="65">
        <f>Overview!$B$4/($R$2*Supply!$E5)</f>
        <v>0.09868421053</v>
      </c>
      <c r="S4" s="83">
        <f>Overview!$B$4/($S$2*Supply!$E5)</f>
        <v>0.09287925697</v>
      </c>
      <c r="T4" s="65">
        <f>Overview!$B$4/($T$2*Supply!$E5)</f>
        <v>0.08771929825</v>
      </c>
      <c r="U4" s="83">
        <f>Overview!$B$4/($U$2*Supply!$E5)</f>
        <v>0.08310249307</v>
      </c>
      <c r="V4" s="65">
        <f>Overview!$B$4/($V$2*Supply!$E5)</f>
        <v>0.07894736842</v>
      </c>
    </row>
    <row r="5" ht="15.75" customHeight="1">
      <c r="A5" s="66">
        <f t="shared" si="2"/>
        <v>3</v>
      </c>
      <c r="B5" s="67">
        <f>Unlock!B7</f>
        <v>45842</v>
      </c>
      <c r="C5" s="65">
        <f>Overview!$B$4/($C$2*Supply!$E6)</f>
        <v>1.568627451</v>
      </c>
      <c r="D5" s="83">
        <f>Overview!$B$4/($D$2*Supply!$E6)</f>
        <v>0.7843137255</v>
      </c>
      <c r="E5" s="65">
        <f>Overview!$B$4/($E$2*Supply!$E6)</f>
        <v>0.522875817</v>
      </c>
      <c r="F5" s="83">
        <f>Overview!$B$4/($F$2*Supply!$E6)</f>
        <v>0.3921568627</v>
      </c>
      <c r="G5" s="65">
        <f>Overview!$B$4/($G$2*Supply!$E6)</f>
        <v>0.3137254902</v>
      </c>
      <c r="H5" s="65">
        <f>Overview!$B$4/($H$2*Supply!$E6)</f>
        <v>0.2614379085</v>
      </c>
      <c r="I5" s="83">
        <f>Overview!$B$4/($I$2*Supply!$E6)</f>
        <v>0.2240896359</v>
      </c>
      <c r="J5" s="65">
        <f>Overview!$B$4/($J$2*Supply!$E6)</f>
        <v>0.1960784314</v>
      </c>
      <c r="K5" s="83">
        <f>Overview!$B$4/($K$2*Supply!$E6)</f>
        <v>0.174291939</v>
      </c>
      <c r="L5" s="65">
        <f>Overview!$B$4/($L$2*Supply!$E6)</f>
        <v>0.1568627451</v>
      </c>
      <c r="M5" s="65">
        <f>Overview!$B$4/($M$2*Supply!$E6)</f>
        <v>0.1426024955</v>
      </c>
      <c r="N5" s="83">
        <f>Overview!$B$4/($N$2*Supply!$E6)</f>
        <v>0.1307189542</v>
      </c>
      <c r="O5" s="65">
        <f>Overview!$B$4/($O$2*Supply!$E6)</f>
        <v>0.1206636501</v>
      </c>
      <c r="P5" s="84">
        <f>Overview!$B$4/($P$2*Supply!$E6)</f>
        <v>0.1120448179</v>
      </c>
      <c r="Q5" s="65">
        <f>Overview!$B$4/($Q$2*Supply!$E6)</f>
        <v>0.1045751634</v>
      </c>
      <c r="R5" s="65">
        <f>Overview!$B$4/($R$2*Supply!$E6)</f>
        <v>0.09803921569</v>
      </c>
      <c r="S5" s="83">
        <f>Overview!$B$4/($S$2*Supply!$E6)</f>
        <v>0.092272203</v>
      </c>
      <c r="T5" s="65">
        <f>Overview!$B$4/($T$2*Supply!$E6)</f>
        <v>0.0871459695</v>
      </c>
      <c r="U5" s="83">
        <f>Overview!$B$4/($U$2*Supply!$E6)</f>
        <v>0.08255933953</v>
      </c>
      <c r="V5" s="65">
        <f>Overview!$B$4/($V$2*Supply!$E6)</f>
        <v>0.07843137255</v>
      </c>
    </row>
    <row r="6" ht="15.75" customHeight="1">
      <c r="A6" s="66">
        <f t="shared" si="2"/>
        <v>4</v>
      </c>
      <c r="B6" s="67">
        <f>Unlock!B8</f>
        <v>45843</v>
      </c>
      <c r="C6" s="65">
        <f>Overview!$B$4/($C$2*Supply!$E7)</f>
        <v>1.558441558</v>
      </c>
      <c r="D6" s="83">
        <f>Overview!$B$4/($D$2*Supply!$E7)</f>
        <v>0.7792207792</v>
      </c>
      <c r="E6" s="65">
        <f>Overview!$B$4/($E$2*Supply!$E7)</f>
        <v>0.5194805195</v>
      </c>
      <c r="F6" s="83">
        <f>Overview!$B$4/($F$2*Supply!$E7)</f>
        <v>0.3896103896</v>
      </c>
      <c r="G6" s="65">
        <f>Overview!$B$4/($G$2*Supply!$E7)</f>
        <v>0.3116883117</v>
      </c>
      <c r="H6" s="65">
        <f>Overview!$B$4/($H$2*Supply!$E7)</f>
        <v>0.2597402597</v>
      </c>
      <c r="I6" s="83">
        <f>Overview!$B$4/($I$2*Supply!$E7)</f>
        <v>0.2226345083</v>
      </c>
      <c r="J6" s="65">
        <f>Overview!$B$4/($J$2*Supply!$E7)</f>
        <v>0.1948051948</v>
      </c>
      <c r="K6" s="83">
        <f>Overview!$B$4/($K$2*Supply!$E7)</f>
        <v>0.1731601732</v>
      </c>
      <c r="L6" s="65">
        <f>Overview!$B$4/($L$2*Supply!$E7)</f>
        <v>0.1558441558</v>
      </c>
      <c r="M6" s="65">
        <f>Overview!$B$4/($M$2*Supply!$E7)</f>
        <v>0.1416765053</v>
      </c>
      <c r="N6" s="83">
        <f>Overview!$B$4/($N$2*Supply!$E7)</f>
        <v>0.1298701299</v>
      </c>
      <c r="O6" s="65">
        <f>Overview!$B$4/($O$2*Supply!$E7)</f>
        <v>0.1198801199</v>
      </c>
      <c r="P6" s="84">
        <f>Overview!$B$4/($P$2*Supply!$E7)</f>
        <v>0.1113172542</v>
      </c>
      <c r="Q6" s="65">
        <f>Overview!$B$4/($Q$2*Supply!$E7)</f>
        <v>0.1038961039</v>
      </c>
      <c r="R6" s="65">
        <f>Overview!$B$4/($R$2*Supply!$E7)</f>
        <v>0.0974025974</v>
      </c>
      <c r="S6" s="83">
        <f>Overview!$B$4/($S$2*Supply!$E7)</f>
        <v>0.09167303285</v>
      </c>
      <c r="T6" s="65">
        <f>Overview!$B$4/($T$2*Supply!$E7)</f>
        <v>0.08658008658</v>
      </c>
      <c r="U6" s="83">
        <f>Overview!$B$4/($U$2*Supply!$E7)</f>
        <v>0.08202323992</v>
      </c>
      <c r="V6" s="65">
        <f>Overview!$B$4/($V$2*Supply!$E7)</f>
        <v>0.07792207792</v>
      </c>
    </row>
    <row r="7" ht="15.75" customHeight="1">
      <c r="A7" s="66">
        <f t="shared" si="2"/>
        <v>5</v>
      </c>
      <c r="B7" s="67">
        <f>Unlock!B9</f>
        <v>45844</v>
      </c>
      <c r="C7" s="65">
        <f>Overview!$B$4/($C$2*Supply!$E8)</f>
        <v>1.548387097</v>
      </c>
      <c r="D7" s="83">
        <f>Overview!$B$4/($D$2*Supply!$E8)</f>
        <v>0.7741935484</v>
      </c>
      <c r="E7" s="65">
        <f>Overview!$B$4/($E$2*Supply!$E8)</f>
        <v>0.5161290323</v>
      </c>
      <c r="F7" s="83">
        <f>Overview!$B$4/($F$2*Supply!$E8)</f>
        <v>0.3870967742</v>
      </c>
      <c r="G7" s="65">
        <f>Overview!$B$4/($G$2*Supply!$E8)</f>
        <v>0.3096774194</v>
      </c>
      <c r="H7" s="65">
        <f>Overview!$B$4/($H$2*Supply!$E8)</f>
        <v>0.2580645161</v>
      </c>
      <c r="I7" s="83">
        <f>Overview!$B$4/($I$2*Supply!$E8)</f>
        <v>0.2211981567</v>
      </c>
      <c r="J7" s="65">
        <f>Overview!$B$4/($J$2*Supply!$E8)</f>
        <v>0.1935483871</v>
      </c>
      <c r="K7" s="83">
        <f>Overview!$B$4/($K$2*Supply!$E8)</f>
        <v>0.1720430108</v>
      </c>
      <c r="L7" s="65">
        <f>Overview!$B$4/($L$2*Supply!$E8)</f>
        <v>0.1548387097</v>
      </c>
      <c r="M7" s="65">
        <f>Overview!$B$4/($M$2*Supply!$E8)</f>
        <v>0.1407624633</v>
      </c>
      <c r="N7" s="83">
        <f>Overview!$B$4/($N$2*Supply!$E8)</f>
        <v>0.1290322581</v>
      </c>
      <c r="O7" s="65">
        <f>Overview!$B$4/($O$2*Supply!$E8)</f>
        <v>0.1191066998</v>
      </c>
      <c r="P7" s="84">
        <f>Overview!$B$4/($P$2*Supply!$E8)</f>
        <v>0.1105990783</v>
      </c>
      <c r="Q7" s="65">
        <f>Overview!$B$4/($Q$2*Supply!$E8)</f>
        <v>0.1032258065</v>
      </c>
      <c r="R7" s="65">
        <f>Overview!$B$4/($R$2*Supply!$E8)</f>
        <v>0.09677419355</v>
      </c>
      <c r="S7" s="83">
        <f>Overview!$B$4/($S$2*Supply!$E8)</f>
        <v>0.09108159393</v>
      </c>
      <c r="T7" s="65">
        <f>Overview!$B$4/($T$2*Supply!$E8)</f>
        <v>0.08602150538</v>
      </c>
      <c r="U7" s="83">
        <f>Overview!$B$4/($U$2*Supply!$E8)</f>
        <v>0.08149405772</v>
      </c>
      <c r="V7" s="65">
        <f>Overview!$B$4/($V$2*Supply!$E8)</f>
        <v>0.07741935484</v>
      </c>
    </row>
    <row r="8" ht="15.75" customHeight="1">
      <c r="A8" s="66">
        <f t="shared" si="2"/>
        <v>6</v>
      </c>
      <c r="B8" s="67">
        <f>Unlock!B10</f>
        <v>45845</v>
      </c>
      <c r="C8" s="65">
        <f>Overview!$B$4/($C$2*Supply!$E9)</f>
        <v>1.538461538</v>
      </c>
      <c r="D8" s="83">
        <f>Overview!$B$4/($D$2*Supply!$E9)</f>
        <v>0.7692307692</v>
      </c>
      <c r="E8" s="65">
        <f>Overview!$B$4/($E$2*Supply!$E9)</f>
        <v>0.5128205128</v>
      </c>
      <c r="F8" s="83">
        <f>Overview!$B$4/($F$2*Supply!$E9)</f>
        <v>0.3846153846</v>
      </c>
      <c r="G8" s="65">
        <f>Overview!$B$4/($G$2*Supply!$E9)</f>
        <v>0.3076923077</v>
      </c>
      <c r="H8" s="65">
        <f>Overview!$B$4/($H$2*Supply!$E9)</f>
        <v>0.2564102564</v>
      </c>
      <c r="I8" s="83">
        <f>Overview!$B$4/($I$2*Supply!$E9)</f>
        <v>0.2197802198</v>
      </c>
      <c r="J8" s="65">
        <f>Overview!$B$4/($J$2*Supply!$E9)</f>
        <v>0.1923076923</v>
      </c>
      <c r="K8" s="83">
        <f>Overview!$B$4/($K$2*Supply!$E9)</f>
        <v>0.1709401709</v>
      </c>
      <c r="L8" s="65">
        <f>Overview!$B$4/($L$2*Supply!$E9)</f>
        <v>0.1538461538</v>
      </c>
      <c r="M8" s="65">
        <f>Overview!$B$4/($M$2*Supply!$E9)</f>
        <v>0.1398601399</v>
      </c>
      <c r="N8" s="83">
        <f>Overview!$B$4/($N$2*Supply!$E9)</f>
        <v>0.1282051282</v>
      </c>
      <c r="O8" s="65">
        <f>Overview!$B$4/($O$2*Supply!$E9)</f>
        <v>0.1183431953</v>
      </c>
      <c r="P8" s="84">
        <f>Overview!$B$4/($P$2*Supply!$E9)</f>
        <v>0.1098901099</v>
      </c>
      <c r="Q8" s="65">
        <f>Overview!$B$4/($Q$2*Supply!$E9)</f>
        <v>0.1025641026</v>
      </c>
      <c r="R8" s="65">
        <f>Overview!$B$4/($R$2*Supply!$E9)</f>
        <v>0.09615384615</v>
      </c>
      <c r="S8" s="83">
        <f>Overview!$B$4/($S$2*Supply!$E9)</f>
        <v>0.09049773756</v>
      </c>
      <c r="T8" s="65">
        <f>Overview!$B$4/($T$2*Supply!$E9)</f>
        <v>0.08547008547</v>
      </c>
      <c r="U8" s="83">
        <f>Overview!$B$4/($U$2*Supply!$E9)</f>
        <v>0.08097165992</v>
      </c>
      <c r="V8" s="65">
        <f>Overview!$B$4/($V$2*Supply!$E9)</f>
        <v>0.07692307692</v>
      </c>
    </row>
    <row r="9" ht="15.75" customHeight="1">
      <c r="A9" s="66">
        <f t="shared" si="2"/>
        <v>7</v>
      </c>
      <c r="B9" s="67">
        <f>Unlock!B11</f>
        <v>45846</v>
      </c>
      <c r="C9" s="65">
        <f>Overview!$B$4/($C$2*Supply!$E10)</f>
        <v>1.52866242</v>
      </c>
      <c r="D9" s="83">
        <f>Overview!$B$4/($D$2*Supply!$E10)</f>
        <v>0.7643312102</v>
      </c>
      <c r="E9" s="65">
        <f>Overview!$B$4/($E$2*Supply!$E10)</f>
        <v>0.5095541401</v>
      </c>
      <c r="F9" s="83">
        <f>Overview!$B$4/($F$2*Supply!$E10)</f>
        <v>0.3821656051</v>
      </c>
      <c r="G9" s="65">
        <f>Overview!$B$4/($G$2*Supply!$E10)</f>
        <v>0.3057324841</v>
      </c>
      <c r="H9" s="65">
        <f>Overview!$B$4/($H$2*Supply!$E10)</f>
        <v>0.2547770701</v>
      </c>
      <c r="I9" s="83">
        <f>Overview!$B$4/($I$2*Supply!$E10)</f>
        <v>0.2183803458</v>
      </c>
      <c r="J9" s="65">
        <f>Overview!$B$4/($J$2*Supply!$E10)</f>
        <v>0.1910828025</v>
      </c>
      <c r="K9" s="83">
        <f>Overview!$B$4/($K$2*Supply!$E10)</f>
        <v>0.16985138</v>
      </c>
      <c r="L9" s="65">
        <f>Overview!$B$4/($L$2*Supply!$E10)</f>
        <v>0.152866242</v>
      </c>
      <c r="M9" s="65">
        <f>Overview!$B$4/($M$2*Supply!$E10)</f>
        <v>0.1389693109</v>
      </c>
      <c r="N9" s="83">
        <f>Overview!$B$4/($N$2*Supply!$E10)</f>
        <v>0.127388535</v>
      </c>
      <c r="O9" s="65">
        <f>Overview!$B$4/($O$2*Supply!$E10)</f>
        <v>0.117589417</v>
      </c>
      <c r="P9" s="84">
        <f>Overview!$B$4/($P$2*Supply!$E10)</f>
        <v>0.1091901729</v>
      </c>
      <c r="Q9" s="65">
        <f>Overview!$B$4/($Q$2*Supply!$E10)</f>
        <v>0.101910828</v>
      </c>
      <c r="R9" s="65">
        <f>Overview!$B$4/($R$2*Supply!$E10)</f>
        <v>0.09554140127</v>
      </c>
      <c r="S9" s="83">
        <f>Overview!$B$4/($S$2*Supply!$E10)</f>
        <v>0.08992131885</v>
      </c>
      <c r="T9" s="65">
        <f>Overview!$B$4/($T$2*Supply!$E10)</f>
        <v>0.08492569002</v>
      </c>
      <c r="U9" s="83">
        <f>Overview!$B$4/($U$2*Supply!$E10)</f>
        <v>0.08045591686</v>
      </c>
      <c r="V9" s="65">
        <f>Overview!$B$4/($V$2*Supply!$E10)</f>
        <v>0.07643312102</v>
      </c>
    </row>
    <row r="10" ht="15.75" customHeight="1">
      <c r="A10" s="66">
        <f t="shared" si="2"/>
        <v>8</v>
      </c>
      <c r="B10" s="67">
        <f>Unlock!B12</f>
        <v>45847</v>
      </c>
      <c r="C10" s="65">
        <f>Overview!$B$4/($C$2*Supply!$E11)</f>
        <v>1.518987342</v>
      </c>
      <c r="D10" s="83">
        <f>Overview!$B$4/($D$2*Supply!$E11)</f>
        <v>0.7594936709</v>
      </c>
      <c r="E10" s="65">
        <f>Overview!$B$4/($E$2*Supply!$E11)</f>
        <v>0.5063291139</v>
      </c>
      <c r="F10" s="83">
        <f>Overview!$B$4/($F$2*Supply!$E11)</f>
        <v>0.3797468354</v>
      </c>
      <c r="G10" s="65">
        <f>Overview!$B$4/($G$2*Supply!$E11)</f>
        <v>0.3037974684</v>
      </c>
      <c r="H10" s="65">
        <f>Overview!$B$4/($H$2*Supply!$E11)</f>
        <v>0.253164557</v>
      </c>
      <c r="I10" s="83">
        <f>Overview!$B$4/($I$2*Supply!$E11)</f>
        <v>0.2169981917</v>
      </c>
      <c r="J10" s="65">
        <f>Overview!$B$4/($J$2*Supply!$E11)</f>
        <v>0.1898734177</v>
      </c>
      <c r="K10" s="83">
        <f>Overview!$B$4/($K$2*Supply!$E11)</f>
        <v>0.1687763713</v>
      </c>
      <c r="L10" s="65">
        <f>Overview!$B$4/($L$2*Supply!$E11)</f>
        <v>0.1518987342</v>
      </c>
      <c r="M10" s="65">
        <f>Overview!$B$4/($M$2*Supply!$E11)</f>
        <v>0.1380897583</v>
      </c>
      <c r="N10" s="83">
        <f>Overview!$B$4/($N$2*Supply!$E11)</f>
        <v>0.1265822785</v>
      </c>
      <c r="O10" s="65">
        <f>Overview!$B$4/($O$2*Supply!$E11)</f>
        <v>0.1168451801</v>
      </c>
      <c r="P10" s="84">
        <f>Overview!$B$4/($P$2*Supply!$E11)</f>
        <v>0.1084990958</v>
      </c>
      <c r="Q10" s="65">
        <f>Overview!$B$4/($Q$2*Supply!$E11)</f>
        <v>0.1012658228</v>
      </c>
      <c r="R10" s="65">
        <f>Overview!$B$4/($R$2*Supply!$E11)</f>
        <v>0.09493670886</v>
      </c>
      <c r="S10" s="83">
        <f>Overview!$B$4/($S$2*Supply!$E11)</f>
        <v>0.08935219657</v>
      </c>
      <c r="T10" s="65">
        <f>Overview!$B$4/($T$2*Supply!$E11)</f>
        <v>0.08438818565</v>
      </c>
      <c r="U10" s="83">
        <f>Overview!$B$4/($U$2*Supply!$E11)</f>
        <v>0.0799467022</v>
      </c>
      <c r="V10" s="65">
        <f>Overview!$B$4/($V$2*Supply!$E11)</f>
        <v>0.07594936709</v>
      </c>
    </row>
    <row r="11" ht="15.75" customHeight="1">
      <c r="A11" s="66">
        <f t="shared" si="2"/>
        <v>9</v>
      </c>
      <c r="B11" s="67">
        <f>Unlock!B13</f>
        <v>45848</v>
      </c>
      <c r="C11" s="65">
        <f>Overview!$B$4/($C$2*Supply!$E12)</f>
        <v>1.509433962</v>
      </c>
      <c r="D11" s="83">
        <f>Overview!$B$4/($D$2*Supply!$E12)</f>
        <v>0.7547169811</v>
      </c>
      <c r="E11" s="65">
        <f>Overview!$B$4/($E$2*Supply!$E12)</f>
        <v>0.5031446541</v>
      </c>
      <c r="F11" s="83">
        <f>Overview!$B$4/($F$2*Supply!$E12)</f>
        <v>0.3773584906</v>
      </c>
      <c r="G11" s="65">
        <f>Overview!$B$4/($G$2*Supply!$E12)</f>
        <v>0.3018867925</v>
      </c>
      <c r="H11" s="65">
        <f>Overview!$B$4/($H$2*Supply!$E12)</f>
        <v>0.251572327</v>
      </c>
      <c r="I11" s="83">
        <f>Overview!$B$4/($I$2*Supply!$E12)</f>
        <v>0.2156334232</v>
      </c>
      <c r="J11" s="65">
        <f>Overview!$B$4/($J$2*Supply!$E12)</f>
        <v>0.1886792453</v>
      </c>
      <c r="K11" s="83">
        <f>Overview!$B$4/($K$2*Supply!$E12)</f>
        <v>0.1677148847</v>
      </c>
      <c r="L11" s="65">
        <f>Overview!$B$4/($L$2*Supply!$E12)</f>
        <v>0.1509433962</v>
      </c>
      <c r="M11" s="65">
        <f>Overview!$B$4/($M$2*Supply!$E12)</f>
        <v>0.1372212693</v>
      </c>
      <c r="N11" s="83">
        <f>Overview!$B$4/($N$2*Supply!$E12)</f>
        <v>0.1257861635</v>
      </c>
      <c r="O11" s="65">
        <f>Overview!$B$4/($O$2*Supply!$E12)</f>
        <v>0.1161103048</v>
      </c>
      <c r="P11" s="84">
        <f>Overview!$B$4/($P$2*Supply!$E12)</f>
        <v>0.1078167116</v>
      </c>
      <c r="Q11" s="65">
        <f>Overview!$B$4/($Q$2*Supply!$E12)</f>
        <v>0.1006289308</v>
      </c>
      <c r="R11" s="65">
        <f>Overview!$B$4/($R$2*Supply!$E12)</f>
        <v>0.09433962264</v>
      </c>
      <c r="S11" s="83">
        <f>Overview!$B$4/($S$2*Supply!$E12)</f>
        <v>0.08879023307</v>
      </c>
      <c r="T11" s="65">
        <f>Overview!$B$4/($T$2*Supply!$E12)</f>
        <v>0.08385744235</v>
      </c>
      <c r="U11" s="83">
        <f>Overview!$B$4/($U$2*Supply!$E12)</f>
        <v>0.07944389275</v>
      </c>
      <c r="V11" s="65">
        <f>Overview!$B$4/($V$2*Supply!$E12)</f>
        <v>0.07547169811</v>
      </c>
    </row>
    <row r="12" ht="15.75" customHeight="1">
      <c r="A12" s="66">
        <f t="shared" si="2"/>
        <v>10</v>
      </c>
      <c r="B12" s="67">
        <f>Unlock!B14</f>
        <v>45849</v>
      </c>
      <c r="C12" s="65">
        <f>Overview!$B$4/($C$2*Supply!$E13)</f>
        <v>1.5</v>
      </c>
      <c r="D12" s="83">
        <f>Overview!$B$4/($D$2*Supply!$E13)</f>
        <v>0.75</v>
      </c>
      <c r="E12" s="65">
        <f>Overview!$B$4/($E$2*Supply!$E13)</f>
        <v>0.5</v>
      </c>
      <c r="F12" s="83">
        <f>Overview!$B$4/($F$2*Supply!$E13)</f>
        <v>0.375</v>
      </c>
      <c r="G12" s="65">
        <f>Overview!$B$4/($G$2*Supply!$E13)</f>
        <v>0.3</v>
      </c>
      <c r="H12" s="65">
        <f>Overview!$B$4/($H$2*Supply!$E13)</f>
        <v>0.25</v>
      </c>
      <c r="I12" s="83">
        <f>Overview!$B$4/($I$2*Supply!$E13)</f>
        <v>0.2142857143</v>
      </c>
      <c r="J12" s="65">
        <f>Overview!$B$4/($J$2*Supply!$E13)</f>
        <v>0.1875</v>
      </c>
      <c r="K12" s="83">
        <f>Overview!$B$4/($K$2*Supply!$E13)</f>
        <v>0.1666666667</v>
      </c>
      <c r="L12" s="65">
        <f>Overview!$B$4/($L$2*Supply!$E13)</f>
        <v>0.15</v>
      </c>
      <c r="M12" s="65">
        <f>Overview!$B$4/($M$2*Supply!$E13)</f>
        <v>0.1363636364</v>
      </c>
      <c r="N12" s="83">
        <f>Overview!$B$4/($N$2*Supply!$E13)</f>
        <v>0.125</v>
      </c>
      <c r="O12" s="65">
        <f>Overview!$B$4/($O$2*Supply!$E13)</f>
        <v>0.1153846154</v>
      </c>
      <c r="P12" s="84">
        <f>Overview!$B$4/($P$2*Supply!$E13)</f>
        <v>0.1071428571</v>
      </c>
      <c r="Q12" s="65">
        <f>Overview!$B$4/($Q$2*Supply!$E13)</f>
        <v>0.1</v>
      </c>
      <c r="R12" s="65">
        <f>Overview!$B$4/($R$2*Supply!$E13)</f>
        <v>0.09375</v>
      </c>
      <c r="S12" s="83">
        <f>Overview!$B$4/($S$2*Supply!$E13)</f>
        <v>0.08823529412</v>
      </c>
      <c r="T12" s="65">
        <f>Overview!$B$4/($T$2*Supply!$E13)</f>
        <v>0.08333333333</v>
      </c>
      <c r="U12" s="83">
        <f>Overview!$B$4/($U$2*Supply!$E13)</f>
        <v>0.07894736842</v>
      </c>
      <c r="V12" s="65">
        <f>Overview!$B$4/($V$2*Supply!$E13)</f>
        <v>0.075</v>
      </c>
    </row>
    <row r="13" ht="15.75" customHeight="1">
      <c r="A13" s="66">
        <f t="shared" si="2"/>
        <v>11</v>
      </c>
      <c r="B13" s="67">
        <f>Unlock!B15</f>
        <v>45850</v>
      </c>
      <c r="C13" s="65">
        <f>Overview!$B$4/($C$2*Supply!$E14)</f>
        <v>1.49068323</v>
      </c>
      <c r="D13" s="83">
        <f>Overview!$B$4/($D$2*Supply!$E14)</f>
        <v>0.7453416149</v>
      </c>
      <c r="E13" s="65">
        <f>Overview!$B$4/($E$2*Supply!$E14)</f>
        <v>0.4968944099</v>
      </c>
      <c r="F13" s="83">
        <f>Overview!$B$4/($F$2*Supply!$E14)</f>
        <v>0.3726708075</v>
      </c>
      <c r="G13" s="65">
        <f>Overview!$B$4/($G$2*Supply!$E14)</f>
        <v>0.298136646</v>
      </c>
      <c r="H13" s="65">
        <f>Overview!$B$4/($H$2*Supply!$E14)</f>
        <v>0.248447205</v>
      </c>
      <c r="I13" s="83">
        <f>Overview!$B$4/($I$2*Supply!$E14)</f>
        <v>0.2129547471</v>
      </c>
      <c r="J13" s="65">
        <f>Overview!$B$4/($J$2*Supply!$E14)</f>
        <v>0.1863354037</v>
      </c>
      <c r="K13" s="83">
        <f>Overview!$B$4/($K$2*Supply!$E14)</f>
        <v>0.16563147</v>
      </c>
      <c r="L13" s="65">
        <f>Overview!$B$4/($L$2*Supply!$E14)</f>
        <v>0.149068323</v>
      </c>
      <c r="M13" s="65">
        <f>Overview!$B$4/($M$2*Supply!$E14)</f>
        <v>0.1355166573</v>
      </c>
      <c r="N13" s="83">
        <f>Overview!$B$4/($N$2*Supply!$E14)</f>
        <v>0.1242236025</v>
      </c>
      <c r="O13" s="65">
        <f>Overview!$B$4/($O$2*Supply!$E14)</f>
        <v>0.1146679408</v>
      </c>
      <c r="P13" s="84">
        <f>Overview!$B$4/($P$2*Supply!$E14)</f>
        <v>0.1064773736</v>
      </c>
      <c r="Q13" s="65">
        <f>Overview!$B$4/($Q$2*Supply!$E14)</f>
        <v>0.09937888199</v>
      </c>
      <c r="R13" s="65">
        <f>Overview!$B$4/($R$2*Supply!$E14)</f>
        <v>0.09316770186</v>
      </c>
      <c r="S13" s="83">
        <f>Overview!$B$4/($S$2*Supply!$E14)</f>
        <v>0.08768724881</v>
      </c>
      <c r="T13" s="65">
        <f>Overview!$B$4/($T$2*Supply!$E14)</f>
        <v>0.08281573499</v>
      </c>
      <c r="U13" s="83">
        <f>Overview!$B$4/($U$2*Supply!$E14)</f>
        <v>0.0784570121</v>
      </c>
      <c r="V13" s="65">
        <f>Overview!$B$4/($V$2*Supply!$E14)</f>
        <v>0.07453416149</v>
      </c>
    </row>
    <row r="14" ht="15.75" customHeight="1">
      <c r="A14" s="66">
        <f t="shared" si="2"/>
        <v>12</v>
      </c>
      <c r="B14" s="67">
        <f>Unlock!B16</f>
        <v>45851</v>
      </c>
      <c r="C14" s="65">
        <f>Overview!$B$4/($C$2*Supply!$E15)</f>
        <v>1.481481481</v>
      </c>
      <c r="D14" s="83">
        <f>Overview!$B$4/($D$2*Supply!$E15)</f>
        <v>0.7407407407</v>
      </c>
      <c r="E14" s="65">
        <f>Overview!$B$4/($E$2*Supply!$E15)</f>
        <v>0.4938271605</v>
      </c>
      <c r="F14" s="83">
        <f>Overview!$B$4/($F$2*Supply!$E15)</f>
        <v>0.3703703704</v>
      </c>
      <c r="G14" s="65">
        <f>Overview!$B$4/($G$2*Supply!$E15)</f>
        <v>0.2962962963</v>
      </c>
      <c r="H14" s="65">
        <f>Overview!$B$4/($H$2*Supply!$E15)</f>
        <v>0.2469135802</v>
      </c>
      <c r="I14" s="83">
        <f>Overview!$B$4/($I$2*Supply!$E15)</f>
        <v>0.2116402116</v>
      </c>
      <c r="J14" s="65">
        <f>Overview!$B$4/($J$2*Supply!$E15)</f>
        <v>0.1851851852</v>
      </c>
      <c r="K14" s="83">
        <f>Overview!$B$4/($K$2*Supply!$E15)</f>
        <v>0.1646090535</v>
      </c>
      <c r="L14" s="65">
        <f>Overview!$B$4/($L$2*Supply!$E15)</f>
        <v>0.1481481481</v>
      </c>
      <c r="M14" s="65">
        <f>Overview!$B$4/($M$2*Supply!$E15)</f>
        <v>0.1346801347</v>
      </c>
      <c r="N14" s="83">
        <f>Overview!$B$4/($N$2*Supply!$E15)</f>
        <v>0.1234567901</v>
      </c>
      <c r="O14" s="65">
        <f>Overview!$B$4/($O$2*Supply!$E15)</f>
        <v>0.113960114</v>
      </c>
      <c r="P14" s="84">
        <f>Overview!$B$4/($P$2*Supply!$E15)</f>
        <v>0.1058201058</v>
      </c>
      <c r="Q14" s="65">
        <f>Overview!$B$4/($Q$2*Supply!$E15)</f>
        <v>0.0987654321</v>
      </c>
      <c r="R14" s="65">
        <f>Overview!$B$4/($R$2*Supply!$E15)</f>
        <v>0.09259259259</v>
      </c>
      <c r="S14" s="83">
        <f>Overview!$B$4/($S$2*Supply!$E15)</f>
        <v>0.0871459695</v>
      </c>
      <c r="T14" s="65">
        <f>Overview!$B$4/($T$2*Supply!$E15)</f>
        <v>0.08230452675</v>
      </c>
      <c r="U14" s="83">
        <f>Overview!$B$4/($U$2*Supply!$E15)</f>
        <v>0.07797270955</v>
      </c>
      <c r="V14" s="65">
        <f>Overview!$B$4/($V$2*Supply!$E15)</f>
        <v>0.07407407407</v>
      </c>
    </row>
    <row r="15" ht="15.75" customHeight="1">
      <c r="A15" s="66">
        <f t="shared" si="2"/>
        <v>13</v>
      </c>
      <c r="B15" s="67">
        <f>Unlock!B17</f>
        <v>45852</v>
      </c>
      <c r="C15" s="65">
        <f>Overview!$B$4/($C$2*Supply!$E16)</f>
        <v>1.472645608</v>
      </c>
      <c r="D15" s="83">
        <f>Overview!$B$4/($D$2*Supply!$E16)</f>
        <v>0.7363228039</v>
      </c>
      <c r="E15" s="65">
        <f>Overview!$B$4/($E$2*Supply!$E16)</f>
        <v>0.4908818693</v>
      </c>
      <c r="F15" s="83">
        <f>Overview!$B$4/($F$2*Supply!$E16)</f>
        <v>0.368161402</v>
      </c>
      <c r="G15" s="65">
        <f>Overview!$B$4/($G$2*Supply!$E16)</f>
        <v>0.2945291216</v>
      </c>
      <c r="H15" s="65">
        <f>Overview!$B$4/($H$2*Supply!$E16)</f>
        <v>0.2454409346</v>
      </c>
      <c r="I15" s="83">
        <f>Overview!$B$4/($I$2*Supply!$E16)</f>
        <v>0.210377944</v>
      </c>
      <c r="J15" s="65">
        <f>Overview!$B$4/($J$2*Supply!$E16)</f>
        <v>0.184080701</v>
      </c>
      <c r="K15" s="83">
        <f>Overview!$B$4/($K$2*Supply!$E16)</f>
        <v>0.1636272898</v>
      </c>
      <c r="L15" s="65">
        <f>Overview!$B$4/($L$2*Supply!$E16)</f>
        <v>0.1472645608</v>
      </c>
      <c r="M15" s="65">
        <f>Overview!$B$4/($M$2*Supply!$E16)</f>
        <v>0.1338768734</v>
      </c>
      <c r="N15" s="83">
        <f>Overview!$B$4/($N$2*Supply!$E16)</f>
        <v>0.1227204673</v>
      </c>
      <c r="O15" s="65">
        <f>Overview!$B$4/($O$2*Supply!$E16)</f>
        <v>0.1132804314</v>
      </c>
      <c r="P15" s="84">
        <f>Overview!$B$4/($P$2*Supply!$E16)</f>
        <v>0.105188972</v>
      </c>
      <c r="Q15" s="65">
        <f>Overview!$B$4/($Q$2*Supply!$E16)</f>
        <v>0.09817637386</v>
      </c>
      <c r="R15" s="65">
        <f>Overview!$B$4/($R$2*Supply!$E16)</f>
        <v>0.09204035049</v>
      </c>
      <c r="S15" s="83">
        <f>Overview!$B$4/($S$2*Supply!$E16)</f>
        <v>0.08662621223</v>
      </c>
      <c r="T15" s="65">
        <f>Overview!$B$4/($T$2*Supply!$E16)</f>
        <v>0.08181364488</v>
      </c>
      <c r="U15" s="83">
        <f>Overview!$B$4/($U$2*Supply!$E16)</f>
        <v>0.07750766357</v>
      </c>
      <c r="V15" s="65">
        <f>Overview!$B$4/($V$2*Supply!$E16)</f>
        <v>0.07363228039</v>
      </c>
    </row>
    <row r="16" ht="15.75" customHeight="1">
      <c r="A16" s="66">
        <f t="shared" si="2"/>
        <v>14</v>
      </c>
      <c r="B16" s="67">
        <f>Unlock!B18</f>
        <v>45853</v>
      </c>
      <c r="C16" s="65">
        <f>Overview!$B$4/($C$2*Supply!$E17)</f>
        <v>1.463914507</v>
      </c>
      <c r="D16" s="83">
        <f>Overview!$B$4/($D$2*Supply!$E17)</f>
        <v>0.7319572537</v>
      </c>
      <c r="E16" s="65">
        <f>Overview!$B$4/($E$2*Supply!$E17)</f>
        <v>0.4879715025</v>
      </c>
      <c r="F16" s="83">
        <f>Overview!$B$4/($F$2*Supply!$E17)</f>
        <v>0.3659786268</v>
      </c>
      <c r="G16" s="65">
        <f>Overview!$B$4/($G$2*Supply!$E17)</f>
        <v>0.2927829015</v>
      </c>
      <c r="H16" s="65">
        <f>Overview!$B$4/($H$2*Supply!$E17)</f>
        <v>0.2439857512</v>
      </c>
      <c r="I16" s="83">
        <f>Overview!$B$4/($I$2*Supply!$E17)</f>
        <v>0.2091306439</v>
      </c>
      <c r="J16" s="65">
        <f>Overview!$B$4/($J$2*Supply!$E17)</f>
        <v>0.1829893134</v>
      </c>
      <c r="K16" s="83">
        <f>Overview!$B$4/($K$2*Supply!$E17)</f>
        <v>0.1626571675</v>
      </c>
      <c r="L16" s="65">
        <f>Overview!$B$4/($L$2*Supply!$E17)</f>
        <v>0.1463914507</v>
      </c>
      <c r="M16" s="65">
        <f>Overview!$B$4/($M$2*Supply!$E17)</f>
        <v>0.133083137</v>
      </c>
      <c r="N16" s="83">
        <f>Overview!$B$4/($N$2*Supply!$E17)</f>
        <v>0.1219928756</v>
      </c>
      <c r="O16" s="65">
        <f>Overview!$B$4/($O$2*Supply!$E17)</f>
        <v>0.1126088083</v>
      </c>
      <c r="P16" s="84">
        <f>Overview!$B$4/($P$2*Supply!$E17)</f>
        <v>0.104565322</v>
      </c>
      <c r="Q16" s="65">
        <f>Overview!$B$4/($Q$2*Supply!$E17)</f>
        <v>0.09759430049</v>
      </c>
      <c r="R16" s="65">
        <f>Overview!$B$4/($R$2*Supply!$E17)</f>
        <v>0.09149465671</v>
      </c>
      <c r="S16" s="83">
        <f>Overview!$B$4/($S$2*Supply!$E17)</f>
        <v>0.08611261808</v>
      </c>
      <c r="T16" s="65">
        <f>Overview!$B$4/($T$2*Supply!$E17)</f>
        <v>0.08132858374</v>
      </c>
      <c r="U16" s="83">
        <f>Overview!$B$4/($U$2*Supply!$E17)</f>
        <v>0.07704813197</v>
      </c>
      <c r="V16" s="65">
        <f>Overview!$B$4/($V$2*Supply!$E17)</f>
        <v>0.07319572537</v>
      </c>
    </row>
    <row r="17" ht="15.75" customHeight="1">
      <c r="A17" s="66">
        <f t="shared" si="2"/>
        <v>15</v>
      </c>
      <c r="B17" s="67">
        <f>Unlock!B19</f>
        <v>45854</v>
      </c>
      <c r="C17" s="65">
        <f>Overview!$B$4/($C$2*Supply!$E18)</f>
        <v>1.455286328</v>
      </c>
      <c r="D17" s="83">
        <f>Overview!$B$4/($D$2*Supply!$E18)</f>
        <v>0.7276431638</v>
      </c>
      <c r="E17" s="65">
        <f>Overview!$B$4/($E$2*Supply!$E18)</f>
        <v>0.4850954425</v>
      </c>
      <c r="F17" s="83">
        <f>Overview!$B$4/($F$2*Supply!$E18)</f>
        <v>0.3638215819</v>
      </c>
      <c r="G17" s="65">
        <f>Overview!$B$4/($G$2*Supply!$E18)</f>
        <v>0.2910572655</v>
      </c>
      <c r="H17" s="65">
        <f>Overview!$B$4/($H$2*Supply!$E18)</f>
        <v>0.2425477213</v>
      </c>
      <c r="I17" s="83">
        <f>Overview!$B$4/($I$2*Supply!$E18)</f>
        <v>0.2078980468</v>
      </c>
      <c r="J17" s="65">
        <f>Overview!$B$4/($J$2*Supply!$E18)</f>
        <v>0.1819107909</v>
      </c>
      <c r="K17" s="83">
        <f>Overview!$B$4/($K$2*Supply!$E18)</f>
        <v>0.1616984808</v>
      </c>
      <c r="L17" s="65">
        <f>Overview!$B$4/($L$2*Supply!$E18)</f>
        <v>0.1455286328</v>
      </c>
      <c r="M17" s="65">
        <f>Overview!$B$4/($M$2*Supply!$E18)</f>
        <v>0.1322987571</v>
      </c>
      <c r="N17" s="83">
        <f>Overview!$B$4/($N$2*Supply!$E18)</f>
        <v>0.1212738606</v>
      </c>
      <c r="O17" s="65">
        <f>Overview!$B$4/($O$2*Supply!$E18)</f>
        <v>0.1119451021</v>
      </c>
      <c r="P17" s="84">
        <f>Overview!$B$4/($P$2*Supply!$E18)</f>
        <v>0.1039490234</v>
      </c>
      <c r="Q17" s="65">
        <f>Overview!$B$4/($Q$2*Supply!$E18)</f>
        <v>0.09701908851</v>
      </c>
      <c r="R17" s="65">
        <f>Overview!$B$4/($R$2*Supply!$E18)</f>
        <v>0.09095539547</v>
      </c>
      <c r="S17" s="83">
        <f>Overview!$B$4/($S$2*Supply!$E18)</f>
        <v>0.08560507809</v>
      </c>
      <c r="T17" s="65">
        <f>Overview!$B$4/($T$2*Supply!$E18)</f>
        <v>0.08084924042</v>
      </c>
      <c r="U17" s="83">
        <f>Overview!$B$4/($U$2*Supply!$E18)</f>
        <v>0.07659401724</v>
      </c>
      <c r="V17" s="65">
        <f>Overview!$B$4/($V$2*Supply!$E18)</f>
        <v>0.07276431638</v>
      </c>
    </row>
    <row r="18" ht="15.75" customHeight="1">
      <c r="A18" s="66">
        <f t="shared" si="2"/>
        <v>16</v>
      </c>
      <c r="B18" s="67">
        <f>Unlock!B20</f>
        <v>45855</v>
      </c>
      <c r="C18" s="65">
        <f>Overview!$B$4/($C$2*Supply!$E19)</f>
        <v>1.446759259</v>
      </c>
      <c r="D18" s="83">
        <f>Overview!$B$4/($D$2*Supply!$E19)</f>
        <v>0.7233796296</v>
      </c>
      <c r="E18" s="65">
        <f>Overview!$B$4/($E$2*Supply!$E19)</f>
        <v>0.4822530864</v>
      </c>
      <c r="F18" s="83">
        <f>Overview!$B$4/($F$2*Supply!$E19)</f>
        <v>0.3616898148</v>
      </c>
      <c r="G18" s="65">
        <f>Overview!$B$4/($G$2*Supply!$E19)</f>
        <v>0.2893518519</v>
      </c>
      <c r="H18" s="65">
        <f>Overview!$B$4/($H$2*Supply!$E19)</f>
        <v>0.2411265432</v>
      </c>
      <c r="I18" s="83">
        <f>Overview!$B$4/($I$2*Supply!$E19)</f>
        <v>0.2066798942</v>
      </c>
      <c r="J18" s="65">
        <f>Overview!$B$4/($J$2*Supply!$E19)</f>
        <v>0.1808449074</v>
      </c>
      <c r="K18" s="83">
        <f>Overview!$B$4/($K$2*Supply!$E19)</f>
        <v>0.1607510288</v>
      </c>
      <c r="L18" s="65">
        <f>Overview!$B$4/($L$2*Supply!$E19)</f>
        <v>0.1446759259</v>
      </c>
      <c r="M18" s="65">
        <f>Overview!$B$4/($M$2*Supply!$E19)</f>
        <v>0.131523569</v>
      </c>
      <c r="N18" s="83">
        <f>Overview!$B$4/($N$2*Supply!$E19)</f>
        <v>0.1205632716</v>
      </c>
      <c r="O18" s="65">
        <f>Overview!$B$4/($O$2*Supply!$E19)</f>
        <v>0.1112891738</v>
      </c>
      <c r="P18" s="84">
        <f>Overview!$B$4/($P$2*Supply!$E19)</f>
        <v>0.1033399471</v>
      </c>
      <c r="Q18" s="65">
        <f>Overview!$B$4/($Q$2*Supply!$E19)</f>
        <v>0.09645061728</v>
      </c>
      <c r="R18" s="65">
        <f>Overview!$B$4/($R$2*Supply!$E19)</f>
        <v>0.0904224537</v>
      </c>
      <c r="S18" s="83">
        <f>Overview!$B$4/($S$2*Supply!$E19)</f>
        <v>0.08510348584</v>
      </c>
      <c r="T18" s="65">
        <f>Overview!$B$4/($T$2*Supply!$E19)</f>
        <v>0.0803755144</v>
      </c>
      <c r="U18" s="83">
        <f>Overview!$B$4/($U$2*Supply!$E19)</f>
        <v>0.07614522417</v>
      </c>
      <c r="V18" s="65">
        <f>Overview!$B$4/($V$2*Supply!$E19)</f>
        <v>0.07233796296</v>
      </c>
    </row>
    <row r="19" ht="15.75" customHeight="1">
      <c r="A19" s="66">
        <f t="shared" si="2"/>
        <v>17</v>
      </c>
      <c r="B19" s="67">
        <f>Unlock!B21</f>
        <v>45856</v>
      </c>
      <c r="C19" s="65">
        <f>Overview!$B$4/($C$2*Supply!$E20)</f>
        <v>1.438331535</v>
      </c>
      <c r="D19" s="83">
        <f>Overview!$B$4/($D$2*Supply!$E20)</f>
        <v>0.7191657677</v>
      </c>
      <c r="E19" s="65">
        <f>Overview!$B$4/($E$2*Supply!$E20)</f>
        <v>0.4794438451</v>
      </c>
      <c r="F19" s="83">
        <f>Overview!$B$4/($F$2*Supply!$E20)</f>
        <v>0.3595828839</v>
      </c>
      <c r="G19" s="65">
        <f>Overview!$B$4/($G$2*Supply!$E20)</f>
        <v>0.2876663071</v>
      </c>
      <c r="H19" s="65">
        <f>Overview!$B$4/($H$2*Supply!$E20)</f>
        <v>0.2397219226</v>
      </c>
      <c r="I19" s="83">
        <f>Overview!$B$4/($I$2*Supply!$E20)</f>
        <v>0.2054759336</v>
      </c>
      <c r="J19" s="65">
        <f>Overview!$B$4/($J$2*Supply!$E20)</f>
        <v>0.1797914419</v>
      </c>
      <c r="K19" s="83">
        <f>Overview!$B$4/($K$2*Supply!$E20)</f>
        <v>0.159814615</v>
      </c>
      <c r="L19" s="65">
        <f>Overview!$B$4/($L$2*Supply!$E20)</f>
        <v>0.1438331535</v>
      </c>
      <c r="M19" s="65">
        <f>Overview!$B$4/($M$2*Supply!$E20)</f>
        <v>0.1307574123</v>
      </c>
      <c r="N19" s="83">
        <f>Overview!$B$4/($N$2*Supply!$E20)</f>
        <v>0.1198609613</v>
      </c>
      <c r="O19" s="65">
        <f>Overview!$B$4/($O$2*Supply!$E20)</f>
        <v>0.1106408873</v>
      </c>
      <c r="P19" s="84">
        <f>Overview!$B$4/($P$2*Supply!$E20)</f>
        <v>0.1027379668</v>
      </c>
      <c r="Q19" s="65">
        <f>Overview!$B$4/($Q$2*Supply!$E20)</f>
        <v>0.09588876903</v>
      </c>
      <c r="R19" s="65">
        <f>Overview!$B$4/($R$2*Supply!$E20)</f>
        <v>0.08989572096</v>
      </c>
      <c r="S19" s="83">
        <f>Overview!$B$4/($S$2*Supply!$E20)</f>
        <v>0.08460773738</v>
      </c>
      <c r="T19" s="65">
        <f>Overview!$B$4/($T$2*Supply!$E20)</f>
        <v>0.07990730752</v>
      </c>
      <c r="U19" s="83">
        <f>Overview!$B$4/($U$2*Supply!$E20)</f>
        <v>0.07570165976</v>
      </c>
      <c r="V19" s="65">
        <f>Overview!$B$4/($V$2*Supply!$E20)</f>
        <v>0.07191657677</v>
      </c>
    </row>
    <row r="20" ht="15.75" customHeight="1">
      <c r="A20" s="66">
        <f t="shared" si="2"/>
        <v>18</v>
      </c>
      <c r="B20" s="67">
        <f>Unlock!B22</f>
        <v>45857</v>
      </c>
      <c r="C20" s="65">
        <f>Overview!$B$4/($C$2*Supply!$E21)</f>
        <v>1.43000143</v>
      </c>
      <c r="D20" s="83">
        <f>Overview!$B$4/($D$2*Supply!$E21)</f>
        <v>0.715000715</v>
      </c>
      <c r="E20" s="65">
        <f>Overview!$B$4/($E$2*Supply!$E21)</f>
        <v>0.4766671433</v>
      </c>
      <c r="F20" s="83">
        <f>Overview!$B$4/($F$2*Supply!$E21)</f>
        <v>0.3575003575</v>
      </c>
      <c r="G20" s="65">
        <f>Overview!$B$4/($G$2*Supply!$E21)</f>
        <v>0.286000286</v>
      </c>
      <c r="H20" s="65">
        <f>Overview!$B$4/($H$2*Supply!$E21)</f>
        <v>0.2383335717</v>
      </c>
      <c r="I20" s="83">
        <f>Overview!$B$4/($I$2*Supply!$E21)</f>
        <v>0.2042859186</v>
      </c>
      <c r="J20" s="65">
        <f>Overview!$B$4/($J$2*Supply!$E21)</f>
        <v>0.1787501788</v>
      </c>
      <c r="K20" s="83">
        <f>Overview!$B$4/($K$2*Supply!$E21)</f>
        <v>0.1588890478</v>
      </c>
      <c r="L20" s="65">
        <f>Overview!$B$4/($L$2*Supply!$E21)</f>
        <v>0.143000143</v>
      </c>
      <c r="M20" s="65">
        <f>Overview!$B$4/($M$2*Supply!$E21)</f>
        <v>0.13000013</v>
      </c>
      <c r="N20" s="83">
        <f>Overview!$B$4/($N$2*Supply!$E21)</f>
        <v>0.1191667858</v>
      </c>
      <c r="O20" s="65">
        <f>Overview!$B$4/($O$2*Supply!$E21)</f>
        <v>0.11000011</v>
      </c>
      <c r="P20" s="84">
        <f>Overview!$B$4/($P$2*Supply!$E21)</f>
        <v>0.1021429593</v>
      </c>
      <c r="Q20" s="65">
        <f>Overview!$B$4/($Q$2*Supply!$E21)</f>
        <v>0.09533342867</v>
      </c>
      <c r="R20" s="65">
        <f>Overview!$B$4/($R$2*Supply!$E21)</f>
        <v>0.08937508938</v>
      </c>
      <c r="S20" s="83">
        <f>Overview!$B$4/($S$2*Supply!$E21)</f>
        <v>0.08411773118</v>
      </c>
      <c r="T20" s="65">
        <f>Overview!$B$4/($T$2*Supply!$E21)</f>
        <v>0.07944452389</v>
      </c>
      <c r="U20" s="83">
        <f>Overview!$B$4/($U$2*Supply!$E21)</f>
        <v>0.07526323316</v>
      </c>
      <c r="V20" s="65">
        <f>Overview!$B$4/($V$2*Supply!$E21)</f>
        <v>0.0715000715</v>
      </c>
    </row>
    <row r="21" ht="15.75" customHeight="1">
      <c r="A21" s="66">
        <f t="shared" si="2"/>
        <v>19</v>
      </c>
      <c r="B21" s="67">
        <f>Unlock!B23</f>
        <v>45858</v>
      </c>
      <c r="C21" s="65">
        <f>Overview!$B$4/($C$2*Supply!$E22)</f>
        <v>1.421767257</v>
      </c>
      <c r="D21" s="83">
        <f>Overview!$B$4/($D$2*Supply!$E22)</f>
        <v>0.7108836284</v>
      </c>
      <c r="E21" s="65">
        <f>Overview!$B$4/($E$2*Supply!$E22)</f>
        <v>0.4739224189</v>
      </c>
      <c r="F21" s="83">
        <f>Overview!$B$4/($F$2*Supply!$E22)</f>
        <v>0.3554418142</v>
      </c>
      <c r="G21" s="65">
        <f>Overview!$B$4/($G$2*Supply!$E22)</f>
        <v>0.2843534513</v>
      </c>
      <c r="H21" s="65">
        <f>Overview!$B$4/($H$2*Supply!$E22)</f>
        <v>0.2369612095</v>
      </c>
      <c r="I21" s="83">
        <f>Overview!$B$4/($I$2*Supply!$E22)</f>
        <v>0.2031096081</v>
      </c>
      <c r="J21" s="65">
        <f>Overview!$B$4/($J$2*Supply!$E22)</f>
        <v>0.1777209071</v>
      </c>
      <c r="K21" s="83">
        <f>Overview!$B$4/($K$2*Supply!$E22)</f>
        <v>0.1579741396</v>
      </c>
      <c r="L21" s="65">
        <f>Overview!$B$4/($L$2*Supply!$E22)</f>
        <v>0.1421767257</v>
      </c>
      <c r="M21" s="65">
        <f>Overview!$B$4/($M$2*Supply!$E22)</f>
        <v>0.1292515688</v>
      </c>
      <c r="N21" s="83">
        <f>Overview!$B$4/($N$2*Supply!$E22)</f>
        <v>0.1184806047</v>
      </c>
      <c r="O21" s="65">
        <f>Overview!$B$4/($O$2*Supply!$E22)</f>
        <v>0.1093667121</v>
      </c>
      <c r="P21" s="84">
        <f>Overview!$B$4/($P$2*Supply!$E22)</f>
        <v>0.1015548041</v>
      </c>
      <c r="Q21" s="65">
        <f>Overview!$B$4/($Q$2*Supply!$E22)</f>
        <v>0.09478448378</v>
      </c>
      <c r="R21" s="65">
        <f>Overview!$B$4/($R$2*Supply!$E22)</f>
        <v>0.08886045354</v>
      </c>
      <c r="S21" s="83">
        <f>Overview!$B$4/($S$2*Supply!$E22)</f>
        <v>0.08363336804</v>
      </c>
      <c r="T21" s="65">
        <f>Overview!$B$4/($T$2*Supply!$E22)</f>
        <v>0.07898706982</v>
      </c>
      <c r="U21" s="83">
        <f>Overview!$B$4/($U$2*Supply!$E22)</f>
        <v>0.07482985562</v>
      </c>
      <c r="V21" s="65">
        <f>Overview!$B$4/($V$2*Supply!$E22)</f>
        <v>0.07108836284</v>
      </c>
    </row>
    <row r="22" ht="15.75" customHeight="1">
      <c r="A22" s="66">
        <f t="shared" si="2"/>
        <v>20</v>
      </c>
      <c r="B22" s="67">
        <f>Unlock!B24</f>
        <v>45859</v>
      </c>
      <c r="C22" s="65">
        <f>Overview!$B$4/($C$2*Supply!$E23)</f>
        <v>1.413627368</v>
      </c>
      <c r="D22" s="83">
        <f>Overview!$B$4/($D$2*Supply!$E23)</f>
        <v>0.7068136839</v>
      </c>
      <c r="E22" s="65">
        <f>Overview!$B$4/($E$2*Supply!$E23)</f>
        <v>0.4712091226</v>
      </c>
      <c r="F22" s="83">
        <f>Overview!$B$4/($F$2*Supply!$E23)</f>
        <v>0.353406842</v>
      </c>
      <c r="G22" s="65">
        <f>Overview!$B$4/($G$2*Supply!$E23)</f>
        <v>0.2827254736</v>
      </c>
      <c r="H22" s="65">
        <f>Overview!$B$4/($H$2*Supply!$E23)</f>
        <v>0.2356045613</v>
      </c>
      <c r="I22" s="83">
        <f>Overview!$B$4/($I$2*Supply!$E23)</f>
        <v>0.2019467668</v>
      </c>
      <c r="J22" s="65">
        <f>Overview!$B$4/($J$2*Supply!$E23)</f>
        <v>0.176703421</v>
      </c>
      <c r="K22" s="83">
        <f>Overview!$B$4/($K$2*Supply!$E23)</f>
        <v>0.1570697075</v>
      </c>
      <c r="L22" s="65">
        <f>Overview!$B$4/($L$2*Supply!$E23)</f>
        <v>0.1413627368</v>
      </c>
      <c r="M22" s="65">
        <f>Overview!$B$4/($M$2*Supply!$E23)</f>
        <v>0.1285115789</v>
      </c>
      <c r="N22" s="83">
        <f>Overview!$B$4/($N$2*Supply!$E23)</f>
        <v>0.1178022807</v>
      </c>
      <c r="O22" s="65">
        <f>Overview!$B$4/($O$2*Supply!$E23)</f>
        <v>0.1087405668</v>
      </c>
      <c r="P22" s="84">
        <f>Overview!$B$4/($P$2*Supply!$E23)</f>
        <v>0.1009733834</v>
      </c>
      <c r="Q22" s="65">
        <f>Overview!$B$4/($Q$2*Supply!$E23)</f>
        <v>0.09424182452</v>
      </c>
      <c r="R22" s="65">
        <f>Overview!$B$4/($R$2*Supply!$E23)</f>
        <v>0.08835171049</v>
      </c>
      <c r="S22" s="83">
        <f>Overview!$B$4/($S$2*Supply!$E23)</f>
        <v>0.08315455105</v>
      </c>
      <c r="T22" s="65">
        <f>Overview!$B$4/($T$2*Supply!$E23)</f>
        <v>0.07853485377</v>
      </c>
      <c r="U22" s="83">
        <f>Overview!$B$4/($U$2*Supply!$E23)</f>
        <v>0.07440144041</v>
      </c>
      <c r="V22" s="65">
        <f>Overview!$B$4/($V$2*Supply!$E23)</f>
        <v>0.07068136839</v>
      </c>
    </row>
    <row r="23" ht="15.75" customHeight="1">
      <c r="A23" s="66">
        <f t="shared" si="2"/>
        <v>21</v>
      </c>
      <c r="B23" s="67">
        <f>Unlock!B25</f>
        <v>45860</v>
      </c>
      <c r="C23" s="65">
        <f>Overview!$B$4/($C$2*Supply!$E24)</f>
        <v>1.405580153</v>
      </c>
      <c r="D23" s="83">
        <f>Overview!$B$4/($D$2*Supply!$E24)</f>
        <v>0.7027900766</v>
      </c>
      <c r="E23" s="65">
        <f>Overview!$B$4/($E$2*Supply!$E24)</f>
        <v>0.4685267177</v>
      </c>
      <c r="F23" s="83">
        <f>Overview!$B$4/($F$2*Supply!$E24)</f>
        <v>0.3513950383</v>
      </c>
      <c r="G23" s="65">
        <f>Overview!$B$4/($G$2*Supply!$E24)</f>
        <v>0.2811160306</v>
      </c>
      <c r="H23" s="65">
        <f>Overview!$B$4/($H$2*Supply!$E24)</f>
        <v>0.2342633589</v>
      </c>
      <c r="I23" s="83">
        <f>Overview!$B$4/($I$2*Supply!$E24)</f>
        <v>0.2007971647</v>
      </c>
      <c r="J23" s="65">
        <f>Overview!$B$4/($J$2*Supply!$E24)</f>
        <v>0.1756975192</v>
      </c>
      <c r="K23" s="83">
        <f>Overview!$B$4/($K$2*Supply!$E24)</f>
        <v>0.1561755726</v>
      </c>
      <c r="L23" s="65">
        <f>Overview!$B$4/($L$2*Supply!$E24)</f>
        <v>0.1405580153</v>
      </c>
      <c r="M23" s="65">
        <f>Overview!$B$4/($M$2*Supply!$E24)</f>
        <v>0.1277800139</v>
      </c>
      <c r="N23" s="83">
        <f>Overview!$B$4/($N$2*Supply!$E24)</f>
        <v>0.1171316794</v>
      </c>
      <c r="O23" s="65">
        <f>Overview!$B$4/($O$2*Supply!$E24)</f>
        <v>0.1081215502</v>
      </c>
      <c r="P23" s="84">
        <f>Overview!$B$4/($P$2*Supply!$E24)</f>
        <v>0.1003985824</v>
      </c>
      <c r="Q23" s="65">
        <f>Overview!$B$4/($Q$2*Supply!$E24)</f>
        <v>0.09370534355</v>
      </c>
      <c r="R23" s="65">
        <f>Overview!$B$4/($R$2*Supply!$E24)</f>
        <v>0.08784875958</v>
      </c>
      <c r="S23" s="83">
        <f>Overview!$B$4/($S$2*Supply!$E24)</f>
        <v>0.08268118548</v>
      </c>
      <c r="T23" s="65">
        <f>Overview!$B$4/($T$2*Supply!$E24)</f>
        <v>0.07808778629</v>
      </c>
      <c r="U23" s="83">
        <f>Overview!$B$4/($U$2*Supply!$E24)</f>
        <v>0.0739779028</v>
      </c>
      <c r="V23" s="65">
        <f>Overview!$B$4/($V$2*Supply!$E24)</f>
        <v>0.07027900766</v>
      </c>
    </row>
    <row r="24" ht="15.75" customHeight="1">
      <c r="A24" s="66">
        <f t="shared" si="2"/>
        <v>22</v>
      </c>
      <c r="B24" s="67">
        <f>Unlock!B26</f>
        <v>45861</v>
      </c>
      <c r="C24" s="65">
        <f>Overview!$B$4/($C$2*Supply!$E25)</f>
        <v>1.397624039</v>
      </c>
      <c r="D24" s="83">
        <f>Overview!$B$4/($D$2*Supply!$E25)</f>
        <v>0.6988120196</v>
      </c>
      <c r="E24" s="65">
        <f>Overview!$B$4/($E$2*Supply!$E25)</f>
        <v>0.4658746797</v>
      </c>
      <c r="F24" s="83">
        <f>Overview!$B$4/($F$2*Supply!$E25)</f>
        <v>0.3494060098</v>
      </c>
      <c r="G24" s="65">
        <f>Overview!$B$4/($G$2*Supply!$E25)</f>
        <v>0.2795248078</v>
      </c>
      <c r="H24" s="65">
        <f>Overview!$B$4/($H$2*Supply!$E25)</f>
        <v>0.2329373399</v>
      </c>
      <c r="I24" s="83">
        <f>Overview!$B$4/($I$2*Supply!$E25)</f>
        <v>0.199660577</v>
      </c>
      <c r="J24" s="65">
        <f>Overview!$B$4/($J$2*Supply!$E25)</f>
        <v>0.1747030049</v>
      </c>
      <c r="K24" s="83">
        <f>Overview!$B$4/($K$2*Supply!$E25)</f>
        <v>0.1552915599</v>
      </c>
      <c r="L24" s="65">
        <f>Overview!$B$4/($L$2*Supply!$E25)</f>
        <v>0.1397624039</v>
      </c>
      <c r="M24" s="65">
        <f>Overview!$B$4/($M$2*Supply!$E25)</f>
        <v>0.1270567308</v>
      </c>
      <c r="N24" s="83">
        <f>Overview!$B$4/($N$2*Supply!$E25)</f>
        <v>0.1164686699</v>
      </c>
      <c r="O24" s="65">
        <f>Overview!$B$4/($O$2*Supply!$E25)</f>
        <v>0.1075095415</v>
      </c>
      <c r="P24" s="84">
        <f>Overview!$B$4/($P$2*Supply!$E25)</f>
        <v>0.09983028851</v>
      </c>
      <c r="Q24" s="65">
        <f>Overview!$B$4/($Q$2*Supply!$E25)</f>
        <v>0.09317493594</v>
      </c>
      <c r="R24" s="65">
        <f>Overview!$B$4/($R$2*Supply!$E25)</f>
        <v>0.08735150245</v>
      </c>
      <c r="S24" s="83">
        <f>Overview!$B$4/($S$2*Supply!$E25)</f>
        <v>0.08221317877</v>
      </c>
      <c r="T24" s="65">
        <f>Overview!$B$4/($T$2*Supply!$E25)</f>
        <v>0.07764577995</v>
      </c>
      <c r="U24" s="83">
        <f>Overview!$B$4/($U$2*Supply!$E25)</f>
        <v>0.07355915995</v>
      </c>
      <c r="V24" s="65">
        <f>Overview!$B$4/($V$2*Supply!$E25)</f>
        <v>0.06988120196</v>
      </c>
    </row>
    <row r="25" ht="15.75" customHeight="1">
      <c r="A25" s="66">
        <f t="shared" si="2"/>
        <v>23</v>
      </c>
      <c r="B25" s="67">
        <f>Unlock!B27</f>
        <v>45862</v>
      </c>
      <c r="C25" s="65">
        <f>Overview!$B$4/($C$2*Supply!$E26)</f>
        <v>1.389757487</v>
      </c>
      <c r="D25" s="83">
        <f>Overview!$B$4/($D$2*Supply!$E26)</f>
        <v>0.6948787437</v>
      </c>
      <c r="E25" s="65">
        <f>Overview!$B$4/($E$2*Supply!$E26)</f>
        <v>0.4632524958</v>
      </c>
      <c r="F25" s="83">
        <f>Overview!$B$4/($F$2*Supply!$E26)</f>
        <v>0.3474393718</v>
      </c>
      <c r="G25" s="65">
        <f>Overview!$B$4/($G$2*Supply!$E26)</f>
        <v>0.2779514975</v>
      </c>
      <c r="H25" s="65">
        <f>Overview!$B$4/($H$2*Supply!$E26)</f>
        <v>0.2316262479</v>
      </c>
      <c r="I25" s="83">
        <f>Overview!$B$4/($I$2*Supply!$E26)</f>
        <v>0.1985367839</v>
      </c>
      <c r="J25" s="65">
        <f>Overview!$B$4/($J$2*Supply!$E26)</f>
        <v>0.1737196859</v>
      </c>
      <c r="K25" s="83">
        <f>Overview!$B$4/($K$2*Supply!$E26)</f>
        <v>0.1544174986</v>
      </c>
      <c r="L25" s="65">
        <f>Overview!$B$4/($L$2*Supply!$E26)</f>
        <v>0.1389757487</v>
      </c>
      <c r="M25" s="65">
        <f>Overview!$B$4/($M$2*Supply!$E26)</f>
        <v>0.1263415898</v>
      </c>
      <c r="N25" s="83">
        <f>Overview!$B$4/($N$2*Supply!$E26)</f>
        <v>0.1158131239</v>
      </c>
      <c r="O25" s="65">
        <f>Overview!$B$4/($O$2*Supply!$E26)</f>
        <v>0.1069044221</v>
      </c>
      <c r="P25" s="84">
        <f>Overview!$B$4/($P$2*Supply!$E26)</f>
        <v>0.09926839195</v>
      </c>
      <c r="Q25" s="65">
        <f>Overview!$B$4/($Q$2*Supply!$E26)</f>
        <v>0.09265049915</v>
      </c>
      <c r="R25" s="65">
        <f>Overview!$B$4/($R$2*Supply!$E26)</f>
        <v>0.08685984296</v>
      </c>
      <c r="S25" s="83">
        <f>Overview!$B$4/($S$2*Supply!$E26)</f>
        <v>0.08175044043</v>
      </c>
      <c r="T25" s="65">
        <f>Overview!$B$4/($T$2*Supply!$E26)</f>
        <v>0.0772087493</v>
      </c>
      <c r="U25" s="83">
        <f>Overview!$B$4/($U$2*Supply!$E26)</f>
        <v>0.07314513091</v>
      </c>
      <c r="V25" s="65">
        <f>Overview!$B$4/($V$2*Supply!$E26)</f>
        <v>0.06948787437</v>
      </c>
    </row>
    <row r="26" ht="15.75" customHeight="1">
      <c r="A26" s="66">
        <f t="shared" si="2"/>
        <v>24</v>
      </c>
      <c r="B26" s="67">
        <f>Unlock!B28</f>
        <v>45863</v>
      </c>
      <c r="C26" s="65">
        <f>Overview!$B$4/($C$2*Supply!$E27)</f>
        <v>1.381978994</v>
      </c>
      <c r="D26" s="83">
        <f>Overview!$B$4/($D$2*Supply!$E27)</f>
        <v>0.690989497</v>
      </c>
      <c r="E26" s="65">
        <f>Overview!$B$4/($E$2*Supply!$E27)</f>
        <v>0.4606596646</v>
      </c>
      <c r="F26" s="83">
        <f>Overview!$B$4/($F$2*Supply!$E27)</f>
        <v>0.3454947485</v>
      </c>
      <c r="G26" s="65">
        <f>Overview!$B$4/($G$2*Supply!$E27)</f>
        <v>0.2763957988</v>
      </c>
      <c r="H26" s="65">
        <f>Overview!$B$4/($H$2*Supply!$E27)</f>
        <v>0.2303298323</v>
      </c>
      <c r="I26" s="83">
        <f>Overview!$B$4/($I$2*Supply!$E27)</f>
        <v>0.1974255706</v>
      </c>
      <c r="J26" s="65">
        <f>Overview!$B$4/($J$2*Supply!$E27)</f>
        <v>0.1727473742</v>
      </c>
      <c r="K26" s="83">
        <f>Overview!$B$4/($K$2*Supply!$E27)</f>
        <v>0.1535532215</v>
      </c>
      <c r="L26" s="65">
        <f>Overview!$B$4/($L$2*Supply!$E27)</f>
        <v>0.1381978994</v>
      </c>
      <c r="M26" s="65">
        <f>Overview!$B$4/($M$2*Supply!$E27)</f>
        <v>0.125634454</v>
      </c>
      <c r="N26" s="83">
        <f>Overview!$B$4/($N$2*Supply!$E27)</f>
        <v>0.1151649162</v>
      </c>
      <c r="O26" s="65">
        <f>Overview!$B$4/($O$2*Supply!$E27)</f>
        <v>0.1063060765</v>
      </c>
      <c r="P26" s="84">
        <f>Overview!$B$4/($P$2*Supply!$E27)</f>
        <v>0.09871278528</v>
      </c>
      <c r="Q26" s="65">
        <f>Overview!$B$4/($Q$2*Supply!$E27)</f>
        <v>0.09213193293</v>
      </c>
      <c r="R26" s="65">
        <f>Overview!$B$4/($R$2*Supply!$E27)</f>
        <v>0.08637368712</v>
      </c>
      <c r="S26" s="83">
        <f>Overview!$B$4/($S$2*Supply!$E27)</f>
        <v>0.081292882</v>
      </c>
      <c r="T26" s="65">
        <f>Overview!$B$4/($T$2*Supply!$E27)</f>
        <v>0.07677661077</v>
      </c>
      <c r="U26" s="83">
        <f>Overview!$B$4/($U$2*Supply!$E27)</f>
        <v>0.07273573652</v>
      </c>
      <c r="V26" s="65">
        <f>Overview!$B$4/($V$2*Supply!$E27)</f>
        <v>0.0690989497</v>
      </c>
    </row>
    <row r="27" ht="15.75" customHeight="1">
      <c r="A27" s="66">
        <f t="shared" si="2"/>
        <v>25</v>
      </c>
      <c r="B27" s="67">
        <f>Unlock!B29</f>
        <v>45864</v>
      </c>
      <c r="C27" s="65">
        <f>Overview!$B$4/($C$2*Supply!$E28)</f>
        <v>1.374556389</v>
      </c>
      <c r="D27" s="83">
        <f>Overview!$B$4/($D$2*Supply!$E28)</f>
        <v>0.6872781947</v>
      </c>
      <c r="E27" s="65">
        <f>Overview!$B$4/($E$2*Supply!$E28)</f>
        <v>0.4581854631</v>
      </c>
      <c r="F27" s="83">
        <f>Overview!$B$4/($F$2*Supply!$E28)</f>
        <v>0.3436390974</v>
      </c>
      <c r="G27" s="65">
        <f>Overview!$B$4/($G$2*Supply!$E28)</f>
        <v>0.2749112779</v>
      </c>
      <c r="H27" s="65">
        <f>Overview!$B$4/($H$2*Supply!$E28)</f>
        <v>0.2290927316</v>
      </c>
      <c r="I27" s="83">
        <f>Overview!$B$4/($I$2*Supply!$E28)</f>
        <v>0.1963651985</v>
      </c>
      <c r="J27" s="65">
        <f>Overview!$B$4/($J$2*Supply!$E28)</f>
        <v>0.1718195487</v>
      </c>
      <c r="K27" s="83">
        <f>Overview!$B$4/($K$2*Supply!$E28)</f>
        <v>0.1527284877</v>
      </c>
      <c r="L27" s="65">
        <f>Overview!$B$4/($L$2*Supply!$E28)</f>
        <v>0.1374556389</v>
      </c>
      <c r="M27" s="65">
        <f>Overview!$B$4/($M$2*Supply!$E28)</f>
        <v>0.1249596718</v>
      </c>
      <c r="N27" s="83">
        <f>Overview!$B$4/($N$2*Supply!$E28)</f>
        <v>0.1145463658</v>
      </c>
      <c r="O27" s="65">
        <f>Overview!$B$4/($O$2*Supply!$E28)</f>
        <v>0.1057351069</v>
      </c>
      <c r="P27" s="84">
        <f>Overview!$B$4/($P$2*Supply!$E28)</f>
        <v>0.09818259924</v>
      </c>
      <c r="Q27" s="65">
        <f>Overview!$B$4/($Q$2*Supply!$E28)</f>
        <v>0.09163709263</v>
      </c>
      <c r="R27" s="65">
        <f>Overview!$B$4/($R$2*Supply!$E28)</f>
        <v>0.08590977434</v>
      </c>
      <c r="S27" s="83">
        <f>Overview!$B$4/($S$2*Supply!$E28)</f>
        <v>0.0808562582</v>
      </c>
      <c r="T27" s="65">
        <f>Overview!$B$4/($T$2*Supply!$E28)</f>
        <v>0.07636424386</v>
      </c>
      <c r="U27" s="83">
        <f>Overview!$B$4/($U$2*Supply!$E28)</f>
        <v>0.07234507313</v>
      </c>
      <c r="V27" s="65">
        <f>Overview!$B$4/($V$2*Supply!$E28)</f>
        <v>0.06872781947</v>
      </c>
    </row>
    <row r="28" ht="15.75" customHeight="1">
      <c r="A28" s="66">
        <f t="shared" si="2"/>
        <v>26</v>
      </c>
      <c r="B28" s="67">
        <f>Unlock!B30</f>
        <v>45865</v>
      </c>
      <c r="C28" s="65">
        <f>Overview!$B$4/($C$2*Supply!$E29)</f>
        <v>1.367213093</v>
      </c>
      <c r="D28" s="83">
        <f>Overview!$B$4/($D$2*Supply!$E29)</f>
        <v>0.6836065463</v>
      </c>
      <c r="E28" s="65">
        <f>Overview!$B$4/($E$2*Supply!$E29)</f>
        <v>0.4557376975</v>
      </c>
      <c r="F28" s="83">
        <f>Overview!$B$4/($F$2*Supply!$E29)</f>
        <v>0.3418032731</v>
      </c>
      <c r="G28" s="65">
        <f>Overview!$B$4/($G$2*Supply!$E29)</f>
        <v>0.2734426185</v>
      </c>
      <c r="H28" s="65">
        <f>Overview!$B$4/($H$2*Supply!$E29)</f>
        <v>0.2278688488</v>
      </c>
      <c r="I28" s="83">
        <f>Overview!$B$4/($I$2*Supply!$E29)</f>
        <v>0.1953161561</v>
      </c>
      <c r="J28" s="65">
        <f>Overview!$B$4/($J$2*Supply!$E29)</f>
        <v>0.1709016366</v>
      </c>
      <c r="K28" s="83">
        <f>Overview!$B$4/($K$2*Supply!$E29)</f>
        <v>0.1519125658</v>
      </c>
      <c r="L28" s="65">
        <f>Overview!$B$4/($L$2*Supply!$E29)</f>
        <v>0.1367213093</v>
      </c>
      <c r="M28" s="65">
        <f>Overview!$B$4/($M$2*Supply!$E29)</f>
        <v>0.1242920993</v>
      </c>
      <c r="N28" s="83">
        <f>Overview!$B$4/($N$2*Supply!$E29)</f>
        <v>0.1139344244</v>
      </c>
      <c r="O28" s="65">
        <f>Overview!$B$4/($O$2*Supply!$E29)</f>
        <v>0.1051702379</v>
      </c>
      <c r="P28" s="84">
        <f>Overview!$B$4/($P$2*Supply!$E29)</f>
        <v>0.09765807804</v>
      </c>
      <c r="Q28" s="65">
        <f>Overview!$B$4/($Q$2*Supply!$E29)</f>
        <v>0.0911475395</v>
      </c>
      <c r="R28" s="65">
        <f>Overview!$B$4/($R$2*Supply!$E29)</f>
        <v>0.08545081828</v>
      </c>
      <c r="S28" s="83">
        <f>Overview!$B$4/($S$2*Supply!$E29)</f>
        <v>0.08042429956</v>
      </c>
      <c r="T28" s="65">
        <f>Overview!$B$4/($T$2*Supply!$E29)</f>
        <v>0.07595628292</v>
      </c>
      <c r="U28" s="83">
        <f>Overview!$B$4/($U$2*Supply!$E29)</f>
        <v>0.07195858382</v>
      </c>
      <c r="V28" s="65">
        <f>Overview!$B$4/($V$2*Supply!$E29)</f>
        <v>0.06836065463</v>
      </c>
    </row>
    <row r="29" ht="15.75" customHeight="1">
      <c r="A29" s="66">
        <f t="shared" si="2"/>
        <v>27</v>
      </c>
      <c r="B29" s="67">
        <f>Unlock!B31</f>
        <v>45866</v>
      </c>
      <c r="C29" s="65">
        <f>Overview!$B$4/($C$2*Supply!$E30)</f>
        <v>1.359947839</v>
      </c>
      <c r="D29" s="83">
        <f>Overview!$B$4/($D$2*Supply!$E30)</f>
        <v>0.6799739195</v>
      </c>
      <c r="E29" s="65">
        <f>Overview!$B$4/($E$2*Supply!$E30)</f>
        <v>0.4533159463</v>
      </c>
      <c r="F29" s="83">
        <f>Overview!$B$4/($F$2*Supply!$E30)</f>
        <v>0.3399869597</v>
      </c>
      <c r="G29" s="65">
        <f>Overview!$B$4/($G$2*Supply!$E30)</f>
        <v>0.2719895678</v>
      </c>
      <c r="H29" s="65">
        <f>Overview!$B$4/($H$2*Supply!$E30)</f>
        <v>0.2266579732</v>
      </c>
      <c r="I29" s="83">
        <f>Overview!$B$4/($I$2*Supply!$E30)</f>
        <v>0.1942782627</v>
      </c>
      <c r="J29" s="65">
        <f>Overview!$B$4/($J$2*Supply!$E30)</f>
        <v>0.1699934799</v>
      </c>
      <c r="K29" s="83">
        <f>Overview!$B$4/($K$2*Supply!$E30)</f>
        <v>0.1511053154</v>
      </c>
      <c r="L29" s="65">
        <f>Overview!$B$4/($L$2*Supply!$E30)</f>
        <v>0.1359947839</v>
      </c>
      <c r="M29" s="65">
        <f>Overview!$B$4/($M$2*Supply!$E30)</f>
        <v>0.1236316217</v>
      </c>
      <c r="N29" s="83">
        <f>Overview!$B$4/($N$2*Supply!$E30)</f>
        <v>0.1133289866</v>
      </c>
      <c r="O29" s="65">
        <f>Overview!$B$4/($O$2*Supply!$E30)</f>
        <v>0.1046113722</v>
      </c>
      <c r="P29" s="84">
        <f>Overview!$B$4/($P$2*Supply!$E30)</f>
        <v>0.09713913135</v>
      </c>
      <c r="Q29" s="65">
        <f>Overview!$B$4/($Q$2*Supply!$E30)</f>
        <v>0.09066318926</v>
      </c>
      <c r="R29" s="65">
        <f>Overview!$B$4/($R$2*Supply!$E30)</f>
        <v>0.08499673993</v>
      </c>
      <c r="S29" s="83">
        <f>Overview!$B$4/($S$2*Supply!$E30)</f>
        <v>0.0799969317</v>
      </c>
      <c r="T29" s="65">
        <f>Overview!$B$4/($T$2*Supply!$E30)</f>
        <v>0.07555265772</v>
      </c>
      <c r="U29" s="83">
        <f>Overview!$B$4/($U$2*Supply!$E30)</f>
        <v>0.07157620205</v>
      </c>
      <c r="V29" s="65">
        <f>Overview!$B$4/($V$2*Supply!$E30)</f>
        <v>0.06799739195</v>
      </c>
    </row>
    <row r="30" ht="15.75" customHeight="1">
      <c r="A30" s="66">
        <f t="shared" si="2"/>
        <v>28</v>
      </c>
      <c r="B30" s="67">
        <f>Unlock!B32</f>
        <v>45867</v>
      </c>
      <c r="C30" s="65">
        <f>Overview!$B$4/($C$2*Supply!$E31)</f>
        <v>1.352759391</v>
      </c>
      <c r="D30" s="83">
        <f>Overview!$B$4/($D$2*Supply!$E31)</f>
        <v>0.6763796955</v>
      </c>
      <c r="E30" s="65">
        <f>Overview!$B$4/($E$2*Supply!$E31)</f>
        <v>0.450919797</v>
      </c>
      <c r="F30" s="83">
        <f>Overview!$B$4/($F$2*Supply!$E31)</f>
        <v>0.3381898478</v>
      </c>
      <c r="G30" s="65">
        <f>Overview!$B$4/($G$2*Supply!$E31)</f>
        <v>0.2705518782</v>
      </c>
      <c r="H30" s="65">
        <f>Overview!$B$4/($H$2*Supply!$E31)</f>
        <v>0.2254598985</v>
      </c>
      <c r="I30" s="83">
        <f>Overview!$B$4/($I$2*Supply!$E31)</f>
        <v>0.1932513416</v>
      </c>
      <c r="J30" s="65">
        <f>Overview!$B$4/($J$2*Supply!$E31)</f>
        <v>0.1690949239</v>
      </c>
      <c r="K30" s="83">
        <f>Overview!$B$4/($K$2*Supply!$E31)</f>
        <v>0.150306599</v>
      </c>
      <c r="L30" s="65">
        <f>Overview!$B$4/($L$2*Supply!$E31)</f>
        <v>0.1352759391</v>
      </c>
      <c r="M30" s="65">
        <f>Overview!$B$4/($M$2*Supply!$E31)</f>
        <v>0.1229781265</v>
      </c>
      <c r="N30" s="83">
        <f>Overview!$B$4/($N$2*Supply!$E31)</f>
        <v>0.1127299493</v>
      </c>
      <c r="O30" s="65">
        <f>Overview!$B$4/($O$2*Supply!$E31)</f>
        <v>0.1040584147</v>
      </c>
      <c r="P30" s="84">
        <f>Overview!$B$4/($P$2*Supply!$E31)</f>
        <v>0.09662567079</v>
      </c>
      <c r="Q30" s="65">
        <f>Overview!$B$4/($Q$2*Supply!$E31)</f>
        <v>0.0901839594</v>
      </c>
      <c r="R30" s="65">
        <f>Overview!$B$4/($R$2*Supply!$E31)</f>
        <v>0.08454746194</v>
      </c>
      <c r="S30" s="83">
        <f>Overview!$B$4/($S$2*Supply!$E31)</f>
        <v>0.07957408183</v>
      </c>
      <c r="T30" s="65">
        <f>Overview!$B$4/($T$2*Supply!$E31)</f>
        <v>0.0751532995</v>
      </c>
      <c r="U30" s="83">
        <f>Overview!$B$4/($U$2*Supply!$E31)</f>
        <v>0.07119786269</v>
      </c>
      <c r="V30" s="65">
        <f>Overview!$B$4/($V$2*Supply!$E31)</f>
        <v>0.06763796955</v>
      </c>
    </row>
    <row r="31" ht="15.75" customHeight="1">
      <c r="A31" s="66">
        <f t="shared" si="2"/>
        <v>29</v>
      </c>
      <c r="B31" s="67">
        <f>Unlock!B33</f>
        <v>45868</v>
      </c>
      <c r="C31" s="65">
        <f>Overview!$B$4/($C$2*Supply!$E32)</f>
        <v>1.345646537</v>
      </c>
      <c r="D31" s="83">
        <f>Overview!$B$4/($D$2*Supply!$E32)</f>
        <v>0.6728232687</v>
      </c>
      <c r="E31" s="65">
        <f>Overview!$B$4/($E$2*Supply!$E32)</f>
        <v>0.4485488458</v>
      </c>
      <c r="F31" s="83">
        <f>Overview!$B$4/($F$2*Supply!$E32)</f>
        <v>0.3364116344</v>
      </c>
      <c r="G31" s="65">
        <f>Overview!$B$4/($G$2*Supply!$E32)</f>
        <v>0.2691293075</v>
      </c>
      <c r="H31" s="65">
        <f>Overview!$B$4/($H$2*Supply!$E32)</f>
        <v>0.2242744229</v>
      </c>
      <c r="I31" s="83">
        <f>Overview!$B$4/($I$2*Supply!$E32)</f>
        <v>0.1922352196</v>
      </c>
      <c r="J31" s="65">
        <f>Overview!$B$4/($J$2*Supply!$E32)</f>
        <v>0.1682058172</v>
      </c>
      <c r="K31" s="83">
        <f>Overview!$B$4/($K$2*Supply!$E32)</f>
        <v>0.1495162819</v>
      </c>
      <c r="L31" s="65">
        <f>Overview!$B$4/($L$2*Supply!$E32)</f>
        <v>0.1345646537</v>
      </c>
      <c r="M31" s="65">
        <f>Overview!$B$4/($M$2*Supply!$E32)</f>
        <v>0.1223315034</v>
      </c>
      <c r="N31" s="83">
        <f>Overview!$B$4/($N$2*Supply!$E32)</f>
        <v>0.1121372115</v>
      </c>
      <c r="O31" s="65">
        <f>Overview!$B$4/($O$2*Supply!$E32)</f>
        <v>0.1035112721</v>
      </c>
      <c r="P31" s="84">
        <f>Overview!$B$4/($P$2*Supply!$E32)</f>
        <v>0.09611760981</v>
      </c>
      <c r="Q31" s="65">
        <f>Overview!$B$4/($Q$2*Supply!$E32)</f>
        <v>0.08970976916</v>
      </c>
      <c r="R31" s="65">
        <f>Overview!$B$4/($R$2*Supply!$E32)</f>
        <v>0.08410290859</v>
      </c>
      <c r="S31" s="83">
        <f>Overview!$B$4/($S$2*Supply!$E32)</f>
        <v>0.07915567867</v>
      </c>
      <c r="T31" s="65">
        <f>Overview!$B$4/($T$2*Supply!$E32)</f>
        <v>0.07475814097</v>
      </c>
      <c r="U31" s="83">
        <f>Overview!$B$4/($U$2*Supply!$E32)</f>
        <v>0.07082350197</v>
      </c>
      <c r="V31" s="65">
        <f>Overview!$B$4/($V$2*Supply!$E32)</f>
        <v>0.06728232687</v>
      </c>
    </row>
    <row r="32" ht="15.75" customHeight="1">
      <c r="A32" s="66">
        <f t="shared" si="2"/>
        <v>30</v>
      </c>
      <c r="B32" s="67">
        <f>Unlock!B34</f>
        <v>45869</v>
      </c>
      <c r="C32" s="65">
        <f>Overview!$B$4/($C$2*Supply!$E33)</f>
        <v>1.338608092</v>
      </c>
      <c r="D32" s="83">
        <f>Overview!$B$4/($D$2*Supply!$E33)</f>
        <v>0.6693040459</v>
      </c>
      <c r="E32" s="65">
        <f>Overview!$B$4/($E$2*Supply!$E33)</f>
        <v>0.4462026972</v>
      </c>
      <c r="F32" s="83">
        <f>Overview!$B$4/($F$2*Supply!$E33)</f>
        <v>0.3346520229</v>
      </c>
      <c r="G32" s="65">
        <f>Overview!$B$4/($G$2*Supply!$E33)</f>
        <v>0.2677216183</v>
      </c>
      <c r="H32" s="65">
        <f>Overview!$B$4/($H$2*Supply!$E33)</f>
        <v>0.2231013486</v>
      </c>
      <c r="I32" s="83">
        <f>Overview!$B$4/($I$2*Supply!$E33)</f>
        <v>0.1912297274</v>
      </c>
      <c r="J32" s="65">
        <f>Overview!$B$4/($J$2*Supply!$E33)</f>
        <v>0.1673260115</v>
      </c>
      <c r="K32" s="83">
        <f>Overview!$B$4/($K$2*Supply!$E33)</f>
        <v>0.1487342324</v>
      </c>
      <c r="L32" s="65">
        <f>Overview!$B$4/($L$2*Supply!$E33)</f>
        <v>0.1338608092</v>
      </c>
      <c r="M32" s="65">
        <f>Overview!$B$4/($M$2*Supply!$E33)</f>
        <v>0.1216916447</v>
      </c>
      <c r="N32" s="83">
        <f>Overview!$B$4/($N$2*Supply!$E33)</f>
        <v>0.1115506743</v>
      </c>
      <c r="O32" s="65">
        <f>Overview!$B$4/($O$2*Supply!$E33)</f>
        <v>0.1029698532</v>
      </c>
      <c r="P32" s="84">
        <f>Overview!$B$4/($P$2*Supply!$E33)</f>
        <v>0.0956148637</v>
      </c>
      <c r="Q32" s="65">
        <f>Overview!$B$4/($Q$2*Supply!$E33)</f>
        <v>0.08924053945</v>
      </c>
      <c r="R32" s="65">
        <f>Overview!$B$4/($R$2*Supply!$E33)</f>
        <v>0.08366300573</v>
      </c>
      <c r="S32" s="83">
        <f>Overview!$B$4/($S$2*Supply!$E33)</f>
        <v>0.07874165246</v>
      </c>
      <c r="T32" s="65">
        <f>Overview!$B$4/($T$2*Supply!$E33)</f>
        <v>0.07436711621</v>
      </c>
      <c r="U32" s="83">
        <f>Overview!$B$4/($U$2*Supply!$E33)</f>
        <v>0.07045305746</v>
      </c>
      <c r="V32" s="65">
        <f>Overview!$B$4/($V$2*Supply!$E33)</f>
        <v>0.06693040459</v>
      </c>
    </row>
    <row r="33" ht="15.75" customHeight="1">
      <c r="A33" s="66">
        <f t="shared" si="2"/>
        <v>31</v>
      </c>
      <c r="B33" s="67">
        <f>Unlock!B35</f>
        <v>46204</v>
      </c>
      <c r="C33" s="65">
        <f>Overview!$B$4/($C$2*Supply!$E34)</f>
        <v>1.331642893</v>
      </c>
      <c r="D33" s="83">
        <f>Overview!$B$4/($D$2*Supply!$E34)</f>
        <v>0.6658214463</v>
      </c>
      <c r="E33" s="65">
        <f>Overview!$B$4/($E$2*Supply!$E34)</f>
        <v>0.4438809642</v>
      </c>
      <c r="F33" s="83">
        <f>Overview!$B$4/($F$2*Supply!$E34)</f>
        <v>0.3329107231</v>
      </c>
      <c r="G33" s="65">
        <f>Overview!$B$4/($G$2*Supply!$E34)</f>
        <v>0.2663285785</v>
      </c>
      <c r="H33" s="65">
        <f>Overview!$B$4/($H$2*Supply!$E34)</f>
        <v>0.2219404821</v>
      </c>
      <c r="I33" s="83">
        <f>Overview!$B$4/($I$2*Supply!$E34)</f>
        <v>0.1902346989</v>
      </c>
      <c r="J33" s="65">
        <f>Overview!$B$4/($J$2*Supply!$E34)</f>
        <v>0.1664553616</v>
      </c>
      <c r="K33" s="83">
        <f>Overview!$B$4/($K$2*Supply!$E34)</f>
        <v>0.1479603214</v>
      </c>
      <c r="L33" s="65">
        <f>Overview!$B$4/($L$2*Supply!$E34)</f>
        <v>0.1331642893</v>
      </c>
      <c r="M33" s="65">
        <f>Overview!$B$4/($M$2*Supply!$E34)</f>
        <v>0.1210584448</v>
      </c>
      <c r="N33" s="83">
        <f>Overview!$B$4/($N$2*Supply!$E34)</f>
        <v>0.110970241</v>
      </c>
      <c r="O33" s="65">
        <f>Overview!$B$4/($O$2*Supply!$E34)</f>
        <v>0.1024340687</v>
      </c>
      <c r="P33" s="84">
        <f>Overview!$B$4/($P$2*Supply!$E34)</f>
        <v>0.09511734947</v>
      </c>
      <c r="Q33" s="65">
        <f>Overview!$B$4/($Q$2*Supply!$E34)</f>
        <v>0.08877619284</v>
      </c>
      <c r="R33" s="65">
        <f>Overview!$B$4/($R$2*Supply!$E34)</f>
        <v>0.08322768079</v>
      </c>
      <c r="S33" s="83">
        <f>Overview!$B$4/($S$2*Supply!$E34)</f>
        <v>0.07833193486</v>
      </c>
      <c r="T33" s="65">
        <f>Overview!$B$4/($T$2*Supply!$E34)</f>
        <v>0.0739801607</v>
      </c>
      <c r="U33" s="83">
        <f>Overview!$B$4/($U$2*Supply!$E34)</f>
        <v>0.07008646803</v>
      </c>
      <c r="V33" s="65">
        <f>Overview!$B$4/($V$2*Supply!$E34)</f>
        <v>0.06658214463</v>
      </c>
    </row>
    <row r="34" ht="15.75" customHeight="1">
      <c r="A34" s="66">
        <f t="shared" si="2"/>
        <v>32</v>
      </c>
      <c r="B34" s="67">
        <f>Unlock!B36</f>
        <v>46205</v>
      </c>
      <c r="C34" s="65">
        <f>Overview!$B$4/($C$2*Supply!$E35)</f>
        <v>1.324749802</v>
      </c>
      <c r="D34" s="83">
        <f>Overview!$B$4/($D$2*Supply!$E35)</f>
        <v>0.6623749012</v>
      </c>
      <c r="E34" s="65">
        <f>Overview!$B$4/($E$2*Supply!$E35)</f>
        <v>0.4415832675</v>
      </c>
      <c r="F34" s="83">
        <f>Overview!$B$4/($F$2*Supply!$E35)</f>
        <v>0.3311874506</v>
      </c>
      <c r="G34" s="65">
        <f>Overview!$B$4/($G$2*Supply!$E35)</f>
        <v>0.2649499605</v>
      </c>
      <c r="H34" s="65">
        <f>Overview!$B$4/($H$2*Supply!$E35)</f>
        <v>0.2207916337</v>
      </c>
      <c r="I34" s="83">
        <f>Overview!$B$4/($I$2*Supply!$E35)</f>
        <v>0.1892499718</v>
      </c>
      <c r="J34" s="65">
        <f>Overview!$B$4/($J$2*Supply!$E35)</f>
        <v>0.1655937253</v>
      </c>
      <c r="K34" s="83">
        <f>Overview!$B$4/($K$2*Supply!$E35)</f>
        <v>0.1471944225</v>
      </c>
      <c r="L34" s="65">
        <f>Overview!$B$4/($L$2*Supply!$E35)</f>
        <v>0.1324749802</v>
      </c>
      <c r="M34" s="65">
        <f>Overview!$B$4/($M$2*Supply!$E35)</f>
        <v>0.1204318002</v>
      </c>
      <c r="N34" s="83">
        <f>Overview!$B$4/($N$2*Supply!$E35)</f>
        <v>0.1103958169</v>
      </c>
      <c r="O34" s="65">
        <f>Overview!$B$4/($O$2*Supply!$E35)</f>
        <v>0.101903831</v>
      </c>
      <c r="P34" s="84">
        <f>Overview!$B$4/($P$2*Supply!$E35)</f>
        <v>0.09462498589</v>
      </c>
      <c r="Q34" s="65">
        <f>Overview!$B$4/($Q$2*Supply!$E35)</f>
        <v>0.0883166535</v>
      </c>
      <c r="R34" s="65">
        <f>Overview!$B$4/($R$2*Supply!$E35)</f>
        <v>0.08279686265</v>
      </c>
      <c r="S34" s="83">
        <f>Overview!$B$4/($S$2*Supply!$E35)</f>
        <v>0.07792645897</v>
      </c>
      <c r="T34" s="65">
        <f>Overview!$B$4/($T$2*Supply!$E35)</f>
        <v>0.07359721125</v>
      </c>
      <c r="U34" s="83">
        <f>Overview!$B$4/($U$2*Supply!$E35)</f>
        <v>0.06972367381</v>
      </c>
      <c r="V34" s="65">
        <f>Overview!$B$4/($V$2*Supply!$E35)</f>
        <v>0.06623749012</v>
      </c>
    </row>
    <row r="35" ht="15.75" customHeight="1">
      <c r="A35" s="66">
        <f t="shared" si="2"/>
        <v>33</v>
      </c>
      <c r="B35" s="67">
        <f>Unlock!B37</f>
        <v>46206</v>
      </c>
      <c r="C35" s="65">
        <f>Overview!$B$4/($C$2*Supply!$E36)</f>
        <v>1.317927707</v>
      </c>
      <c r="D35" s="83">
        <f>Overview!$B$4/($D$2*Supply!$E36)</f>
        <v>0.6589638537</v>
      </c>
      <c r="E35" s="65">
        <f>Overview!$B$4/($E$2*Supply!$E36)</f>
        <v>0.4393092358</v>
      </c>
      <c r="F35" s="83">
        <f>Overview!$B$4/($F$2*Supply!$E36)</f>
        <v>0.3294819268</v>
      </c>
      <c r="G35" s="65">
        <f>Overview!$B$4/($G$2*Supply!$E36)</f>
        <v>0.2635855415</v>
      </c>
      <c r="H35" s="65">
        <f>Overview!$B$4/($H$2*Supply!$E36)</f>
        <v>0.2196546179</v>
      </c>
      <c r="I35" s="83">
        <f>Overview!$B$4/($I$2*Supply!$E36)</f>
        <v>0.1882753868</v>
      </c>
      <c r="J35" s="65">
        <f>Overview!$B$4/($J$2*Supply!$E36)</f>
        <v>0.1647409634</v>
      </c>
      <c r="K35" s="83">
        <f>Overview!$B$4/($K$2*Supply!$E36)</f>
        <v>0.1464364119</v>
      </c>
      <c r="L35" s="65">
        <f>Overview!$B$4/($L$2*Supply!$E36)</f>
        <v>0.1317927707</v>
      </c>
      <c r="M35" s="65">
        <f>Overview!$B$4/($M$2*Supply!$E36)</f>
        <v>0.1198116098</v>
      </c>
      <c r="N35" s="83">
        <f>Overview!$B$4/($N$2*Supply!$E36)</f>
        <v>0.1098273089</v>
      </c>
      <c r="O35" s="65">
        <f>Overview!$B$4/($O$2*Supply!$E36)</f>
        <v>0.1013790544</v>
      </c>
      <c r="P35" s="84">
        <f>Overview!$B$4/($P$2*Supply!$E36)</f>
        <v>0.09413769338</v>
      </c>
      <c r="Q35" s="65">
        <f>Overview!$B$4/($Q$2*Supply!$E36)</f>
        <v>0.08786184716</v>
      </c>
      <c r="R35" s="65">
        <f>Overview!$B$4/($R$2*Supply!$E36)</f>
        <v>0.08237048171</v>
      </c>
      <c r="S35" s="83">
        <f>Overview!$B$4/($S$2*Supply!$E36)</f>
        <v>0.07752515926</v>
      </c>
      <c r="T35" s="65">
        <f>Overview!$B$4/($T$2*Supply!$E36)</f>
        <v>0.07321820596</v>
      </c>
      <c r="U35" s="83">
        <f>Overview!$B$4/($U$2*Supply!$E36)</f>
        <v>0.06936461618</v>
      </c>
      <c r="V35" s="65">
        <f>Overview!$B$4/($V$2*Supply!$E36)</f>
        <v>0.06589638537</v>
      </c>
    </row>
    <row r="36" ht="15.75" customHeight="1">
      <c r="A36" s="66">
        <f t="shared" si="2"/>
        <v>34</v>
      </c>
      <c r="B36" s="67">
        <f>Unlock!B38</f>
        <v>46207</v>
      </c>
      <c r="C36" s="65">
        <f>Overview!$B$4/($C$2*Supply!$E37)</f>
        <v>1.311175516</v>
      </c>
      <c r="D36" s="83">
        <f>Overview!$B$4/($D$2*Supply!$E37)</f>
        <v>0.655587758</v>
      </c>
      <c r="E36" s="65">
        <f>Overview!$B$4/($E$2*Supply!$E37)</f>
        <v>0.4370585054</v>
      </c>
      <c r="F36" s="83">
        <f>Overview!$B$4/($F$2*Supply!$E37)</f>
        <v>0.327793879</v>
      </c>
      <c r="G36" s="65">
        <f>Overview!$B$4/($G$2*Supply!$E37)</f>
        <v>0.2622351032</v>
      </c>
      <c r="H36" s="65">
        <f>Overview!$B$4/($H$2*Supply!$E37)</f>
        <v>0.2185292527</v>
      </c>
      <c r="I36" s="83">
        <f>Overview!$B$4/($I$2*Supply!$E37)</f>
        <v>0.187310788</v>
      </c>
      <c r="J36" s="65">
        <f>Overview!$B$4/($J$2*Supply!$E37)</f>
        <v>0.1638969395</v>
      </c>
      <c r="K36" s="83">
        <f>Overview!$B$4/($K$2*Supply!$E37)</f>
        <v>0.1456861685</v>
      </c>
      <c r="L36" s="65">
        <f>Overview!$B$4/($L$2*Supply!$E37)</f>
        <v>0.1311175516</v>
      </c>
      <c r="M36" s="65">
        <f>Overview!$B$4/($M$2*Supply!$E37)</f>
        <v>0.1191977742</v>
      </c>
      <c r="N36" s="83">
        <f>Overview!$B$4/($N$2*Supply!$E37)</f>
        <v>0.1092646263</v>
      </c>
      <c r="O36" s="65">
        <f>Overview!$B$4/($O$2*Supply!$E37)</f>
        <v>0.1008596551</v>
      </c>
      <c r="P36" s="84">
        <f>Overview!$B$4/($P$2*Supply!$E37)</f>
        <v>0.093655394</v>
      </c>
      <c r="Q36" s="65">
        <f>Overview!$B$4/($Q$2*Supply!$E37)</f>
        <v>0.08741170107</v>
      </c>
      <c r="R36" s="65">
        <f>Overview!$B$4/($R$2*Supply!$E37)</f>
        <v>0.08194846975</v>
      </c>
      <c r="S36" s="83">
        <f>Overview!$B$4/($S$2*Supply!$E37)</f>
        <v>0.07712797153</v>
      </c>
      <c r="T36" s="65">
        <f>Overview!$B$4/($T$2*Supply!$E37)</f>
        <v>0.07284308423</v>
      </c>
      <c r="U36" s="83">
        <f>Overview!$B$4/($U$2*Supply!$E37)</f>
        <v>0.06900923769</v>
      </c>
      <c r="V36" s="65">
        <f>Overview!$B$4/($V$2*Supply!$E37)</f>
        <v>0.0655587758</v>
      </c>
    </row>
    <row r="37" ht="15.75" customHeight="1">
      <c r="A37" s="66">
        <f t="shared" si="2"/>
        <v>35</v>
      </c>
      <c r="B37" s="67">
        <f>Unlock!B39</f>
        <v>46208</v>
      </c>
      <c r="C37" s="65">
        <f>Overview!$B$4/($C$2*Supply!$E38)</f>
        <v>1.30449216</v>
      </c>
      <c r="D37" s="83">
        <f>Overview!$B$4/($D$2*Supply!$E38)</f>
        <v>0.6522460798</v>
      </c>
      <c r="E37" s="65">
        <f>Overview!$B$4/($E$2*Supply!$E38)</f>
        <v>0.4348307199</v>
      </c>
      <c r="F37" s="83">
        <f>Overview!$B$4/($F$2*Supply!$E38)</f>
        <v>0.3261230399</v>
      </c>
      <c r="G37" s="65">
        <f>Overview!$B$4/($G$2*Supply!$E38)</f>
        <v>0.2608984319</v>
      </c>
      <c r="H37" s="65">
        <f>Overview!$B$4/($H$2*Supply!$E38)</f>
        <v>0.2174153599</v>
      </c>
      <c r="I37" s="83">
        <f>Overview!$B$4/($I$2*Supply!$E38)</f>
        <v>0.1863560228</v>
      </c>
      <c r="J37" s="65">
        <f>Overview!$B$4/($J$2*Supply!$E38)</f>
        <v>0.16306152</v>
      </c>
      <c r="K37" s="83">
        <f>Overview!$B$4/($K$2*Supply!$E38)</f>
        <v>0.1449435733</v>
      </c>
      <c r="L37" s="65">
        <f>Overview!$B$4/($L$2*Supply!$E38)</f>
        <v>0.130449216</v>
      </c>
      <c r="M37" s="65">
        <f>Overview!$B$4/($M$2*Supply!$E38)</f>
        <v>0.1185901963</v>
      </c>
      <c r="N37" s="83">
        <f>Overview!$B$4/($N$2*Supply!$E38)</f>
        <v>0.10870768</v>
      </c>
      <c r="O37" s="65">
        <f>Overview!$B$4/($O$2*Supply!$E38)</f>
        <v>0.1003455507</v>
      </c>
      <c r="P37" s="84">
        <f>Overview!$B$4/($P$2*Supply!$E38)</f>
        <v>0.0931780114</v>
      </c>
      <c r="Q37" s="65">
        <f>Overview!$B$4/($Q$2*Supply!$E38)</f>
        <v>0.08696614398</v>
      </c>
      <c r="R37" s="65">
        <f>Overview!$B$4/($R$2*Supply!$E38)</f>
        <v>0.08153075998</v>
      </c>
      <c r="S37" s="83">
        <f>Overview!$B$4/($S$2*Supply!$E38)</f>
        <v>0.07673483292</v>
      </c>
      <c r="T37" s="65">
        <f>Overview!$B$4/($T$2*Supply!$E38)</f>
        <v>0.07247178665</v>
      </c>
      <c r="U37" s="83">
        <f>Overview!$B$4/($U$2*Supply!$E38)</f>
        <v>0.06865748209</v>
      </c>
      <c r="V37" s="65">
        <f>Overview!$B$4/($V$2*Supply!$E38)</f>
        <v>0.06522460798</v>
      </c>
    </row>
    <row r="38" ht="15.75" customHeight="1">
      <c r="A38" s="66">
        <f t="shared" si="2"/>
        <v>36</v>
      </c>
      <c r="B38" s="67">
        <f>Unlock!B40</f>
        <v>46209</v>
      </c>
      <c r="C38" s="65">
        <f>Overview!$B$4/($C$2*Supply!$E39)</f>
        <v>1.297876591</v>
      </c>
      <c r="D38" s="83">
        <f>Overview!$B$4/($D$2*Supply!$E39)</f>
        <v>0.6489382954</v>
      </c>
      <c r="E38" s="65">
        <f>Overview!$B$4/($E$2*Supply!$E39)</f>
        <v>0.4326255303</v>
      </c>
      <c r="F38" s="83">
        <f>Overview!$B$4/($F$2*Supply!$E39)</f>
        <v>0.3244691477</v>
      </c>
      <c r="G38" s="65">
        <f>Overview!$B$4/($G$2*Supply!$E39)</f>
        <v>0.2595753182</v>
      </c>
      <c r="H38" s="65">
        <f>Overview!$B$4/($H$2*Supply!$E39)</f>
        <v>0.2163127651</v>
      </c>
      <c r="I38" s="83">
        <f>Overview!$B$4/($I$2*Supply!$E39)</f>
        <v>0.1854109415</v>
      </c>
      <c r="J38" s="65">
        <f>Overview!$B$4/($J$2*Supply!$E39)</f>
        <v>0.1622345739</v>
      </c>
      <c r="K38" s="83">
        <f>Overview!$B$4/($K$2*Supply!$E39)</f>
        <v>0.1442085101</v>
      </c>
      <c r="L38" s="65">
        <f>Overview!$B$4/($L$2*Supply!$E39)</f>
        <v>0.1297876591</v>
      </c>
      <c r="M38" s="65">
        <f>Overview!$B$4/($M$2*Supply!$E39)</f>
        <v>0.117988781</v>
      </c>
      <c r="N38" s="83">
        <f>Overview!$B$4/($N$2*Supply!$E39)</f>
        <v>0.1081563826</v>
      </c>
      <c r="O38" s="65">
        <f>Overview!$B$4/($O$2*Supply!$E39)</f>
        <v>0.09983666083</v>
      </c>
      <c r="P38" s="84">
        <f>Overview!$B$4/($P$2*Supply!$E39)</f>
        <v>0.09270547077</v>
      </c>
      <c r="Q38" s="65">
        <f>Overview!$B$4/($Q$2*Supply!$E39)</f>
        <v>0.08652510606</v>
      </c>
      <c r="R38" s="65">
        <f>Overview!$B$4/($R$2*Supply!$E39)</f>
        <v>0.08111728693</v>
      </c>
      <c r="S38" s="83">
        <f>Overview!$B$4/($S$2*Supply!$E39)</f>
        <v>0.07634568181</v>
      </c>
      <c r="T38" s="65">
        <f>Overview!$B$4/($T$2*Supply!$E39)</f>
        <v>0.07210425505</v>
      </c>
      <c r="U38" s="83">
        <f>Overview!$B$4/($U$2*Supply!$E39)</f>
        <v>0.06830929425</v>
      </c>
      <c r="V38" s="65">
        <f>Overview!$B$4/($V$2*Supply!$E39)</f>
        <v>0.06489382954</v>
      </c>
    </row>
    <row r="39" ht="15.75" customHeight="1">
      <c r="A39" s="66">
        <f t="shared" si="2"/>
        <v>37</v>
      </c>
      <c r="B39" s="67">
        <f>Unlock!B41</f>
        <v>46210</v>
      </c>
      <c r="C39" s="65">
        <f>Overview!$B$4/($C$2*Supply!$E40)</f>
        <v>1.291599418</v>
      </c>
      <c r="D39" s="83">
        <f>Overview!$B$4/($D$2*Supply!$E40)</f>
        <v>0.6457997088</v>
      </c>
      <c r="E39" s="65">
        <f>Overview!$B$4/($E$2*Supply!$E40)</f>
        <v>0.4305331392</v>
      </c>
      <c r="F39" s="83">
        <f>Overview!$B$4/($F$2*Supply!$E40)</f>
        <v>0.3228998544</v>
      </c>
      <c r="G39" s="65">
        <f>Overview!$B$4/($G$2*Supply!$E40)</f>
        <v>0.2583198835</v>
      </c>
      <c r="H39" s="65">
        <f>Overview!$B$4/($H$2*Supply!$E40)</f>
        <v>0.2152665696</v>
      </c>
      <c r="I39" s="83">
        <f>Overview!$B$4/($I$2*Supply!$E40)</f>
        <v>0.1845142025</v>
      </c>
      <c r="J39" s="65">
        <f>Overview!$B$4/($J$2*Supply!$E40)</f>
        <v>0.1614499272</v>
      </c>
      <c r="K39" s="83">
        <f>Overview!$B$4/($K$2*Supply!$E40)</f>
        <v>0.1435110464</v>
      </c>
      <c r="L39" s="65">
        <f>Overview!$B$4/($L$2*Supply!$E40)</f>
        <v>0.1291599418</v>
      </c>
      <c r="M39" s="65">
        <f>Overview!$B$4/($M$2*Supply!$E40)</f>
        <v>0.1174181289</v>
      </c>
      <c r="N39" s="83">
        <f>Overview!$B$4/($N$2*Supply!$E40)</f>
        <v>0.1076332848</v>
      </c>
      <c r="O39" s="65">
        <f>Overview!$B$4/($O$2*Supply!$E40)</f>
        <v>0.09935380136</v>
      </c>
      <c r="P39" s="84">
        <f>Overview!$B$4/($P$2*Supply!$E40)</f>
        <v>0.09225710126</v>
      </c>
      <c r="Q39" s="65">
        <f>Overview!$B$4/($Q$2*Supply!$E40)</f>
        <v>0.08610662784</v>
      </c>
      <c r="R39" s="65">
        <f>Overview!$B$4/($R$2*Supply!$E40)</f>
        <v>0.0807249636</v>
      </c>
      <c r="S39" s="83">
        <f>Overview!$B$4/($S$2*Supply!$E40)</f>
        <v>0.07597643633</v>
      </c>
      <c r="T39" s="65">
        <f>Overview!$B$4/($T$2*Supply!$E40)</f>
        <v>0.0717555232</v>
      </c>
      <c r="U39" s="83">
        <f>Overview!$B$4/($U$2*Supply!$E40)</f>
        <v>0.06797891672</v>
      </c>
      <c r="V39" s="65">
        <f>Overview!$B$4/($V$2*Supply!$E40)</f>
        <v>0.06457997088</v>
      </c>
    </row>
    <row r="40" ht="15.75" customHeight="1">
      <c r="A40" s="66">
        <f t="shared" si="2"/>
        <v>38</v>
      </c>
      <c r="B40" s="67">
        <f>Unlock!B42</f>
        <v>46211</v>
      </c>
      <c r="C40" s="65">
        <f>Overview!$B$4/($C$2*Supply!$E41)</f>
        <v>1.285382671</v>
      </c>
      <c r="D40" s="83">
        <f>Overview!$B$4/($D$2*Supply!$E41)</f>
        <v>0.6426913356</v>
      </c>
      <c r="E40" s="65">
        <f>Overview!$B$4/($E$2*Supply!$E41)</f>
        <v>0.4284608904</v>
      </c>
      <c r="F40" s="83">
        <f>Overview!$B$4/($F$2*Supply!$E41)</f>
        <v>0.3213456678</v>
      </c>
      <c r="G40" s="65">
        <f>Overview!$B$4/($G$2*Supply!$E41)</f>
        <v>0.2570765343</v>
      </c>
      <c r="H40" s="65">
        <f>Overview!$B$4/($H$2*Supply!$E41)</f>
        <v>0.2142304452</v>
      </c>
      <c r="I40" s="83">
        <f>Overview!$B$4/($I$2*Supply!$E41)</f>
        <v>0.1836260959</v>
      </c>
      <c r="J40" s="65">
        <f>Overview!$B$4/($J$2*Supply!$E41)</f>
        <v>0.1606728339</v>
      </c>
      <c r="K40" s="83">
        <f>Overview!$B$4/($K$2*Supply!$E41)</f>
        <v>0.1428202968</v>
      </c>
      <c r="L40" s="65">
        <f>Overview!$B$4/($L$2*Supply!$E41)</f>
        <v>0.1285382671</v>
      </c>
      <c r="M40" s="65">
        <f>Overview!$B$4/($M$2*Supply!$E41)</f>
        <v>0.1168529701</v>
      </c>
      <c r="N40" s="83">
        <f>Overview!$B$4/($N$2*Supply!$E41)</f>
        <v>0.1071152226</v>
      </c>
      <c r="O40" s="65">
        <f>Overview!$B$4/($O$2*Supply!$E41)</f>
        <v>0.0988755901</v>
      </c>
      <c r="P40" s="84">
        <f>Overview!$B$4/($P$2*Supply!$E41)</f>
        <v>0.09181304795</v>
      </c>
      <c r="Q40" s="65">
        <f>Overview!$B$4/($Q$2*Supply!$E41)</f>
        <v>0.08569217808</v>
      </c>
      <c r="R40" s="65">
        <f>Overview!$B$4/($R$2*Supply!$E41)</f>
        <v>0.08033641695</v>
      </c>
      <c r="S40" s="83">
        <f>Overview!$B$4/($S$2*Supply!$E41)</f>
        <v>0.07561074537</v>
      </c>
      <c r="T40" s="65">
        <f>Overview!$B$4/($T$2*Supply!$E41)</f>
        <v>0.0714101484</v>
      </c>
      <c r="U40" s="83">
        <f>Overview!$B$4/($U$2*Supply!$E41)</f>
        <v>0.06765171954</v>
      </c>
      <c r="V40" s="65">
        <f>Overview!$B$4/($V$2*Supply!$E41)</f>
        <v>0.06426913356</v>
      </c>
    </row>
    <row r="41" ht="15.75" customHeight="1">
      <c r="A41" s="66">
        <f t="shared" si="2"/>
        <v>39</v>
      </c>
      <c r="B41" s="67">
        <f>Unlock!B43</f>
        <v>46212</v>
      </c>
      <c r="C41" s="65">
        <f>Overview!$B$4/($C$2*Supply!$E42)</f>
        <v>1.279225483</v>
      </c>
      <c r="D41" s="83">
        <f>Overview!$B$4/($D$2*Supply!$E42)</f>
        <v>0.6396127416</v>
      </c>
      <c r="E41" s="65">
        <f>Overview!$B$4/($E$2*Supply!$E42)</f>
        <v>0.4264084944</v>
      </c>
      <c r="F41" s="83">
        <f>Overview!$B$4/($F$2*Supply!$E42)</f>
        <v>0.3198063708</v>
      </c>
      <c r="G41" s="65">
        <f>Overview!$B$4/($G$2*Supply!$E42)</f>
        <v>0.2558450967</v>
      </c>
      <c r="H41" s="65">
        <f>Overview!$B$4/($H$2*Supply!$E42)</f>
        <v>0.2132042472</v>
      </c>
      <c r="I41" s="83">
        <f>Overview!$B$4/($I$2*Supply!$E42)</f>
        <v>0.1827464976</v>
      </c>
      <c r="J41" s="65">
        <f>Overview!$B$4/($J$2*Supply!$E42)</f>
        <v>0.1599031854</v>
      </c>
      <c r="K41" s="83">
        <f>Overview!$B$4/($K$2*Supply!$E42)</f>
        <v>0.1421361648</v>
      </c>
      <c r="L41" s="65">
        <f>Overview!$B$4/($L$2*Supply!$E42)</f>
        <v>0.1279225483</v>
      </c>
      <c r="M41" s="65">
        <f>Overview!$B$4/($M$2*Supply!$E42)</f>
        <v>0.1162932258</v>
      </c>
      <c r="N41" s="83">
        <f>Overview!$B$4/($N$2*Supply!$E42)</f>
        <v>0.1066021236</v>
      </c>
      <c r="O41" s="65">
        <f>Overview!$B$4/($O$2*Supply!$E42)</f>
        <v>0.09840196025</v>
      </c>
      <c r="P41" s="84">
        <f>Overview!$B$4/($P$2*Supply!$E42)</f>
        <v>0.09137324881</v>
      </c>
      <c r="Q41" s="65">
        <f>Overview!$B$4/($Q$2*Supply!$E42)</f>
        <v>0.08528169889</v>
      </c>
      <c r="R41" s="65">
        <f>Overview!$B$4/($R$2*Supply!$E42)</f>
        <v>0.07995159271</v>
      </c>
      <c r="S41" s="83">
        <f>Overview!$B$4/($S$2*Supply!$E42)</f>
        <v>0.07524855784</v>
      </c>
      <c r="T41" s="65">
        <f>Overview!$B$4/($T$2*Supply!$E42)</f>
        <v>0.0710680824</v>
      </c>
      <c r="U41" s="83">
        <f>Overview!$B$4/($U$2*Supply!$E42)</f>
        <v>0.06732765702</v>
      </c>
      <c r="V41" s="65">
        <f>Overview!$B$4/($V$2*Supply!$E42)</f>
        <v>0.06396127416</v>
      </c>
    </row>
    <row r="42" ht="15.75" customHeight="1">
      <c r="A42" s="66">
        <f t="shared" si="2"/>
        <v>40</v>
      </c>
      <c r="B42" s="67">
        <f>Unlock!B44</f>
        <v>46213</v>
      </c>
      <c r="C42" s="65">
        <f>Overview!$B$4/($C$2*Supply!$E43)</f>
        <v>1.273127002</v>
      </c>
      <c r="D42" s="83">
        <f>Overview!$B$4/($D$2*Supply!$E43)</f>
        <v>0.636563501</v>
      </c>
      <c r="E42" s="65">
        <f>Overview!$B$4/($E$2*Supply!$E43)</f>
        <v>0.4243756673</v>
      </c>
      <c r="F42" s="83">
        <f>Overview!$B$4/($F$2*Supply!$E43)</f>
        <v>0.3182817505</v>
      </c>
      <c r="G42" s="65">
        <f>Overview!$B$4/($G$2*Supply!$E43)</f>
        <v>0.2546254004</v>
      </c>
      <c r="H42" s="65">
        <f>Overview!$B$4/($H$2*Supply!$E43)</f>
        <v>0.2121878337</v>
      </c>
      <c r="I42" s="83">
        <f>Overview!$B$4/($I$2*Supply!$E43)</f>
        <v>0.181875286</v>
      </c>
      <c r="J42" s="65">
        <f>Overview!$B$4/($J$2*Supply!$E43)</f>
        <v>0.1591408752</v>
      </c>
      <c r="K42" s="83">
        <f>Overview!$B$4/($K$2*Supply!$E43)</f>
        <v>0.1414585558</v>
      </c>
      <c r="L42" s="65">
        <f>Overview!$B$4/($L$2*Supply!$E43)</f>
        <v>0.1273127002</v>
      </c>
      <c r="M42" s="65">
        <f>Overview!$B$4/($M$2*Supply!$E43)</f>
        <v>0.1157388184</v>
      </c>
      <c r="N42" s="83">
        <f>Overview!$B$4/($N$2*Supply!$E43)</f>
        <v>0.1060939168</v>
      </c>
      <c r="O42" s="65">
        <f>Overview!$B$4/($O$2*Supply!$E43)</f>
        <v>0.0979328463</v>
      </c>
      <c r="P42" s="84">
        <f>Overview!$B$4/($P$2*Supply!$E43)</f>
        <v>0.09093764299</v>
      </c>
      <c r="Q42" s="65">
        <f>Overview!$B$4/($Q$2*Supply!$E43)</f>
        <v>0.08487513346</v>
      </c>
      <c r="R42" s="65">
        <f>Overview!$B$4/($R$2*Supply!$E43)</f>
        <v>0.07957043762</v>
      </c>
      <c r="S42" s="83">
        <f>Overview!$B$4/($S$2*Supply!$E43)</f>
        <v>0.07488982364</v>
      </c>
      <c r="T42" s="65">
        <f>Overview!$B$4/($T$2*Supply!$E43)</f>
        <v>0.07072927788</v>
      </c>
      <c r="U42" s="83">
        <f>Overview!$B$4/($U$2*Supply!$E43)</f>
        <v>0.06700668431</v>
      </c>
      <c r="V42" s="65">
        <f>Overview!$B$4/($V$2*Supply!$E43)</f>
        <v>0.0636563501</v>
      </c>
    </row>
    <row r="43" ht="15.75" customHeight="1">
      <c r="A43" s="66">
        <f t="shared" si="2"/>
        <v>41</v>
      </c>
      <c r="B43" s="67">
        <f>Unlock!B45</f>
        <v>46214</v>
      </c>
      <c r="C43" s="65">
        <f>Overview!$B$4/($C$2*Supply!$E44)</f>
        <v>1.267086392</v>
      </c>
      <c r="D43" s="83">
        <f>Overview!$B$4/($D$2*Supply!$E44)</f>
        <v>0.6335431958</v>
      </c>
      <c r="E43" s="65">
        <f>Overview!$B$4/($E$2*Supply!$E44)</f>
        <v>0.4223621305</v>
      </c>
      <c r="F43" s="83">
        <f>Overview!$B$4/($F$2*Supply!$E44)</f>
        <v>0.3167715979</v>
      </c>
      <c r="G43" s="65">
        <f>Overview!$B$4/($G$2*Supply!$E44)</f>
        <v>0.2534172783</v>
      </c>
      <c r="H43" s="65">
        <f>Overview!$B$4/($H$2*Supply!$E44)</f>
        <v>0.2111810653</v>
      </c>
      <c r="I43" s="83">
        <f>Overview!$B$4/($I$2*Supply!$E44)</f>
        <v>0.1810123416</v>
      </c>
      <c r="J43" s="65">
        <f>Overview!$B$4/($J$2*Supply!$E44)</f>
        <v>0.1583857989</v>
      </c>
      <c r="K43" s="83">
        <f>Overview!$B$4/($K$2*Supply!$E44)</f>
        <v>0.1407873768</v>
      </c>
      <c r="L43" s="65">
        <f>Overview!$B$4/($L$2*Supply!$E44)</f>
        <v>0.1267086392</v>
      </c>
      <c r="M43" s="65">
        <f>Overview!$B$4/($M$2*Supply!$E44)</f>
        <v>0.115189672</v>
      </c>
      <c r="N43" s="83">
        <f>Overview!$B$4/($N$2*Supply!$E44)</f>
        <v>0.1055905326</v>
      </c>
      <c r="O43" s="65">
        <f>Overview!$B$4/($O$2*Supply!$E44)</f>
        <v>0.09746818396</v>
      </c>
      <c r="P43" s="84">
        <f>Overview!$B$4/($P$2*Supply!$E44)</f>
        <v>0.09050617082</v>
      </c>
      <c r="Q43" s="65">
        <f>Overview!$B$4/($Q$2*Supply!$E44)</f>
        <v>0.0844724261</v>
      </c>
      <c r="R43" s="65">
        <f>Overview!$B$4/($R$2*Supply!$E44)</f>
        <v>0.07919289947</v>
      </c>
      <c r="S43" s="83">
        <f>Overview!$B$4/($S$2*Supply!$E44)</f>
        <v>0.07453449362</v>
      </c>
      <c r="T43" s="65">
        <f>Overview!$B$4/($T$2*Supply!$E44)</f>
        <v>0.07039368842</v>
      </c>
      <c r="U43" s="83">
        <f>Overview!$B$4/($U$2*Supply!$E44)</f>
        <v>0.06668875745</v>
      </c>
      <c r="V43" s="65">
        <f>Overview!$B$4/($V$2*Supply!$E44)</f>
        <v>0.06335431958</v>
      </c>
    </row>
    <row r="44" ht="15.75" customHeight="1">
      <c r="A44" s="66">
        <f t="shared" si="2"/>
        <v>42</v>
      </c>
      <c r="B44" s="67">
        <f>Unlock!B46</f>
        <v>46215</v>
      </c>
      <c r="C44" s="65">
        <f>Overview!$B$4/($C$2*Supply!$E45)</f>
        <v>1.261102832</v>
      </c>
      <c r="D44" s="83">
        <f>Overview!$B$4/($D$2*Supply!$E45)</f>
        <v>0.6305514161</v>
      </c>
      <c r="E44" s="65">
        <f>Overview!$B$4/($E$2*Supply!$E45)</f>
        <v>0.4203676107</v>
      </c>
      <c r="F44" s="83">
        <f>Overview!$B$4/($F$2*Supply!$E45)</f>
        <v>0.3152757081</v>
      </c>
      <c r="G44" s="65">
        <f>Overview!$B$4/($G$2*Supply!$E45)</f>
        <v>0.2522205664</v>
      </c>
      <c r="H44" s="65">
        <f>Overview!$B$4/($H$2*Supply!$E45)</f>
        <v>0.2101838054</v>
      </c>
      <c r="I44" s="83">
        <f>Overview!$B$4/($I$2*Supply!$E45)</f>
        <v>0.1801575475</v>
      </c>
      <c r="J44" s="65">
        <f>Overview!$B$4/($J$2*Supply!$E45)</f>
        <v>0.157637854</v>
      </c>
      <c r="K44" s="83">
        <f>Overview!$B$4/($K$2*Supply!$E45)</f>
        <v>0.1401225369</v>
      </c>
      <c r="L44" s="65">
        <f>Overview!$B$4/($L$2*Supply!$E45)</f>
        <v>0.1261102832</v>
      </c>
      <c r="M44" s="65">
        <f>Overview!$B$4/($M$2*Supply!$E45)</f>
        <v>0.114645712</v>
      </c>
      <c r="N44" s="83">
        <f>Overview!$B$4/($N$2*Supply!$E45)</f>
        <v>0.1050919027</v>
      </c>
      <c r="O44" s="65">
        <f>Overview!$B$4/($O$2*Supply!$E45)</f>
        <v>0.09700791017</v>
      </c>
      <c r="P44" s="84">
        <f>Overview!$B$4/($P$2*Supply!$E45)</f>
        <v>0.09007877373</v>
      </c>
      <c r="Q44" s="65">
        <f>Overview!$B$4/($Q$2*Supply!$E45)</f>
        <v>0.08407352215</v>
      </c>
      <c r="R44" s="65">
        <f>Overview!$B$4/($R$2*Supply!$E45)</f>
        <v>0.07881892702</v>
      </c>
      <c r="S44" s="83">
        <f>Overview!$B$4/($S$2*Supply!$E45)</f>
        <v>0.07418251954</v>
      </c>
      <c r="T44" s="65">
        <f>Overview!$B$4/($T$2*Supply!$E45)</f>
        <v>0.07006126846</v>
      </c>
      <c r="U44" s="83">
        <f>Overview!$B$4/($U$2*Supply!$E45)</f>
        <v>0.06637383328</v>
      </c>
      <c r="V44" s="65">
        <f>Overview!$B$4/($V$2*Supply!$E45)</f>
        <v>0.06305514161</v>
      </c>
    </row>
    <row r="45" ht="15.75" customHeight="1">
      <c r="A45" s="66">
        <f t="shared" si="2"/>
        <v>43</v>
      </c>
      <c r="B45" s="67">
        <f>Unlock!B47</f>
        <v>46216</v>
      </c>
      <c r="C45" s="65">
        <f>Overview!$B$4/($C$2*Supply!$E46)</f>
        <v>1.25517552</v>
      </c>
      <c r="D45" s="83">
        <f>Overview!$B$4/($D$2*Supply!$E46)</f>
        <v>0.6275877598</v>
      </c>
      <c r="E45" s="65">
        <f>Overview!$B$4/($E$2*Supply!$E46)</f>
        <v>0.4183918399</v>
      </c>
      <c r="F45" s="83">
        <f>Overview!$B$4/($F$2*Supply!$E46)</f>
        <v>0.3137938799</v>
      </c>
      <c r="G45" s="65">
        <f>Overview!$B$4/($G$2*Supply!$E46)</f>
        <v>0.2510351039</v>
      </c>
      <c r="H45" s="65">
        <f>Overview!$B$4/($H$2*Supply!$E46)</f>
        <v>0.2091959199</v>
      </c>
      <c r="I45" s="83">
        <f>Overview!$B$4/($I$2*Supply!$E46)</f>
        <v>0.1793107885</v>
      </c>
      <c r="J45" s="65">
        <f>Overview!$B$4/($J$2*Supply!$E46)</f>
        <v>0.15689694</v>
      </c>
      <c r="K45" s="83">
        <f>Overview!$B$4/($K$2*Supply!$E46)</f>
        <v>0.1394639466</v>
      </c>
      <c r="L45" s="65">
        <f>Overview!$B$4/($L$2*Supply!$E46)</f>
        <v>0.125517552</v>
      </c>
      <c r="M45" s="65">
        <f>Overview!$B$4/($M$2*Supply!$E46)</f>
        <v>0.1141068654</v>
      </c>
      <c r="N45" s="83">
        <f>Overview!$B$4/($N$2*Supply!$E46)</f>
        <v>0.10459796</v>
      </c>
      <c r="O45" s="65">
        <f>Overview!$B$4/($O$2*Supply!$E46)</f>
        <v>0.09655196305</v>
      </c>
      <c r="P45" s="84">
        <f>Overview!$B$4/($P$2*Supply!$E46)</f>
        <v>0.08965539426</v>
      </c>
      <c r="Q45" s="65">
        <f>Overview!$B$4/($Q$2*Supply!$E46)</f>
        <v>0.08367836798</v>
      </c>
      <c r="R45" s="65">
        <f>Overview!$B$4/($R$2*Supply!$E46)</f>
        <v>0.07844846998</v>
      </c>
      <c r="S45" s="83">
        <f>Overview!$B$4/($S$2*Supply!$E46)</f>
        <v>0.0738338541</v>
      </c>
      <c r="T45" s="65">
        <f>Overview!$B$4/($T$2*Supply!$E46)</f>
        <v>0.06973197331</v>
      </c>
      <c r="U45" s="83">
        <f>Overview!$B$4/($U$2*Supply!$E46)</f>
        <v>0.06606186946</v>
      </c>
      <c r="V45" s="65">
        <f>Overview!$B$4/($V$2*Supply!$E46)</f>
        <v>0.06275877598</v>
      </c>
    </row>
    <row r="46" ht="15.75" customHeight="1">
      <c r="A46" s="66">
        <f t="shared" si="2"/>
        <v>44</v>
      </c>
      <c r="B46" s="67">
        <f>Unlock!B48</f>
        <v>46217</v>
      </c>
      <c r="C46" s="65">
        <f>Overview!$B$4/($C$2*Supply!$E47)</f>
        <v>1.249303664</v>
      </c>
      <c r="D46" s="83">
        <f>Overview!$B$4/($D$2*Supply!$E47)</f>
        <v>0.6246518322</v>
      </c>
      <c r="E46" s="65">
        <f>Overview!$B$4/($E$2*Supply!$E47)</f>
        <v>0.4164345548</v>
      </c>
      <c r="F46" s="83">
        <f>Overview!$B$4/($F$2*Supply!$E47)</f>
        <v>0.3123259161</v>
      </c>
      <c r="G46" s="65">
        <f>Overview!$B$4/($G$2*Supply!$E47)</f>
        <v>0.2498607329</v>
      </c>
      <c r="H46" s="65">
        <f>Overview!$B$4/($H$2*Supply!$E47)</f>
        <v>0.2082172774</v>
      </c>
      <c r="I46" s="83">
        <f>Overview!$B$4/($I$2*Supply!$E47)</f>
        <v>0.1784719521</v>
      </c>
      <c r="J46" s="65">
        <f>Overview!$B$4/($J$2*Supply!$E47)</f>
        <v>0.156162958</v>
      </c>
      <c r="K46" s="83">
        <f>Overview!$B$4/($K$2*Supply!$E47)</f>
        <v>0.1388115183</v>
      </c>
      <c r="L46" s="65">
        <f>Overview!$B$4/($L$2*Supply!$E47)</f>
        <v>0.1249303664</v>
      </c>
      <c r="M46" s="65">
        <f>Overview!$B$4/($M$2*Supply!$E47)</f>
        <v>0.1135730604</v>
      </c>
      <c r="N46" s="83">
        <f>Overview!$B$4/($N$2*Supply!$E47)</f>
        <v>0.1041086387</v>
      </c>
      <c r="O46" s="65">
        <f>Overview!$B$4/($O$2*Supply!$E47)</f>
        <v>0.09610028187</v>
      </c>
      <c r="P46" s="84">
        <f>Overview!$B$4/($P$2*Supply!$E47)</f>
        <v>0.08923597603</v>
      </c>
      <c r="Q46" s="65">
        <f>Overview!$B$4/($Q$2*Supply!$E47)</f>
        <v>0.08328691096</v>
      </c>
      <c r="R46" s="65">
        <f>Overview!$B$4/($R$2*Supply!$E47)</f>
        <v>0.07808147902</v>
      </c>
      <c r="S46" s="83">
        <f>Overview!$B$4/($S$2*Supply!$E47)</f>
        <v>0.07348845084</v>
      </c>
      <c r="T46" s="65">
        <f>Overview!$B$4/($T$2*Supply!$E47)</f>
        <v>0.06940575913</v>
      </c>
      <c r="U46" s="83">
        <f>Overview!$B$4/($U$2*Supply!$E47)</f>
        <v>0.06575282444</v>
      </c>
      <c r="V46" s="65">
        <f>Overview!$B$4/($V$2*Supply!$E47)</f>
        <v>0.06246518322</v>
      </c>
    </row>
    <row r="47" ht="15.75" customHeight="1">
      <c r="A47" s="66">
        <f t="shared" si="2"/>
        <v>45</v>
      </c>
      <c r="B47" s="67">
        <f>Unlock!B49</f>
        <v>46218</v>
      </c>
      <c r="C47" s="65">
        <f>Overview!$B$4/($C$2*Supply!$E48)</f>
        <v>1.243486492</v>
      </c>
      <c r="D47" s="83">
        <f>Overview!$B$4/($D$2*Supply!$E48)</f>
        <v>0.6217432458</v>
      </c>
      <c r="E47" s="65">
        <f>Overview!$B$4/($E$2*Supply!$E48)</f>
        <v>0.4144954972</v>
      </c>
      <c r="F47" s="83">
        <f>Overview!$B$4/($F$2*Supply!$E48)</f>
        <v>0.3108716229</v>
      </c>
      <c r="G47" s="65">
        <f>Overview!$B$4/($G$2*Supply!$E48)</f>
        <v>0.2486972983</v>
      </c>
      <c r="H47" s="65">
        <f>Overview!$B$4/($H$2*Supply!$E48)</f>
        <v>0.2072477486</v>
      </c>
      <c r="I47" s="83">
        <f>Overview!$B$4/($I$2*Supply!$E48)</f>
        <v>0.1776409274</v>
      </c>
      <c r="J47" s="65">
        <f>Overview!$B$4/($J$2*Supply!$E48)</f>
        <v>0.1554358115</v>
      </c>
      <c r="K47" s="83">
        <f>Overview!$B$4/($K$2*Supply!$E48)</f>
        <v>0.1381651657</v>
      </c>
      <c r="L47" s="65">
        <f>Overview!$B$4/($L$2*Supply!$E48)</f>
        <v>0.1243486492</v>
      </c>
      <c r="M47" s="65">
        <f>Overview!$B$4/($M$2*Supply!$E48)</f>
        <v>0.1130442265</v>
      </c>
      <c r="N47" s="83">
        <f>Overview!$B$4/($N$2*Supply!$E48)</f>
        <v>0.1036238743</v>
      </c>
      <c r="O47" s="65">
        <f>Overview!$B$4/($O$2*Supply!$E48)</f>
        <v>0.09565280705</v>
      </c>
      <c r="P47" s="84">
        <f>Overview!$B$4/($P$2*Supply!$E48)</f>
        <v>0.08882046369</v>
      </c>
      <c r="Q47" s="65">
        <f>Overview!$B$4/($Q$2*Supply!$E48)</f>
        <v>0.08289909945</v>
      </c>
      <c r="R47" s="65">
        <f>Overview!$B$4/($R$2*Supply!$E48)</f>
        <v>0.07771790573</v>
      </c>
      <c r="S47" s="83">
        <f>Overview!$B$4/($S$2*Supply!$E48)</f>
        <v>0.07314626422</v>
      </c>
      <c r="T47" s="65">
        <f>Overview!$B$4/($T$2*Supply!$E48)</f>
        <v>0.06908258287</v>
      </c>
      <c r="U47" s="83">
        <f>Overview!$B$4/($U$2*Supply!$E48)</f>
        <v>0.06544665746</v>
      </c>
      <c r="V47" s="65">
        <f>Overview!$B$4/($V$2*Supply!$E48)</f>
        <v>0.06217432458</v>
      </c>
    </row>
    <row r="48" ht="15.75" customHeight="1">
      <c r="A48" s="66">
        <f t="shared" si="2"/>
        <v>46</v>
      </c>
      <c r="B48" s="67">
        <f>Unlock!B50</f>
        <v>46219</v>
      </c>
      <c r="C48" s="65">
        <f>Overview!$B$4/($C$2*Supply!$E49)</f>
        <v>1.237723241</v>
      </c>
      <c r="D48" s="83">
        <f>Overview!$B$4/($D$2*Supply!$E49)</f>
        <v>0.6188616207</v>
      </c>
      <c r="E48" s="65">
        <f>Overview!$B$4/($E$2*Supply!$E49)</f>
        <v>0.4125744138</v>
      </c>
      <c r="F48" s="83">
        <f>Overview!$B$4/($F$2*Supply!$E49)</f>
        <v>0.3094308103</v>
      </c>
      <c r="G48" s="65">
        <f>Overview!$B$4/($G$2*Supply!$E49)</f>
        <v>0.2475446483</v>
      </c>
      <c r="H48" s="65">
        <f>Overview!$B$4/($H$2*Supply!$E49)</f>
        <v>0.2062872069</v>
      </c>
      <c r="I48" s="83">
        <f>Overview!$B$4/($I$2*Supply!$E49)</f>
        <v>0.1768176059</v>
      </c>
      <c r="J48" s="65">
        <f>Overview!$B$4/($J$2*Supply!$E49)</f>
        <v>0.1547154052</v>
      </c>
      <c r="K48" s="83">
        <f>Overview!$B$4/($K$2*Supply!$E49)</f>
        <v>0.1375248046</v>
      </c>
      <c r="L48" s="65">
        <f>Overview!$B$4/($L$2*Supply!$E49)</f>
        <v>0.1237723241</v>
      </c>
      <c r="M48" s="65">
        <f>Overview!$B$4/($M$2*Supply!$E49)</f>
        <v>0.1125202947</v>
      </c>
      <c r="N48" s="83">
        <f>Overview!$B$4/($N$2*Supply!$E49)</f>
        <v>0.1031436034</v>
      </c>
      <c r="O48" s="65">
        <f>Overview!$B$4/($O$2*Supply!$E49)</f>
        <v>0.0952094801</v>
      </c>
      <c r="P48" s="84">
        <f>Overview!$B$4/($P$2*Supply!$E49)</f>
        <v>0.08840880295</v>
      </c>
      <c r="Q48" s="65">
        <f>Overview!$B$4/($Q$2*Supply!$E49)</f>
        <v>0.08251488275</v>
      </c>
      <c r="R48" s="65">
        <f>Overview!$B$4/($R$2*Supply!$E49)</f>
        <v>0.07735770258</v>
      </c>
      <c r="S48" s="83">
        <f>Overview!$B$4/($S$2*Supply!$E49)</f>
        <v>0.07280724949</v>
      </c>
      <c r="T48" s="65">
        <f>Overview!$B$4/($T$2*Supply!$E49)</f>
        <v>0.06876240229</v>
      </c>
      <c r="U48" s="83">
        <f>Overview!$B$4/($U$2*Supply!$E49)</f>
        <v>0.06514332849</v>
      </c>
      <c r="V48" s="65">
        <f>Overview!$B$4/($V$2*Supply!$E49)</f>
        <v>0.06188616207</v>
      </c>
    </row>
    <row r="49" ht="15.75" customHeight="1">
      <c r="A49" s="66">
        <f t="shared" si="2"/>
        <v>47</v>
      </c>
      <c r="B49" s="67">
        <f>Unlock!B51</f>
        <v>46220</v>
      </c>
      <c r="C49" s="65">
        <f>Overview!$B$4/($C$2*Supply!$E50)</f>
        <v>1.232013167</v>
      </c>
      <c r="D49" s="83">
        <f>Overview!$B$4/($D$2*Supply!$E50)</f>
        <v>0.6160065835</v>
      </c>
      <c r="E49" s="65">
        <f>Overview!$B$4/($E$2*Supply!$E50)</f>
        <v>0.4106710556</v>
      </c>
      <c r="F49" s="83">
        <f>Overview!$B$4/($F$2*Supply!$E50)</f>
        <v>0.3080032917</v>
      </c>
      <c r="G49" s="65">
        <f>Overview!$B$4/($G$2*Supply!$E50)</f>
        <v>0.2464026334</v>
      </c>
      <c r="H49" s="65">
        <f>Overview!$B$4/($H$2*Supply!$E50)</f>
        <v>0.2053355278</v>
      </c>
      <c r="I49" s="83">
        <f>Overview!$B$4/($I$2*Supply!$E50)</f>
        <v>0.176001881</v>
      </c>
      <c r="J49" s="65">
        <f>Overview!$B$4/($J$2*Supply!$E50)</f>
        <v>0.1540016459</v>
      </c>
      <c r="K49" s="83">
        <f>Overview!$B$4/($K$2*Supply!$E50)</f>
        <v>0.1368903519</v>
      </c>
      <c r="L49" s="65">
        <f>Overview!$B$4/($L$2*Supply!$E50)</f>
        <v>0.1232013167</v>
      </c>
      <c r="M49" s="65">
        <f>Overview!$B$4/($M$2*Supply!$E50)</f>
        <v>0.112001197</v>
      </c>
      <c r="N49" s="83">
        <f>Overview!$B$4/($N$2*Supply!$E50)</f>
        <v>0.1026677639</v>
      </c>
      <c r="O49" s="65">
        <f>Overview!$B$4/($O$2*Supply!$E50)</f>
        <v>0.09477024361</v>
      </c>
      <c r="P49" s="84">
        <f>Overview!$B$4/($P$2*Supply!$E50)</f>
        <v>0.08800094049</v>
      </c>
      <c r="Q49" s="65">
        <f>Overview!$B$4/($Q$2*Supply!$E50)</f>
        <v>0.08213421113</v>
      </c>
      <c r="R49" s="65">
        <f>Overview!$B$4/($R$2*Supply!$E50)</f>
        <v>0.07700082293</v>
      </c>
      <c r="S49" s="83">
        <f>Overview!$B$4/($S$2*Supply!$E50)</f>
        <v>0.07247136276</v>
      </c>
      <c r="T49" s="65">
        <f>Overview!$B$4/($T$2*Supply!$E50)</f>
        <v>0.06844517594</v>
      </c>
      <c r="U49" s="83">
        <f>Overview!$B$4/($U$2*Supply!$E50)</f>
        <v>0.06484279826</v>
      </c>
      <c r="V49" s="65">
        <f>Overview!$B$4/($V$2*Supply!$E50)</f>
        <v>0.06160065835</v>
      </c>
    </row>
    <row r="50" ht="15.75" customHeight="1">
      <c r="A50" s="66">
        <f t="shared" si="2"/>
        <v>48</v>
      </c>
      <c r="B50" s="67">
        <f>Unlock!B52</f>
        <v>46221</v>
      </c>
      <c r="C50" s="65">
        <f>Overview!$B$4/($C$2*Supply!$E51)</f>
        <v>1.226355536</v>
      </c>
      <c r="D50" s="83">
        <f>Overview!$B$4/($D$2*Supply!$E51)</f>
        <v>0.613177768</v>
      </c>
      <c r="E50" s="65">
        <f>Overview!$B$4/($E$2*Supply!$E51)</f>
        <v>0.4087851787</v>
      </c>
      <c r="F50" s="83">
        <f>Overview!$B$4/($F$2*Supply!$E51)</f>
        <v>0.306588884</v>
      </c>
      <c r="G50" s="65">
        <f>Overview!$B$4/($G$2*Supply!$E51)</f>
        <v>0.2452711072</v>
      </c>
      <c r="H50" s="65">
        <f>Overview!$B$4/($H$2*Supply!$E51)</f>
        <v>0.2043925893</v>
      </c>
      <c r="I50" s="83">
        <f>Overview!$B$4/($I$2*Supply!$E51)</f>
        <v>0.175193648</v>
      </c>
      <c r="J50" s="65">
        <f>Overview!$B$4/($J$2*Supply!$E51)</f>
        <v>0.153294442</v>
      </c>
      <c r="K50" s="83">
        <f>Overview!$B$4/($K$2*Supply!$E51)</f>
        <v>0.1362617262</v>
      </c>
      <c r="L50" s="65">
        <f>Overview!$B$4/($L$2*Supply!$E51)</f>
        <v>0.1226355536</v>
      </c>
      <c r="M50" s="65">
        <f>Overview!$B$4/($M$2*Supply!$E51)</f>
        <v>0.1114868669</v>
      </c>
      <c r="N50" s="83">
        <f>Overview!$B$4/($N$2*Supply!$E51)</f>
        <v>0.1021962947</v>
      </c>
      <c r="O50" s="65">
        <f>Overview!$B$4/($O$2*Supply!$E51)</f>
        <v>0.09433504123</v>
      </c>
      <c r="P50" s="84">
        <f>Overview!$B$4/($P$2*Supply!$E51)</f>
        <v>0.087596824</v>
      </c>
      <c r="Q50" s="65">
        <f>Overview!$B$4/($Q$2*Supply!$E51)</f>
        <v>0.08175703573</v>
      </c>
      <c r="R50" s="65">
        <f>Overview!$B$4/($R$2*Supply!$E51)</f>
        <v>0.076647221</v>
      </c>
      <c r="S50" s="83">
        <f>Overview!$B$4/($S$2*Supply!$E51)</f>
        <v>0.07213856094</v>
      </c>
      <c r="T50" s="65">
        <f>Overview!$B$4/($T$2*Supply!$E51)</f>
        <v>0.06813086311</v>
      </c>
      <c r="U50" s="83">
        <f>Overview!$B$4/($U$2*Supply!$E51)</f>
        <v>0.06454502821</v>
      </c>
      <c r="V50" s="65">
        <f>Overview!$B$4/($V$2*Supply!$E51)</f>
        <v>0.0613177768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V1"/>
  </mergeCells>
  <drawing r:id="rId1"/>
</worksheet>
</file>