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Unlock" sheetId="2" r:id="rId5"/>
    <sheet state="visible" name="InflationShape" sheetId="3" r:id="rId6"/>
    <sheet state="visible" name="Supply" sheetId="4" r:id="rId7"/>
    <sheet state="visible" name="Issuance" sheetId="5" r:id="rId8"/>
    <sheet state="visible" name="Relative-Yield" sheetId="6" r:id="rId9"/>
    <sheet state="visible" name="Absolute-Yield" sheetId="7" r:id="rId10"/>
  </sheets>
  <definedNames/>
  <calcPr/>
</workbook>
</file>

<file path=xl/sharedStrings.xml><?xml version="1.0" encoding="utf-8"?>
<sst xmlns="http://schemas.openxmlformats.org/spreadsheetml/2006/main" count="64" uniqueCount="37">
  <si>
    <t>Issuance Calculation</t>
  </si>
  <si>
    <t>Total Token</t>
  </si>
  <si>
    <t>Target Yield %</t>
  </si>
  <si>
    <t>Annual TIA Reward</t>
  </si>
  <si>
    <t>Community Incentives</t>
  </si>
  <si>
    <t>Ecosystem Building</t>
  </si>
  <si>
    <t>Foundation Reserve</t>
  </si>
  <si>
    <t>Core Team</t>
  </si>
  <si>
    <t>Advisors</t>
  </si>
  <si>
    <t>Private-Round Investors</t>
  </si>
  <si>
    <t>Investor-Unlock-1st-year</t>
  </si>
  <si>
    <t>Vesting-Months</t>
  </si>
  <si>
    <t>Ecosystem-genesis-unlock</t>
  </si>
  <si>
    <t>UNLOCK</t>
  </si>
  <si>
    <t>CUMULATIVE EMISSIONS</t>
  </si>
  <si>
    <t>Date</t>
  </si>
  <si>
    <t>Total Unlock</t>
  </si>
  <si>
    <t>Cumulative</t>
  </si>
  <si>
    <t>Circulating Supply %</t>
  </si>
  <si>
    <t>Month</t>
  </si>
  <si>
    <t>Total</t>
  </si>
  <si>
    <t>Year</t>
  </si>
  <si>
    <t>Inflation %</t>
  </si>
  <si>
    <t>Total supply</t>
  </si>
  <si>
    <t>Annual prov.</t>
  </si>
  <si>
    <t>SUPPLY</t>
  </si>
  <si>
    <t>Monthly Issuance</t>
  </si>
  <si>
    <t>Circulating Supply</t>
  </si>
  <si>
    <t>Total Supply</t>
  </si>
  <si>
    <t>Original Circulating Supply%</t>
  </si>
  <si>
    <t xml:space="preserve"> </t>
  </si>
  <si>
    <t>Inlation</t>
  </si>
  <si>
    <t>Daily Issuance</t>
  </si>
  <si>
    <t>ISSUANCE</t>
  </si>
  <si>
    <t>Relative Issuance</t>
  </si>
  <si>
    <t>Absolute issuance</t>
  </si>
  <si>
    <t>Percentage of supply staked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</si>
</sst>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yyyy-M-d"/>
    <numFmt numFmtId="165" formatCode="0.0000000000"/>
    <numFmt numFmtId="166" formatCode="0.00000000000"/>
    <numFmt numFmtId="167" formatCode="0.000000000000"/>
    <numFmt numFmtId="168" formatCode="0.0000000000000"/>
    <numFmt numFmtId="169" formatCode="0.00000000000000"/>
    <numFmt numFmtId="170" formatCode="M/d/yyyy"/>
    <numFmt numFmtId="171" formatCode="0.000000000"/>
    <numFmt numFmtId="172" formatCode="#,##0.000"/>
  </numFmts>
  <fonts count="10">
    <font>
      <sz val="10.0"/>
      <color rgb="FF000000"/>
      <name val="Arial"/>
      <scheme val="minor"/>
    </font>
    <font>
      <b/>
      <sz val="12.0"/>
      <color theme="1"/>
      <name val="EB Garamond"/>
    </font>
    <font>
      <sz val="12.0"/>
      <color theme="1"/>
      <name val="EB Garamond"/>
    </font>
    <font>
      <b/>
      <color theme="1"/>
      <name val="EB Garamond"/>
    </font>
    <font>
      <color theme="1"/>
      <name val="EB Garamond"/>
    </font>
    <font>
      <b/>
      <sz val="11.0"/>
      <color rgb="FF080808"/>
      <name val="EB Garamond"/>
    </font>
    <font>
      <sz val="11.0"/>
      <color rgb="FF080808"/>
      <name val="EB Garamond"/>
    </font>
    <font>
      <sz val="11.0"/>
      <color theme="1"/>
      <name val="EB Garamond"/>
    </font>
    <font>
      <color theme="1"/>
      <name val="Arial"/>
    </font>
    <font>
      <sz val="9.0"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2" numFmtId="0" xfId="0" applyAlignment="1" applyFill="1" applyFont="1">
      <alignment vertical="bottom"/>
    </xf>
    <xf borderId="0" fillId="2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0" xfId="0" applyFont="1"/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center" vertical="bottom"/>
    </xf>
    <xf borderId="0" fillId="2" fontId="3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2" fontId="4" numFmtId="3" xfId="0" applyAlignment="1" applyFont="1" applyNumberFormat="1">
      <alignment vertical="bottom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readingOrder="0" vertical="bottom"/>
    </xf>
    <xf borderId="0" fillId="2" fontId="4" numFmtId="10" xfId="0" applyAlignment="1" applyFont="1" applyNumberFormat="1">
      <alignment horizontal="right" vertical="bottom"/>
    </xf>
    <xf borderId="0" fillId="0" fontId="4" numFmtId="3" xfId="0" applyFont="1" applyNumberFormat="1"/>
    <xf borderId="0" fillId="0" fontId="4" numFmtId="0" xfId="0" applyAlignment="1" applyFont="1">
      <alignment readingOrder="0"/>
    </xf>
    <xf borderId="0" fillId="2" fontId="4" numFmtId="0" xfId="0" applyFont="1"/>
    <xf borderId="0" fillId="3" fontId="5" numFmtId="0" xfId="0" applyAlignment="1" applyFill="1" applyFont="1">
      <alignment horizontal="center" vertical="bottom"/>
    </xf>
    <xf borderId="0" fillId="3" fontId="5" numFmtId="2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4" fontId="7" numFmtId="0" xfId="0" applyAlignment="1" applyFill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4" fontId="7" numFmtId="0" xfId="0" applyAlignment="1" applyFont="1">
      <alignment horizontal="right" vertical="bottom"/>
    </xf>
    <xf borderId="0" fillId="4" fontId="6" numFmtId="0" xfId="0" applyAlignment="1" applyFont="1">
      <alignment horizontal="right" vertical="bottom"/>
    </xf>
    <xf borderId="0" fillId="2" fontId="6" numFmtId="0" xfId="0" applyAlignment="1" applyFont="1">
      <alignment horizontal="right" vertical="bottom"/>
    </xf>
    <xf borderId="0" fillId="2" fontId="6" numFmtId="2" xfId="0" applyAlignment="1" applyFont="1" applyNumberFormat="1">
      <alignment horizontal="right" vertical="bottom"/>
    </xf>
    <xf borderId="0" fillId="2" fontId="7" numFmtId="10" xfId="0" applyAlignment="1" applyFont="1" applyNumberFormat="1">
      <alignment horizontal="right" vertical="bottom"/>
    </xf>
    <xf borderId="0" fillId="2" fontId="7" numFmtId="0" xfId="0" applyAlignment="1" applyFont="1">
      <alignment horizontal="right" vertical="bottom"/>
    </xf>
    <xf borderId="0" fillId="4" fontId="6" numFmtId="165" xfId="0" applyAlignment="1" applyFont="1" applyNumberFormat="1">
      <alignment horizontal="right" vertical="bottom"/>
    </xf>
    <xf borderId="0" fillId="4" fontId="6" numFmtId="166" xfId="0" applyAlignment="1" applyFont="1" applyNumberFormat="1">
      <alignment horizontal="right" vertical="bottom"/>
    </xf>
    <xf borderId="0" fillId="4" fontId="6" numFmtId="167" xfId="0" applyAlignment="1" applyFont="1" applyNumberFormat="1">
      <alignment horizontal="right" vertical="bottom"/>
    </xf>
    <xf borderId="0" fillId="4" fontId="6" numFmtId="168" xfId="0" applyAlignment="1" applyFont="1" applyNumberFormat="1">
      <alignment horizontal="right" vertical="bottom"/>
    </xf>
    <xf borderId="0" fillId="4" fontId="6" numFmtId="169" xfId="0" applyAlignment="1" applyFont="1" applyNumberForma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4" numFmtId="2" xfId="0" applyFont="1" applyNumberFormat="1"/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6" numFmtId="0" xfId="0" applyAlignment="1" applyFont="1">
      <alignment horizontal="center" vertical="bottom"/>
    </xf>
    <xf borderId="0" fillId="0" fontId="3" numFmtId="170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6" numFmtId="171" xfId="0" applyAlignment="1" applyFont="1" applyNumberFormat="1">
      <alignment horizontal="right" vertical="bottom"/>
    </xf>
    <xf borderId="0" fillId="0" fontId="6" numFmtId="165" xfId="0" applyAlignment="1" applyFont="1" applyNumberFormat="1">
      <alignment horizontal="right" vertical="bottom"/>
    </xf>
    <xf borderId="0" fillId="2" fontId="4" numFmtId="3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6" numFmtId="167" xfId="0" applyAlignment="1" applyFont="1" applyNumberFormat="1">
      <alignment horizontal="right" vertical="bottom"/>
    </xf>
    <xf borderId="0" fillId="0" fontId="6" numFmtId="168" xfId="0" applyAlignment="1" applyFont="1" applyNumberFormat="1">
      <alignment horizontal="right" vertical="bottom"/>
    </xf>
    <xf borderId="0" fillId="0" fontId="6" numFmtId="169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4" numFmtId="172" xfId="0" applyAlignment="1" applyFont="1" applyNumberFormat="1">
      <alignment horizontal="right" vertical="bottom"/>
    </xf>
    <xf borderId="0" fillId="0" fontId="8" numFmtId="0" xfId="0" applyAlignment="1" applyFont="1">
      <alignment horizontal="center" vertical="bottom"/>
    </xf>
    <xf borderId="0" fillId="0" fontId="3" numFmtId="0" xfId="0" applyAlignment="1" applyFont="1">
      <alignment horizontal="center" vertical="top"/>
    </xf>
    <xf borderId="0" fillId="0" fontId="8" numFmtId="170" xfId="0" applyAlignment="1" applyFont="1" applyNumberFormat="1">
      <alignment vertical="bottom"/>
    </xf>
    <xf borderId="0" fillId="0" fontId="3" numFmtId="9" xfId="0" applyAlignment="1" applyFont="1" applyNumberFormat="1">
      <alignment horizontal="right" vertical="top"/>
    </xf>
    <xf borderId="0" fillId="5" fontId="3" numFmtId="9" xfId="0" applyAlignment="1" applyFill="1" applyFont="1" applyNumberFormat="1">
      <alignment horizontal="right" vertical="top"/>
    </xf>
    <xf borderId="0" fillId="0" fontId="9" numFmtId="10" xfId="0" applyAlignment="1" applyFont="1" applyNumberFormat="1">
      <alignment horizontal="right" vertical="bottom"/>
    </xf>
    <xf borderId="0" fillId="6" fontId="9" numFmtId="10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22.0"/>
    <col customWidth="1" min="3" max="6" width="12.63"/>
  </cols>
  <sheetData>
    <row r="1" ht="15.7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4">
        <v>1.0E10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 t="s">
        <v>2</v>
      </c>
      <c r="B3" s="6">
        <v>0.08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5" t="s">
        <v>3</v>
      </c>
      <c r="B4" s="7">
        <f>B2*B3</f>
        <v>800000000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5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5" t="s">
        <v>4</v>
      </c>
      <c r="B6" s="8">
        <v>16.5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 t="s">
        <v>5</v>
      </c>
      <c r="B7" s="8">
        <v>16.5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" t="s">
        <v>6</v>
      </c>
      <c r="B8" s="8">
        <v>20.0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" t="s">
        <v>7</v>
      </c>
      <c r="B9" s="8">
        <v>15.0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 t="s">
        <v>8</v>
      </c>
      <c r="B10" s="8">
        <v>3.5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 t="s">
        <v>9</v>
      </c>
      <c r="B11" s="8">
        <v>28.5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9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9" t="s">
        <v>10</v>
      </c>
      <c r="B13" s="9">
        <v>33.0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9" t="s">
        <v>11</v>
      </c>
      <c r="B14" s="9">
        <v>35.0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9" t="s">
        <v>12</v>
      </c>
      <c r="B15" s="9">
        <v>25.0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10"/>
      <c r="E27" s="10"/>
      <c r="F27" s="10"/>
      <c r="G27" s="10"/>
      <c r="H27" s="10"/>
      <c r="I27" s="1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75"/>
    <col customWidth="1" min="4" max="4" width="14.25"/>
    <col customWidth="1" min="5" max="5" width="15.88"/>
    <col customWidth="1" min="6" max="6" width="12.63"/>
    <col customWidth="1" min="7" max="7" width="13.13"/>
    <col customWidth="1" min="8" max="8" width="15.38"/>
    <col customWidth="1" min="9" max="9" width="6.13"/>
    <col customWidth="1" min="11" max="11" width="11.88"/>
    <col customWidth="1" min="12" max="12" width="15.75"/>
    <col customWidth="1" min="19" max="19" width="13.13"/>
    <col customWidth="1" min="20" max="20" width="15.38"/>
    <col customWidth="1" min="21" max="21" width="11.88"/>
    <col customWidth="1" min="27" max="27" width="13.13"/>
  </cols>
  <sheetData>
    <row r="1" ht="15.75" customHeight="1">
      <c r="A1" s="10"/>
      <c r="B1" s="10"/>
      <c r="C1" s="11" t="s">
        <v>13</v>
      </c>
      <c r="I1" s="10"/>
      <c r="J1" s="10"/>
      <c r="K1" s="10"/>
      <c r="L1" s="12"/>
      <c r="M1" s="10"/>
      <c r="N1" s="10"/>
      <c r="O1" s="11" t="s">
        <v>14</v>
      </c>
      <c r="V1" s="10"/>
      <c r="W1" s="11"/>
    </row>
    <row r="2" ht="15.75" customHeight="1">
      <c r="A2" s="10"/>
      <c r="B2" s="10" t="s">
        <v>15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/>
      <c r="J2" s="10" t="s">
        <v>16</v>
      </c>
      <c r="K2" s="10" t="s">
        <v>17</v>
      </c>
      <c r="L2" s="12" t="s">
        <v>18</v>
      </c>
      <c r="M2" s="10"/>
      <c r="N2" s="10" t="s">
        <v>15</v>
      </c>
      <c r="O2" s="10" t="s">
        <v>4</v>
      </c>
      <c r="P2" s="10" t="s">
        <v>5</v>
      </c>
      <c r="Q2" s="10" t="s">
        <v>6</v>
      </c>
      <c r="R2" s="10" t="s">
        <v>7</v>
      </c>
      <c r="S2" s="10" t="s">
        <v>8</v>
      </c>
      <c r="T2" s="10" t="s">
        <v>9</v>
      </c>
      <c r="U2" s="10" t="s">
        <v>17</v>
      </c>
      <c r="V2" s="10"/>
      <c r="W2" s="10"/>
      <c r="X2" s="10"/>
      <c r="Y2" s="10"/>
      <c r="Z2" s="10"/>
      <c r="AA2" s="10"/>
      <c r="AB2" s="10"/>
      <c r="AC2" s="10"/>
    </row>
    <row r="3" ht="15.75" customHeight="1">
      <c r="A3" s="10" t="s">
        <v>19</v>
      </c>
      <c r="B3" s="10" t="s">
        <v>20</v>
      </c>
      <c r="C3" s="13">
        <f>Overview!B6 *Overview!B$2/100</f>
        <v>1650000000</v>
      </c>
      <c r="D3" s="13">
        <f>Overview!B7 *Overview!$B$2/100</f>
        <v>1650000000</v>
      </c>
      <c r="E3" s="13">
        <f>Overview!B8 *Overview!$B$2/100</f>
        <v>2000000000</v>
      </c>
      <c r="F3" s="13">
        <f>Overview!B9 *Overview!$B$2/100</f>
        <v>1500000000</v>
      </c>
      <c r="G3" s="13">
        <f>Overview!B10 *Overview!$B$2/100</f>
        <v>350000000</v>
      </c>
      <c r="H3" s="13">
        <f>Overview!B11 *Overview!$B$2/100</f>
        <v>2850000000</v>
      </c>
      <c r="I3" s="13"/>
      <c r="J3" s="14">
        <f t="shared" ref="J3:J51" si="1">SUM(C3:H3)</f>
        <v>10000000000</v>
      </c>
      <c r="K3" s="13">
        <f>Overview!$B$2</f>
        <v>10000000000</v>
      </c>
      <c r="L3" s="15"/>
      <c r="M3" s="10"/>
      <c r="N3" s="10" t="s">
        <v>20</v>
      </c>
      <c r="O3" s="16"/>
      <c r="P3" s="16"/>
      <c r="Q3" s="16"/>
      <c r="R3" s="16"/>
      <c r="S3" s="16"/>
      <c r="T3" s="16"/>
      <c r="U3" s="13"/>
      <c r="V3" s="10"/>
      <c r="W3" s="16"/>
      <c r="X3" s="16"/>
      <c r="Y3" s="16"/>
      <c r="Z3" s="16"/>
      <c r="AA3" s="16"/>
      <c r="AB3" s="16"/>
      <c r="AC3" s="16"/>
    </row>
    <row r="4" ht="15.75" customHeight="1">
      <c r="A4" s="17">
        <v>1.0</v>
      </c>
      <c r="B4" s="18">
        <v>45322.0</v>
      </c>
      <c r="C4" s="14">
        <f>C3</f>
        <v>1650000000</v>
      </c>
      <c r="D4" s="14">
        <f>Overview!B13*$D$3/100</f>
        <v>544500000</v>
      </c>
      <c r="E4" s="14">
        <f>Overview!B13*$E$3/100</f>
        <v>660000000</v>
      </c>
      <c r="F4" s="19">
        <v>0.0</v>
      </c>
      <c r="G4" s="19">
        <v>0.0</v>
      </c>
      <c r="H4" s="14">
        <f>0</f>
        <v>0</v>
      </c>
      <c r="I4" s="14"/>
      <c r="J4" s="14">
        <f t="shared" si="1"/>
        <v>2854500000</v>
      </c>
      <c r="K4" s="14">
        <f t="shared" ref="K4:K51" si="3">SUM($J$4:J4)</f>
        <v>2854500000</v>
      </c>
      <c r="L4" s="20">
        <f t="shared" ref="L4:L51" si="4">K4/$K$3</f>
        <v>0.28545</v>
      </c>
      <c r="M4" s="18"/>
      <c r="N4" s="18">
        <v>45322.0</v>
      </c>
      <c r="O4" s="21">
        <f t="shared" ref="O4:T4" si="2">sum(C$4:C4)</f>
        <v>1650000000</v>
      </c>
      <c r="P4" s="21">
        <f t="shared" si="2"/>
        <v>544500000</v>
      </c>
      <c r="Q4" s="21">
        <f t="shared" si="2"/>
        <v>660000000</v>
      </c>
      <c r="R4" s="21">
        <f t="shared" si="2"/>
        <v>0</v>
      </c>
      <c r="S4" s="21">
        <f t="shared" si="2"/>
        <v>0</v>
      </c>
      <c r="T4" s="21">
        <f t="shared" si="2"/>
        <v>0</v>
      </c>
      <c r="U4" s="14">
        <f t="shared" ref="U4:U51" si="6">SUM(O4:T4)</f>
        <v>2854500000</v>
      </c>
      <c r="V4" s="18"/>
      <c r="W4" s="16"/>
      <c r="X4" s="16"/>
      <c r="Y4" s="16"/>
      <c r="Z4" s="16"/>
      <c r="AA4" s="16"/>
      <c r="AB4" s="16"/>
      <c r="AC4" s="16"/>
    </row>
    <row r="5" ht="15.75" customHeight="1">
      <c r="A5" s="17">
        <f t="shared" ref="A5:A51" si="7">A4+1</f>
        <v>2</v>
      </c>
      <c r="B5" s="18">
        <v>45351.0</v>
      </c>
      <c r="C5" s="14">
        <v>0.0</v>
      </c>
      <c r="D5" s="19">
        <v>0.0</v>
      </c>
      <c r="E5" s="14">
        <v>0.0</v>
      </c>
      <c r="F5" s="14">
        <v>0.0</v>
      </c>
      <c r="G5" s="14">
        <v>0.0</v>
      </c>
      <c r="H5" s="14">
        <v>0.0</v>
      </c>
      <c r="I5" s="14"/>
      <c r="J5" s="14">
        <f t="shared" si="1"/>
        <v>0</v>
      </c>
      <c r="K5" s="14">
        <f t="shared" si="3"/>
        <v>2854500000</v>
      </c>
      <c r="L5" s="20">
        <f t="shared" si="4"/>
        <v>0.28545</v>
      </c>
      <c r="M5" s="18"/>
      <c r="N5" s="18">
        <v>45351.0</v>
      </c>
      <c r="O5" s="21">
        <f t="shared" ref="O5:T5" si="5">sum(C$4:C5)</f>
        <v>1650000000</v>
      </c>
      <c r="P5" s="21">
        <f t="shared" si="5"/>
        <v>544500000</v>
      </c>
      <c r="Q5" s="21">
        <f t="shared" si="5"/>
        <v>660000000</v>
      </c>
      <c r="R5" s="21">
        <f t="shared" si="5"/>
        <v>0</v>
      </c>
      <c r="S5" s="21">
        <f t="shared" si="5"/>
        <v>0</v>
      </c>
      <c r="T5" s="21">
        <f t="shared" si="5"/>
        <v>0</v>
      </c>
      <c r="U5" s="14">
        <f t="shared" si="6"/>
        <v>2854500000</v>
      </c>
      <c r="V5" s="18"/>
      <c r="W5" s="16"/>
      <c r="X5" s="16"/>
      <c r="Y5" s="16"/>
      <c r="Z5" s="16"/>
      <c r="AA5" s="16"/>
      <c r="AB5" s="16"/>
      <c r="AC5" s="16"/>
    </row>
    <row r="6" ht="15.75" customHeight="1">
      <c r="A6" s="17">
        <f t="shared" si="7"/>
        <v>3</v>
      </c>
      <c r="B6" s="18">
        <v>45382.0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4">
        <v>0.0</v>
      </c>
      <c r="I6" s="14"/>
      <c r="J6" s="14">
        <f t="shared" si="1"/>
        <v>0</v>
      </c>
      <c r="K6" s="14">
        <f t="shared" si="3"/>
        <v>2854500000</v>
      </c>
      <c r="L6" s="20">
        <f t="shared" si="4"/>
        <v>0.28545</v>
      </c>
      <c r="M6" s="18"/>
      <c r="N6" s="18">
        <v>45382.0</v>
      </c>
      <c r="O6" s="21">
        <f t="shared" ref="O6:T6" si="8">sum(C$4:C6)</f>
        <v>1650000000</v>
      </c>
      <c r="P6" s="21">
        <f t="shared" si="8"/>
        <v>544500000</v>
      </c>
      <c r="Q6" s="21">
        <f t="shared" si="8"/>
        <v>660000000</v>
      </c>
      <c r="R6" s="21">
        <f t="shared" si="8"/>
        <v>0</v>
      </c>
      <c r="S6" s="21">
        <f t="shared" si="8"/>
        <v>0</v>
      </c>
      <c r="T6" s="21">
        <f t="shared" si="8"/>
        <v>0</v>
      </c>
      <c r="U6" s="14">
        <f t="shared" si="6"/>
        <v>2854500000</v>
      </c>
      <c r="V6" s="18"/>
      <c r="W6" s="16"/>
      <c r="X6" s="16"/>
      <c r="Y6" s="16"/>
      <c r="Z6" s="16"/>
      <c r="AA6" s="16"/>
      <c r="AB6" s="16"/>
      <c r="AC6" s="16"/>
    </row>
    <row r="7" ht="15.75" customHeight="1">
      <c r="A7" s="17">
        <f t="shared" si="7"/>
        <v>4</v>
      </c>
      <c r="B7" s="18">
        <v>45412.0</v>
      </c>
      <c r="C7" s="14">
        <v>0.0</v>
      </c>
      <c r="D7" s="19">
        <f>($D$3-$D$4)/12 </f>
        <v>92125000</v>
      </c>
      <c r="E7" s="14">
        <f>($E$3-$E$4)/12 </f>
        <v>111666666.7</v>
      </c>
      <c r="F7" s="14">
        <v>0.0</v>
      </c>
      <c r="G7" s="14">
        <v>0.0</v>
      </c>
      <c r="H7" s="14">
        <v>0.0</v>
      </c>
      <c r="I7" s="14"/>
      <c r="J7" s="14">
        <f t="shared" si="1"/>
        <v>203791666.7</v>
      </c>
      <c r="K7" s="14">
        <f t="shared" si="3"/>
        <v>3058291667</v>
      </c>
      <c r="L7" s="20">
        <f t="shared" si="4"/>
        <v>0.3058291667</v>
      </c>
      <c r="M7" s="18"/>
      <c r="N7" s="18">
        <v>45412.0</v>
      </c>
      <c r="O7" s="21">
        <f t="shared" ref="O7:T7" si="9">sum(C$4:C7)</f>
        <v>1650000000</v>
      </c>
      <c r="P7" s="21">
        <f t="shared" si="9"/>
        <v>636625000</v>
      </c>
      <c r="Q7" s="21">
        <f t="shared" si="9"/>
        <v>771666666.7</v>
      </c>
      <c r="R7" s="21">
        <f t="shared" si="9"/>
        <v>0</v>
      </c>
      <c r="S7" s="21">
        <f t="shared" si="9"/>
        <v>0</v>
      </c>
      <c r="T7" s="21">
        <f t="shared" si="9"/>
        <v>0</v>
      </c>
      <c r="U7" s="14">
        <f t="shared" si="6"/>
        <v>3058291667</v>
      </c>
      <c r="V7" s="18"/>
      <c r="W7" s="16"/>
      <c r="X7" s="16"/>
      <c r="Y7" s="16"/>
      <c r="Z7" s="16"/>
      <c r="AA7" s="16"/>
      <c r="AB7" s="16"/>
      <c r="AC7" s="16"/>
    </row>
    <row r="8" ht="15.75" customHeight="1">
      <c r="A8" s="17">
        <f t="shared" si="7"/>
        <v>5</v>
      </c>
      <c r="B8" s="18">
        <v>45443.0</v>
      </c>
      <c r="C8" s="14">
        <v>0.0</v>
      </c>
      <c r="D8" s="19">
        <v>0.0</v>
      </c>
      <c r="E8" s="14">
        <v>0.0</v>
      </c>
      <c r="F8" s="14">
        <v>0.0</v>
      </c>
      <c r="G8" s="14">
        <v>0.0</v>
      </c>
      <c r="H8" s="14">
        <v>0.0</v>
      </c>
      <c r="I8" s="14"/>
      <c r="J8" s="14">
        <f t="shared" si="1"/>
        <v>0</v>
      </c>
      <c r="K8" s="14">
        <f t="shared" si="3"/>
        <v>3058291667</v>
      </c>
      <c r="L8" s="20">
        <f t="shared" si="4"/>
        <v>0.3058291667</v>
      </c>
      <c r="M8" s="18"/>
      <c r="N8" s="18">
        <v>45443.0</v>
      </c>
      <c r="O8" s="21">
        <f t="shared" ref="O8:T8" si="10">sum(C$4:C8)</f>
        <v>1650000000</v>
      </c>
      <c r="P8" s="21">
        <f t="shared" si="10"/>
        <v>636625000</v>
      </c>
      <c r="Q8" s="21">
        <f t="shared" si="10"/>
        <v>771666666.7</v>
      </c>
      <c r="R8" s="21">
        <f t="shared" si="10"/>
        <v>0</v>
      </c>
      <c r="S8" s="21">
        <f t="shared" si="10"/>
        <v>0</v>
      </c>
      <c r="T8" s="21">
        <f t="shared" si="10"/>
        <v>0</v>
      </c>
      <c r="U8" s="14">
        <f t="shared" si="6"/>
        <v>3058291667</v>
      </c>
      <c r="V8" s="18"/>
      <c r="W8" s="16"/>
      <c r="X8" s="16"/>
      <c r="Y8" s="16"/>
      <c r="Z8" s="16"/>
      <c r="AA8" s="16"/>
      <c r="AB8" s="16"/>
      <c r="AC8" s="16"/>
    </row>
    <row r="9" ht="15.75" customHeight="1">
      <c r="A9" s="17">
        <f t="shared" si="7"/>
        <v>6</v>
      </c>
      <c r="B9" s="18">
        <v>45473.0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0.0</v>
      </c>
      <c r="I9" s="14"/>
      <c r="J9" s="14">
        <f t="shared" si="1"/>
        <v>0</v>
      </c>
      <c r="K9" s="14">
        <f t="shared" si="3"/>
        <v>3058291667</v>
      </c>
      <c r="L9" s="20">
        <f t="shared" si="4"/>
        <v>0.3058291667</v>
      </c>
      <c r="M9" s="18"/>
      <c r="N9" s="18">
        <v>45473.0</v>
      </c>
      <c r="O9" s="21">
        <f t="shared" ref="O9:T9" si="11">sum(C$4:C9)</f>
        <v>1650000000</v>
      </c>
      <c r="P9" s="21">
        <f t="shared" si="11"/>
        <v>636625000</v>
      </c>
      <c r="Q9" s="21">
        <f t="shared" si="11"/>
        <v>771666666.7</v>
      </c>
      <c r="R9" s="21">
        <f t="shared" si="11"/>
        <v>0</v>
      </c>
      <c r="S9" s="21">
        <f t="shared" si="11"/>
        <v>0</v>
      </c>
      <c r="T9" s="21">
        <f t="shared" si="11"/>
        <v>0</v>
      </c>
      <c r="U9" s="14">
        <f t="shared" si="6"/>
        <v>3058291667</v>
      </c>
      <c r="V9" s="18"/>
      <c r="W9" s="16"/>
      <c r="X9" s="16"/>
      <c r="Y9" s="16"/>
      <c r="Z9" s="16"/>
      <c r="AA9" s="16"/>
      <c r="AB9" s="16"/>
      <c r="AC9" s="16"/>
    </row>
    <row r="10" ht="15.75" customHeight="1">
      <c r="A10" s="17">
        <f t="shared" si="7"/>
        <v>7</v>
      </c>
      <c r="B10" s="18">
        <v>45504.0</v>
      </c>
      <c r="C10" s="14">
        <v>0.0</v>
      </c>
      <c r="D10" s="19">
        <f>($D$3-$D$4)/12 </f>
        <v>92125000</v>
      </c>
      <c r="E10" s="14">
        <f>($E$3-$E$4)/12 </f>
        <v>111666666.7</v>
      </c>
      <c r="F10" s="14">
        <v>0.0</v>
      </c>
      <c r="G10" s="14">
        <v>0.0</v>
      </c>
      <c r="H10" s="14">
        <v>0.0</v>
      </c>
      <c r="I10" s="14"/>
      <c r="J10" s="14">
        <f t="shared" si="1"/>
        <v>203791666.7</v>
      </c>
      <c r="K10" s="14">
        <f t="shared" si="3"/>
        <v>3262083333</v>
      </c>
      <c r="L10" s="20">
        <f t="shared" si="4"/>
        <v>0.3262083333</v>
      </c>
      <c r="M10" s="18"/>
      <c r="N10" s="18">
        <v>45504.0</v>
      </c>
      <c r="O10" s="21">
        <f t="shared" ref="O10:T10" si="12">sum(C$4:C10)</f>
        <v>1650000000</v>
      </c>
      <c r="P10" s="21">
        <f t="shared" si="12"/>
        <v>728750000</v>
      </c>
      <c r="Q10" s="21">
        <f t="shared" si="12"/>
        <v>883333333.3</v>
      </c>
      <c r="R10" s="21">
        <f t="shared" si="12"/>
        <v>0</v>
      </c>
      <c r="S10" s="21">
        <f t="shared" si="12"/>
        <v>0</v>
      </c>
      <c r="T10" s="21">
        <f t="shared" si="12"/>
        <v>0</v>
      </c>
      <c r="U10" s="14">
        <f t="shared" si="6"/>
        <v>3262083333</v>
      </c>
      <c r="V10" s="18"/>
      <c r="W10" s="16"/>
      <c r="X10" s="16"/>
      <c r="Y10" s="16"/>
      <c r="Z10" s="16"/>
      <c r="AA10" s="16"/>
      <c r="AB10" s="16"/>
      <c r="AC10" s="16"/>
    </row>
    <row r="11" ht="15.75" customHeight="1">
      <c r="A11" s="17">
        <f t="shared" si="7"/>
        <v>8</v>
      </c>
      <c r="B11" s="18">
        <v>45535.0</v>
      </c>
      <c r="C11" s="14">
        <v>0.0</v>
      </c>
      <c r="D11" s="19">
        <v>0.0</v>
      </c>
      <c r="E11" s="14">
        <v>0.0</v>
      </c>
      <c r="F11" s="14">
        <v>0.0</v>
      </c>
      <c r="G11" s="14">
        <v>0.0</v>
      </c>
      <c r="H11" s="14">
        <v>0.0</v>
      </c>
      <c r="I11" s="14"/>
      <c r="J11" s="14">
        <f t="shared" si="1"/>
        <v>0</v>
      </c>
      <c r="K11" s="14">
        <f t="shared" si="3"/>
        <v>3262083333</v>
      </c>
      <c r="L11" s="20">
        <f t="shared" si="4"/>
        <v>0.3262083333</v>
      </c>
      <c r="M11" s="18"/>
      <c r="N11" s="18">
        <v>45535.0</v>
      </c>
      <c r="O11" s="21">
        <f t="shared" ref="O11:T11" si="13">sum(C$4:C11)</f>
        <v>1650000000</v>
      </c>
      <c r="P11" s="21">
        <f t="shared" si="13"/>
        <v>728750000</v>
      </c>
      <c r="Q11" s="21">
        <f t="shared" si="13"/>
        <v>883333333.3</v>
      </c>
      <c r="R11" s="21">
        <f t="shared" si="13"/>
        <v>0</v>
      </c>
      <c r="S11" s="21">
        <f t="shared" si="13"/>
        <v>0</v>
      </c>
      <c r="T11" s="21">
        <f t="shared" si="13"/>
        <v>0</v>
      </c>
      <c r="U11" s="14">
        <f t="shared" si="6"/>
        <v>3262083333</v>
      </c>
      <c r="V11" s="18"/>
      <c r="W11" s="16"/>
      <c r="X11" s="16"/>
      <c r="Y11" s="16"/>
      <c r="Z11" s="16"/>
      <c r="AA11" s="16"/>
      <c r="AB11" s="16"/>
      <c r="AC11" s="16"/>
    </row>
    <row r="12" ht="15.75" customHeight="1">
      <c r="A12" s="17">
        <f t="shared" si="7"/>
        <v>9</v>
      </c>
      <c r="B12" s="18">
        <v>45565.0</v>
      </c>
      <c r="C12" s="14">
        <v>0.0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/>
      <c r="J12" s="14">
        <f t="shared" si="1"/>
        <v>0</v>
      </c>
      <c r="K12" s="14">
        <f t="shared" si="3"/>
        <v>3262083333</v>
      </c>
      <c r="L12" s="20">
        <f t="shared" si="4"/>
        <v>0.3262083333</v>
      </c>
      <c r="M12" s="18"/>
      <c r="N12" s="18">
        <v>45565.0</v>
      </c>
      <c r="O12" s="21">
        <f t="shared" ref="O12:T12" si="14">sum(C$4:C12)</f>
        <v>1650000000</v>
      </c>
      <c r="P12" s="21">
        <f t="shared" si="14"/>
        <v>728750000</v>
      </c>
      <c r="Q12" s="21">
        <f t="shared" si="14"/>
        <v>883333333.3</v>
      </c>
      <c r="R12" s="21">
        <f t="shared" si="14"/>
        <v>0</v>
      </c>
      <c r="S12" s="21">
        <f t="shared" si="14"/>
        <v>0</v>
      </c>
      <c r="T12" s="21">
        <f t="shared" si="14"/>
        <v>0</v>
      </c>
      <c r="U12" s="14">
        <f t="shared" si="6"/>
        <v>3262083333</v>
      </c>
      <c r="V12" s="18"/>
      <c r="W12" s="16"/>
      <c r="X12" s="16"/>
      <c r="Y12" s="16"/>
      <c r="Z12" s="16"/>
      <c r="AA12" s="16"/>
      <c r="AB12" s="16"/>
      <c r="AC12" s="16"/>
    </row>
    <row r="13" ht="15.75" customHeight="1">
      <c r="A13" s="17">
        <f t="shared" si="7"/>
        <v>10</v>
      </c>
      <c r="B13" s="18">
        <v>45596.0</v>
      </c>
      <c r="C13" s="14">
        <v>0.0</v>
      </c>
      <c r="D13" s="19">
        <f>($D$3-$D$4)/12 </f>
        <v>92125000</v>
      </c>
      <c r="E13" s="14">
        <f>($E$3-$E$4)/12 </f>
        <v>111666666.7</v>
      </c>
      <c r="F13" s="14">
        <v>0.0</v>
      </c>
      <c r="G13" s="14">
        <v>0.0</v>
      </c>
      <c r="H13" s="14">
        <v>0.0</v>
      </c>
      <c r="I13" s="14"/>
      <c r="J13" s="14">
        <f t="shared" si="1"/>
        <v>203791666.7</v>
      </c>
      <c r="K13" s="14">
        <f t="shared" si="3"/>
        <v>3465875000</v>
      </c>
      <c r="L13" s="20">
        <f t="shared" si="4"/>
        <v>0.3465875</v>
      </c>
      <c r="M13" s="18"/>
      <c r="N13" s="18">
        <v>45596.0</v>
      </c>
      <c r="O13" s="21">
        <f t="shared" ref="O13:T13" si="15">sum(C$4:C13)</f>
        <v>1650000000</v>
      </c>
      <c r="P13" s="21">
        <f t="shared" si="15"/>
        <v>820875000</v>
      </c>
      <c r="Q13" s="21">
        <f t="shared" si="15"/>
        <v>995000000</v>
      </c>
      <c r="R13" s="21">
        <f t="shared" si="15"/>
        <v>0</v>
      </c>
      <c r="S13" s="21">
        <f t="shared" si="15"/>
        <v>0</v>
      </c>
      <c r="T13" s="21">
        <f t="shared" si="15"/>
        <v>0</v>
      </c>
      <c r="U13" s="14">
        <f t="shared" si="6"/>
        <v>3465875000</v>
      </c>
      <c r="V13" s="18"/>
      <c r="W13" s="16"/>
      <c r="X13" s="16"/>
      <c r="Y13" s="16"/>
      <c r="Z13" s="16"/>
      <c r="AA13" s="16"/>
      <c r="AB13" s="16"/>
      <c r="AC13" s="16"/>
    </row>
    <row r="14" ht="15.75" customHeight="1">
      <c r="A14" s="17">
        <f t="shared" si="7"/>
        <v>11</v>
      </c>
      <c r="B14" s="18">
        <v>45626.0</v>
      </c>
      <c r="C14" s="14">
        <v>0.0</v>
      </c>
      <c r="D14" s="19">
        <v>0.0</v>
      </c>
      <c r="E14" s="14">
        <v>0.0</v>
      </c>
      <c r="F14" s="14">
        <v>0.0</v>
      </c>
      <c r="G14" s="14">
        <v>0.0</v>
      </c>
      <c r="H14" s="14">
        <v>0.0</v>
      </c>
      <c r="I14" s="14"/>
      <c r="J14" s="14">
        <f t="shared" si="1"/>
        <v>0</v>
      </c>
      <c r="K14" s="14">
        <f t="shared" si="3"/>
        <v>3465875000</v>
      </c>
      <c r="L14" s="20">
        <f t="shared" si="4"/>
        <v>0.3465875</v>
      </c>
      <c r="M14" s="18"/>
      <c r="N14" s="18">
        <v>45626.0</v>
      </c>
      <c r="O14" s="21">
        <f t="shared" ref="O14:T14" si="16">sum(C$4:C14)</f>
        <v>1650000000</v>
      </c>
      <c r="P14" s="21">
        <f t="shared" si="16"/>
        <v>820875000</v>
      </c>
      <c r="Q14" s="21">
        <f t="shared" si="16"/>
        <v>995000000</v>
      </c>
      <c r="R14" s="21">
        <f t="shared" si="16"/>
        <v>0</v>
      </c>
      <c r="S14" s="21">
        <f t="shared" si="16"/>
        <v>0</v>
      </c>
      <c r="T14" s="21">
        <f t="shared" si="16"/>
        <v>0</v>
      </c>
      <c r="U14" s="14">
        <f t="shared" si="6"/>
        <v>3465875000</v>
      </c>
      <c r="V14" s="18"/>
      <c r="W14" s="16"/>
      <c r="X14" s="16"/>
      <c r="Y14" s="16"/>
      <c r="Z14" s="16"/>
      <c r="AA14" s="16"/>
      <c r="AB14" s="16"/>
      <c r="AC14" s="16"/>
    </row>
    <row r="15" ht="15.75" customHeight="1">
      <c r="A15" s="17">
        <f t="shared" si="7"/>
        <v>12</v>
      </c>
      <c r="B15" s="18">
        <v>45657.0</v>
      </c>
      <c r="C15" s="14">
        <v>0.0</v>
      </c>
      <c r="D15" s="14">
        <v>0.0</v>
      </c>
      <c r="E15" s="14">
        <v>0.0</v>
      </c>
      <c r="F15" s="14">
        <v>0.0</v>
      </c>
      <c r="G15" s="14"/>
      <c r="H15" s="14">
        <v>0.0</v>
      </c>
      <c r="I15" s="14"/>
      <c r="J15" s="14">
        <f t="shared" si="1"/>
        <v>0</v>
      </c>
      <c r="K15" s="14">
        <f t="shared" si="3"/>
        <v>3465875000</v>
      </c>
      <c r="L15" s="20">
        <f t="shared" si="4"/>
        <v>0.3465875</v>
      </c>
      <c r="M15" s="18"/>
      <c r="N15" s="18">
        <v>45657.0</v>
      </c>
      <c r="O15" s="21">
        <f t="shared" ref="O15:T15" si="17">sum(C$4:C15)</f>
        <v>1650000000</v>
      </c>
      <c r="P15" s="21">
        <f t="shared" si="17"/>
        <v>820875000</v>
      </c>
      <c r="Q15" s="21">
        <f t="shared" si="17"/>
        <v>995000000</v>
      </c>
      <c r="R15" s="21">
        <f t="shared" si="17"/>
        <v>0</v>
      </c>
      <c r="S15" s="21">
        <f t="shared" si="17"/>
        <v>0</v>
      </c>
      <c r="T15" s="21">
        <f t="shared" si="17"/>
        <v>0</v>
      </c>
      <c r="U15" s="14">
        <f t="shared" si="6"/>
        <v>3465875000</v>
      </c>
      <c r="V15" s="18"/>
      <c r="W15" s="16"/>
      <c r="X15" s="16"/>
      <c r="Y15" s="16"/>
      <c r="Z15" s="16"/>
      <c r="AA15" s="16"/>
      <c r="AB15" s="16"/>
      <c r="AC15" s="16"/>
    </row>
    <row r="16" ht="15.75" customHeight="1">
      <c r="A16" s="17">
        <f t="shared" si="7"/>
        <v>13</v>
      </c>
      <c r="B16" s="18">
        <v>45688.0</v>
      </c>
      <c r="C16" s="14">
        <v>0.0</v>
      </c>
      <c r="D16" s="19">
        <f>($D$3-$D$4)/12 </f>
        <v>92125000</v>
      </c>
      <c r="E16" s="14">
        <f>($E$3-$E$4)/12 </f>
        <v>111666666.7</v>
      </c>
      <c r="F16" s="14">
        <f>Overview!B13*$F$3/100</f>
        <v>495000000</v>
      </c>
      <c r="G16" s="14">
        <f>Overview!B13*$G$3/100</f>
        <v>115500000</v>
      </c>
      <c r="H16" s="14">
        <f>Overview!B13*$H$3/100</f>
        <v>940500000</v>
      </c>
      <c r="I16" s="14"/>
      <c r="J16" s="14">
        <f t="shared" si="1"/>
        <v>1754791667</v>
      </c>
      <c r="K16" s="14">
        <f t="shared" si="3"/>
        <v>5220666667</v>
      </c>
      <c r="L16" s="20">
        <f t="shared" si="4"/>
        <v>0.5220666667</v>
      </c>
      <c r="M16" s="18"/>
      <c r="N16" s="18">
        <v>45688.0</v>
      </c>
      <c r="O16" s="21">
        <f t="shared" ref="O16:T16" si="18">sum(C$4:C16)</f>
        <v>1650000000</v>
      </c>
      <c r="P16" s="21">
        <f t="shared" si="18"/>
        <v>913000000</v>
      </c>
      <c r="Q16" s="21">
        <f t="shared" si="18"/>
        <v>1106666667</v>
      </c>
      <c r="R16" s="21">
        <f t="shared" si="18"/>
        <v>495000000</v>
      </c>
      <c r="S16" s="21">
        <f t="shared" si="18"/>
        <v>115500000</v>
      </c>
      <c r="T16" s="21">
        <f t="shared" si="18"/>
        <v>940500000</v>
      </c>
      <c r="U16" s="14">
        <f t="shared" si="6"/>
        <v>5220666667</v>
      </c>
      <c r="V16" s="18"/>
      <c r="W16" s="16"/>
      <c r="X16" s="16"/>
      <c r="Y16" s="16"/>
      <c r="Z16" s="16"/>
      <c r="AA16" s="16"/>
      <c r="AB16" s="16"/>
      <c r="AC16" s="16"/>
    </row>
    <row r="17" ht="15.75" customHeight="1">
      <c r="A17" s="17">
        <f t="shared" si="7"/>
        <v>14</v>
      </c>
      <c r="B17" s="18">
        <v>45716.0</v>
      </c>
      <c r="C17" s="14">
        <v>0.0</v>
      </c>
      <c r="D17" s="19">
        <v>0.0</v>
      </c>
      <c r="E17" s="14">
        <v>0.0</v>
      </c>
      <c r="F17" s="19">
        <f>($F$3-$F$16)/Overview!$B$14</f>
        <v>28714285.71</v>
      </c>
      <c r="G17" s="14">
        <f>($G$3-$G$16)/Overview!$B$14</f>
        <v>6700000</v>
      </c>
      <c r="H17" s="14">
        <f>($H$3-$H$16)/Overview!$B$14</f>
        <v>54557142.86</v>
      </c>
      <c r="I17" s="14"/>
      <c r="J17" s="14">
        <f t="shared" si="1"/>
        <v>89971428.57</v>
      </c>
      <c r="K17" s="14">
        <f t="shared" si="3"/>
        <v>5310638095</v>
      </c>
      <c r="L17" s="20">
        <f t="shared" si="4"/>
        <v>0.5310638095</v>
      </c>
      <c r="M17" s="18"/>
      <c r="N17" s="18">
        <v>45716.0</v>
      </c>
      <c r="O17" s="21">
        <f t="shared" ref="O17:T17" si="19">sum(C$4:C17)</f>
        <v>1650000000</v>
      </c>
      <c r="P17" s="21">
        <f t="shared" si="19"/>
        <v>913000000</v>
      </c>
      <c r="Q17" s="21">
        <f t="shared" si="19"/>
        <v>1106666667</v>
      </c>
      <c r="R17" s="21">
        <f t="shared" si="19"/>
        <v>523714285.7</v>
      </c>
      <c r="S17" s="21">
        <f t="shared" si="19"/>
        <v>122200000</v>
      </c>
      <c r="T17" s="21">
        <f t="shared" si="19"/>
        <v>995057142.9</v>
      </c>
      <c r="U17" s="14">
        <f t="shared" si="6"/>
        <v>5310638095</v>
      </c>
      <c r="V17" s="18"/>
      <c r="W17" s="16"/>
      <c r="X17" s="16"/>
      <c r="Y17" s="16"/>
      <c r="Z17" s="16"/>
      <c r="AA17" s="16"/>
      <c r="AB17" s="16"/>
      <c r="AC17" s="16"/>
    </row>
    <row r="18" ht="15.75" customHeight="1">
      <c r="A18" s="17">
        <f t="shared" si="7"/>
        <v>15</v>
      </c>
      <c r="B18" s="18">
        <v>45747.0</v>
      </c>
      <c r="C18" s="14">
        <v>0.0</v>
      </c>
      <c r="D18" s="14">
        <v>0.0</v>
      </c>
      <c r="E18" s="14">
        <v>0.0</v>
      </c>
      <c r="F18" s="19">
        <f>($F$3-$F$16)/Overview!$B$14</f>
        <v>28714285.71</v>
      </c>
      <c r="G18" s="14">
        <f>($G$3-$G$16)/Overview!$B$14</f>
        <v>6700000</v>
      </c>
      <c r="H18" s="14">
        <f>($H$3-$H$16)/Overview!$B$14</f>
        <v>54557142.86</v>
      </c>
      <c r="I18" s="14"/>
      <c r="J18" s="14">
        <f t="shared" si="1"/>
        <v>89971428.57</v>
      </c>
      <c r="K18" s="14">
        <f t="shared" si="3"/>
        <v>5400609524</v>
      </c>
      <c r="L18" s="20">
        <f t="shared" si="4"/>
        <v>0.5400609524</v>
      </c>
      <c r="M18" s="18"/>
      <c r="N18" s="18">
        <v>45747.0</v>
      </c>
      <c r="O18" s="21">
        <f t="shared" ref="O18:T18" si="20">sum(C$4:C18)</f>
        <v>1650000000</v>
      </c>
      <c r="P18" s="21">
        <f t="shared" si="20"/>
        <v>913000000</v>
      </c>
      <c r="Q18" s="21">
        <f t="shared" si="20"/>
        <v>1106666667</v>
      </c>
      <c r="R18" s="21">
        <f t="shared" si="20"/>
        <v>552428571.4</v>
      </c>
      <c r="S18" s="21">
        <f t="shared" si="20"/>
        <v>128900000</v>
      </c>
      <c r="T18" s="21">
        <f t="shared" si="20"/>
        <v>1049614286</v>
      </c>
      <c r="U18" s="14">
        <f t="shared" si="6"/>
        <v>5400609524</v>
      </c>
      <c r="V18" s="18"/>
      <c r="W18" s="16"/>
      <c r="X18" s="16"/>
      <c r="Y18" s="16"/>
      <c r="Z18" s="16"/>
      <c r="AA18" s="16"/>
      <c r="AB18" s="16"/>
      <c r="AC18" s="16"/>
    </row>
    <row r="19" ht="15.75" customHeight="1">
      <c r="A19" s="17">
        <f t="shared" si="7"/>
        <v>16</v>
      </c>
      <c r="B19" s="18">
        <v>45777.0</v>
      </c>
      <c r="C19" s="14">
        <v>0.0</v>
      </c>
      <c r="D19" s="19">
        <f>($D$3-$D$4)/12 </f>
        <v>92125000</v>
      </c>
      <c r="E19" s="14">
        <f>($E$3-$E$4)/12 </f>
        <v>111666666.7</v>
      </c>
      <c r="F19" s="19">
        <f>($F$3-$F$16)/Overview!$B$14</f>
        <v>28714285.71</v>
      </c>
      <c r="G19" s="14">
        <f>($G$3-$G$16)/Overview!$B$14</f>
        <v>6700000</v>
      </c>
      <c r="H19" s="14">
        <f>($H$3-$H$16)/Overview!$B$14</f>
        <v>54557142.86</v>
      </c>
      <c r="I19" s="14"/>
      <c r="J19" s="14">
        <f t="shared" si="1"/>
        <v>293763095.2</v>
      </c>
      <c r="K19" s="14">
        <f t="shared" si="3"/>
        <v>5694372619</v>
      </c>
      <c r="L19" s="20">
        <f t="shared" si="4"/>
        <v>0.5694372619</v>
      </c>
      <c r="M19" s="18"/>
      <c r="N19" s="18">
        <v>45777.0</v>
      </c>
      <c r="O19" s="21">
        <f t="shared" ref="O19:T19" si="21">sum(C$4:C19)</f>
        <v>1650000000</v>
      </c>
      <c r="P19" s="21">
        <f t="shared" si="21"/>
        <v>1005125000</v>
      </c>
      <c r="Q19" s="21">
        <f t="shared" si="21"/>
        <v>1218333333</v>
      </c>
      <c r="R19" s="21">
        <f t="shared" si="21"/>
        <v>581142857.1</v>
      </c>
      <c r="S19" s="21">
        <f t="shared" si="21"/>
        <v>135600000</v>
      </c>
      <c r="T19" s="21">
        <f t="shared" si="21"/>
        <v>1104171429</v>
      </c>
      <c r="U19" s="14">
        <f t="shared" si="6"/>
        <v>5694372619</v>
      </c>
      <c r="V19" s="18"/>
      <c r="W19" s="16"/>
      <c r="X19" s="16"/>
      <c r="Y19" s="16"/>
      <c r="Z19" s="16"/>
      <c r="AA19" s="16"/>
      <c r="AB19" s="16"/>
      <c r="AC19" s="16"/>
    </row>
    <row r="20" ht="15.75" customHeight="1">
      <c r="A20" s="17">
        <f t="shared" si="7"/>
        <v>17</v>
      </c>
      <c r="B20" s="18">
        <v>45808.0</v>
      </c>
      <c r="C20" s="14">
        <v>0.0</v>
      </c>
      <c r="D20" s="19">
        <v>0.0</v>
      </c>
      <c r="E20" s="14">
        <v>0.0</v>
      </c>
      <c r="F20" s="19">
        <f>($F$3-$F$16)/Overview!$B$14</f>
        <v>28714285.71</v>
      </c>
      <c r="G20" s="14">
        <f>($G$3-$G$16)/Overview!$B$14</f>
        <v>6700000</v>
      </c>
      <c r="H20" s="14">
        <f>($H$3-$H$16)/Overview!$B$14</f>
        <v>54557142.86</v>
      </c>
      <c r="I20" s="14"/>
      <c r="J20" s="14">
        <f t="shared" si="1"/>
        <v>89971428.57</v>
      </c>
      <c r="K20" s="14">
        <f t="shared" si="3"/>
        <v>5784344048</v>
      </c>
      <c r="L20" s="20">
        <f t="shared" si="4"/>
        <v>0.5784344048</v>
      </c>
      <c r="M20" s="18"/>
      <c r="N20" s="18">
        <v>45808.0</v>
      </c>
      <c r="O20" s="21">
        <f t="shared" ref="O20:T20" si="22">sum(C$4:C20)</f>
        <v>1650000000</v>
      </c>
      <c r="P20" s="21">
        <f t="shared" si="22"/>
        <v>1005125000</v>
      </c>
      <c r="Q20" s="21">
        <f t="shared" si="22"/>
        <v>1218333333</v>
      </c>
      <c r="R20" s="21">
        <f t="shared" si="22"/>
        <v>609857142.9</v>
      </c>
      <c r="S20" s="21">
        <f t="shared" si="22"/>
        <v>142300000</v>
      </c>
      <c r="T20" s="21">
        <f t="shared" si="22"/>
        <v>1158728571</v>
      </c>
      <c r="U20" s="14">
        <f t="shared" si="6"/>
        <v>5784344048</v>
      </c>
      <c r="V20" s="18"/>
      <c r="W20" s="16"/>
      <c r="X20" s="16"/>
      <c r="Y20" s="16"/>
      <c r="Z20" s="16"/>
      <c r="AA20" s="16"/>
      <c r="AB20" s="16"/>
      <c r="AC20" s="16"/>
    </row>
    <row r="21" ht="15.75" customHeight="1">
      <c r="A21" s="17">
        <f t="shared" si="7"/>
        <v>18</v>
      </c>
      <c r="B21" s="18">
        <v>45838.0</v>
      </c>
      <c r="C21" s="14">
        <v>0.0</v>
      </c>
      <c r="D21" s="14">
        <v>0.0</v>
      </c>
      <c r="E21" s="14">
        <v>0.0</v>
      </c>
      <c r="F21" s="19">
        <f>($F$3-$F$16)/Overview!$B$14</f>
        <v>28714285.71</v>
      </c>
      <c r="G21" s="14">
        <f>($G$3-$G$16)/Overview!$B$14</f>
        <v>6700000</v>
      </c>
      <c r="H21" s="14">
        <f>($H$3-$H$16)/Overview!$B$14</f>
        <v>54557142.86</v>
      </c>
      <c r="I21" s="14"/>
      <c r="J21" s="14">
        <f t="shared" si="1"/>
        <v>89971428.57</v>
      </c>
      <c r="K21" s="14">
        <f t="shared" si="3"/>
        <v>5874315476</v>
      </c>
      <c r="L21" s="20">
        <f t="shared" si="4"/>
        <v>0.5874315476</v>
      </c>
      <c r="M21" s="18"/>
      <c r="N21" s="18">
        <v>45838.0</v>
      </c>
      <c r="O21" s="21">
        <f t="shared" ref="O21:T21" si="23">sum(C$4:C21)</f>
        <v>1650000000</v>
      </c>
      <c r="P21" s="21">
        <f t="shared" si="23"/>
        <v>1005125000</v>
      </c>
      <c r="Q21" s="21">
        <f t="shared" si="23"/>
        <v>1218333333</v>
      </c>
      <c r="R21" s="21">
        <f t="shared" si="23"/>
        <v>638571428.6</v>
      </c>
      <c r="S21" s="21">
        <f t="shared" si="23"/>
        <v>149000000</v>
      </c>
      <c r="T21" s="21">
        <f t="shared" si="23"/>
        <v>1213285714</v>
      </c>
      <c r="U21" s="14">
        <f t="shared" si="6"/>
        <v>5874315476</v>
      </c>
      <c r="V21" s="18"/>
      <c r="W21" s="16"/>
      <c r="X21" s="16"/>
      <c r="Y21" s="16"/>
      <c r="Z21" s="16"/>
      <c r="AA21" s="16"/>
      <c r="AB21" s="16"/>
      <c r="AC21" s="16"/>
    </row>
    <row r="22" ht="15.75" customHeight="1">
      <c r="A22" s="17">
        <f t="shared" si="7"/>
        <v>19</v>
      </c>
      <c r="B22" s="18">
        <v>45869.0</v>
      </c>
      <c r="C22" s="14">
        <v>0.0</v>
      </c>
      <c r="D22" s="19">
        <f>($D$3-$D$4)/12 </f>
        <v>92125000</v>
      </c>
      <c r="E22" s="14">
        <f>($E$3-$E$4)/12 </f>
        <v>111666666.7</v>
      </c>
      <c r="F22" s="19">
        <f>($F$3-$F$16)/Overview!$B$14</f>
        <v>28714285.71</v>
      </c>
      <c r="G22" s="14">
        <f>($G$3-$G$16)/Overview!$B$14</f>
        <v>6700000</v>
      </c>
      <c r="H22" s="14">
        <f>($H$3-$H$16)/Overview!$B$14</f>
        <v>54557142.86</v>
      </c>
      <c r="I22" s="14"/>
      <c r="J22" s="14">
        <f t="shared" si="1"/>
        <v>293763095.2</v>
      </c>
      <c r="K22" s="14">
        <f t="shared" si="3"/>
        <v>6168078571</v>
      </c>
      <c r="L22" s="20">
        <f t="shared" si="4"/>
        <v>0.6168078571</v>
      </c>
      <c r="M22" s="18"/>
      <c r="N22" s="18">
        <v>45869.0</v>
      </c>
      <c r="O22" s="21">
        <f t="shared" ref="O22:T22" si="24">sum(C$4:C22)</f>
        <v>1650000000</v>
      </c>
      <c r="P22" s="21">
        <f t="shared" si="24"/>
        <v>1097250000</v>
      </c>
      <c r="Q22" s="21">
        <f t="shared" si="24"/>
        <v>1330000000</v>
      </c>
      <c r="R22" s="21">
        <f t="shared" si="24"/>
        <v>667285714.3</v>
      </c>
      <c r="S22" s="21">
        <f t="shared" si="24"/>
        <v>155700000</v>
      </c>
      <c r="T22" s="21">
        <f t="shared" si="24"/>
        <v>1267842857</v>
      </c>
      <c r="U22" s="14">
        <f t="shared" si="6"/>
        <v>6168078571</v>
      </c>
      <c r="V22" s="18"/>
      <c r="W22" s="16"/>
      <c r="X22" s="16"/>
      <c r="Y22" s="16"/>
      <c r="Z22" s="16"/>
      <c r="AA22" s="16"/>
      <c r="AB22" s="16"/>
      <c r="AC22" s="16"/>
    </row>
    <row r="23" ht="15.75" customHeight="1">
      <c r="A23" s="17">
        <f t="shared" si="7"/>
        <v>20</v>
      </c>
      <c r="B23" s="18">
        <v>45900.0</v>
      </c>
      <c r="C23" s="14">
        <v>0.0</v>
      </c>
      <c r="D23" s="19">
        <v>0.0</v>
      </c>
      <c r="E23" s="14">
        <v>0.0</v>
      </c>
      <c r="F23" s="19">
        <f>($F$3-$F$16)/Overview!$B$14</f>
        <v>28714285.71</v>
      </c>
      <c r="G23" s="14">
        <f>($G$3-$G$16)/Overview!$B$14</f>
        <v>6700000</v>
      </c>
      <c r="H23" s="14">
        <f>($H$3-$H$16)/Overview!$B$14</f>
        <v>54557142.86</v>
      </c>
      <c r="I23" s="14"/>
      <c r="J23" s="14">
        <f t="shared" si="1"/>
        <v>89971428.57</v>
      </c>
      <c r="K23" s="14">
        <f t="shared" si="3"/>
        <v>6258050000</v>
      </c>
      <c r="L23" s="20">
        <f t="shared" si="4"/>
        <v>0.625805</v>
      </c>
      <c r="M23" s="18"/>
      <c r="N23" s="18">
        <v>45900.0</v>
      </c>
      <c r="O23" s="21">
        <f t="shared" ref="O23:T23" si="25">sum(C$4:C23)</f>
        <v>1650000000</v>
      </c>
      <c r="P23" s="21">
        <f t="shared" si="25"/>
        <v>1097250000</v>
      </c>
      <c r="Q23" s="21">
        <f t="shared" si="25"/>
        <v>1330000000</v>
      </c>
      <c r="R23" s="21">
        <f t="shared" si="25"/>
        <v>696000000</v>
      </c>
      <c r="S23" s="21">
        <f t="shared" si="25"/>
        <v>162400000</v>
      </c>
      <c r="T23" s="21">
        <f t="shared" si="25"/>
        <v>1322400000</v>
      </c>
      <c r="U23" s="14">
        <f t="shared" si="6"/>
        <v>6258050000</v>
      </c>
      <c r="V23" s="18"/>
      <c r="W23" s="16"/>
      <c r="X23" s="16"/>
      <c r="Y23" s="16"/>
      <c r="Z23" s="16"/>
      <c r="AA23" s="16"/>
      <c r="AB23" s="16"/>
      <c r="AC23" s="16"/>
    </row>
    <row r="24" ht="15.75" customHeight="1">
      <c r="A24" s="17">
        <f t="shared" si="7"/>
        <v>21</v>
      </c>
      <c r="B24" s="18">
        <v>45930.0</v>
      </c>
      <c r="C24" s="14">
        <v>0.0</v>
      </c>
      <c r="D24" s="14">
        <v>0.0</v>
      </c>
      <c r="E24" s="14">
        <v>0.0</v>
      </c>
      <c r="F24" s="19">
        <f>($F$3-$F$16)/Overview!$B$14</f>
        <v>28714285.71</v>
      </c>
      <c r="G24" s="14">
        <f>($G$3-$G$16)/Overview!$B$14</f>
        <v>6700000</v>
      </c>
      <c r="H24" s="14">
        <f>($H$3-$H$16)/Overview!$B$14</f>
        <v>54557142.86</v>
      </c>
      <c r="I24" s="14"/>
      <c r="J24" s="14">
        <f t="shared" si="1"/>
        <v>89971428.57</v>
      </c>
      <c r="K24" s="14">
        <f t="shared" si="3"/>
        <v>6348021429</v>
      </c>
      <c r="L24" s="20">
        <f t="shared" si="4"/>
        <v>0.6348021429</v>
      </c>
      <c r="M24" s="18"/>
      <c r="N24" s="18">
        <v>45930.0</v>
      </c>
      <c r="O24" s="21">
        <f t="shared" ref="O24:T24" si="26">sum(C$4:C24)</f>
        <v>1650000000</v>
      </c>
      <c r="P24" s="21">
        <f t="shared" si="26"/>
        <v>1097250000</v>
      </c>
      <c r="Q24" s="21">
        <f t="shared" si="26"/>
        <v>1330000000</v>
      </c>
      <c r="R24" s="21">
        <f t="shared" si="26"/>
        <v>724714285.7</v>
      </c>
      <c r="S24" s="21">
        <f t="shared" si="26"/>
        <v>169100000</v>
      </c>
      <c r="T24" s="21">
        <f t="shared" si="26"/>
        <v>1376957143</v>
      </c>
      <c r="U24" s="14">
        <f t="shared" si="6"/>
        <v>6348021429</v>
      </c>
      <c r="V24" s="18"/>
      <c r="W24" s="16"/>
      <c r="X24" s="16"/>
      <c r="Y24" s="16"/>
      <c r="Z24" s="16"/>
      <c r="AA24" s="16"/>
      <c r="AB24" s="16"/>
      <c r="AC24" s="16"/>
    </row>
    <row r="25" ht="15.75" customHeight="1">
      <c r="A25" s="17">
        <f t="shared" si="7"/>
        <v>22</v>
      </c>
      <c r="B25" s="18">
        <v>45961.0</v>
      </c>
      <c r="C25" s="14">
        <v>0.0</v>
      </c>
      <c r="D25" s="19">
        <f>($D$3-$D$4)/12 </f>
        <v>92125000</v>
      </c>
      <c r="E25" s="14">
        <f>($E$3-$E$4)/12 </f>
        <v>111666666.7</v>
      </c>
      <c r="F25" s="19">
        <f>($F$3-$F$16)/Overview!$B$14</f>
        <v>28714285.71</v>
      </c>
      <c r="G25" s="14">
        <f>($G$3-$G$16)/Overview!$B$14</f>
        <v>6700000</v>
      </c>
      <c r="H25" s="14">
        <f>($H$3-$H$16)/Overview!$B$14</f>
        <v>54557142.86</v>
      </c>
      <c r="I25" s="14"/>
      <c r="J25" s="14">
        <f t="shared" si="1"/>
        <v>293763095.2</v>
      </c>
      <c r="K25" s="14">
        <f t="shared" si="3"/>
        <v>6641784524</v>
      </c>
      <c r="L25" s="20">
        <f t="shared" si="4"/>
        <v>0.6641784524</v>
      </c>
      <c r="M25" s="18"/>
      <c r="N25" s="18">
        <v>45961.0</v>
      </c>
      <c r="O25" s="21">
        <f t="shared" ref="O25:T25" si="27">sum(C$4:C25)</f>
        <v>1650000000</v>
      </c>
      <c r="P25" s="21">
        <f t="shared" si="27"/>
        <v>1189375000</v>
      </c>
      <c r="Q25" s="21">
        <f t="shared" si="27"/>
        <v>1441666667</v>
      </c>
      <c r="R25" s="21">
        <f t="shared" si="27"/>
        <v>753428571.4</v>
      </c>
      <c r="S25" s="21">
        <f t="shared" si="27"/>
        <v>175800000</v>
      </c>
      <c r="T25" s="21">
        <f t="shared" si="27"/>
        <v>1431514286</v>
      </c>
      <c r="U25" s="14">
        <f t="shared" si="6"/>
        <v>6641784524</v>
      </c>
      <c r="V25" s="18"/>
      <c r="W25" s="16"/>
      <c r="X25" s="16"/>
      <c r="Y25" s="16"/>
      <c r="Z25" s="16"/>
      <c r="AA25" s="16"/>
      <c r="AB25" s="16"/>
      <c r="AC25" s="16"/>
    </row>
    <row r="26" ht="15.75" customHeight="1">
      <c r="A26" s="17">
        <f t="shared" si="7"/>
        <v>23</v>
      </c>
      <c r="B26" s="18">
        <v>45991.0</v>
      </c>
      <c r="C26" s="14">
        <v>0.0</v>
      </c>
      <c r="D26" s="19">
        <v>0.0</v>
      </c>
      <c r="E26" s="14">
        <v>0.0</v>
      </c>
      <c r="F26" s="19">
        <f>($F$3-$F$16)/Overview!$B$14</f>
        <v>28714285.71</v>
      </c>
      <c r="G26" s="14">
        <f>($G$3-$G$16)/Overview!$B$14</f>
        <v>6700000</v>
      </c>
      <c r="H26" s="14">
        <f>($H$3-$H$16)/Overview!$B$14</f>
        <v>54557142.86</v>
      </c>
      <c r="I26" s="14"/>
      <c r="J26" s="14">
        <f t="shared" si="1"/>
        <v>89971428.57</v>
      </c>
      <c r="K26" s="14">
        <f t="shared" si="3"/>
        <v>6731755952</v>
      </c>
      <c r="L26" s="20">
        <f t="shared" si="4"/>
        <v>0.6731755952</v>
      </c>
      <c r="M26" s="18"/>
      <c r="N26" s="18">
        <v>45991.0</v>
      </c>
      <c r="O26" s="21">
        <f t="shared" ref="O26:T26" si="28">sum(C$4:C26)</f>
        <v>1650000000</v>
      </c>
      <c r="P26" s="21">
        <f t="shared" si="28"/>
        <v>1189375000</v>
      </c>
      <c r="Q26" s="21">
        <f t="shared" si="28"/>
        <v>1441666667</v>
      </c>
      <c r="R26" s="21">
        <f t="shared" si="28"/>
        <v>782142857.1</v>
      </c>
      <c r="S26" s="21">
        <f t="shared" si="28"/>
        <v>182500000</v>
      </c>
      <c r="T26" s="21">
        <f t="shared" si="28"/>
        <v>1486071429</v>
      </c>
      <c r="U26" s="14">
        <f t="shared" si="6"/>
        <v>6731755952</v>
      </c>
      <c r="V26" s="18"/>
      <c r="W26" s="16"/>
      <c r="X26" s="16"/>
      <c r="Y26" s="16"/>
      <c r="Z26" s="16"/>
      <c r="AA26" s="16"/>
      <c r="AB26" s="16"/>
      <c r="AC26" s="16"/>
    </row>
    <row r="27" ht="15.75" customHeight="1">
      <c r="A27" s="17">
        <f t="shared" si="7"/>
        <v>24</v>
      </c>
      <c r="B27" s="18">
        <v>46022.0</v>
      </c>
      <c r="C27" s="14">
        <v>0.0</v>
      </c>
      <c r="D27" s="14">
        <v>0.0</v>
      </c>
      <c r="E27" s="14">
        <v>0.0</v>
      </c>
      <c r="F27" s="19">
        <f>($F$3-$F$16)/Overview!$B$14</f>
        <v>28714285.71</v>
      </c>
      <c r="G27" s="14">
        <f>($G$3-$G$16)/Overview!$B$14</f>
        <v>6700000</v>
      </c>
      <c r="H27" s="14">
        <f>($H$3-$H$16)/Overview!$B$14</f>
        <v>54557142.86</v>
      </c>
      <c r="I27" s="14"/>
      <c r="J27" s="14">
        <f t="shared" si="1"/>
        <v>89971428.57</v>
      </c>
      <c r="K27" s="14">
        <f t="shared" si="3"/>
        <v>6821727381</v>
      </c>
      <c r="L27" s="20">
        <f t="shared" si="4"/>
        <v>0.6821727381</v>
      </c>
      <c r="M27" s="18"/>
      <c r="N27" s="18">
        <v>46022.0</v>
      </c>
      <c r="O27" s="21">
        <f t="shared" ref="O27:T27" si="29">sum(C$4:C27)</f>
        <v>1650000000</v>
      </c>
      <c r="P27" s="21">
        <f t="shared" si="29"/>
        <v>1189375000</v>
      </c>
      <c r="Q27" s="21">
        <f t="shared" si="29"/>
        <v>1441666667</v>
      </c>
      <c r="R27" s="21">
        <f t="shared" si="29"/>
        <v>810857142.9</v>
      </c>
      <c r="S27" s="21">
        <f t="shared" si="29"/>
        <v>189200000</v>
      </c>
      <c r="T27" s="21">
        <f t="shared" si="29"/>
        <v>1540628571</v>
      </c>
      <c r="U27" s="14">
        <f t="shared" si="6"/>
        <v>6821727381</v>
      </c>
      <c r="V27" s="18"/>
      <c r="W27" s="16"/>
      <c r="X27" s="16"/>
      <c r="Y27" s="16"/>
      <c r="Z27" s="16"/>
      <c r="AA27" s="16"/>
      <c r="AB27" s="16"/>
      <c r="AC27" s="16"/>
    </row>
    <row r="28" ht="15.75" customHeight="1">
      <c r="A28" s="17">
        <f t="shared" si="7"/>
        <v>25</v>
      </c>
      <c r="B28" s="18">
        <v>46053.0</v>
      </c>
      <c r="C28" s="14">
        <v>0.0</v>
      </c>
      <c r="D28" s="19">
        <f>($D$3-$D$4)/12 </f>
        <v>92125000</v>
      </c>
      <c r="E28" s="14">
        <f>($E$3-$E$4)/12 </f>
        <v>111666666.7</v>
      </c>
      <c r="F28" s="19">
        <f>($F$3-$F$16)/Overview!$B$14</f>
        <v>28714285.71</v>
      </c>
      <c r="G28" s="14">
        <f>($G$3-$G$16)/Overview!$B$14</f>
        <v>6700000</v>
      </c>
      <c r="H28" s="14">
        <f>($H$3-$H$16)/Overview!$B$14</f>
        <v>54557142.86</v>
      </c>
      <c r="I28" s="14"/>
      <c r="J28" s="14">
        <f t="shared" si="1"/>
        <v>293763095.2</v>
      </c>
      <c r="K28" s="14">
        <f t="shared" si="3"/>
        <v>7115490476</v>
      </c>
      <c r="L28" s="20">
        <f t="shared" si="4"/>
        <v>0.7115490476</v>
      </c>
      <c r="M28" s="18"/>
      <c r="N28" s="18">
        <v>46053.0</v>
      </c>
      <c r="O28" s="21">
        <f t="shared" ref="O28:T28" si="30">sum(C$4:C28)</f>
        <v>1650000000</v>
      </c>
      <c r="P28" s="21">
        <f t="shared" si="30"/>
        <v>1281500000</v>
      </c>
      <c r="Q28" s="21">
        <f t="shared" si="30"/>
        <v>1553333333</v>
      </c>
      <c r="R28" s="21">
        <f t="shared" si="30"/>
        <v>839571428.6</v>
      </c>
      <c r="S28" s="21">
        <f t="shared" si="30"/>
        <v>195900000</v>
      </c>
      <c r="T28" s="21">
        <f t="shared" si="30"/>
        <v>1595185714</v>
      </c>
      <c r="U28" s="14">
        <f t="shared" si="6"/>
        <v>7115490476</v>
      </c>
      <c r="V28" s="18"/>
      <c r="W28" s="16"/>
      <c r="X28" s="16"/>
      <c r="Y28" s="16"/>
      <c r="Z28" s="16"/>
      <c r="AA28" s="16"/>
      <c r="AB28" s="16"/>
      <c r="AC28" s="16"/>
    </row>
    <row r="29" ht="15.75" customHeight="1">
      <c r="A29" s="17">
        <f t="shared" si="7"/>
        <v>26</v>
      </c>
      <c r="B29" s="18">
        <v>46081.0</v>
      </c>
      <c r="C29" s="14">
        <v>0.0</v>
      </c>
      <c r="D29" s="19">
        <v>0.0</v>
      </c>
      <c r="E29" s="14">
        <v>0.0</v>
      </c>
      <c r="F29" s="19">
        <f>($F$3-$F$16)/Overview!$B$14</f>
        <v>28714285.71</v>
      </c>
      <c r="G29" s="14">
        <f>($G$3-$G$16)/Overview!$B$14</f>
        <v>6700000</v>
      </c>
      <c r="H29" s="14">
        <f>($H$3-$H$16)/Overview!$B$14</f>
        <v>54557142.86</v>
      </c>
      <c r="I29" s="14"/>
      <c r="J29" s="14">
        <f t="shared" si="1"/>
        <v>89971428.57</v>
      </c>
      <c r="K29" s="14">
        <f t="shared" si="3"/>
        <v>7205461905</v>
      </c>
      <c r="L29" s="20">
        <f t="shared" si="4"/>
        <v>0.7205461905</v>
      </c>
      <c r="M29" s="18"/>
      <c r="N29" s="18">
        <v>46081.0</v>
      </c>
      <c r="O29" s="21">
        <f t="shared" ref="O29:T29" si="31">sum(C$4:C29)</f>
        <v>1650000000</v>
      </c>
      <c r="P29" s="21">
        <f t="shared" si="31"/>
        <v>1281500000</v>
      </c>
      <c r="Q29" s="21">
        <f t="shared" si="31"/>
        <v>1553333333</v>
      </c>
      <c r="R29" s="21">
        <f t="shared" si="31"/>
        <v>868285714.3</v>
      </c>
      <c r="S29" s="21">
        <f t="shared" si="31"/>
        <v>202600000</v>
      </c>
      <c r="T29" s="21">
        <f t="shared" si="31"/>
        <v>1649742857</v>
      </c>
      <c r="U29" s="14">
        <f t="shared" si="6"/>
        <v>7205461905</v>
      </c>
      <c r="V29" s="18"/>
      <c r="W29" s="16"/>
      <c r="X29" s="16"/>
      <c r="Y29" s="16"/>
      <c r="Z29" s="16"/>
      <c r="AA29" s="16"/>
      <c r="AB29" s="16"/>
      <c r="AC29" s="16"/>
    </row>
    <row r="30" ht="15.75" customHeight="1">
      <c r="A30" s="17">
        <f t="shared" si="7"/>
        <v>27</v>
      </c>
      <c r="B30" s="18">
        <v>46112.0</v>
      </c>
      <c r="C30" s="14">
        <v>0.0</v>
      </c>
      <c r="D30" s="14">
        <v>0.0</v>
      </c>
      <c r="E30" s="14">
        <v>0.0</v>
      </c>
      <c r="F30" s="19">
        <f>($F$3-$F$16)/Overview!$B$14</f>
        <v>28714285.71</v>
      </c>
      <c r="G30" s="14">
        <f>($G$3-$G$16)/Overview!$B$14</f>
        <v>6700000</v>
      </c>
      <c r="H30" s="14">
        <f>($H$3-$H$16)/Overview!$B$14</f>
        <v>54557142.86</v>
      </c>
      <c r="I30" s="14"/>
      <c r="J30" s="14">
        <f t="shared" si="1"/>
        <v>89971428.57</v>
      </c>
      <c r="K30" s="14">
        <f t="shared" si="3"/>
        <v>7295433333</v>
      </c>
      <c r="L30" s="20">
        <f t="shared" si="4"/>
        <v>0.7295433333</v>
      </c>
      <c r="M30" s="18"/>
      <c r="N30" s="18">
        <v>46112.0</v>
      </c>
      <c r="O30" s="21">
        <f t="shared" ref="O30:T30" si="32">sum(C$4:C30)</f>
        <v>1650000000</v>
      </c>
      <c r="P30" s="21">
        <f t="shared" si="32"/>
        <v>1281500000</v>
      </c>
      <c r="Q30" s="21">
        <f t="shared" si="32"/>
        <v>1553333333</v>
      </c>
      <c r="R30" s="21">
        <f t="shared" si="32"/>
        <v>897000000</v>
      </c>
      <c r="S30" s="21">
        <f t="shared" si="32"/>
        <v>209300000</v>
      </c>
      <c r="T30" s="21">
        <f t="shared" si="32"/>
        <v>1704300000</v>
      </c>
      <c r="U30" s="14">
        <f t="shared" si="6"/>
        <v>7295433333</v>
      </c>
      <c r="V30" s="18"/>
      <c r="W30" s="16"/>
      <c r="X30" s="16"/>
      <c r="Y30" s="16"/>
      <c r="Z30" s="16"/>
      <c r="AA30" s="16"/>
      <c r="AB30" s="16"/>
      <c r="AC30" s="16"/>
    </row>
    <row r="31" ht="15.75" customHeight="1">
      <c r="A31" s="17">
        <f t="shared" si="7"/>
        <v>28</v>
      </c>
      <c r="B31" s="18">
        <v>46142.0</v>
      </c>
      <c r="C31" s="14">
        <v>0.0</v>
      </c>
      <c r="D31" s="19">
        <f>($D$3-$D$4)/12 </f>
        <v>92125000</v>
      </c>
      <c r="E31" s="14">
        <f>($E$3-$E$4)/12 </f>
        <v>111666666.7</v>
      </c>
      <c r="F31" s="19">
        <f>($F$3-$F$16)/Overview!$B$14</f>
        <v>28714285.71</v>
      </c>
      <c r="G31" s="14">
        <f>($G$3-$G$16)/Overview!$B$14</f>
        <v>6700000</v>
      </c>
      <c r="H31" s="14">
        <f>($H$3-$H$16)/Overview!$B$14</f>
        <v>54557142.86</v>
      </c>
      <c r="I31" s="14"/>
      <c r="J31" s="14">
        <f t="shared" si="1"/>
        <v>293763095.2</v>
      </c>
      <c r="K31" s="14">
        <f t="shared" si="3"/>
        <v>7589196429</v>
      </c>
      <c r="L31" s="20">
        <f t="shared" si="4"/>
        <v>0.7589196429</v>
      </c>
      <c r="M31" s="18"/>
      <c r="N31" s="18">
        <v>46142.0</v>
      </c>
      <c r="O31" s="21">
        <f t="shared" ref="O31:T31" si="33">sum(C$4:C31)</f>
        <v>1650000000</v>
      </c>
      <c r="P31" s="21">
        <f t="shared" si="33"/>
        <v>1373625000</v>
      </c>
      <c r="Q31" s="21">
        <f t="shared" si="33"/>
        <v>1665000000</v>
      </c>
      <c r="R31" s="21">
        <f t="shared" si="33"/>
        <v>925714285.7</v>
      </c>
      <c r="S31" s="21">
        <f t="shared" si="33"/>
        <v>216000000</v>
      </c>
      <c r="T31" s="21">
        <f t="shared" si="33"/>
        <v>1758857143</v>
      </c>
      <c r="U31" s="14">
        <f t="shared" si="6"/>
        <v>7589196429</v>
      </c>
      <c r="V31" s="18"/>
      <c r="W31" s="16"/>
      <c r="X31" s="16"/>
      <c r="Y31" s="16"/>
      <c r="Z31" s="16"/>
      <c r="AA31" s="16"/>
      <c r="AB31" s="16"/>
      <c r="AC31" s="16"/>
    </row>
    <row r="32" ht="15.75" customHeight="1">
      <c r="A32" s="17">
        <f t="shared" si="7"/>
        <v>29</v>
      </c>
      <c r="B32" s="18">
        <v>46173.0</v>
      </c>
      <c r="C32" s="14">
        <v>0.0</v>
      </c>
      <c r="D32" s="19">
        <v>0.0</v>
      </c>
      <c r="E32" s="14">
        <v>0.0</v>
      </c>
      <c r="F32" s="19">
        <f>($F$3-$F$16)/Overview!$B$14</f>
        <v>28714285.71</v>
      </c>
      <c r="G32" s="14">
        <f>($G$3-$G$16)/Overview!$B$14</f>
        <v>6700000</v>
      </c>
      <c r="H32" s="14">
        <f>($H$3-$H$16)/Overview!$B$14</f>
        <v>54557142.86</v>
      </c>
      <c r="I32" s="14"/>
      <c r="J32" s="14">
        <f t="shared" si="1"/>
        <v>89971428.57</v>
      </c>
      <c r="K32" s="14">
        <f t="shared" si="3"/>
        <v>7679167857</v>
      </c>
      <c r="L32" s="20">
        <f t="shared" si="4"/>
        <v>0.7679167857</v>
      </c>
      <c r="M32" s="18"/>
      <c r="N32" s="18">
        <v>46173.0</v>
      </c>
      <c r="O32" s="21">
        <f t="shared" ref="O32:T32" si="34">sum(C$4:C32)</f>
        <v>1650000000</v>
      </c>
      <c r="P32" s="21">
        <f t="shared" si="34"/>
        <v>1373625000</v>
      </c>
      <c r="Q32" s="21">
        <f t="shared" si="34"/>
        <v>1665000000</v>
      </c>
      <c r="R32" s="21">
        <f t="shared" si="34"/>
        <v>954428571.4</v>
      </c>
      <c r="S32" s="21">
        <f t="shared" si="34"/>
        <v>222700000</v>
      </c>
      <c r="T32" s="21">
        <f t="shared" si="34"/>
        <v>1813414286</v>
      </c>
      <c r="U32" s="14">
        <f t="shared" si="6"/>
        <v>7679167857</v>
      </c>
      <c r="V32" s="18"/>
      <c r="W32" s="16"/>
      <c r="X32" s="16"/>
      <c r="Y32" s="16"/>
      <c r="Z32" s="16"/>
      <c r="AA32" s="16"/>
      <c r="AB32" s="16"/>
      <c r="AC32" s="16"/>
    </row>
    <row r="33" ht="15.75" customHeight="1">
      <c r="A33" s="17">
        <f t="shared" si="7"/>
        <v>30</v>
      </c>
      <c r="B33" s="18">
        <v>46203.0</v>
      </c>
      <c r="C33" s="14">
        <v>0.0</v>
      </c>
      <c r="D33" s="14">
        <v>0.0</v>
      </c>
      <c r="E33" s="14">
        <v>0.0</v>
      </c>
      <c r="F33" s="19">
        <f>($F$3-$F$16)/Overview!$B$14</f>
        <v>28714285.71</v>
      </c>
      <c r="G33" s="14">
        <f>($G$3-$G$16)/Overview!$B$14</f>
        <v>6700000</v>
      </c>
      <c r="H33" s="14">
        <f>($H$3-$H$16)/Overview!$B$14</f>
        <v>54557142.86</v>
      </c>
      <c r="I33" s="14"/>
      <c r="J33" s="14">
        <f t="shared" si="1"/>
        <v>89971428.57</v>
      </c>
      <c r="K33" s="14">
        <f t="shared" si="3"/>
        <v>7769139286</v>
      </c>
      <c r="L33" s="20">
        <f t="shared" si="4"/>
        <v>0.7769139286</v>
      </c>
      <c r="M33" s="18"/>
      <c r="N33" s="18">
        <v>46203.0</v>
      </c>
      <c r="O33" s="21">
        <f t="shared" ref="O33:T33" si="35">sum(C$4:C33)</f>
        <v>1650000000</v>
      </c>
      <c r="P33" s="21">
        <f t="shared" si="35"/>
        <v>1373625000</v>
      </c>
      <c r="Q33" s="21">
        <f t="shared" si="35"/>
        <v>1665000000</v>
      </c>
      <c r="R33" s="21">
        <f t="shared" si="35"/>
        <v>983142857.1</v>
      </c>
      <c r="S33" s="21">
        <f t="shared" si="35"/>
        <v>229400000</v>
      </c>
      <c r="T33" s="21">
        <f t="shared" si="35"/>
        <v>1867971429</v>
      </c>
      <c r="U33" s="14">
        <f t="shared" si="6"/>
        <v>7769139286</v>
      </c>
      <c r="V33" s="18"/>
      <c r="W33" s="16"/>
      <c r="X33" s="16"/>
      <c r="Y33" s="16"/>
      <c r="Z33" s="16"/>
      <c r="AA33" s="16"/>
      <c r="AB33" s="16"/>
      <c r="AC33" s="16"/>
    </row>
    <row r="34" ht="15.75" customHeight="1">
      <c r="A34" s="17">
        <f t="shared" si="7"/>
        <v>31</v>
      </c>
      <c r="B34" s="18">
        <v>46234.0</v>
      </c>
      <c r="C34" s="14">
        <v>0.0</v>
      </c>
      <c r="D34" s="19">
        <f>($D$3-$D$4)/12 </f>
        <v>92125000</v>
      </c>
      <c r="E34" s="14">
        <f>($E$3-$E$4)/12 </f>
        <v>111666666.7</v>
      </c>
      <c r="F34" s="19">
        <f>($F$3-$F$16)/Overview!$B$14</f>
        <v>28714285.71</v>
      </c>
      <c r="G34" s="14">
        <f>($G$3-$G$16)/Overview!$B$14</f>
        <v>6700000</v>
      </c>
      <c r="H34" s="14">
        <f>($H$3-$H$16)/Overview!$B$14</f>
        <v>54557142.86</v>
      </c>
      <c r="I34" s="14"/>
      <c r="J34" s="14">
        <f t="shared" si="1"/>
        <v>293763095.2</v>
      </c>
      <c r="K34" s="14">
        <f t="shared" si="3"/>
        <v>8062902381</v>
      </c>
      <c r="L34" s="20">
        <f t="shared" si="4"/>
        <v>0.8062902381</v>
      </c>
      <c r="M34" s="18"/>
      <c r="N34" s="18">
        <v>46234.0</v>
      </c>
      <c r="O34" s="21">
        <f t="shared" ref="O34:T34" si="36">sum(C$4:C34)</f>
        <v>1650000000</v>
      </c>
      <c r="P34" s="21">
        <f t="shared" si="36"/>
        <v>1465750000</v>
      </c>
      <c r="Q34" s="21">
        <f t="shared" si="36"/>
        <v>1776666667</v>
      </c>
      <c r="R34" s="21">
        <f t="shared" si="36"/>
        <v>1011857143</v>
      </c>
      <c r="S34" s="21">
        <f t="shared" si="36"/>
        <v>236100000</v>
      </c>
      <c r="T34" s="21">
        <f t="shared" si="36"/>
        <v>1922528571</v>
      </c>
      <c r="U34" s="14">
        <f t="shared" si="6"/>
        <v>8062902381</v>
      </c>
      <c r="V34" s="18"/>
      <c r="W34" s="16"/>
      <c r="X34" s="16"/>
      <c r="Y34" s="16"/>
      <c r="Z34" s="16"/>
      <c r="AA34" s="16"/>
      <c r="AB34" s="16"/>
      <c r="AC34" s="16"/>
    </row>
    <row r="35" ht="15.75" customHeight="1">
      <c r="A35" s="17">
        <f t="shared" si="7"/>
        <v>32</v>
      </c>
      <c r="B35" s="18">
        <v>46265.0</v>
      </c>
      <c r="C35" s="14">
        <v>0.0</v>
      </c>
      <c r="D35" s="19">
        <v>0.0</v>
      </c>
      <c r="E35" s="14">
        <v>0.0</v>
      </c>
      <c r="F35" s="19">
        <f>($F$3-$F$16)/Overview!$B$14</f>
        <v>28714285.71</v>
      </c>
      <c r="G35" s="14">
        <f>($G$3-$G$16)/Overview!$B$14</f>
        <v>6700000</v>
      </c>
      <c r="H35" s="14">
        <f>($H$3-$H$16)/Overview!$B$14</f>
        <v>54557142.86</v>
      </c>
      <c r="I35" s="14"/>
      <c r="J35" s="14">
        <f t="shared" si="1"/>
        <v>89971428.57</v>
      </c>
      <c r="K35" s="14">
        <f t="shared" si="3"/>
        <v>8152873810</v>
      </c>
      <c r="L35" s="20">
        <f t="shared" si="4"/>
        <v>0.815287381</v>
      </c>
      <c r="M35" s="18"/>
      <c r="N35" s="18">
        <v>46265.0</v>
      </c>
      <c r="O35" s="21">
        <f t="shared" ref="O35:T35" si="37">sum(C$4:C35)</f>
        <v>1650000000</v>
      </c>
      <c r="P35" s="21">
        <f t="shared" si="37"/>
        <v>1465750000</v>
      </c>
      <c r="Q35" s="21">
        <f t="shared" si="37"/>
        <v>1776666667</v>
      </c>
      <c r="R35" s="21">
        <f t="shared" si="37"/>
        <v>1040571429</v>
      </c>
      <c r="S35" s="21">
        <f t="shared" si="37"/>
        <v>242800000</v>
      </c>
      <c r="T35" s="21">
        <f t="shared" si="37"/>
        <v>1977085714</v>
      </c>
      <c r="U35" s="14">
        <f t="shared" si="6"/>
        <v>8152873810</v>
      </c>
      <c r="V35" s="18"/>
      <c r="W35" s="16"/>
      <c r="X35" s="16"/>
      <c r="Y35" s="16"/>
      <c r="Z35" s="16"/>
      <c r="AA35" s="16"/>
      <c r="AB35" s="16"/>
      <c r="AC35" s="16"/>
    </row>
    <row r="36" ht="15.75" customHeight="1">
      <c r="A36" s="17">
        <f t="shared" si="7"/>
        <v>33</v>
      </c>
      <c r="B36" s="18">
        <v>46295.0</v>
      </c>
      <c r="C36" s="14">
        <v>0.0</v>
      </c>
      <c r="D36" s="14">
        <v>0.0</v>
      </c>
      <c r="E36" s="14">
        <v>0.0</v>
      </c>
      <c r="F36" s="19">
        <f>($F$3-$F$16)/Overview!$B$14</f>
        <v>28714285.71</v>
      </c>
      <c r="G36" s="14">
        <f>($G$3-$G$16)/Overview!$B$14</f>
        <v>6700000</v>
      </c>
      <c r="H36" s="14">
        <f>($H$3-$H$16)/Overview!$B$14</f>
        <v>54557142.86</v>
      </c>
      <c r="I36" s="14"/>
      <c r="J36" s="14">
        <f t="shared" si="1"/>
        <v>89971428.57</v>
      </c>
      <c r="K36" s="14">
        <f t="shared" si="3"/>
        <v>8242845238</v>
      </c>
      <c r="L36" s="20">
        <f t="shared" si="4"/>
        <v>0.8242845238</v>
      </c>
      <c r="M36" s="18"/>
      <c r="N36" s="18">
        <v>46295.0</v>
      </c>
      <c r="O36" s="21">
        <f t="shared" ref="O36:T36" si="38">sum(C$4:C36)</f>
        <v>1650000000</v>
      </c>
      <c r="P36" s="21">
        <f t="shared" si="38"/>
        <v>1465750000</v>
      </c>
      <c r="Q36" s="21">
        <f t="shared" si="38"/>
        <v>1776666667</v>
      </c>
      <c r="R36" s="21">
        <f t="shared" si="38"/>
        <v>1069285714</v>
      </c>
      <c r="S36" s="21">
        <f t="shared" si="38"/>
        <v>249500000</v>
      </c>
      <c r="T36" s="21">
        <f t="shared" si="38"/>
        <v>2031642857</v>
      </c>
      <c r="U36" s="14">
        <f t="shared" si="6"/>
        <v>8242845238</v>
      </c>
      <c r="V36" s="18"/>
      <c r="W36" s="16"/>
      <c r="X36" s="16"/>
      <c r="Y36" s="16"/>
      <c r="Z36" s="16"/>
      <c r="AA36" s="16"/>
      <c r="AB36" s="16"/>
      <c r="AC36" s="16"/>
    </row>
    <row r="37" ht="15.75" customHeight="1">
      <c r="A37" s="17">
        <f t="shared" si="7"/>
        <v>34</v>
      </c>
      <c r="B37" s="18">
        <v>46326.0</v>
      </c>
      <c r="C37" s="14">
        <v>0.0</v>
      </c>
      <c r="D37" s="19">
        <f>($D$3-$D$4)/12 </f>
        <v>92125000</v>
      </c>
      <c r="E37" s="14">
        <f>($E$3-$E$4)/12 </f>
        <v>111666666.7</v>
      </c>
      <c r="F37" s="19">
        <f>($F$3-$F$16)/Overview!$B$14</f>
        <v>28714285.71</v>
      </c>
      <c r="G37" s="14">
        <f>($G$3-$G$16)/Overview!$B$14</f>
        <v>6700000</v>
      </c>
      <c r="H37" s="14">
        <f>($H$3-$H$16)/Overview!$B$14</f>
        <v>54557142.86</v>
      </c>
      <c r="I37" s="14"/>
      <c r="J37" s="14">
        <f t="shared" si="1"/>
        <v>293763095.2</v>
      </c>
      <c r="K37" s="14">
        <f t="shared" si="3"/>
        <v>8536608333</v>
      </c>
      <c r="L37" s="20">
        <f t="shared" si="4"/>
        <v>0.8536608333</v>
      </c>
      <c r="M37" s="18"/>
      <c r="N37" s="18">
        <v>46326.0</v>
      </c>
      <c r="O37" s="21">
        <f t="shared" ref="O37:T37" si="39">sum(C$4:C37)</f>
        <v>1650000000</v>
      </c>
      <c r="P37" s="21">
        <f t="shared" si="39"/>
        <v>1557875000</v>
      </c>
      <c r="Q37" s="21">
        <f t="shared" si="39"/>
        <v>1888333333</v>
      </c>
      <c r="R37" s="21">
        <f t="shared" si="39"/>
        <v>1098000000</v>
      </c>
      <c r="S37" s="21">
        <f t="shared" si="39"/>
        <v>256200000</v>
      </c>
      <c r="T37" s="21">
        <f t="shared" si="39"/>
        <v>2086200000</v>
      </c>
      <c r="U37" s="14">
        <f t="shared" si="6"/>
        <v>8536608333</v>
      </c>
      <c r="V37" s="18"/>
      <c r="W37" s="16"/>
      <c r="X37" s="16"/>
      <c r="Y37" s="16"/>
      <c r="Z37" s="16"/>
      <c r="AA37" s="16"/>
      <c r="AB37" s="16"/>
      <c r="AC37" s="16"/>
    </row>
    <row r="38" ht="15.75" customHeight="1">
      <c r="A38" s="17">
        <f t="shared" si="7"/>
        <v>35</v>
      </c>
      <c r="B38" s="18">
        <v>46356.0</v>
      </c>
      <c r="C38" s="14">
        <v>0.0</v>
      </c>
      <c r="D38" s="19">
        <v>0.0</v>
      </c>
      <c r="E38" s="14">
        <v>0.0</v>
      </c>
      <c r="F38" s="19">
        <f>($F$3-$F$16)/Overview!$B$14</f>
        <v>28714285.71</v>
      </c>
      <c r="G38" s="14">
        <f>($G$3-$G$16)/Overview!$B$14</f>
        <v>6700000</v>
      </c>
      <c r="H38" s="14">
        <f>($H$3-$H$16)/Overview!$B$14</f>
        <v>54557142.86</v>
      </c>
      <c r="I38" s="14"/>
      <c r="J38" s="14">
        <f t="shared" si="1"/>
        <v>89971428.57</v>
      </c>
      <c r="K38" s="14">
        <f t="shared" si="3"/>
        <v>8626579762</v>
      </c>
      <c r="L38" s="20">
        <f t="shared" si="4"/>
        <v>0.8626579762</v>
      </c>
      <c r="M38" s="18"/>
      <c r="N38" s="18">
        <v>46356.0</v>
      </c>
      <c r="O38" s="21">
        <f t="shared" ref="O38:T38" si="40">sum(C$4:C38)</f>
        <v>1650000000</v>
      </c>
      <c r="P38" s="21">
        <f t="shared" si="40"/>
        <v>1557875000</v>
      </c>
      <c r="Q38" s="21">
        <f t="shared" si="40"/>
        <v>1888333333</v>
      </c>
      <c r="R38" s="21">
        <f t="shared" si="40"/>
        <v>1126714286</v>
      </c>
      <c r="S38" s="21">
        <f t="shared" si="40"/>
        <v>262900000</v>
      </c>
      <c r="T38" s="21">
        <f t="shared" si="40"/>
        <v>2140757143</v>
      </c>
      <c r="U38" s="14">
        <f t="shared" si="6"/>
        <v>8626579762</v>
      </c>
      <c r="V38" s="18"/>
      <c r="W38" s="16"/>
      <c r="X38" s="16"/>
      <c r="Y38" s="16"/>
      <c r="Z38" s="16"/>
      <c r="AA38" s="16"/>
      <c r="AB38" s="16"/>
      <c r="AC38" s="16"/>
    </row>
    <row r="39" ht="15.75" customHeight="1">
      <c r="A39" s="17">
        <f t="shared" si="7"/>
        <v>36</v>
      </c>
      <c r="B39" s="18">
        <v>46387.0</v>
      </c>
      <c r="C39" s="14">
        <v>0.0</v>
      </c>
      <c r="D39" s="14">
        <v>0.0</v>
      </c>
      <c r="E39" s="14">
        <v>0.0</v>
      </c>
      <c r="F39" s="19">
        <f>($F$3-$F$16)/Overview!$B$14</f>
        <v>28714285.71</v>
      </c>
      <c r="G39" s="14">
        <f>($G$3-$G$16)/Overview!$B$14</f>
        <v>6700000</v>
      </c>
      <c r="H39" s="14">
        <f>($H$3-$H$16)/Overview!$B$14</f>
        <v>54557142.86</v>
      </c>
      <c r="I39" s="14"/>
      <c r="J39" s="14">
        <f t="shared" si="1"/>
        <v>89971428.57</v>
      </c>
      <c r="K39" s="14">
        <f t="shared" si="3"/>
        <v>8716551190</v>
      </c>
      <c r="L39" s="20">
        <f t="shared" si="4"/>
        <v>0.871655119</v>
      </c>
      <c r="M39" s="18"/>
      <c r="N39" s="18">
        <v>46387.0</v>
      </c>
      <c r="O39" s="21">
        <f t="shared" ref="O39:T39" si="41">sum(C$4:C39)</f>
        <v>1650000000</v>
      </c>
      <c r="P39" s="21">
        <f t="shared" si="41"/>
        <v>1557875000</v>
      </c>
      <c r="Q39" s="21">
        <f t="shared" si="41"/>
        <v>1888333333</v>
      </c>
      <c r="R39" s="21">
        <f t="shared" si="41"/>
        <v>1155428571</v>
      </c>
      <c r="S39" s="21">
        <f t="shared" si="41"/>
        <v>269600000</v>
      </c>
      <c r="T39" s="21">
        <f t="shared" si="41"/>
        <v>2195314286</v>
      </c>
      <c r="U39" s="14">
        <f t="shared" si="6"/>
        <v>8716551190</v>
      </c>
      <c r="V39" s="18"/>
      <c r="W39" s="16"/>
      <c r="X39" s="16"/>
      <c r="Y39" s="16"/>
      <c r="Z39" s="16"/>
      <c r="AA39" s="16"/>
      <c r="AB39" s="16"/>
      <c r="AC39" s="16"/>
    </row>
    <row r="40" ht="15.75" customHeight="1">
      <c r="A40" s="17">
        <f t="shared" si="7"/>
        <v>37</v>
      </c>
      <c r="B40" s="18">
        <v>46418.0</v>
      </c>
      <c r="C40" s="14">
        <v>0.0</v>
      </c>
      <c r="D40" s="19">
        <f>($D$3-$D$4)/12 </f>
        <v>92125000</v>
      </c>
      <c r="E40" s="14">
        <f>($E$3-$E$4)/12 </f>
        <v>111666666.7</v>
      </c>
      <c r="F40" s="19">
        <f>($F$3-$F$16)/Overview!$B$14</f>
        <v>28714285.71</v>
      </c>
      <c r="G40" s="14">
        <f>($G$3-$G$16)/Overview!$B$14</f>
        <v>6700000</v>
      </c>
      <c r="H40" s="14">
        <f>($H$3-$H$16)/Overview!$B$14</f>
        <v>54557142.86</v>
      </c>
      <c r="I40" s="14"/>
      <c r="J40" s="14">
        <f t="shared" si="1"/>
        <v>293763095.2</v>
      </c>
      <c r="K40" s="14">
        <f t="shared" si="3"/>
        <v>9010314286</v>
      </c>
      <c r="L40" s="20">
        <f t="shared" si="4"/>
        <v>0.9010314286</v>
      </c>
      <c r="M40" s="18"/>
      <c r="N40" s="18">
        <v>46418.0</v>
      </c>
      <c r="O40" s="21">
        <f t="shared" ref="O40:T40" si="42">sum(C$4:C40)</f>
        <v>1650000000</v>
      </c>
      <c r="P40" s="21">
        <f t="shared" si="42"/>
        <v>1650000000</v>
      </c>
      <c r="Q40" s="21">
        <f t="shared" si="42"/>
        <v>2000000000</v>
      </c>
      <c r="R40" s="21">
        <f t="shared" si="42"/>
        <v>1184142857</v>
      </c>
      <c r="S40" s="21">
        <f t="shared" si="42"/>
        <v>276300000</v>
      </c>
      <c r="T40" s="21">
        <f t="shared" si="42"/>
        <v>2249871429</v>
      </c>
      <c r="U40" s="14">
        <f t="shared" si="6"/>
        <v>9010314286</v>
      </c>
      <c r="V40" s="18"/>
      <c r="W40" s="16"/>
      <c r="X40" s="16"/>
      <c r="Y40" s="16"/>
      <c r="Z40" s="16"/>
      <c r="AA40" s="16"/>
      <c r="AB40" s="16"/>
      <c r="AC40" s="16"/>
    </row>
    <row r="41" ht="15.75" customHeight="1">
      <c r="A41" s="17">
        <f t="shared" si="7"/>
        <v>38</v>
      </c>
      <c r="B41" s="18">
        <v>46446.0</v>
      </c>
      <c r="C41" s="14">
        <v>0.0</v>
      </c>
      <c r="D41" s="19">
        <v>0.0</v>
      </c>
      <c r="E41" s="19">
        <v>0.0</v>
      </c>
      <c r="F41" s="19">
        <f>($F$3-$F$16)/Overview!$B$14</f>
        <v>28714285.71</v>
      </c>
      <c r="G41" s="14">
        <f>($G$3-$G$16)/Overview!$B$14</f>
        <v>6700000</v>
      </c>
      <c r="H41" s="14">
        <f>($H$3-$H$16)/Overview!$B$14</f>
        <v>54557142.86</v>
      </c>
      <c r="I41" s="14"/>
      <c r="J41" s="14">
        <f t="shared" si="1"/>
        <v>89971428.57</v>
      </c>
      <c r="K41" s="14">
        <f t="shared" si="3"/>
        <v>9100285714</v>
      </c>
      <c r="L41" s="20">
        <f t="shared" si="4"/>
        <v>0.9100285714</v>
      </c>
      <c r="M41" s="18"/>
      <c r="N41" s="18">
        <v>46446.0</v>
      </c>
      <c r="O41" s="21">
        <f t="shared" ref="O41:T41" si="43">sum(C$4:C41)</f>
        <v>1650000000</v>
      </c>
      <c r="P41" s="21">
        <f t="shared" si="43"/>
        <v>1650000000</v>
      </c>
      <c r="Q41" s="21">
        <f t="shared" si="43"/>
        <v>2000000000</v>
      </c>
      <c r="R41" s="21">
        <f t="shared" si="43"/>
        <v>1212857143</v>
      </c>
      <c r="S41" s="21">
        <f t="shared" si="43"/>
        <v>283000000</v>
      </c>
      <c r="T41" s="21">
        <f t="shared" si="43"/>
        <v>2304428571</v>
      </c>
      <c r="U41" s="14">
        <f t="shared" si="6"/>
        <v>9100285714</v>
      </c>
      <c r="V41" s="18"/>
      <c r="W41" s="16"/>
      <c r="X41" s="16"/>
      <c r="Y41" s="16"/>
      <c r="Z41" s="16"/>
      <c r="AA41" s="16"/>
      <c r="AB41" s="16"/>
      <c r="AC41" s="16"/>
    </row>
    <row r="42" ht="15.75" customHeight="1">
      <c r="A42" s="17">
        <f t="shared" si="7"/>
        <v>39</v>
      </c>
      <c r="B42" s="18">
        <v>46477.0</v>
      </c>
      <c r="C42" s="14">
        <v>0.0</v>
      </c>
      <c r="D42" s="14">
        <v>0.0</v>
      </c>
      <c r="E42" s="19">
        <v>0.0</v>
      </c>
      <c r="F42" s="19">
        <f>($F$3-$F$16)/Overview!$B$14</f>
        <v>28714285.71</v>
      </c>
      <c r="G42" s="14">
        <f>($G$3-$G$16)/Overview!$B$14</f>
        <v>6700000</v>
      </c>
      <c r="H42" s="14">
        <f>($H$3-$H$16)/Overview!$B$14</f>
        <v>54557142.86</v>
      </c>
      <c r="I42" s="14"/>
      <c r="J42" s="14">
        <f t="shared" si="1"/>
        <v>89971428.57</v>
      </c>
      <c r="K42" s="14">
        <f t="shared" si="3"/>
        <v>9190257143</v>
      </c>
      <c r="L42" s="20">
        <f t="shared" si="4"/>
        <v>0.9190257143</v>
      </c>
      <c r="M42" s="18"/>
      <c r="N42" s="18">
        <v>46477.0</v>
      </c>
      <c r="O42" s="21">
        <f t="shared" ref="O42:T42" si="44">sum(C$4:C42)</f>
        <v>1650000000</v>
      </c>
      <c r="P42" s="21">
        <f t="shared" si="44"/>
        <v>1650000000</v>
      </c>
      <c r="Q42" s="21">
        <f t="shared" si="44"/>
        <v>2000000000</v>
      </c>
      <c r="R42" s="21">
        <f t="shared" si="44"/>
        <v>1241571429</v>
      </c>
      <c r="S42" s="21">
        <f t="shared" si="44"/>
        <v>289700000</v>
      </c>
      <c r="T42" s="21">
        <f t="shared" si="44"/>
        <v>2358985714</v>
      </c>
      <c r="U42" s="14">
        <f t="shared" si="6"/>
        <v>9190257143</v>
      </c>
      <c r="V42" s="18"/>
      <c r="W42" s="16"/>
      <c r="X42" s="16"/>
      <c r="Y42" s="16"/>
      <c r="Z42" s="16"/>
      <c r="AA42" s="16"/>
      <c r="AB42" s="16"/>
      <c r="AC42" s="16"/>
    </row>
    <row r="43" ht="15.75" customHeight="1">
      <c r="A43" s="17">
        <f t="shared" si="7"/>
        <v>40</v>
      </c>
      <c r="B43" s="18">
        <v>46507.0</v>
      </c>
      <c r="C43" s="14">
        <v>0.0</v>
      </c>
      <c r="D43" s="19">
        <v>0.0</v>
      </c>
      <c r="E43" s="19">
        <v>0.0</v>
      </c>
      <c r="F43" s="19">
        <f>($F$3-$F$16)/Overview!$B$14</f>
        <v>28714285.71</v>
      </c>
      <c r="G43" s="14">
        <f>($G$3-$G$16)/Overview!$B$14</f>
        <v>6700000</v>
      </c>
      <c r="H43" s="14">
        <f>($H$3-$H$16)/Overview!$B$14</f>
        <v>54557142.86</v>
      </c>
      <c r="I43" s="14"/>
      <c r="J43" s="14">
        <f t="shared" si="1"/>
        <v>89971428.57</v>
      </c>
      <c r="K43" s="14">
        <f t="shared" si="3"/>
        <v>9280228571</v>
      </c>
      <c r="L43" s="20">
        <f t="shared" si="4"/>
        <v>0.9280228571</v>
      </c>
      <c r="M43" s="18"/>
      <c r="N43" s="18">
        <v>46507.0</v>
      </c>
      <c r="O43" s="21">
        <f t="shared" ref="O43:T43" si="45">sum(C$4:C43)</f>
        <v>1650000000</v>
      </c>
      <c r="P43" s="21">
        <f t="shared" si="45"/>
        <v>1650000000</v>
      </c>
      <c r="Q43" s="21">
        <f t="shared" si="45"/>
        <v>2000000000</v>
      </c>
      <c r="R43" s="21">
        <f t="shared" si="45"/>
        <v>1270285714</v>
      </c>
      <c r="S43" s="21">
        <f t="shared" si="45"/>
        <v>296400000</v>
      </c>
      <c r="T43" s="21">
        <f t="shared" si="45"/>
        <v>2413542857</v>
      </c>
      <c r="U43" s="14">
        <f t="shared" si="6"/>
        <v>9280228571</v>
      </c>
      <c r="V43" s="18"/>
      <c r="W43" s="16"/>
      <c r="X43" s="16"/>
      <c r="Y43" s="16"/>
      <c r="Z43" s="16"/>
      <c r="AA43" s="16"/>
      <c r="AB43" s="16"/>
      <c r="AC43" s="16"/>
    </row>
    <row r="44" ht="15.75" customHeight="1">
      <c r="A44" s="17">
        <f t="shared" si="7"/>
        <v>41</v>
      </c>
      <c r="B44" s="18">
        <v>46538.0</v>
      </c>
      <c r="C44" s="14">
        <v>0.0</v>
      </c>
      <c r="D44" s="19">
        <v>0.0</v>
      </c>
      <c r="E44" s="19">
        <v>0.0</v>
      </c>
      <c r="F44" s="19">
        <f>($F$3-$F$16)/Overview!$B$14</f>
        <v>28714285.71</v>
      </c>
      <c r="G44" s="14">
        <f>($G$3-$G$16)/Overview!$B$14</f>
        <v>6700000</v>
      </c>
      <c r="H44" s="14">
        <f>($H$3-$H$16)/Overview!$B$14</f>
        <v>54557142.86</v>
      </c>
      <c r="I44" s="14"/>
      <c r="J44" s="14">
        <f t="shared" si="1"/>
        <v>89971428.57</v>
      </c>
      <c r="K44" s="14">
        <f t="shared" si="3"/>
        <v>9370200000</v>
      </c>
      <c r="L44" s="20">
        <f t="shared" si="4"/>
        <v>0.93702</v>
      </c>
      <c r="M44" s="18"/>
      <c r="N44" s="18">
        <v>46538.0</v>
      </c>
      <c r="O44" s="21">
        <f t="shared" ref="O44:T44" si="46">sum(C$4:C44)</f>
        <v>1650000000</v>
      </c>
      <c r="P44" s="21">
        <f t="shared" si="46"/>
        <v>1650000000</v>
      </c>
      <c r="Q44" s="21">
        <f t="shared" si="46"/>
        <v>2000000000</v>
      </c>
      <c r="R44" s="21">
        <f t="shared" si="46"/>
        <v>1299000000</v>
      </c>
      <c r="S44" s="21">
        <f t="shared" si="46"/>
        <v>303100000</v>
      </c>
      <c r="T44" s="21">
        <f t="shared" si="46"/>
        <v>2468100000</v>
      </c>
      <c r="U44" s="14">
        <f t="shared" si="6"/>
        <v>9370200000</v>
      </c>
      <c r="V44" s="18"/>
      <c r="W44" s="16"/>
      <c r="X44" s="16"/>
      <c r="Y44" s="16"/>
      <c r="Z44" s="16"/>
      <c r="AA44" s="16"/>
      <c r="AB44" s="16"/>
      <c r="AC44" s="16"/>
    </row>
    <row r="45" ht="15.75" customHeight="1">
      <c r="A45" s="17">
        <f t="shared" si="7"/>
        <v>42</v>
      </c>
      <c r="B45" s="18">
        <v>46568.0</v>
      </c>
      <c r="C45" s="14">
        <v>0.0</v>
      </c>
      <c r="D45" s="14">
        <v>0.0</v>
      </c>
      <c r="E45" s="19">
        <v>0.0</v>
      </c>
      <c r="F45" s="19">
        <f>($F$3-$F$16)/Overview!$B$14</f>
        <v>28714285.71</v>
      </c>
      <c r="G45" s="14">
        <f>($G$3-$G$16)/Overview!$B$14</f>
        <v>6700000</v>
      </c>
      <c r="H45" s="14">
        <f>($H$3-$H$16)/Overview!$B$14</f>
        <v>54557142.86</v>
      </c>
      <c r="I45" s="14"/>
      <c r="J45" s="14">
        <f t="shared" si="1"/>
        <v>89971428.57</v>
      </c>
      <c r="K45" s="14">
        <f t="shared" si="3"/>
        <v>9460171429</v>
      </c>
      <c r="L45" s="20">
        <f t="shared" si="4"/>
        <v>0.9460171429</v>
      </c>
      <c r="M45" s="18"/>
      <c r="N45" s="18">
        <v>46568.0</v>
      </c>
      <c r="O45" s="21">
        <f t="shared" ref="O45:T45" si="47">sum(C$4:C45)</f>
        <v>1650000000</v>
      </c>
      <c r="P45" s="21">
        <f t="shared" si="47"/>
        <v>1650000000</v>
      </c>
      <c r="Q45" s="21">
        <f t="shared" si="47"/>
        <v>2000000000</v>
      </c>
      <c r="R45" s="21">
        <f t="shared" si="47"/>
        <v>1327714286</v>
      </c>
      <c r="S45" s="21">
        <f t="shared" si="47"/>
        <v>309800000</v>
      </c>
      <c r="T45" s="21">
        <f t="shared" si="47"/>
        <v>2522657143</v>
      </c>
      <c r="U45" s="14">
        <f t="shared" si="6"/>
        <v>9460171429</v>
      </c>
      <c r="V45" s="18"/>
      <c r="W45" s="16"/>
      <c r="X45" s="16"/>
      <c r="Y45" s="16"/>
      <c r="Z45" s="16"/>
      <c r="AA45" s="16"/>
      <c r="AB45" s="16"/>
      <c r="AC45" s="16"/>
    </row>
    <row r="46" ht="15.75" customHeight="1">
      <c r="A46" s="17">
        <f t="shared" si="7"/>
        <v>43</v>
      </c>
      <c r="B46" s="18">
        <v>46599.0</v>
      </c>
      <c r="C46" s="14">
        <v>0.0</v>
      </c>
      <c r="D46" s="19">
        <v>0.0</v>
      </c>
      <c r="E46" s="19">
        <v>0.0</v>
      </c>
      <c r="F46" s="19">
        <f>($F$3-$F$16)/Overview!$B$14</f>
        <v>28714285.71</v>
      </c>
      <c r="G46" s="14">
        <f>($G$3-$G$16)/Overview!$B$14</f>
        <v>6700000</v>
      </c>
      <c r="H46" s="14">
        <f>($H$3-$H$16)/Overview!$B$14</f>
        <v>54557142.86</v>
      </c>
      <c r="I46" s="14"/>
      <c r="J46" s="14">
        <f t="shared" si="1"/>
        <v>89971428.57</v>
      </c>
      <c r="K46" s="14">
        <f t="shared" si="3"/>
        <v>9550142857</v>
      </c>
      <c r="L46" s="20">
        <f t="shared" si="4"/>
        <v>0.9550142857</v>
      </c>
      <c r="M46" s="18"/>
      <c r="N46" s="18">
        <v>46599.0</v>
      </c>
      <c r="O46" s="21">
        <f t="shared" ref="O46:T46" si="48">sum(C$4:C46)</f>
        <v>1650000000</v>
      </c>
      <c r="P46" s="21">
        <f t="shared" si="48"/>
        <v>1650000000</v>
      </c>
      <c r="Q46" s="21">
        <f t="shared" si="48"/>
        <v>2000000000</v>
      </c>
      <c r="R46" s="21">
        <f t="shared" si="48"/>
        <v>1356428571</v>
      </c>
      <c r="S46" s="21">
        <f t="shared" si="48"/>
        <v>316500000</v>
      </c>
      <c r="T46" s="21">
        <f t="shared" si="48"/>
        <v>2577214286</v>
      </c>
      <c r="U46" s="14">
        <f t="shared" si="6"/>
        <v>9550142857</v>
      </c>
      <c r="V46" s="18"/>
      <c r="W46" s="16"/>
      <c r="X46" s="16"/>
      <c r="Y46" s="16"/>
      <c r="Z46" s="16"/>
      <c r="AA46" s="16"/>
      <c r="AB46" s="16"/>
      <c r="AC46" s="16"/>
    </row>
    <row r="47" ht="15.75" customHeight="1">
      <c r="A47" s="17">
        <f t="shared" si="7"/>
        <v>44</v>
      </c>
      <c r="B47" s="18">
        <v>46630.0</v>
      </c>
      <c r="C47" s="14">
        <v>0.0</v>
      </c>
      <c r="D47" s="19">
        <v>0.0</v>
      </c>
      <c r="E47" s="19">
        <v>0.0</v>
      </c>
      <c r="F47" s="19">
        <f>($F$3-$F$16)/Overview!$B$14</f>
        <v>28714285.71</v>
      </c>
      <c r="G47" s="14">
        <f>($G$3-$G$16)/Overview!$B$14</f>
        <v>6700000</v>
      </c>
      <c r="H47" s="14">
        <f>($H$3-$H$16)/Overview!$B$14</f>
        <v>54557142.86</v>
      </c>
      <c r="I47" s="14"/>
      <c r="J47" s="14">
        <f t="shared" si="1"/>
        <v>89971428.57</v>
      </c>
      <c r="K47" s="14">
        <f t="shared" si="3"/>
        <v>9640114286</v>
      </c>
      <c r="L47" s="20">
        <f t="shared" si="4"/>
        <v>0.9640114286</v>
      </c>
      <c r="M47" s="18"/>
      <c r="N47" s="18">
        <v>46630.0</v>
      </c>
      <c r="O47" s="21">
        <f t="shared" ref="O47:T47" si="49">sum(C$4:C47)</f>
        <v>1650000000</v>
      </c>
      <c r="P47" s="21">
        <f t="shared" si="49"/>
        <v>1650000000</v>
      </c>
      <c r="Q47" s="21">
        <f t="shared" si="49"/>
        <v>2000000000</v>
      </c>
      <c r="R47" s="21">
        <f t="shared" si="49"/>
        <v>1385142857</v>
      </c>
      <c r="S47" s="21">
        <f t="shared" si="49"/>
        <v>323200000</v>
      </c>
      <c r="T47" s="21">
        <f t="shared" si="49"/>
        <v>2631771429</v>
      </c>
      <c r="U47" s="14">
        <f t="shared" si="6"/>
        <v>9640114286</v>
      </c>
      <c r="V47" s="18"/>
      <c r="W47" s="16"/>
      <c r="X47" s="16"/>
      <c r="Y47" s="16"/>
      <c r="Z47" s="16"/>
      <c r="AA47" s="16"/>
      <c r="AB47" s="16"/>
      <c r="AC47" s="16"/>
    </row>
    <row r="48" ht="15.75" customHeight="1">
      <c r="A48" s="17">
        <f t="shared" si="7"/>
        <v>45</v>
      </c>
      <c r="B48" s="18">
        <v>46660.0</v>
      </c>
      <c r="C48" s="14">
        <v>0.0</v>
      </c>
      <c r="D48" s="14">
        <v>0.0</v>
      </c>
      <c r="E48" s="19">
        <v>0.0</v>
      </c>
      <c r="F48" s="19">
        <f>($F$3-$F$16)/Overview!$B$14</f>
        <v>28714285.71</v>
      </c>
      <c r="G48" s="14">
        <f>($G$3-$G$16)/Overview!$B$14</f>
        <v>6700000</v>
      </c>
      <c r="H48" s="14">
        <f>($H$3-$H$16)/Overview!$B$14</f>
        <v>54557142.86</v>
      </c>
      <c r="I48" s="14"/>
      <c r="J48" s="14">
        <f t="shared" si="1"/>
        <v>89971428.57</v>
      </c>
      <c r="K48" s="14">
        <f t="shared" si="3"/>
        <v>9730085714</v>
      </c>
      <c r="L48" s="20">
        <f t="shared" si="4"/>
        <v>0.9730085714</v>
      </c>
      <c r="M48" s="18"/>
      <c r="N48" s="18">
        <v>46660.0</v>
      </c>
      <c r="O48" s="21">
        <f t="shared" ref="O48:T48" si="50">sum(C$4:C48)</f>
        <v>1650000000</v>
      </c>
      <c r="P48" s="21">
        <f t="shared" si="50"/>
        <v>1650000000</v>
      </c>
      <c r="Q48" s="21">
        <f t="shared" si="50"/>
        <v>2000000000</v>
      </c>
      <c r="R48" s="21">
        <f t="shared" si="50"/>
        <v>1413857143</v>
      </c>
      <c r="S48" s="21">
        <f t="shared" si="50"/>
        <v>329900000</v>
      </c>
      <c r="T48" s="21">
        <f t="shared" si="50"/>
        <v>2686328571</v>
      </c>
      <c r="U48" s="14">
        <f t="shared" si="6"/>
        <v>9730085714</v>
      </c>
      <c r="V48" s="18"/>
      <c r="W48" s="16"/>
      <c r="X48" s="16"/>
      <c r="Y48" s="16"/>
      <c r="Z48" s="16"/>
      <c r="AA48" s="16"/>
      <c r="AB48" s="16"/>
      <c r="AC48" s="16"/>
    </row>
    <row r="49" ht="15.75" customHeight="1">
      <c r="A49" s="17">
        <f t="shared" si="7"/>
        <v>46</v>
      </c>
      <c r="B49" s="18">
        <v>46691.0</v>
      </c>
      <c r="C49" s="14">
        <v>0.0</v>
      </c>
      <c r="D49" s="19">
        <v>0.0</v>
      </c>
      <c r="E49" s="19">
        <v>0.0</v>
      </c>
      <c r="F49" s="19">
        <f>($F$3-$F$16)/Overview!$B$14</f>
        <v>28714285.71</v>
      </c>
      <c r="G49" s="14">
        <f>($G$3-$G$16)/Overview!$B$14</f>
        <v>6700000</v>
      </c>
      <c r="H49" s="14">
        <f>($H$3-$H$16)/Overview!$B$14</f>
        <v>54557142.86</v>
      </c>
      <c r="I49" s="14"/>
      <c r="J49" s="14">
        <f t="shared" si="1"/>
        <v>89971428.57</v>
      </c>
      <c r="K49" s="14">
        <f t="shared" si="3"/>
        <v>9820057143</v>
      </c>
      <c r="L49" s="20">
        <f t="shared" si="4"/>
        <v>0.9820057143</v>
      </c>
      <c r="M49" s="18"/>
      <c r="N49" s="18">
        <v>46691.0</v>
      </c>
      <c r="O49" s="21">
        <f t="shared" ref="O49:T49" si="51">sum(C$4:C49)</f>
        <v>1650000000</v>
      </c>
      <c r="P49" s="21">
        <f t="shared" si="51"/>
        <v>1650000000</v>
      </c>
      <c r="Q49" s="21">
        <f t="shared" si="51"/>
        <v>2000000000</v>
      </c>
      <c r="R49" s="21">
        <f t="shared" si="51"/>
        <v>1442571429</v>
      </c>
      <c r="S49" s="21">
        <f t="shared" si="51"/>
        <v>336600000</v>
      </c>
      <c r="T49" s="21">
        <f t="shared" si="51"/>
        <v>2740885714</v>
      </c>
      <c r="U49" s="14">
        <f t="shared" si="6"/>
        <v>9820057143</v>
      </c>
      <c r="V49" s="18"/>
      <c r="W49" s="16"/>
      <c r="X49" s="16"/>
      <c r="Y49" s="16"/>
      <c r="Z49" s="16"/>
      <c r="AA49" s="16"/>
      <c r="AB49" s="16"/>
      <c r="AC49" s="16"/>
    </row>
    <row r="50" ht="15.75" customHeight="1">
      <c r="A50" s="17">
        <f t="shared" si="7"/>
        <v>47</v>
      </c>
      <c r="B50" s="18">
        <v>46721.0</v>
      </c>
      <c r="C50" s="14">
        <v>0.0</v>
      </c>
      <c r="D50" s="19">
        <v>0.0</v>
      </c>
      <c r="E50" s="19">
        <v>0.0</v>
      </c>
      <c r="F50" s="19">
        <f>($F$3-$F$16)/Overview!$B$14</f>
        <v>28714285.71</v>
      </c>
      <c r="G50" s="14">
        <f>($G$3-$G$16)/Overview!$B$14</f>
        <v>6700000</v>
      </c>
      <c r="H50" s="14">
        <f>($H$3-$H$16)/Overview!$B$14</f>
        <v>54557142.86</v>
      </c>
      <c r="I50" s="14"/>
      <c r="J50" s="14">
        <f t="shared" si="1"/>
        <v>89971428.57</v>
      </c>
      <c r="K50" s="14">
        <f t="shared" si="3"/>
        <v>9910028571</v>
      </c>
      <c r="L50" s="20">
        <f t="shared" si="4"/>
        <v>0.9910028571</v>
      </c>
      <c r="M50" s="18"/>
      <c r="N50" s="18">
        <v>46721.0</v>
      </c>
      <c r="O50" s="21">
        <f t="shared" ref="O50:T50" si="52">sum(C$4:C50)</f>
        <v>1650000000</v>
      </c>
      <c r="P50" s="21">
        <f t="shared" si="52"/>
        <v>1650000000</v>
      </c>
      <c r="Q50" s="21">
        <f t="shared" si="52"/>
        <v>2000000000</v>
      </c>
      <c r="R50" s="21">
        <f t="shared" si="52"/>
        <v>1471285714</v>
      </c>
      <c r="S50" s="21">
        <f t="shared" si="52"/>
        <v>343300000</v>
      </c>
      <c r="T50" s="21">
        <f t="shared" si="52"/>
        <v>2795442857</v>
      </c>
      <c r="U50" s="14">
        <f t="shared" si="6"/>
        <v>9910028571</v>
      </c>
      <c r="V50" s="18"/>
      <c r="W50" s="16"/>
      <c r="X50" s="16"/>
      <c r="Y50" s="16"/>
      <c r="Z50" s="16"/>
      <c r="AA50" s="16"/>
      <c r="AB50" s="16"/>
      <c r="AC50" s="16"/>
    </row>
    <row r="51" ht="15.75" customHeight="1">
      <c r="A51" s="17">
        <f t="shared" si="7"/>
        <v>48</v>
      </c>
      <c r="B51" s="18">
        <v>46752.0</v>
      </c>
      <c r="C51" s="14">
        <v>0.0</v>
      </c>
      <c r="D51" s="14">
        <v>0.0</v>
      </c>
      <c r="E51" s="19">
        <v>0.0</v>
      </c>
      <c r="F51" s="19">
        <f>($F$3-$F$16)/Overview!$B$14</f>
        <v>28714285.71</v>
      </c>
      <c r="G51" s="14">
        <f>($G$3-$G$16)/Overview!$B$14</f>
        <v>6700000</v>
      </c>
      <c r="H51" s="14">
        <f>($H$3-$H$16)/Overview!$B$14</f>
        <v>54557142.86</v>
      </c>
      <c r="I51" s="14"/>
      <c r="J51" s="14">
        <f t="shared" si="1"/>
        <v>89971428.57</v>
      </c>
      <c r="K51" s="14">
        <f t="shared" si="3"/>
        <v>10000000000</v>
      </c>
      <c r="L51" s="20">
        <f t="shared" si="4"/>
        <v>1</v>
      </c>
      <c r="M51" s="18"/>
      <c r="N51" s="18">
        <v>46752.0</v>
      </c>
      <c r="O51" s="21">
        <f t="shared" ref="O51:T51" si="53">sum(C$4:C51)</f>
        <v>1650000000</v>
      </c>
      <c r="P51" s="21">
        <f t="shared" si="53"/>
        <v>1650000000</v>
      </c>
      <c r="Q51" s="21">
        <f t="shared" si="53"/>
        <v>2000000000</v>
      </c>
      <c r="R51" s="21">
        <f t="shared" si="53"/>
        <v>1500000000</v>
      </c>
      <c r="S51" s="21">
        <f t="shared" si="53"/>
        <v>350000000</v>
      </c>
      <c r="T51" s="21">
        <f t="shared" si="53"/>
        <v>2850000000</v>
      </c>
      <c r="U51" s="14">
        <f t="shared" si="6"/>
        <v>10000000000</v>
      </c>
      <c r="V51" s="18"/>
      <c r="W51" s="16"/>
      <c r="X51" s="16"/>
      <c r="Y51" s="16"/>
      <c r="Z51" s="16"/>
      <c r="AA51" s="16"/>
      <c r="AB51" s="16"/>
      <c r="AC51" s="16"/>
    </row>
    <row r="52" ht="15.75" customHeight="1">
      <c r="A52" s="16"/>
      <c r="B52" s="16"/>
      <c r="C52" s="16"/>
      <c r="D52" s="16"/>
      <c r="E52" s="16"/>
      <c r="F52" s="16"/>
      <c r="G52" s="22"/>
      <c r="H52" s="16"/>
      <c r="I52" s="16"/>
      <c r="J52" s="16"/>
      <c r="K52" s="16"/>
      <c r="L52" s="23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23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23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23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23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23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23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23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23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23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23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23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23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23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23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23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23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23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23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23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23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23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23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23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23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23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23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23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23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23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23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23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23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23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23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23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23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23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23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23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23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23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23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23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23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23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23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23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23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23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23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23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23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23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23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23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23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23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23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23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23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23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23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23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23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23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23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23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23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23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23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23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23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23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23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23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23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23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23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23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23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23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23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23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23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23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23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23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23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23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23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23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23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23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23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23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23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23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23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23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23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23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23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23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23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23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23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23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23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23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23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23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23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23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23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23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23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23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23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23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23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23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23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23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23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23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23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23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23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23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23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23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23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23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23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23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23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23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23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23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23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23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23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23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23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23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23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23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23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23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23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23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23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23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23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23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23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23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23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23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23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23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23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23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23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23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23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23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23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23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23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23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23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23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23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23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23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23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23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23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23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23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23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23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23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23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23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23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23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23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23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23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23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23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23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23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23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23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23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23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H1"/>
    <mergeCell ref="O1:U1"/>
    <mergeCell ref="W1:A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4.63"/>
    <col customWidth="1" min="3" max="3" width="10.5"/>
    <col customWidth="1" min="4" max="4" width="13.13"/>
    <col customWidth="1" min="5" max="5" width="13.0"/>
    <col customWidth="1" min="6" max="6" width="14.63"/>
    <col customWidth="1" min="7" max="7" width="10.5"/>
    <col customWidth="1" min="8" max="8" width="14.38"/>
    <col customWidth="1" min="9" max="9" width="12.5"/>
  </cols>
  <sheetData>
    <row r="1" ht="15.75" customHeight="1">
      <c r="A1" s="24" t="s">
        <v>21</v>
      </c>
      <c r="B1" s="25" t="s">
        <v>22</v>
      </c>
      <c r="C1" s="24" t="s">
        <v>23</v>
      </c>
      <c r="D1" s="24" t="s">
        <v>24</v>
      </c>
      <c r="E1" s="26"/>
      <c r="F1" s="27"/>
      <c r="G1" s="28"/>
      <c r="H1" s="27"/>
      <c r="I1" s="28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15.75" customHeight="1">
      <c r="A2" s="29">
        <v>0.0</v>
      </c>
      <c r="B2" s="30">
        <v>8.0</v>
      </c>
      <c r="C2" s="29">
        <v>1.0E10</v>
      </c>
      <c r="D2" s="29">
        <f t="shared" ref="D2:D22" si="1">B2*C2/100</f>
        <v>800000000</v>
      </c>
      <c r="E2" s="31"/>
      <c r="F2" s="32"/>
      <c r="G2" s="31"/>
      <c r="H2" s="33"/>
      <c r="I2" s="31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ht="15.75" customHeight="1">
      <c r="A3" s="29">
        <v>1.0</v>
      </c>
      <c r="B3" s="30">
        <v>7.2</v>
      </c>
      <c r="C3" s="29">
        <f t="shared" ref="C3:C22" si="2">C2+D2</f>
        <v>10800000000</v>
      </c>
      <c r="D3" s="29">
        <f t="shared" si="1"/>
        <v>777600000</v>
      </c>
      <c r="E3" s="31"/>
      <c r="F3" s="33"/>
      <c r="G3" s="31"/>
      <c r="H3" s="32"/>
      <c r="I3" s="3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ht="15.75" customHeight="1">
      <c r="A4" s="29">
        <v>2.0</v>
      </c>
      <c r="B4" s="30">
        <v>6.48</v>
      </c>
      <c r="C4" s="29">
        <f t="shared" si="2"/>
        <v>11577600000</v>
      </c>
      <c r="D4" s="29">
        <f t="shared" si="1"/>
        <v>750228480</v>
      </c>
      <c r="E4" s="31"/>
      <c r="F4" s="33"/>
      <c r="G4" s="31"/>
      <c r="H4" s="32"/>
      <c r="I4" s="3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ht="15.75" customHeight="1">
      <c r="A5" s="29">
        <v>3.0</v>
      </c>
      <c r="B5" s="30">
        <v>5.832</v>
      </c>
      <c r="C5" s="29">
        <f t="shared" si="2"/>
        <v>12327828480</v>
      </c>
      <c r="D5" s="29">
        <f t="shared" si="1"/>
        <v>718958957</v>
      </c>
      <c r="E5" s="31"/>
      <c r="F5" s="33"/>
      <c r="G5" s="31"/>
      <c r="H5" s="32"/>
      <c r="I5" s="3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ht="15.75" customHeight="1">
      <c r="A6" s="34">
        <v>4.0</v>
      </c>
      <c r="B6" s="35">
        <v>5.2488</v>
      </c>
      <c r="C6" s="34">
        <f t="shared" si="2"/>
        <v>13046787437</v>
      </c>
      <c r="D6" s="34">
        <f t="shared" si="1"/>
        <v>684799779</v>
      </c>
      <c r="E6" s="36"/>
      <c r="F6" s="34"/>
      <c r="G6" s="36"/>
      <c r="H6" s="37"/>
      <c r="I6" s="36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ht="15.75" customHeight="1">
      <c r="A7" s="29">
        <v>5.0</v>
      </c>
      <c r="B7" s="30">
        <v>4.72392</v>
      </c>
      <c r="C7" s="29">
        <f t="shared" si="2"/>
        <v>13731587216</v>
      </c>
      <c r="D7" s="29">
        <f t="shared" si="1"/>
        <v>648669194.8</v>
      </c>
      <c r="E7" s="31"/>
      <c r="F7" s="33"/>
      <c r="G7" s="31"/>
      <c r="H7" s="32"/>
      <c r="I7" s="31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15.75" customHeight="1">
      <c r="A8" s="29">
        <v>6.0</v>
      </c>
      <c r="B8" s="30">
        <v>4.251528</v>
      </c>
      <c r="C8" s="29">
        <f t="shared" si="2"/>
        <v>14380256411</v>
      </c>
      <c r="D8" s="29">
        <f t="shared" si="1"/>
        <v>611380627.8</v>
      </c>
      <c r="E8" s="31"/>
      <c r="F8" s="33"/>
      <c r="G8" s="31"/>
      <c r="H8" s="32"/>
      <c r="I8" s="31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15.75" customHeight="1">
      <c r="A9" s="29">
        <v>7.0</v>
      </c>
      <c r="B9" s="30">
        <v>3.8263752</v>
      </c>
      <c r="C9" s="29">
        <f t="shared" si="2"/>
        <v>14991637039</v>
      </c>
      <c r="D9" s="29">
        <f t="shared" si="1"/>
        <v>573636281.7</v>
      </c>
      <c r="E9" s="31"/>
      <c r="F9" s="33"/>
      <c r="G9" s="31"/>
      <c r="H9" s="32"/>
      <c r="I9" s="31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15.75" customHeight="1">
      <c r="A10" s="29">
        <v>8.0</v>
      </c>
      <c r="B10" s="30">
        <v>3.44373768</v>
      </c>
      <c r="C10" s="29">
        <f t="shared" si="2"/>
        <v>15565273320</v>
      </c>
      <c r="D10" s="29">
        <f t="shared" si="1"/>
        <v>536027182.3</v>
      </c>
      <c r="E10" s="31"/>
      <c r="F10" s="33"/>
      <c r="G10" s="31"/>
      <c r="H10" s="32"/>
      <c r="I10" s="31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15.75" customHeight="1">
      <c r="A11" s="29">
        <v>9.0</v>
      </c>
      <c r="B11" s="30">
        <v>3.099363912</v>
      </c>
      <c r="C11" s="29">
        <f t="shared" si="2"/>
        <v>16101300503</v>
      </c>
      <c r="D11" s="29">
        <f t="shared" si="1"/>
        <v>499037897.1</v>
      </c>
      <c r="E11" s="31"/>
      <c r="F11" s="33"/>
      <c r="G11" s="31"/>
      <c r="H11" s="32"/>
      <c r="I11" s="31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15.75" customHeight="1">
      <c r="A12" s="29">
        <v>10.0</v>
      </c>
      <c r="B12" s="30">
        <v>2.7894275208</v>
      </c>
      <c r="C12" s="29">
        <f t="shared" si="2"/>
        <v>16600338400</v>
      </c>
      <c r="D12" s="29">
        <f t="shared" si="1"/>
        <v>463054407.9</v>
      </c>
      <c r="E12" s="31"/>
      <c r="F12" s="38"/>
      <c r="G12" s="31"/>
      <c r="H12" s="32"/>
      <c r="I12" s="3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15.75" customHeight="1">
      <c r="A13" s="29">
        <v>11.0</v>
      </c>
      <c r="B13" s="30">
        <v>2.51048476872</v>
      </c>
      <c r="C13" s="29">
        <f t="shared" si="2"/>
        <v>17063392808</v>
      </c>
      <c r="D13" s="29">
        <f t="shared" si="1"/>
        <v>428373877.5</v>
      </c>
      <c r="E13" s="31"/>
      <c r="F13" s="39"/>
      <c r="G13" s="31"/>
      <c r="H13" s="32"/>
      <c r="I13" s="3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15.75" customHeight="1">
      <c r="A14" s="29">
        <v>12.0</v>
      </c>
      <c r="B14" s="30">
        <v>2.259436291848</v>
      </c>
      <c r="C14" s="29">
        <f t="shared" si="2"/>
        <v>17491766685</v>
      </c>
      <c r="D14" s="29">
        <f t="shared" si="1"/>
        <v>395215324.6</v>
      </c>
      <c r="E14" s="31"/>
      <c r="F14" s="40"/>
      <c r="G14" s="31"/>
      <c r="H14" s="32"/>
      <c r="I14" s="3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15.75" customHeight="1">
      <c r="A15" s="29">
        <v>13.0</v>
      </c>
      <c r="B15" s="30">
        <v>2.0334926626632</v>
      </c>
      <c r="C15" s="29">
        <f t="shared" si="2"/>
        <v>17886982010</v>
      </c>
      <c r="D15" s="29">
        <f t="shared" si="1"/>
        <v>363730466.7</v>
      </c>
      <c r="E15" s="31"/>
      <c r="F15" s="41"/>
      <c r="G15" s="31"/>
      <c r="H15" s="32"/>
      <c r="I15" s="31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15.75" customHeight="1">
      <c r="A16" s="29">
        <v>14.0</v>
      </c>
      <c r="B16" s="30">
        <v>1.83014339639688</v>
      </c>
      <c r="C16" s="29">
        <f t="shared" si="2"/>
        <v>18250712476</v>
      </c>
      <c r="D16" s="29">
        <f t="shared" si="1"/>
        <v>334014209.2</v>
      </c>
      <c r="E16" s="31"/>
      <c r="F16" s="42"/>
      <c r="G16" s="31"/>
      <c r="H16" s="32"/>
      <c r="I16" s="31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15.75" customHeight="1">
      <c r="A17" s="29">
        <v>15.0</v>
      </c>
      <c r="B17" s="30">
        <v>1.64712905675719</v>
      </c>
      <c r="C17" s="29">
        <f t="shared" si="2"/>
        <v>18584726686</v>
      </c>
      <c r="D17" s="29">
        <f t="shared" si="1"/>
        <v>306114433.4</v>
      </c>
      <c r="E17" s="31"/>
      <c r="F17" s="42"/>
      <c r="G17" s="31"/>
      <c r="H17" s="32"/>
      <c r="I17" s="31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15.75" customHeight="1">
      <c r="A18" s="29">
        <v>16.0</v>
      </c>
      <c r="B18" s="30">
        <v>1.5</v>
      </c>
      <c r="C18" s="29">
        <f t="shared" si="2"/>
        <v>18890841119</v>
      </c>
      <c r="D18" s="29">
        <f t="shared" si="1"/>
        <v>283362616.8</v>
      </c>
      <c r="E18" s="31"/>
      <c r="F18" s="33"/>
      <c r="G18" s="31"/>
      <c r="H18" s="32"/>
      <c r="I18" s="31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15.75" customHeight="1">
      <c r="A19" s="29">
        <v>17.0</v>
      </c>
      <c r="B19" s="43">
        <v>1.5</v>
      </c>
      <c r="C19" s="29">
        <f t="shared" si="2"/>
        <v>19174203736</v>
      </c>
      <c r="D19" s="29">
        <f t="shared" si="1"/>
        <v>287613056</v>
      </c>
      <c r="E19" s="31"/>
      <c r="F19" s="33"/>
      <c r="G19" s="31"/>
      <c r="H19" s="32"/>
      <c r="I19" s="31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15.75" customHeight="1">
      <c r="A20" s="29">
        <v>18.0</v>
      </c>
      <c r="B20" s="43">
        <v>1.5</v>
      </c>
      <c r="C20" s="29">
        <f t="shared" si="2"/>
        <v>19461816792</v>
      </c>
      <c r="D20" s="29">
        <f t="shared" si="1"/>
        <v>291927251.9</v>
      </c>
      <c r="E20" s="31"/>
      <c r="F20" s="33"/>
      <c r="G20" s="31"/>
      <c r="H20" s="32"/>
      <c r="I20" s="31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15.75" customHeight="1">
      <c r="A21" s="29">
        <v>19.0</v>
      </c>
      <c r="B21" s="43">
        <v>1.5</v>
      </c>
      <c r="C21" s="29">
        <f t="shared" si="2"/>
        <v>19753744044</v>
      </c>
      <c r="D21" s="29">
        <f t="shared" si="1"/>
        <v>296306160.7</v>
      </c>
      <c r="E21" s="31"/>
      <c r="F21" s="33"/>
      <c r="G21" s="31"/>
      <c r="H21" s="32"/>
      <c r="I21" s="31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15.75" customHeight="1">
      <c r="A22" s="29">
        <v>20.0</v>
      </c>
      <c r="B22" s="43">
        <v>1.5</v>
      </c>
      <c r="C22" s="29">
        <f t="shared" si="2"/>
        <v>20050050204</v>
      </c>
      <c r="D22" s="29">
        <f t="shared" si="1"/>
        <v>300750753.1</v>
      </c>
      <c r="E22" s="31"/>
      <c r="F22" s="33"/>
      <c r="G22" s="31"/>
      <c r="H22" s="32"/>
      <c r="I22" s="31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15.75" customHeight="1">
      <c r="A23" s="29"/>
      <c r="B23" s="43"/>
      <c r="C23" s="29"/>
      <c r="D23" s="29"/>
      <c r="E23" s="31"/>
      <c r="F23" s="33"/>
      <c r="G23" s="31"/>
      <c r="H23" s="32"/>
      <c r="I23" s="31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15.75" customHeight="1">
      <c r="A24" s="29"/>
      <c r="B24" s="43"/>
      <c r="C24" s="29"/>
      <c r="D24" s="29"/>
      <c r="E24" s="31"/>
      <c r="F24" s="33"/>
      <c r="G24" s="31"/>
      <c r="H24" s="32"/>
      <c r="I24" s="31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15.75" customHeight="1">
      <c r="A25" s="29"/>
      <c r="B25" s="43"/>
      <c r="C25" s="29"/>
      <c r="D25" s="29"/>
      <c r="E25" s="31"/>
      <c r="F25" s="33"/>
      <c r="G25" s="31"/>
      <c r="H25" s="32"/>
      <c r="I25" s="31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15.75" customHeight="1">
      <c r="A26" s="29"/>
      <c r="B26" s="43"/>
      <c r="C26" s="29"/>
      <c r="D26" s="29"/>
      <c r="E26" s="31"/>
      <c r="F26" s="33"/>
      <c r="G26" s="31"/>
      <c r="H26" s="32"/>
      <c r="I26" s="31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15.75" customHeight="1">
      <c r="A27" s="29"/>
      <c r="B27" s="43"/>
      <c r="C27" s="29"/>
      <c r="D27" s="29"/>
      <c r="E27" s="31"/>
      <c r="F27" s="33"/>
      <c r="G27" s="31"/>
      <c r="H27" s="32"/>
      <c r="I27" s="31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15.75" customHeight="1">
      <c r="A28" s="16"/>
      <c r="B28" s="44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15.75" customHeight="1">
      <c r="A29" s="16"/>
      <c r="B29" s="4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15.75" customHeight="1">
      <c r="A30" s="16"/>
      <c r="B30" s="4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15.75" customHeight="1">
      <c r="A31" s="16"/>
      <c r="B31" s="44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ht="15.75" customHeight="1">
      <c r="A32" s="16"/>
      <c r="B32" s="44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ht="15.75" customHeight="1">
      <c r="A33" s="16"/>
      <c r="B33" s="44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ht="15.75" customHeight="1">
      <c r="A34" s="16"/>
      <c r="B34" s="44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ht="15.75" customHeight="1">
      <c r="A35" s="16"/>
      <c r="B35" s="4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ht="15.75" customHeight="1">
      <c r="A36" s="16"/>
      <c r="B36" s="4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ht="15.75" customHeight="1">
      <c r="A37" s="16"/>
      <c r="B37" s="44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ht="15.75" customHeight="1">
      <c r="A38" s="16"/>
      <c r="B38" s="44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ht="15.75" customHeight="1">
      <c r="A39" s="16"/>
      <c r="B39" s="44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ht="15.75" customHeight="1">
      <c r="A40" s="16"/>
      <c r="B40" s="44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ht="15.75" customHeight="1">
      <c r="A41" s="16"/>
      <c r="B41" s="44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ht="15.75" customHeight="1">
      <c r="A42" s="16"/>
      <c r="B42" s="44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ht="15.75" customHeight="1">
      <c r="A43" s="16"/>
      <c r="B43" s="4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ht="15.75" customHeight="1">
      <c r="A44" s="16"/>
      <c r="B44" s="4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ht="15.75" customHeight="1">
      <c r="A45" s="16"/>
      <c r="B45" s="44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ht="15.75" customHeight="1">
      <c r="A46" s="16"/>
      <c r="B46" s="44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ht="15.75" customHeight="1">
      <c r="A47" s="16"/>
      <c r="B47" s="44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ht="15.75" customHeight="1">
      <c r="A48" s="16"/>
      <c r="B48" s="44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ht="15.75" customHeight="1">
      <c r="A49" s="16"/>
      <c r="B49" s="44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ht="15.75" customHeight="1">
      <c r="A50" s="16"/>
      <c r="B50" s="44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ht="15.75" customHeight="1">
      <c r="A51" s="16"/>
      <c r="B51" s="44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ht="15.75" customHeight="1">
      <c r="A52" s="16"/>
      <c r="B52" s="44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ht="15.75" customHeight="1">
      <c r="A53" s="16"/>
      <c r="B53" s="44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ht="15.75" customHeight="1">
      <c r="A54" s="16"/>
      <c r="B54" s="44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ht="15.75" customHeight="1">
      <c r="A55" s="16"/>
      <c r="B55" s="44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ht="15.75" customHeight="1">
      <c r="A56" s="16"/>
      <c r="B56" s="44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ht="15.75" customHeight="1">
      <c r="A57" s="16"/>
      <c r="B57" s="44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ht="15.75" customHeight="1">
      <c r="A58" s="16"/>
      <c r="B58" s="44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ht="15.75" customHeight="1">
      <c r="A59" s="16"/>
      <c r="B59" s="44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ht="15.75" customHeight="1">
      <c r="A60" s="16"/>
      <c r="B60" s="44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ht="15.75" customHeight="1">
      <c r="A61" s="16"/>
      <c r="B61" s="44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ht="15.75" customHeight="1">
      <c r="A62" s="16"/>
      <c r="B62" s="44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ht="15.75" customHeight="1">
      <c r="A63" s="16"/>
      <c r="B63" s="44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ht="15.75" customHeight="1">
      <c r="A64" s="16"/>
      <c r="B64" s="44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ht="15.75" customHeight="1">
      <c r="A65" s="16"/>
      <c r="B65" s="44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ht="15.75" customHeight="1">
      <c r="A66" s="16"/>
      <c r="B66" s="44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ht="15.75" customHeight="1">
      <c r="A67" s="16"/>
      <c r="B67" s="44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ht="15.75" customHeight="1">
      <c r="A68" s="16"/>
      <c r="B68" s="44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ht="15.75" customHeight="1">
      <c r="A69" s="16"/>
      <c r="B69" s="44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ht="15.75" customHeight="1">
      <c r="A70" s="16"/>
      <c r="B70" s="44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ht="15.75" customHeight="1">
      <c r="A71" s="16"/>
      <c r="B71" s="44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ht="15.75" customHeight="1">
      <c r="A72" s="16"/>
      <c r="B72" s="44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ht="15.75" customHeight="1">
      <c r="A73" s="16"/>
      <c r="B73" s="44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ht="15.75" customHeight="1">
      <c r="A74" s="16"/>
      <c r="B74" s="44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ht="15.75" customHeight="1">
      <c r="A75" s="16"/>
      <c r="B75" s="44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ht="15.75" customHeight="1">
      <c r="A76" s="16"/>
      <c r="B76" s="44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ht="15.75" customHeight="1">
      <c r="A77" s="16"/>
      <c r="B77" s="44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ht="15.75" customHeight="1">
      <c r="A78" s="16"/>
      <c r="B78" s="44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ht="15.75" customHeight="1">
      <c r="A79" s="16"/>
      <c r="B79" s="44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ht="15.75" customHeight="1">
      <c r="A80" s="16"/>
      <c r="B80" s="44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ht="15.75" customHeight="1">
      <c r="A81" s="16"/>
      <c r="B81" s="44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ht="15.75" customHeight="1">
      <c r="A82" s="16"/>
      <c r="B82" s="44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ht="15.75" customHeight="1">
      <c r="A83" s="16"/>
      <c r="B83" s="44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ht="15.75" customHeight="1">
      <c r="A84" s="16"/>
      <c r="B84" s="44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ht="15.75" customHeight="1">
      <c r="A85" s="16"/>
      <c r="B85" s="44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ht="15.75" customHeight="1">
      <c r="A86" s="16"/>
      <c r="B86" s="44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ht="15.75" customHeight="1">
      <c r="A87" s="16"/>
      <c r="B87" s="44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ht="15.75" customHeight="1">
      <c r="A88" s="16"/>
      <c r="B88" s="44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ht="15.75" customHeight="1">
      <c r="A89" s="16"/>
      <c r="B89" s="44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ht="15.75" customHeight="1">
      <c r="A90" s="16"/>
      <c r="B90" s="44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ht="15.75" customHeight="1">
      <c r="A91" s="16"/>
      <c r="B91" s="44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ht="15.75" customHeight="1">
      <c r="A92" s="16"/>
      <c r="B92" s="44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ht="15.75" customHeight="1">
      <c r="A93" s="16"/>
      <c r="B93" s="44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ht="15.75" customHeight="1">
      <c r="A94" s="16"/>
      <c r="B94" s="44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ht="15.75" customHeight="1">
      <c r="A95" s="16"/>
      <c r="B95" s="44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ht="15.75" customHeight="1">
      <c r="A96" s="16"/>
      <c r="B96" s="44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ht="15.75" customHeight="1">
      <c r="A97" s="16"/>
      <c r="B97" s="44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ht="15.75" customHeight="1">
      <c r="A98" s="16"/>
      <c r="B98" s="44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ht="15.75" customHeight="1">
      <c r="A99" s="16"/>
      <c r="B99" s="44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ht="15.75" customHeight="1">
      <c r="A100" s="16"/>
      <c r="B100" s="44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ht="15.75" customHeight="1">
      <c r="A101" s="16"/>
      <c r="B101" s="44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ht="15.75" customHeight="1">
      <c r="A102" s="16"/>
      <c r="B102" s="44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ht="15.75" customHeight="1">
      <c r="A103" s="16"/>
      <c r="B103" s="44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ht="15.75" customHeight="1">
      <c r="A104" s="16"/>
      <c r="B104" s="44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ht="15.75" customHeight="1">
      <c r="A105" s="16"/>
      <c r="B105" s="44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ht="15.75" customHeight="1">
      <c r="A106" s="16"/>
      <c r="B106" s="44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ht="15.75" customHeight="1">
      <c r="A107" s="16"/>
      <c r="B107" s="44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ht="15.75" customHeight="1">
      <c r="A108" s="16"/>
      <c r="B108" s="44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ht="15.75" customHeight="1">
      <c r="A109" s="16"/>
      <c r="B109" s="44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ht="15.75" customHeight="1">
      <c r="A110" s="16"/>
      <c r="B110" s="44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ht="15.75" customHeight="1">
      <c r="A111" s="16"/>
      <c r="B111" s="44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ht="15.75" customHeight="1">
      <c r="A112" s="16"/>
      <c r="B112" s="44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ht="15.75" customHeight="1">
      <c r="A113" s="16"/>
      <c r="B113" s="44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ht="15.75" customHeight="1">
      <c r="A114" s="16"/>
      <c r="B114" s="44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ht="15.75" customHeight="1">
      <c r="A115" s="16"/>
      <c r="B115" s="44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ht="15.75" customHeight="1">
      <c r="A116" s="16"/>
      <c r="B116" s="44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ht="15.75" customHeight="1">
      <c r="A117" s="16"/>
      <c r="B117" s="44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ht="15.75" customHeight="1">
      <c r="A118" s="16"/>
      <c r="B118" s="44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ht="15.75" customHeight="1">
      <c r="A119" s="16"/>
      <c r="B119" s="44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ht="15.75" customHeight="1">
      <c r="A120" s="16"/>
      <c r="B120" s="44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ht="15.75" customHeight="1">
      <c r="A121" s="16"/>
      <c r="B121" s="44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ht="15.75" customHeight="1">
      <c r="A122" s="16"/>
      <c r="B122" s="44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ht="15.75" customHeight="1">
      <c r="A123" s="16"/>
      <c r="B123" s="44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ht="15.75" customHeight="1">
      <c r="A124" s="16"/>
      <c r="B124" s="44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ht="15.75" customHeight="1">
      <c r="A125" s="16"/>
      <c r="B125" s="44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ht="15.75" customHeight="1">
      <c r="A126" s="16"/>
      <c r="B126" s="44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ht="15.75" customHeight="1">
      <c r="A127" s="16"/>
      <c r="B127" s="44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ht="15.75" customHeight="1">
      <c r="A128" s="16"/>
      <c r="B128" s="44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ht="15.75" customHeight="1">
      <c r="A129" s="16"/>
      <c r="B129" s="44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ht="15.75" customHeight="1">
      <c r="A130" s="16"/>
      <c r="B130" s="44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ht="15.75" customHeight="1">
      <c r="A131" s="16"/>
      <c r="B131" s="44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ht="15.75" customHeight="1">
      <c r="A132" s="16"/>
      <c r="B132" s="44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ht="15.75" customHeight="1">
      <c r="A133" s="16"/>
      <c r="B133" s="44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15.75" customHeight="1">
      <c r="A134" s="16"/>
      <c r="B134" s="44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ht="15.75" customHeight="1">
      <c r="A135" s="16"/>
      <c r="B135" s="44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ht="15.75" customHeight="1">
      <c r="A136" s="16"/>
      <c r="B136" s="44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ht="15.75" customHeight="1">
      <c r="A137" s="16"/>
      <c r="B137" s="44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ht="15.75" customHeight="1">
      <c r="A138" s="16"/>
      <c r="B138" s="44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ht="15.75" customHeight="1">
      <c r="A139" s="16"/>
      <c r="B139" s="44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ht="15.75" customHeight="1">
      <c r="A140" s="16"/>
      <c r="B140" s="44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ht="15.75" customHeight="1">
      <c r="A141" s="16"/>
      <c r="B141" s="44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ht="15.75" customHeight="1">
      <c r="A142" s="16"/>
      <c r="B142" s="44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ht="15.75" customHeight="1">
      <c r="A143" s="16"/>
      <c r="B143" s="44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ht="15.75" customHeight="1">
      <c r="A144" s="16"/>
      <c r="B144" s="44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ht="15.75" customHeight="1">
      <c r="A145" s="16"/>
      <c r="B145" s="44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ht="15.75" customHeight="1">
      <c r="A146" s="16"/>
      <c r="B146" s="44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ht="15.75" customHeight="1">
      <c r="A147" s="16"/>
      <c r="B147" s="44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ht="15.75" customHeight="1">
      <c r="A148" s="16"/>
      <c r="B148" s="44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ht="15.75" customHeight="1">
      <c r="A149" s="16"/>
      <c r="B149" s="44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ht="15.75" customHeight="1">
      <c r="A150" s="16"/>
      <c r="B150" s="44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ht="15.75" customHeight="1">
      <c r="A151" s="16"/>
      <c r="B151" s="44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ht="15.75" customHeight="1">
      <c r="A152" s="16"/>
      <c r="B152" s="44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ht="15.75" customHeight="1">
      <c r="A153" s="16"/>
      <c r="B153" s="44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ht="15.75" customHeight="1">
      <c r="A154" s="16"/>
      <c r="B154" s="44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ht="15.75" customHeight="1">
      <c r="A155" s="16"/>
      <c r="B155" s="44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ht="15.75" customHeight="1">
      <c r="A156" s="16"/>
      <c r="B156" s="44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ht="15.75" customHeight="1">
      <c r="A157" s="16"/>
      <c r="B157" s="44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ht="15.75" customHeight="1">
      <c r="A158" s="16"/>
      <c r="B158" s="44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ht="15.75" customHeight="1">
      <c r="A159" s="16"/>
      <c r="B159" s="44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ht="15.75" customHeight="1">
      <c r="A160" s="16"/>
      <c r="B160" s="44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ht="15.75" customHeight="1">
      <c r="A161" s="16"/>
      <c r="B161" s="44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ht="15.75" customHeight="1">
      <c r="A162" s="16"/>
      <c r="B162" s="44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ht="15.75" customHeight="1">
      <c r="A163" s="16"/>
      <c r="B163" s="44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ht="15.75" customHeight="1">
      <c r="A164" s="16"/>
      <c r="B164" s="44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ht="15.75" customHeight="1">
      <c r="A165" s="16"/>
      <c r="B165" s="44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ht="15.75" customHeight="1">
      <c r="A166" s="16"/>
      <c r="B166" s="44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ht="15.75" customHeight="1">
      <c r="A167" s="16"/>
      <c r="B167" s="44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ht="15.75" customHeight="1">
      <c r="A168" s="16"/>
      <c r="B168" s="44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ht="15.75" customHeight="1">
      <c r="A169" s="16"/>
      <c r="B169" s="44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ht="15.75" customHeight="1">
      <c r="A170" s="16"/>
      <c r="B170" s="44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ht="15.75" customHeight="1">
      <c r="A171" s="16"/>
      <c r="B171" s="44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ht="15.75" customHeight="1">
      <c r="A172" s="16"/>
      <c r="B172" s="44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ht="15.75" customHeight="1">
      <c r="A173" s="16"/>
      <c r="B173" s="44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ht="15.75" customHeight="1">
      <c r="A174" s="16"/>
      <c r="B174" s="44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ht="15.75" customHeight="1">
      <c r="A175" s="16"/>
      <c r="B175" s="44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ht="15.75" customHeight="1">
      <c r="A176" s="16"/>
      <c r="B176" s="44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ht="15.75" customHeight="1">
      <c r="A177" s="16"/>
      <c r="B177" s="44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ht="15.75" customHeight="1">
      <c r="A178" s="16"/>
      <c r="B178" s="44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ht="15.75" customHeight="1">
      <c r="A179" s="16"/>
      <c r="B179" s="44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ht="15.75" customHeight="1">
      <c r="A180" s="16"/>
      <c r="B180" s="44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ht="15.75" customHeight="1">
      <c r="A181" s="16"/>
      <c r="B181" s="44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ht="15.75" customHeight="1">
      <c r="A182" s="16"/>
      <c r="B182" s="44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ht="15.75" customHeight="1">
      <c r="A183" s="16"/>
      <c r="B183" s="44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ht="15.75" customHeight="1">
      <c r="A184" s="16"/>
      <c r="B184" s="44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ht="15.75" customHeight="1">
      <c r="A185" s="16"/>
      <c r="B185" s="44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ht="15.75" customHeight="1">
      <c r="A186" s="16"/>
      <c r="B186" s="44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ht="15.75" customHeight="1">
      <c r="A187" s="16"/>
      <c r="B187" s="44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ht="15.75" customHeight="1">
      <c r="A188" s="16"/>
      <c r="B188" s="44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ht="15.75" customHeight="1">
      <c r="A189" s="16"/>
      <c r="B189" s="44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ht="15.75" customHeight="1">
      <c r="A190" s="16"/>
      <c r="B190" s="44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ht="15.75" customHeight="1">
      <c r="A191" s="16"/>
      <c r="B191" s="44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ht="15.75" customHeight="1">
      <c r="A192" s="16"/>
      <c r="B192" s="44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ht="15.75" customHeight="1">
      <c r="A193" s="16"/>
      <c r="B193" s="44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ht="15.75" customHeight="1">
      <c r="A194" s="16"/>
      <c r="B194" s="44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ht="15.75" customHeight="1">
      <c r="A195" s="16"/>
      <c r="B195" s="44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ht="15.75" customHeight="1">
      <c r="A196" s="16"/>
      <c r="B196" s="44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ht="15.75" customHeight="1">
      <c r="A197" s="16"/>
      <c r="B197" s="44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ht="15.75" customHeight="1">
      <c r="A198" s="16"/>
      <c r="B198" s="44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ht="15.75" customHeight="1">
      <c r="A199" s="16"/>
      <c r="B199" s="44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ht="15.75" customHeight="1">
      <c r="A200" s="16"/>
      <c r="B200" s="44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ht="15.75" customHeight="1">
      <c r="A201" s="16"/>
      <c r="B201" s="44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ht="15.75" customHeight="1">
      <c r="A202" s="16"/>
      <c r="B202" s="44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ht="15.75" customHeight="1">
      <c r="A203" s="16"/>
      <c r="B203" s="44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ht="15.75" customHeight="1">
      <c r="A204" s="16"/>
      <c r="B204" s="44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ht="15.75" customHeight="1">
      <c r="A205" s="16"/>
      <c r="B205" s="44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ht="15.75" customHeight="1">
      <c r="A206" s="16"/>
      <c r="B206" s="44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ht="15.75" customHeight="1">
      <c r="A207" s="16"/>
      <c r="B207" s="44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ht="15.75" customHeight="1">
      <c r="A208" s="16"/>
      <c r="B208" s="44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ht="15.75" customHeight="1">
      <c r="A209" s="16"/>
      <c r="B209" s="44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ht="15.75" customHeight="1">
      <c r="A210" s="16"/>
      <c r="B210" s="44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ht="15.75" customHeight="1">
      <c r="A211" s="16"/>
      <c r="B211" s="44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ht="15.75" customHeight="1">
      <c r="A212" s="16"/>
      <c r="B212" s="44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ht="15.75" customHeight="1">
      <c r="A213" s="16"/>
      <c r="B213" s="44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ht="15.75" customHeight="1">
      <c r="A214" s="16"/>
      <c r="B214" s="44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ht="15.75" customHeight="1">
      <c r="A215" s="16"/>
      <c r="B215" s="44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ht="15.75" customHeight="1">
      <c r="A216" s="16"/>
      <c r="B216" s="44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ht="15.75" customHeight="1">
      <c r="A217" s="16"/>
      <c r="B217" s="44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ht="15.75" customHeight="1">
      <c r="A218" s="16"/>
      <c r="B218" s="44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ht="15.75" customHeight="1">
      <c r="A219" s="16"/>
      <c r="B219" s="44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ht="15.75" customHeight="1">
      <c r="A220" s="16"/>
      <c r="B220" s="44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ht="15.75" customHeight="1">
      <c r="A221" s="16"/>
      <c r="B221" s="44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ht="15.75" customHeight="1">
      <c r="A222" s="16"/>
      <c r="B222" s="44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3.25"/>
    <col customWidth="1" min="4" max="4" width="14.25"/>
    <col customWidth="1" min="5" max="5" width="11.0"/>
    <col customWidth="1" min="6" max="6" width="12.63"/>
    <col customWidth="1" min="7" max="7" width="21.75"/>
    <col customWidth="1" min="9" max="9" width="21.75"/>
    <col customWidth="1" min="10" max="10" width="8.13"/>
    <col customWidth="1" min="12" max="12" width="13.25"/>
    <col customWidth="1" min="13" max="13" width="14.25"/>
    <col customWidth="1" min="14" max="14" width="11.0"/>
  </cols>
  <sheetData>
    <row r="1" ht="15.75" customHeight="1">
      <c r="A1" s="10"/>
      <c r="B1" s="45" t="s">
        <v>25</v>
      </c>
      <c r="H1" s="46"/>
      <c r="I1" s="10"/>
      <c r="J1" s="47"/>
      <c r="K1" s="16"/>
      <c r="L1" s="10"/>
      <c r="M1" s="10"/>
      <c r="N1" s="10"/>
      <c r="O1" s="16"/>
      <c r="P1" s="24"/>
      <c r="Q1" s="24"/>
      <c r="R1" s="24"/>
      <c r="S1" s="24"/>
      <c r="T1" s="48"/>
      <c r="U1" s="16"/>
      <c r="V1" s="16"/>
      <c r="W1" s="16"/>
      <c r="X1" s="16"/>
      <c r="Y1" s="16"/>
      <c r="Z1" s="16"/>
      <c r="AA1" s="16"/>
    </row>
    <row r="2" ht="15.75" customHeight="1">
      <c r="A2" s="10"/>
      <c r="B2" s="47" t="s">
        <v>15</v>
      </c>
      <c r="C2" s="10" t="s">
        <v>26</v>
      </c>
      <c r="D2" s="10" t="s">
        <v>27</v>
      </c>
      <c r="E2" s="10" t="s">
        <v>28</v>
      </c>
      <c r="F2" s="46"/>
      <c r="G2" s="47" t="s">
        <v>29</v>
      </c>
      <c r="H2" s="46"/>
      <c r="I2" s="10"/>
      <c r="J2" s="47"/>
      <c r="K2" s="16"/>
      <c r="L2" s="10"/>
      <c r="M2" s="10"/>
      <c r="N2" s="10"/>
      <c r="O2" s="16" t="s">
        <v>30</v>
      </c>
      <c r="P2" s="24" t="s">
        <v>21</v>
      </c>
      <c r="Q2" s="24" t="s">
        <v>31</v>
      </c>
      <c r="R2" s="24" t="s">
        <v>23</v>
      </c>
      <c r="S2" s="24" t="s">
        <v>24</v>
      </c>
      <c r="T2" s="48" t="s">
        <v>32</v>
      </c>
      <c r="U2" s="16"/>
      <c r="V2" s="16"/>
      <c r="W2" s="16"/>
      <c r="X2" s="16"/>
      <c r="Y2" s="16"/>
      <c r="Z2" s="16"/>
      <c r="AA2" s="16"/>
    </row>
    <row r="3" ht="15.75" customHeight="1">
      <c r="A3" s="10" t="s">
        <v>19</v>
      </c>
      <c r="B3" s="49"/>
      <c r="C3" s="14"/>
      <c r="D3" s="14"/>
      <c r="E3" s="14"/>
      <c r="F3" s="46"/>
      <c r="G3" s="50"/>
      <c r="H3" s="46"/>
      <c r="I3" s="14"/>
      <c r="J3" s="50"/>
      <c r="K3" s="16"/>
      <c r="L3" s="16"/>
      <c r="M3" s="16"/>
      <c r="N3" s="16"/>
      <c r="O3" s="16"/>
      <c r="P3" s="29"/>
      <c r="Q3" s="29"/>
      <c r="R3" s="29"/>
      <c r="S3" s="29"/>
      <c r="T3" s="33"/>
      <c r="U3" s="16"/>
      <c r="V3" s="16"/>
      <c r="W3" s="16"/>
      <c r="X3" s="16"/>
      <c r="Y3" s="16"/>
      <c r="Z3" s="16"/>
      <c r="AA3" s="16"/>
    </row>
    <row r="4" ht="15.75" customHeight="1">
      <c r="A4" s="17">
        <v>1.0</v>
      </c>
      <c r="B4" s="49">
        <v>45322.0</v>
      </c>
      <c r="C4" s="14">
        <f>InflationShape!$D$2/12</f>
        <v>66666666.67</v>
      </c>
      <c r="D4" s="14">
        <f>C4+Unlock!J4</f>
        <v>2921166667</v>
      </c>
      <c r="E4" s="14">
        <f>C4+Unlock!$J$3</f>
        <v>10066666667</v>
      </c>
      <c r="F4" s="46"/>
      <c r="G4" s="50">
        <f t="shared" ref="G4:G51" si="1">D4/E4</f>
        <v>0.2901821192</v>
      </c>
      <c r="H4" s="46"/>
      <c r="I4" s="14"/>
      <c r="J4" s="50"/>
      <c r="K4" s="16"/>
      <c r="L4" s="16"/>
      <c r="M4" s="16"/>
      <c r="N4" s="16"/>
      <c r="O4" s="16"/>
      <c r="P4" s="29">
        <v>0.0</v>
      </c>
      <c r="Q4" s="29">
        <v>8.0</v>
      </c>
      <c r="R4" s="29">
        <v>1.0E9</v>
      </c>
      <c r="S4" s="29">
        <f t="shared" ref="S4:S29" si="2">Q4*R4/100</f>
        <v>80000000</v>
      </c>
      <c r="T4" s="33">
        <f t="shared" ref="T4:T29" si="3">S4/ 366</f>
        <v>218579.235</v>
      </c>
      <c r="U4" s="16"/>
      <c r="V4" s="16"/>
      <c r="W4" s="16"/>
      <c r="X4" s="16"/>
      <c r="Y4" s="16"/>
      <c r="Z4" s="16"/>
      <c r="AA4" s="16"/>
    </row>
    <row r="5" ht="15.75" customHeight="1">
      <c r="A5" s="17">
        <f t="shared" ref="A5:A51" si="4">A4+1</f>
        <v>2</v>
      </c>
      <c r="B5" s="49">
        <v>45351.0</v>
      </c>
      <c r="C5" s="14">
        <f>InflationShape!$D$2/12</f>
        <v>66666666.67</v>
      </c>
      <c r="D5" s="14">
        <f>D4+C5+Unlock!J5</f>
        <v>2987833333</v>
      </c>
      <c r="E5" s="14">
        <f t="shared" ref="E5:E51" si="5">E4+C5</f>
        <v>10133333333</v>
      </c>
      <c r="F5" s="46"/>
      <c r="G5" s="50">
        <f t="shared" si="1"/>
        <v>0.2948519737</v>
      </c>
      <c r="H5" s="46"/>
      <c r="I5" s="14"/>
      <c r="J5" s="50"/>
      <c r="K5" s="16"/>
      <c r="L5" s="16"/>
      <c r="M5" s="16"/>
      <c r="N5" s="16"/>
      <c r="O5" s="16"/>
      <c r="P5" s="29">
        <v>1.0</v>
      </c>
      <c r="Q5" s="29">
        <v>7.2</v>
      </c>
      <c r="R5" s="29">
        <f t="shared" ref="R5:R29" si="6">R4+S4</f>
        <v>1080000000</v>
      </c>
      <c r="S5" s="29">
        <f t="shared" si="2"/>
        <v>77760000</v>
      </c>
      <c r="T5" s="33">
        <f t="shared" si="3"/>
        <v>212459.0164</v>
      </c>
      <c r="U5" s="16"/>
      <c r="V5" s="16"/>
      <c r="W5" s="16"/>
      <c r="X5" s="16"/>
      <c r="Y5" s="16"/>
      <c r="Z5" s="16"/>
      <c r="AA5" s="16"/>
    </row>
    <row r="6" ht="15.75" customHeight="1">
      <c r="A6" s="17">
        <f t="shared" si="4"/>
        <v>3</v>
      </c>
      <c r="B6" s="49">
        <v>45382.0</v>
      </c>
      <c r="C6" s="14">
        <f>InflationShape!$D$2/12</f>
        <v>66666666.67</v>
      </c>
      <c r="D6" s="14">
        <f>D5+C6+Unlock!J6</f>
        <v>3054500000</v>
      </c>
      <c r="E6" s="14">
        <f t="shared" si="5"/>
        <v>10200000000</v>
      </c>
      <c r="F6" s="46"/>
      <c r="G6" s="50">
        <f t="shared" si="1"/>
        <v>0.2994607843</v>
      </c>
      <c r="H6" s="46"/>
      <c r="I6" s="14"/>
      <c r="J6" s="50"/>
      <c r="K6" s="16"/>
      <c r="L6" s="16"/>
      <c r="M6" s="16"/>
      <c r="N6" s="16"/>
      <c r="O6" s="16"/>
      <c r="P6" s="29">
        <v>2.0</v>
      </c>
      <c r="Q6" s="29">
        <v>6.48</v>
      </c>
      <c r="R6" s="29">
        <f t="shared" si="6"/>
        <v>1157760000</v>
      </c>
      <c r="S6" s="29">
        <f t="shared" si="2"/>
        <v>75022848</v>
      </c>
      <c r="T6" s="33">
        <f t="shared" si="3"/>
        <v>204980.459</v>
      </c>
      <c r="U6" s="16"/>
      <c r="V6" s="16"/>
      <c r="W6" s="16"/>
      <c r="X6" s="16"/>
      <c r="Y6" s="16"/>
      <c r="Z6" s="16"/>
      <c r="AA6" s="16"/>
    </row>
    <row r="7" ht="15.75" customHeight="1">
      <c r="A7" s="17">
        <f t="shared" si="4"/>
        <v>4</v>
      </c>
      <c r="B7" s="49">
        <v>45412.0</v>
      </c>
      <c r="C7" s="14">
        <f>InflationShape!$D$2/12</f>
        <v>66666666.67</v>
      </c>
      <c r="D7" s="14">
        <f>D6+C7+Unlock!J7</f>
        <v>3324958333</v>
      </c>
      <c r="E7" s="14">
        <f t="shared" si="5"/>
        <v>10266666667</v>
      </c>
      <c r="F7" s="46"/>
      <c r="G7" s="50">
        <f t="shared" si="1"/>
        <v>0.3238595779</v>
      </c>
      <c r="H7" s="46"/>
      <c r="I7" s="14"/>
      <c r="J7" s="50"/>
      <c r="K7" s="16"/>
      <c r="L7" s="16"/>
      <c r="M7" s="16"/>
      <c r="N7" s="16"/>
      <c r="O7" s="16"/>
      <c r="P7" s="29">
        <v>3.0</v>
      </c>
      <c r="Q7" s="29">
        <v>5.832</v>
      </c>
      <c r="R7" s="29">
        <f t="shared" si="6"/>
        <v>1232782848</v>
      </c>
      <c r="S7" s="29">
        <f t="shared" si="2"/>
        <v>71895895.7</v>
      </c>
      <c r="T7" s="33">
        <f t="shared" si="3"/>
        <v>196436.8735</v>
      </c>
      <c r="U7" s="16"/>
      <c r="V7" s="16"/>
      <c r="W7" s="16"/>
      <c r="X7" s="16"/>
      <c r="Y7" s="16"/>
      <c r="Z7" s="16"/>
      <c r="AA7" s="16"/>
    </row>
    <row r="8" ht="15.75" customHeight="1">
      <c r="A8" s="17">
        <f t="shared" si="4"/>
        <v>5</v>
      </c>
      <c r="B8" s="49">
        <v>45443.0</v>
      </c>
      <c r="C8" s="14">
        <f>InflationShape!$D$2/12</f>
        <v>66666666.67</v>
      </c>
      <c r="D8" s="14">
        <f>D7+C8+Unlock!J8</f>
        <v>3391625000</v>
      </c>
      <c r="E8" s="14">
        <f t="shared" si="5"/>
        <v>10333333333</v>
      </c>
      <c r="F8" s="46"/>
      <c r="G8" s="50">
        <f t="shared" si="1"/>
        <v>0.3282217742</v>
      </c>
      <c r="H8" s="46"/>
      <c r="I8" s="14"/>
      <c r="J8" s="50"/>
      <c r="K8" s="16"/>
      <c r="L8" s="16"/>
      <c r="M8" s="16"/>
      <c r="N8" s="16"/>
      <c r="O8" s="16"/>
      <c r="P8" s="34">
        <v>4.0</v>
      </c>
      <c r="Q8" s="34">
        <v>5.2488</v>
      </c>
      <c r="R8" s="34">
        <f t="shared" si="6"/>
        <v>1304678744</v>
      </c>
      <c r="S8" s="34">
        <f t="shared" si="2"/>
        <v>68479977.9</v>
      </c>
      <c r="T8" s="33">
        <f t="shared" si="3"/>
        <v>187103.7648</v>
      </c>
      <c r="U8" s="16"/>
      <c r="V8" s="16"/>
      <c r="W8" s="16"/>
      <c r="X8" s="16"/>
      <c r="Y8" s="16"/>
      <c r="Z8" s="16"/>
      <c r="AA8" s="16"/>
    </row>
    <row r="9" ht="15.75" customHeight="1">
      <c r="A9" s="17">
        <f t="shared" si="4"/>
        <v>6</v>
      </c>
      <c r="B9" s="49">
        <v>45473.0</v>
      </c>
      <c r="C9" s="14">
        <f>InflationShape!$D$2/12</f>
        <v>66666666.67</v>
      </c>
      <c r="D9" s="14">
        <f>D8+C9+Unlock!J9</f>
        <v>3458291667</v>
      </c>
      <c r="E9" s="14">
        <f t="shared" si="5"/>
        <v>10400000000</v>
      </c>
      <c r="F9" s="46"/>
      <c r="G9" s="50">
        <f t="shared" si="1"/>
        <v>0.3325280449</v>
      </c>
      <c r="H9" s="46"/>
      <c r="I9" s="14"/>
      <c r="J9" s="50"/>
      <c r="K9" s="16"/>
      <c r="L9" s="16"/>
      <c r="M9" s="16"/>
      <c r="N9" s="16"/>
      <c r="O9" s="16"/>
      <c r="P9" s="29">
        <v>5.0</v>
      </c>
      <c r="Q9" s="29">
        <v>4.72392</v>
      </c>
      <c r="R9" s="29">
        <f t="shared" si="6"/>
        <v>1373158722</v>
      </c>
      <c r="S9" s="29">
        <f t="shared" si="2"/>
        <v>64866919.48</v>
      </c>
      <c r="T9" s="33">
        <f t="shared" si="3"/>
        <v>177232.0204</v>
      </c>
      <c r="U9" s="16"/>
      <c r="V9" s="16"/>
      <c r="W9" s="16"/>
      <c r="X9" s="16"/>
      <c r="Y9" s="16"/>
      <c r="Z9" s="16"/>
      <c r="AA9" s="16"/>
    </row>
    <row r="10" ht="15.75" customHeight="1">
      <c r="A10" s="17">
        <f t="shared" si="4"/>
        <v>7</v>
      </c>
      <c r="B10" s="49">
        <v>45504.0</v>
      </c>
      <c r="C10" s="14">
        <f>InflationShape!$D$2/12</f>
        <v>66666666.67</v>
      </c>
      <c r="D10" s="14">
        <f>D9+C10+Unlock!J10</f>
        <v>3728750000</v>
      </c>
      <c r="E10" s="14">
        <f t="shared" si="5"/>
        <v>10466666667</v>
      </c>
      <c r="F10" s="46"/>
      <c r="G10" s="50">
        <f t="shared" si="1"/>
        <v>0.35625</v>
      </c>
      <c r="H10" s="46"/>
      <c r="I10" s="14"/>
      <c r="J10" s="50"/>
      <c r="K10" s="16"/>
      <c r="L10" s="16"/>
      <c r="M10" s="16"/>
      <c r="N10" s="16"/>
      <c r="O10" s="16"/>
      <c r="P10" s="29">
        <v>6.0</v>
      </c>
      <c r="Q10" s="29">
        <v>4.251528</v>
      </c>
      <c r="R10" s="29">
        <f t="shared" si="6"/>
        <v>1438025641</v>
      </c>
      <c r="S10" s="29">
        <f t="shared" si="2"/>
        <v>61138062.78</v>
      </c>
      <c r="T10" s="33">
        <f t="shared" si="3"/>
        <v>167043.8874</v>
      </c>
      <c r="U10" s="16"/>
      <c r="V10" s="16"/>
      <c r="W10" s="16"/>
      <c r="X10" s="16"/>
      <c r="Y10" s="16"/>
      <c r="Z10" s="16"/>
      <c r="AA10" s="16"/>
    </row>
    <row r="11" ht="15.75" customHeight="1">
      <c r="A11" s="17">
        <f t="shared" si="4"/>
        <v>8</v>
      </c>
      <c r="B11" s="49">
        <v>45535.0</v>
      </c>
      <c r="C11" s="14">
        <f>InflationShape!$D$2/12</f>
        <v>66666666.67</v>
      </c>
      <c r="D11" s="14">
        <f>D10+C11+Unlock!J11</f>
        <v>3795416667</v>
      </c>
      <c r="E11" s="14">
        <f t="shared" si="5"/>
        <v>10533333333</v>
      </c>
      <c r="F11" s="46"/>
      <c r="G11" s="50">
        <f t="shared" si="1"/>
        <v>0.3603243671</v>
      </c>
      <c r="H11" s="46"/>
      <c r="I11" s="14"/>
      <c r="J11" s="50"/>
      <c r="K11" s="16"/>
      <c r="L11" s="16"/>
      <c r="M11" s="16"/>
      <c r="N11" s="16"/>
      <c r="O11" s="16"/>
      <c r="P11" s="29">
        <v>7.0</v>
      </c>
      <c r="Q11" s="29">
        <v>3.8263752</v>
      </c>
      <c r="R11" s="29">
        <f t="shared" si="6"/>
        <v>1499163704</v>
      </c>
      <c r="S11" s="29">
        <f t="shared" si="2"/>
        <v>57363628.17</v>
      </c>
      <c r="T11" s="33">
        <f t="shared" si="3"/>
        <v>156731.2245</v>
      </c>
      <c r="U11" s="16"/>
      <c r="V11" s="16"/>
      <c r="W11" s="16"/>
      <c r="X11" s="16"/>
      <c r="Y11" s="16"/>
      <c r="Z11" s="16"/>
      <c r="AA11" s="16"/>
    </row>
    <row r="12" ht="15.75" customHeight="1">
      <c r="A12" s="17">
        <f t="shared" si="4"/>
        <v>9</v>
      </c>
      <c r="B12" s="49">
        <v>45565.0</v>
      </c>
      <c r="C12" s="14">
        <f>InflationShape!$D$2/12</f>
        <v>66666666.67</v>
      </c>
      <c r="D12" s="14">
        <f>D11+C12+Unlock!J12</f>
        <v>3862083333</v>
      </c>
      <c r="E12" s="14">
        <f t="shared" si="5"/>
        <v>10600000000</v>
      </c>
      <c r="F12" s="46"/>
      <c r="G12" s="50">
        <f t="shared" si="1"/>
        <v>0.3643474843</v>
      </c>
      <c r="H12" s="46"/>
      <c r="I12" s="14"/>
      <c r="J12" s="50"/>
      <c r="K12" s="16"/>
      <c r="L12" s="16"/>
      <c r="M12" s="16"/>
      <c r="N12" s="16"/>
      <c r="O12" s="16"/>
      <c r="P12" s="29">
        <v>8.0</v>
      </c>
      <c r="Q12" s="29">
        <v>3.44373768</v>
      </c>
      <c r="R12" s="29">
        <f t="shared" si="6"/>
        <v>1556527332</v>
      </c>
      <c r="S12" s="29">
        <f t="shared" si="2"/>
        <v>53602718.23</v>
      </c>
      <c r="T12" s="33">
        <f t="shared" si="3"/>
        <v>146455.5143</v>
      </c>
      <c r="U12" s="16"/>
      <c r="V12" s="16"/>
      <c r="W12" s="16"/>
      <c r="X12" s="16"/>
      <c r="Y12" s="16"/>
      <c r="Z12" s="16"/>
      <c r="AA12" s="16"/>
    </row>
    <row r="13" ht="15.75" customHeight="1">
      <c r="A13" s="17">
        <f t="shared" si="4"/>
        <v>10</v>
      </c>
      <c r="B13" s="49">
        <v>45596.0</v>
      </c>
      <c r="C13" s="14">
        <f>InflationShape!$D$2/12</f>
        <v>66666666.67</v>
      </c>
      <c r="D13" s="14">
        <f>D12+C13+Unlock!J13</f>
        <v>4132541667</v>
      </c>
      <c r="E13" s="14">
        <f t="shared" si="5"/>
        <v>10666666667</v>
      </c>
      <c r="F13" s="46"/>
      <c r="G13" s="50">
        <f t="shared" si="1"/>
        <v>0.3874257813</v>
      </c>
      <c r="H13" s="46"/>
      <c r="I13" s="14"/>
      <c r="J13" s="50"/>
      <c r="K13" s="16"/>
      <c r="L13" s="16"/>
      <c r="M13" s="16"/>
      <c r="N13" s="16"/>
      <c r="O13" s="16"/>
      <c r="P13" s="29">
        <v>9.0</v>
      </c>
      <c r="Q13" s="51">
        <v>3.099363912</v>
      </c>
      <c r="R13" s="29">
        <f t="shared" si="6"/>
        <v>1610130050</v>
      </c>
      <c r="S13" s="29">
        <f t="shared" si="2"/>
        <v>49903789.71</v>
      </c>
      <c r="T13" s="33">
        <f t="shared" si="3"/>
        <v>136349.1522</v>
      </c>
      <c r="U13" s="16"/>
      <c r="V13" s="16"/>
      <c r="W13" s="16"/>
      <c r="X13" s="16"/>
      <c r="Y13" s="16"/>
      <c r="Z13" s="16"/>
      <c r="AA13" s="16"/>
    </row>
    <row r="14" ht="15.75" customHeight="1">
      <c r="A14" s="17">
        <f t="shared" si="4"/>
        <v>11</v>
      </c>
      <c r="B14" s="49">
        <v>45626.0</v>
      </c>
      <c r="C14" s="14">
        <f>InflationShape!$D$2/12</f>
        <v>66666666.67</v>
      </c>
      <c r="D14" s="14">
        <f>D13+C14+Unlock!J14</f>
        <v>4199208333</v>
      </c>
      <c r="E14" s="14">
        <f t="shared" si="5"/>
        <v>10733333333</v>
      </c>
      <c r="F14" s="46"/>
      <c r="G14" s="50">
        <f t="shared" si="1"/>
        <v>0.3912305901</v>
      </c>
      <c r="H14" s="46"/>
      <c r="I14" s="14"/>
      <c r="J14" s="50"/>
      <c r="K14" s="16"/>
      <c r="L14" s="16"/>
      <c r="M14" s="16"/>
      <c r="N14" s="16"/>
      <c r="O14" s="16"/>
      <c r="P14" s="29">
        <v>10.0</v>
      </c>
      <c r="Q14" s="52">
        <v>2.7894275208</v>
      </c>
      <c r="R14" s="29">
        <f t="shared" si="6"/>
        <v>1660033840</v>
      </c>
      <c r="S14" s="29">
        <f t="shared" si="2"/>
        <v>46305440.79</v>
      </c>
      <c r="T14" s="33">
        <f t="shared" si="3"/>
        <v>126517.5978</v>
      </c>
      <c r="U14" s="16"/>
      <c r="V14" s="16"/>
      <c r="W14" s="16"/>
      <c r="X14" s="16"/>
      <c r="Y14" s="16"/>
      <c r="Z14" s="16"/>
      <c r="AA14" s="16"/>
    </row>
    <row r="15" ht="15.75" customHeight="1">
      <c r="A15" s="17">
        <f t="shared" si="4"/>
        <v>12</v>
      </c>
      <c r="B15" s="49">
        <v>45657.0</v>
      </c>
      <c r="C15" s="14">
        <f>InflationShape!$D$2/12</f>
        <v>66666666.67</v>
      </c>
      <c r="D15" s="14">
        <f>D14+C15+Unlock!J15</f>
        <v>4265875000</v>
      </c>
      <c r="E15" s="53">
        <f t="shared" si="5"/>
        <v>10800000000</v>
      </c>
      <c r="F15" s="46"/>
      <c r="G15" s="50">
        <f t="shared" si="1"/>
        <v>0.3949884259</v>
      </c>
      <c r="H15" s="46"/>
      <c r="I15" s="14"/>
      <c r="J15" s="50"/>
      <c r="K15" s="16"/>
      <c r="L15" s="16"/>
      <c r="M15" s="16"/>
      <c r="N15" s="16"/>
      <c r="O15" s="16"/>
      <c r="P15" s="29">
        <v>11.0</v>
      </c>
      <c r="Q15" s="54">
        <v>2.51048476872</v>
      </c>
      <c r="R15" s="29">
        <f t="shared" si="6"/>
        <v>1706339281</v>
      </c>
      <c r="S15" s="29">
        <f t="shared" si="2"/>
        <v>42837387.75</v>
      </c>
      <c r="T15" s="33">
        <f t="shared" si="3"/>
        <v>117042.043</v>
      </c>
      <c r="U15" s="16"/>
      <c r="V15" s="16"/>
      <c r="W15" s="16"/>
      <c r="X15" s="16"/>
      <c r="Y15" s="16"/>
      <c r="Z15" s="16"/>
      <c r="AA15" s="16"/>
    </row>
    <row r="16" ht="15.75" customHeight="1">
      <c r="A16" s="17">
        <f t="shared" si="4"/>
        <v>13</v>
      </c>
      <c r="B16" s="49">
        <v>45688.0</v>
      </c>
      <c r="C16" s="14">
        <f>InflationShape!$D$3/12</f>
        <v>64800000</v>
      </c>
      <c r="D16" s="14">
        <f>D15+C16+Unlock!J16</f>
        <v>6085466667</v>
      </c>
      <c r="E16" s="14">
        <f t="shared" si="5"/>
        <v>10864800000</v>
      </c>
      <c r="F16" s="46"/>
      <c r="G16" s="50">
        <f t="shared" si="1"/>
        <v>0.5601084849</v>
      </c>
      <c r="H16" s="46"/>
      <c r="I16" s="14"/>
      <c r="J16" s="50"/>
      <c r="K16" s="16"/>
      <c r="L16" s="16"/>
      <c r="M16" s="16"/>
      <c r="N16" s="16"/>
      <c r="O16" s="16"/>
      <c r="P16" s="29">
        <v>12.0</v>
      </c>
      <c r="Q16" s="55">
        <v>2.259436291848</v>
      </c>
      <c r="R16" s="29">
        <f t="shared" si="6"/>
        <v>1749176669</v>
      </c>
      <c r="S16" s="29">
        <f t="shared" si="2"/>
        <v>39521532.46</v>
      </c>
      <c r="T16" s="33">
        <f t="shared" si="3"/>
        <v>107982.3291</v>
      </c>
      <c r="U16" s="16"/>
      <c r="V16" s="16"/>
      <c r="W16" s="16"/>
      <c r="X16" s="16"/>
      <c r="Y16" s="16"/>
      <c r="Z16" s="16"/>
      <c r="AA16" s="16"/>
    </row>
    <row r="17" ht="15.75" customHeight="1">
      <c r="A17" s="17">
        <f t="shared" si="4"/>
        <v>14</v>
      </c>
      <c r="B17" s="49">
        <v>45716.0</v>
      </c>
      <c r="C17" s="14">
        <f>InflationShape!$D$3/12</f>
        <v>64800000</v>
      </c>
      <c r="D17" s="14">
        <f>D16+C17+Unlock!J17</f>
        <v>6240238095</v>
      </c>
      <c r="E17" s="14">
        <f t="shared" si="5"/>
        <v>10929600000</v>
      </c>
      <c r="F17" s="46"/>
      <c r="G17" s="50">
        <f t="shared" si="1"/>
        <v>0.5709484423</v>
      </c>
      <c r="H17" s="46"/>
      <c r="I17" s="14"/>
      <c r="J17" s="50"/>
      <c r="K17" s="16"/>
      <c r="L17" s="16"/>
      <c r="M17" s="16"/>
      <c r="N17" s="16"/>
      <c r="O17" s="16"/>
      <c r="P17" s="29">
        <v>13.0</v>
      </c>
      <c r="Q17" s="56">
        <v>2.0334926626632</v>
      </c>
      <c r="R17" s="29">
        <f t="shared" si="6"/>
        <v>1788698201</v>
      </c>
      <c r="S17" s="29">
        <f t="shared" si="2"/>
        <v>36373046.67</v>
      </c>
      <c r="T17" s="33">
        <f t="shared" si="3"/>
        <v>99379.90894</v>
      </c>
      <c r="U17" s="16"/>
      <c r="V17" s="16"/>
      <c r="W17" s="16"/>
      <c r="X17" s="16"/>
      <c r="Y17" s="16"/>
      <c r="Z17" s="16"/>
      <c r="AA17" s="16"/>
    </row>
    <row r="18" ht="15.75" customHeight="1">
      <c r="A18" s="17">
        <f t="shared" si="4"/>
        <v>15</v>
      </c>
      <c r="B18" s="49">
        <v>45747.0</v>
      </c>
      <c r="C18" s="14">
        <f>InflationShape!$D$3/12</f>
        <v>64800000</v>
      </c>
      <c r="D18" s="14">
        <f>D17+C18+Unlock!J18</f>
        <v>6395009524</v>
      </c>
      <c r="E18" s="14">
        <f t="shared" si="5"/>
        <v>10994400000</v>
      </c>
      <c r="F18" s="46"/>
      <c r="G18" s="50">
        <f t="shared" si="1"/>
        <v>0.5816606203</v>
      </c>
      <c r="H18" s="46"/>
      <c r="I18" s="14"/>
      <c r="J18" s="50"/>
      <c r="K18" s="16"/>
      <c r="L18" s="16"/>
      <c r="M18" s="16"/>
      <c r="N18" s="16"/>
      <c r="O18" s="16"/>
      <c r="P18" s="29">
        <v>14.0</v>
      </c>
      <c r="Q18" s="57">
        <v>1.83014339639688</v>
      </c>
      <c r="R18" s="29">
        <f t="shared" si="6"/>
        <v>1825071248</v>
      </c>
      <c r="S18" s="29">
        <f t="shared" si="2"/>
        <v>33401420.92</v>
      </c>
      <c r="T18" s="33">
        <f t="shared" si="3"/>
        <v>91260.71289</v>
      </c>
      <c r="U18" s="16"/>
      <c r="V18" s="16"/>
      <c r="W18" s="16"/>
      <c r="X18" s="16"/>
      <c r="Y18" s="16"/>
      <c r="Z18" s="16"/>
      <c r="AA18" s="16"/>
    </row>
    <row r="19" ht="15.75" customHeight="1">
      <c r="A19" s="17">
        <f t="shared" si="4"/>
        <v>16</v>
      </c>
      <c r="B19" s="49">
        <v>45777.0</v>
      </c>
      <c r="C19" s="14">
        <f>InflationShape!$D$3/12</f>
        <v>64800000</v>
      </c>
      <c r="D19" s="14">
        <f>D18+C19+Unlock!J19</f>
        <v>6753572619</v>
      </c>
      <c r="E19" s="14">
        <f t="shared" si="5"/>
        <v>11059200000</v>
      </c>
      <c r="F19" s="46"/>
      <c r="G19" s="50">
        <f t="shared" si="1"/>
        <v>0.6106746075</v>
      </c>
      <c r="H19" s="46"/>
      <c r="I19" s="14"/>
      <c r="J19" s="50"/>
      <c r="K19" s="16"/>
      <c r="L19" s="16"/>
      <c r="M19" s="16"/>
      <c r="N19" s="16"/>
      <c r="O19" s="16"/>
      <c r="P19" s="29">
        <v>15.0</v>
      </c>
      <c r="Q19" s="57">
        <v>1.64712905675719</v>
      </c>
      <c r="R19" s="29">
        <f t="shared" si="6"/>
        <v>1858472669</v>
      </c>
      <c r="S19" s="29">
        <f t="shared" si="2"/>
        <v>30611443.34</v>
      </c>
      <c r="T19" s="33">
        <f t="shared" si="3"/>
        <v>83637.82332</v>
      </c>
      <c r="U19" s="16"/>
      <c r="V19" s="16"/>
      <c r="W19" s="16"/>
      <c r="X19" s="16"/>
      <c r="Y19" s="16"/>
      <c r="Z19" s="16"/>
      <c r="AA19" s="16"/>
    </row>
    <row r="20" ht="15.75" customHeight="1">
      <c r="A20" s="17">
        <f t="shared" si="4"/>
        <v>17</v>
      </c>
      <c r="B20" s="49">
        <v>45808.0</v>
      </c>
      <c r="C20" s="14">
        <f>InflationShape!$D$3/12</f>
        <v>64800000</v>
      </c>
      <c r="D20" s="14">
        <f>D19+C20+Unlock!J20</f>
        <v>6908344048</v>
      </c>
      <c r="E20" s="14">
        <f t="shared" si="5"/>
        <v>11124000000</v>
      </c>
      <c r="F20" s="46"/>
      <c r="G20" s="50">
        <f t="shared" si="1"/>
        <v>0.6210305688</v>
      </c>
      <c r="H20" s="46"/>
      <c r="I20" s="14"/>
      <c r="J20" s="50"/>
      <c r="K20" s="16"/>
      <c r="L20" s="16"/>
      <c r="M20" s="16"/>
      <c r="N20" s="16"/>
      <c r="O20" s="16"/>
      <c r="P20" s="29">
        <v>16.0</v>
      </c>
      <c r="Q20" s="29">
        <v>1.5</v>
      </c>
      <c r="R20" s="29">
        <f t="shared" si="6"/>
        <v>1889084112</v>
      </c>
      <c r="S20" s="29">
        <f t="shared" si="2"/>
        <v>28336261.68</v>
      </c>
      <c r="T20" s="33">
        <f t="shared" si="3"/>
        <v>77421.48</v>
      </c>
      <c r="U20" s="16"/>
      <c r="V20" s="16"/>
      <c r="W20" s="16"/>
      <c r="X20" s="16"/>
      <c r="Y20" s="16"/>
      <c r="Z20" s="16"/>
      <c r="AA20" s="16"/>
    </row>
    <row r="21" ht="15.75" customHeight="1">
      <c r="A21" s="17">
        <f t="shared" si="4"/>
        <v>18</v>
      </c>
      <c r="B21" s="49">
        <v>45838.0</v>
      </c>
      <c r="C21" s="14">
        <f>InflationShape!$D$3/12</f>
        <v>64800000</v>
      </c>
      <c r="D21" s="14">
        <f>D20+C21+Unlock!J21</f>
        <v>7063115476</v>
      </c>
      <c r="E21" s="14">
        <f t="shared" si="5"/>
        <v>11188800000</v>
      </c>
      <c r="F21" s="46"/>
      <c r="G21" s="50">
        <f t="shared" si="1"/>
        <v>0.631266577</v>
      </c>
      <c r="H21" s="46"/>
      <c r="I21" s="14"/>
      <c r="J21" s="50"/>
      <c r="K21" s="16"/>
      <c r="L21" s="16"/>
      <c r="M21" s="16"/>
      <c r="N21" s="16"/>
      <c r="O21" s="16"/>
      <c r="P21" s="29">
        <v>17.0</v>
      </c>
      <c r="Q21" s="58">
        <v>1.5</v>
      </c>
      <c r="R21" s="29">
        <f t="shared" si="6"/>
        <v>1917420374</v>
      </c>
      <c r="S21" s="29">
        <f t="shared" si="2"/>
        <v>28761305.6</v>
      </c>
      <c r="T21" s="33">
        <f t="shared" si="3"/>
        <v>78582.8022</v>
      </c>
      <c r="U21" s="16"/>
      <c r="V21" s="16"/>
      <c r="W21" s="16"/>
      <c r="X21" s="16"/>
      <c r="Y21" s="16"/>
      <c r="Z21" s="16"/>
      <c r="AA21" s="16"/>
    </row>
    <row r="22" ht="15.75" customHeight="1">
      <c r="A22" s="17">
        <f t="shared" si="4"/>
        <v>19</v>
      </c>
      <c r="B22" s="49">
        <v>45869.0</v>
      </c>
      <c r="C22" s="14">
        <f>InflationShape!$D$3/12</f>
        <v>64800000</v>
      </c>
      <c r="D22" s="14">
        <f>D21+C22+Unlock!J22</f>
        <v>7421678571</v>
      </c>
      <c r="E22" s="14">
        <f t="shared" si="5"/>
        <v>11253600000</v>
      </c>
      <c r="F22" s="46"/>
      <c r="G22" s="50">
        <f t="shared" si="1"/>
        <v>0.6594937239</v>
      </c>
      <c r="H22" s="46"/>
      <c r="I22" s="14"/>
      <c r="J22" s="50"/>
      <c r="K22" s="16"/>
      <c r="L22" s="16"/>
      <c r="M22" s="16"/>
      <c r="N22" s="16"/>
      <c r="O22" s="16"/>
      <c r="P22" s="29">
        <v>18.0</v>
      </c>
      <c r="Q22" s="58">
        <v>1.5</v>
      </c>
      <c r="R22" s="29">
        <f t="shared" si="6"/>
        <v>1946181679</v>
      </c>
      <c r="S22" s="29">
        <f t="shared" si="2"/>
        <v>29192725.19</v>
      </c>
      <c r="T22" s="33">
        <f t="shared" si="3"/>
        <v>79761.54423</v>
      </c>
      <c r="U22" s="16"/>
      <c r="V22" s="16"/>
      <c r="W22" s="16"/>
      <c r="X22" s="16"/>
      <c r="Y22" s="16"/>
      <c r="Z22" s="16"/>
      <c r="AA22" s="16"/>
    </row>
    <row r="23" ht="15.75" customHeight="1">
      <c r="A23" s="17">
        <f t="shared" si="4"/>
        <v>20</v>
      </c>
      <c r="B23" s="49">
        <v>45900.0</v>
      </c>
      <c r="C23" s="14">
        <f>InflationShape!$D$3/12</f>
        <v>64800000</v>
      </c>
      <c r="D23" s="14">
        <f>D22+C23+Unlock!J23</f>
        <v>7576450000</v>
      </c>
      <c r="E23" s="14">
        <f t="shared" si="5"/>
        <v>11318400000</v>
      </c>
      <c r="F23" s="46"/>
      <c r="G23" s="50">
        <f t="shared" si="1"/>
        <v>0.6693923169</v>
      </c>
      <c r="H23" s="46"/>
      <c r="I23" s="14"/>
      <c r="J23" s="50"/>
      <c r="K23" s="16"/>
      <c r="L23" s="16"/>
      <c r="M23" s="16"/>
      <c r="N23" s="16"/>
      <c r="O23" s="16"/>
      <c r="P23" s="29">
        <v>19.0</v>
      </c>
      <c r="Q23" s="58">
        <v>1.5</v>
      </c>
      <c r="R23" s="29">
        <f t="shared" si="6"/>
        <v>1975374404</v>
      </c>
      <c r="S23" s="29">
        <f t="shared" si="2"/>
        <v>29630616.07</v>
      </c>
      <c r="T23" s="33">
        <f t="shared" si="3"/>
        <v>80957.96739</v>
      </c>
      <c r="U23" s="16"/>
      <c r="V23" s="16"/>
      <c r="W23" s="16"/>
      <c r="X23" s="16"/>
      <c r="Y23" s="16"/>
      <c r="Z23" s="16"/>
      <c r="AA23" s="16"/>
    </row>
    <row r="24" ht="15.75" customHeight="1">
      <c r="A24" s="17">
        <f t="shared" si="4"/>
        <v>21</v>
      </c>
      <c r="B24" s="49">
        <v>45930.0</v>
      </c>
      <c r="C24" s="14">
        <f>InflationShape!$D$3/12</f>
        <v>64800000</v>
      </c>
      <c r="D24" s="14">
        <f>D23+C24+Unlock!J24</f>
        <v>7731221429</v>
      </c>
      <c r="E24" s="14">
        <f t="shared" si="5"/>
        <v>11383200000</v>
      </c>
      <c r="F24" s="46"/>
      <c r="G24" s="50">
        <f t="shared" si="1"/>
        <v>0.6791782125</v>
      </c>
      <c r="H24" s="46"/>
      <c r="I24" s="14"/>
      <c r="J24" s="50"/>
      <c r="K24" s="16"/>
      <c r="L24" s="16"/>
      <c r="M24" s="16"/>
      <c r="N24" s="16"/>
      <c r="O24" s="16"/>
      <c r="P24" s="29">
        <v>20.0</v>
      </c>
      <c r="Q24" s="58">
        <v>1.5</v>
      </c>
      <c r="R24" s="29">
        <f t="shared" si="6"/>
        <v>2005005020</v>
      </c>
      <c r="S24" s="29">
        <f t="shared" si="2"/>
        <v>30075075.31</v>
      </c>
      <c r="T24" s="33">
        <f t="shared" si="3"/>
        <v>82172.3369</v>
      </c>
      <c r="U24" s="16"/>
      <c r="V24" s="16"/>
      <c r="W24" s="16"/>
      <c r="X24" s="16"/>
      <c r="Y24" s="16"/>
      <c r="Z24" s="16"/>
      <c r="AA24" s="16"/>
    </row>
    <row r="25" ht="15.75" customHeight="1">
      <c r="A25" s="17">
        <f t="shared" si="4"/>
        <v>22</v>
      </c>
      <c r="B25" s="49">
        <v>45961.0</v>
      </c>
      <c r="C25" s="14">
        <f>InflationShape!$D$3/12</f>
        <v>64800000</v>
      </c>
      <c r="D25" s="14">
        <f>D24+C25+Unlock!J25</f>
        <v>8089784524</v>
      </c>
      <c r="E25" s="14">
        <f t="shared" si="5"/>
        <v>11448000000</v>
      </c>
      <c r="F25" s="46"/>
      <c r="G25" s="50">
        <f t="shared" si="1"/>
        <v>0.7066548326</v>
      </c>
      <c r="H25" s="46"/>
      <c r="I25" s="14"/>
      <c r="J25" s="50"/>
      <c r="K25" s="16"/>
      <c r="L25" s="16"/>
      <c r="M25" s="16"/>
      <c r="N25" s="16"/>
      <c r="O25" s="16"/>
      <c r="P25" s="29">
        <v>21.0</v>
      </c>
      <c r="Q25" s="58">
        <v>1.5</v>
      </c>
      <c r="R25" s="29">
        <f t="shared" si="6"/>
        <v>2035080096</v>
      </c>
      <c r="S25" s="29">
        <f t="shared" si="2"/>
        <v>30526201.44</v>
      </c>
      <c r="T25" s="33">
        <f t="shared" si="3"/>
        <v>83404.92196</v>
      </c>
      <c r="U25" s="16"/>
      <c r="V25" s="16"/>
      <c r="W25" s="16"/>
      <c r="X25" s="16"/>
      <c r="Y25" s="16"/>
      <c r="Z25" s="16"/>
      <c r="AA25" s="16"/>
    </row>
    <row r="26" ht="15.75" customHeight="1">
      <c r="A26" s="17">
        <f t="shared" si="4"/>
        <v>23</v>
      </c>
      <c r="B26" s="49">
        <v>45991.0</v>
      </c>
      <c r="C26" s="14">
        <f>InflationShape!$D$3/12</f>
        <v>64800000</v>
      </c>
      <c r="D26" s="14">
        <f>D25+C26+Unlock!J26</f>
        <v>8244555952</v>
      </c>
      <c r="E26" s="14">
        <f t="shared" si="5"/>
        <v>11512800000</v>
      </c>
      <c r="F26" s="46"/>
      <c r="G26" s="50">
        <f t="shared" si="1"/>
        <v>0.7161208353</v>
      </c>
      <c r="H26" s="46"/>
      <c r="I26" s="14"/>
      <c r="J26" s="50"/>
      <c r="K26" s="16"/>
      <c r="L26" s="16"/>
      <c r="M26" s="16"/>
      <c r="N26" s="16"/>
      <c r="O26" s="16"/>
      <c r="P26" s="29">
        <v>22.0</v>
      </c>
      <c r="Q26" s="58">
        <v>1.5</v>
      </c>
      <c r="R26" s="29">
        <f t="shared" si="6"/>
        <v>2065606297</v>
      </c>
      <c r="S26" s="29">
        <f t="shared" si="2"/>
        <v>30984094.46</v>
      </c>
      <c r="T26" s="33">
        <f t="shared" si="3"/>
        <v>84655.99579</v>
      </c>
      <c r="U26" s="16"/>
      <c r="V26" s="16"/>
      <c r="W26" s="16"/>
      <c r="X26" s="16"/>
      <c r="Y26" s="16"/>
      <c r="Z26" s="16"/>
      <c r="AA26" s="16"/>
    </row>
    <row r="27" ht="15.75" customHeight="1">
      <c r="A27" s="17">
        <f t="shared" si="4"/>
        <v>24</v>
      </c>
      <c r="B27" s="49">
        <v>46022.0</v>
      </c>
      <c r="C27" s="14">
        <f>InflationShape!$D$3/12</f>
        <v>64800000</v>
      </c>
      <c r="D27" s="14">
        <f>D26+C27+Unlock!J27</f>
        <v>8399327381</v>
      </c>
      <c r="E27" s="14">
        <f t="shared" si="5"/>
        <v>11577600000</v>
      </c>
      <c r="F27" s="46"/>
      <c r="G27" s="50">
        <f t="shared" si="1"/>
        <v>0.7254808752</v>
      </c>
      <c r="H27" s="46"/>
      <c r="I27" s="14"/>
      <c r="J27" s="50"/>
      <c r="K27" s="16"/>
      <c r="L27" s="16"/>
      <c r="M27" s="16"/>
      <c r="N27" s="16"/>
      <c r="O27" s="16"/>
      <c r="P27" s="29">
        <v>23.0</v>
      </c>
      <c r="Q27" s="58">
        <v>1.5</v>
      </c>
      <c r="R27" s="29">
        <f t="shared" si="6"/>
        <v>2096590392</v>
      </c>
      <c r="S27" s="29">
        <f t="shared" si="2"/>
        <v>31448855.87</v>
      </c>
      <c r="T27" s="33">
        <f t="shared" si="3"/>
        <v>85925.83572</v>
      </c>
      <c r="U27" s="16"/>
      <c r="V27" s="16"/>
      <c r="W27" s="16"/>
      <c r="X27" s="16"/>
      <c r="Y27" s="16"/>
      <c r="Z27" s="16"/>
      <c r="AA27" s="16"/>
    </row>
    <row r="28" ht="15.75" customHeight="1">
      <c r="A28" s="17">
        <f t="shared" si="4"/>
        <v>25</v>
      </c>
      <c r="B28" s="49">
        <v>46053.0</v>
      </c>
      <c r="C28" s="14">
        <f>InflationShape!$D$4/12</f>
        <v>62519040</v>
      </c>
      <c r="D28" s="14">
        <f>D27+C28+Unlock!J28</f>
        <v>8755609516</v>
      </c>
      <c r="E28" s="14">
        <f t="shared" si="5"/>
        <v>11640119040</v>
      </c>
      <c r="F28" s="46"/>
      <c r="G28" s="50">
        <f t="shared" si="1"/>
        <v>0.7521924377</v>
      </c>
      <c r="H28" s="46"/>
      <c r="I28" s="14"/>
      <c r="J28" s="50"/>
      <c r="K28" s="16"/>
      <c r="L28" s="16"/>
      <c r="M28" s="16"/>
      <c r="N28" s="16"/>
      <c r="O28" s="16"/>
      <c r="P28" s="29">
        <v>24.0</v>
      </c>
      <c r="Q28" s="58">
        <v>1.5</v>
      </c>
      <c r="R28" s="29">
        <f t="shared" si="6"/>
        <v>2128039247</v>
      </c>
      <c r="S28" s="29">
        <f t="shared" si="2"/>
        <v>31920588.71</v>
      </c>
      <c r="T28" s="33">
        <f t="shared" si="3"/>
        <v>87214.72326</v>
      </c>
      <c r="U28" s="16"/>
      <c r="V28" s="16"/>
      <c r="W28" s="16"/>
      <c r="X28" s="16"/>
      <c r="Y28" s="16"/>
      <c r="Z28" s="16"/>
      <c r="AA28" s="16"/>
    </row>
    <row r="29" ht="15.75" customHeight="1">
      <c r="A29" s="17">
        <f t="shared" si="4"/>
        <v>26</v>
      </c>
      <c r="B29" s="49">
        <v>46081.0</v>
      </c>
      <c r="C29" s="14">
        <f>InflationShape!$D$4/12</f>
        <v>62519040</v>
      </c>
      <c r="D29" s="14">
        <f>D28+C29+Unlock!J29</f>
        <v>8908099985</v>
      </c>
      <c r="E29" s="14">
        <f t="shared" si="5"/>
        <v>11702638080</v>
      </c>
      <c r="F29" s="46"/>
      <c r="G29" s="50">
        <f t="shared" si="1"/>
        <v>0.761204433</v>
      </c>
      <c r="H29" s="46"/>
      <c r="I29" s="14"/>
      <c r="J29" s="50"/>
      <c r="K29" s="16"/>
      <c r="L29" s="16"/>
      <c r="M29" s="16"/>
      <c r="N29" s="16"/>
      <c r="O29" s="16"/>
      <c r="P29" s="29">
        <v>25.0</v>
      </c>
      <c r="Q29" s="58">
        <v>1.5</v>
      </c>
      <c r="R29" s="29">
        <f t="shared" si="6"/>
        <v>2159959836</v>
      </c>
      <c r="S29" s="29">
        <f t="shared" si="2"/>
        <v>32399397.54</v>
      </c>
      <c r="T29" s="33">
        <f t="shared" si="3"/>
        <v>88522.94411</v>
      </c>
      <c r="U29" s="16"/>
      <c r="V29" s="16"/>
      <c r="W29" s="16"/>
      <c r="X29" s="16"/>
      <c r="Y29" s="16"/>
      <c r="Z29" s="16"/>
      <c r="AA29" s="16"/>
    </row>
    <row r="30" ht="15.75" customHeight="1">
      <c r="A30" s="17">
        <f t="shared" si="4"/>
        <v>27</v>
      </c>
      <c r="B30" s="49">
        <v>46112.0</v>
      </c>
      <c r="C30" s="14">
        <f>InflationShape!$D$4/12</f>
        <v>62519040</v>
      </c>
      <c r="D30" s="14">
        <f>D29+C30+Unlock!J30</f>
        <v>9060590453</v>
      </c>
      <c r="E30" s="14">
        <f t="shared" si="5"/>
        <v>11765157120</v>
      </c>
      <c r="F30" s="46"/>
      <c r="G30" s="50">
        <f t="shared" si="1"/>
        <v>0.7701206504</v>
      </c>
      <c r="H30" s="46"/>
      <c r="I30" s="14"/>
      <c r="J30" s="50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5.75" customHeight="1">
      <c r="A31" s="17">
        <f t="shared" si="4"/>
        <v>28</v>
      </c>
      <c r="B31" s="49">
        <v>46142.0</v>
      </c>
      <c r="C31" s="14">
        <f>InflationShape!$D$4/12</f>
        <v>62519040</v>
      </c>
      <c r="D31" s="14">
        <f>D30+C31+Unlock!J31</f>
        <v>9416872589</v>
      </c>
      <c r="E31" s="14">
        <f t="shared" si="5"/>
        <v>11827676160</v>
      </c>
      <c r="F31" s="46"/>
      <c r="G31" s="50">
        <f t="shared" si="1"/>
        <v>0.7961726768</v>
      </c>
      <c r="H31" s="46"/>
      <c r="I31" s="14"/>
      <c r="J31" s="50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5.75" customHeight="1">
      <c r="A32" s="17">
        <f t="shared" si="4"/>
        <v>29</v>
      </c>
      <c r="B32" s="49">
        <v>46173.0</v>
      </c>
      <c r="C32" s="14">
        <f>InflationShape!$D$4/12</f>
        <v>62519040</v>
      </c>
      <c r="D32" s="14">
        <f>D31+C32+Unlock!J32</f>
        <v>9569363057</v>
      </c>
      <c r="E32" s="14">
        <f t="shared" si="5"/>
        <v>11890195200</v>
      </c>
      <c r="F32" s="46"/>
      <c r="G32" s="50">
        <f t="shared" si="1"/>
        <v>0.8048112664</v>
      </c>
      <c r="H32" s="46"/>
      <c r="I32" s="14"/>
      <c r="J32" s="50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5.75" customHeight="1">
      <c r="A33" s="17">
        <f t="shared" si="4"/>
        <v>30</v>
      </c>
      <c r="B33" s="49">
        <v>46203.0</v>
      </c>
      <c r="C33" s="14">
        <f>InflationShape!$D$4/12</f>
        <v>62519040</v>
      </c>
      <c r="D33" s="14">
        <f>D32+C33+Unlock!J33</f>
        <v>9721853526</v>
      </c>
      <c r="E33" s="14">
        <f t="shared" si="5"/>
        <v>11952714240</v>
      </c>
      <c r="F33" s="46"/>
      <c r="G33" s="50">
        <f t="shared" si="1"/>
        <v>0.8133594873</v>
      </c>
      <c r="H33" s="46"/>
      <c r="I33" s="14"/>
      <c r="J33" s="50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5.75" customHeight="1">
      <c r="A34" s="17">
        <f t="shared" si="4"/>
        <v>31</v>
      </c>
      <c r="B34" s="49">
        <v>46234.0</v>
      </c>
      <c r="C34" s="14">
        <f>InflationShape!$D$4/12</f>
        <v>62519040</v>
      </c>
      <c r="D34" s="14">
        <f>D33+C34+Unlock!J34</f>
        <v>10078135661</v>
      </c>
      <c r="E34" s="14">
        <f t="shared" si="5"/>
        <v>12015233280</v>
      </c>
      <c r="F34" s="46"/>
      <c r="G34" s="50">
        <f t="shared" si="1"/>
        <v>0.8387798577</v>
      </c>
      <c r="H34" s="46"/>
      <c r="I34" s="14"/>
      <c r="J34" s="50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5.75" customHeight="1">
      <c r="A35" s="17">
        <f t="shared" si="4"/>
        <v>32</v>
      </c>
      <c r="B35" s="49">
        <v>46265.0</v>
      </c>
      <c r="C35" s="14">
        <f>InflationShape!$D$4/12</f>
        <v>62519040</v>
      </c>
      <c r="D35" s="14">
        <f>D34+C35+Unlock!J35</f>
        <v>10230626130</v>
      </c>
      <c r="E35" s="14">
        <f t="shared" si="5"/>
        <v>12077752320</v>
      </c>
      <c r="F35" s="46"/>
      <c r="G35" s="50">
        <f t="shared" si="1"/>
        <v>0.8470637465</v>
      </c>
      <c r="H35" s="46"/>
      <c r="I35" s="14"/>
      <c r="J35" s="50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5.75" customHeight="1">
      <c r="A36" s="17">
        <f t="shared" si="4"/>
        <v>33</v>
      </c>
      <c r="B36" s="49">
        <v>46295.0</v>
      </c>
      <c r="C36" s="14">
        <f>InflationShape!$D$4/12</f>
        <v>62519040</v>
      </c>
      <c r="D36" s="14">
        <f>D35+C36+Unlock!J36</f>
        <v>10383116598</v>
      </c>
      <c r="E36" s="14">
        <f t="shared" si="5"/>
        <v>12140271360</v>
      </c>
      <c r="F36" s="46"/>
      <c r="G36" s="50">
        <f t="shared" si="1"/>
        <v>0.8552623158</v>
      </c>
      <c r="H36" s="46"/>
      <c r="I36" s="14"/>
      <c r="J36" s="50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7">
        <f t="shared" si="4"/>
        <v>34</v>
      </c>
      <c r="B37" s="49">
        <v>46326.0</v>
      </c>
      <c r="C37" s="14">
        <f>InflationShape!$D$4/12</f>
        <v>62519040</v>
      </c>
      <c r="D37" s="14">
        <f>D36+C37+Unlock!J37</f>
        <v>10739398733</v>
      </c>
      <c r="E37" s="14">
        <f t="shared" si="5"/>
        <v>12202790400</v>
      </c>
      <c r="F37" s="46"/>
      <c r="G37" s="50">
        <f t="shared" si="1"/>
        <v>0.8800772923</v>
      </c>
      <c r="H37" s="46"/>
      <c r="I37" s="14"/>
      <c r="J37" s="50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7">
        <f t="shared" si="4"/>
        <v>35</v>
      </c>
      <c r="B38" s="49">
        <v>46356.0</v>
      </c>
      <c r="C38" s="14">
        <f>InflationShape!$D$4/12</f>
        <v>62519040</v>
      </c>
      <c r="D38" s="14">
        <f>D37+C38+Unlock!J38</f>
        <v>10891889202</v>
      </c>
      <c r="E38" s="14">
        <f t="shared" si="5"/>
        <v>12265309440</v>
      </c>
      <c r="F38" s="46"/>
      <c r="G38" s="50">
        <f t="shared" si="1"/>
        <v>0.8880240042</v>
      </c>
      <c r="H38" s="46"/>
      <c r="I38" s="14"/>
      <c r="J38" s="50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7">
        <f t="shared" si="4"/>
        <v>36</v>
      </c>
      <c r="B39" s="49">
        <v>46387.0</v>
      </c>
      <c r="C39" s="14">
        <f>InflationShape!$D$4/12</f>
        <v>62519040</v>
      </c>
      <c r="D39" s="14">
        <f>D38+C39+Unlock!J39</f>
        <v>11044379670</v>
      </c>
      <c r="E39" s="14">
        <f t="shared" si="5"/>
        <v>12327828480</v>
      </c>
      <c r="F39" s="46"/>
      <c r="G39" s="50">
        <f t="shared" si="1"/>
        <v>0.8958901147</v>
      </c>
      <c r="H39" s="46"/>
      <c r="I39" s="14"/>
      <c r="J39" s="50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7">
        <f t="shared" si="4"/>
        <v>37</v>
      </c>
      <c r="B40" s="49">
        <v>46418.0</v>
      </c>
      <c r="C40" s="14">
        <f>InflationShape!$D$5/12</f>
        <v>59913246.41</v>
      </c>
      <c r="D40" s="14">
        <f>D39+C40+Unlock!J40</f>
        <v>11398056012</v>
      </c>
      <c r="E40" s="14">
        <f t="shared" si="5"/>
        <v>12387741726</v>
      </c>
      <c r="F40" s="46"/>
      <c r="G40" s="50">
        <f t="shared" si="1"/>
        <v>0.9201076567</v>
      </c>
      <c r="H40" s="46"/>
      <c r="I40" s="14"/>
      <c r="J40" s="50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7">
        <f t="shared" si="4"/>
        <v>38</v>
      </c>
      <c r="B41" s="49">
        <v>46446.0</v>
      </c>
      <c r="C41" s="14">
        <f>InflationShape!$D$5/12</f>
        <v>59913246.41</v>
      </c>
      <c r="D41" s="14">
        <f>D40+C41+Unlock!J41</f>
        <v>11547940687</v>
      </c>
      <c r="E41" s="14">
        <f t="shared" si="5"/>
        <v>12447654973</v>
      </c>
      <c r="F41" s="46"/>
      <c r="G41" s="50">
        <f t="shared" si="1"/>
        <v>0.927720178</v>
      </c>
      <c r="H41" s="46"/>
      <c r="I41" s="14"/>
      <c r="J41" s="50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7">
        <f t="shared" si="4"/>
        <v>39</v>
      </c>
      <c r="B42" s="49">
        <v>46477.0</v>
      </c>
      <c r="C42" s="14">
        <f>InflationShape!$D$5/12</f>
        <v>59913246.41</v>
      </c>
      <c r="D42" s="14">
        <f>D41+C42+Unlock!J42</f>
        <v>11697825362</v>
      </c>
      <c r="E42" s="14">
        <f t="shared" si="5"/>
        <v>12507568219</v>
      </c>
      <c r="F42" s="46"/>
      <c r="G42" s="50">
        <f t="shared" si="1"/>
        <v>0.9352597689</v>
      </c>
      <c r="H42" s="46"/>
      <c r="I42" s="14"/>
      <c r="J42" s="50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7">
        <f t="shared" si="4"/>
        <v>40</v>
      </c>
      <c r="B43" s="49">
        <v>46507.0</v>
      </c>
      <c r="C43" s="14">
        <f>InflationShape!$D$5/12</f>
        <v>59913246.41</v>
      </c>
      <c r="D43" s="14">
        <f>D42+C43+Unlock!J43</f>
        <v>11847710037</v>
      </c>
      <c r="E43" s="14">
        <f t="shared" si="5"/>
        <v>12567481466</v>
      </c>
      <c r="F43" s="46"/>
      <c r="G43" s="50">
        <f t="shared" si="1"/>
        <v>0.9427274724</v>
      </c>
      <c r="H43" s="46"/>
      <c r="I43" s="14"/>
      <c r="J43" s="50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5.75" customHeight="1">
      <c r="A44" s="17">
        <f t="shared" si="4"/>
        <v>41</v>
      </c>
      <c r="B44" s="49">
        <v>46538.0</v>
      </c>
      <c r="C44" s="14">
        <f>InflationShape!$D$5/12</f>
        <v>59913246.41</v>
      </c>
      <c r="D44" s="14">
        <f>D43+C44+Unlock!J44</f>
        <v>11997594712</v>
      </c>
      <c r="E44" s="14">
        <f t="shared" si="5"/>
        <v>12627394712</v>
      </c>
      <c r="F44" s="46"/>
      <c r="G44" s="50">
        <f t="shared" si="1"/>
        <v>0.9501243119</v>
      </c>
      <c r="H44" s="46"/>
      <c r="I44" s="14"/>
      <c r="J44" s="50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5.75" customHeight="1">
      <c r="A45" s="17">
        <f t="shared" si="4"/>
        <v>42</v>
      </c>
      <c r="B45" s="49">
        <v>46568.0</v>
      </c>
      <c r="C45" s="14">
        <f>InflationShape!$D$5/12</f>
        <v>59913246.41</v>
      </c>
      <c r="D45" s="14">
        <f>D44+C45+Unlock!J45</f>
        <v>12147479387</v>
      </c>
      <c r="E45" s="14">
        <f t="shared" si="5"/>
        <v>12687307958</v>
      </c>
      <c r="F45" s="46"/>
      <c r="G45" s="50">
        <f t="shared" si="1"/>
        <v>0.9574512912</v>
      </c>
      <c r="H45" s="46"/>
      <c r="I45" s="14"/>
      <c r="J45" s="5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5.75" customHeight="1">
      <c r="A46" s="17">
        <f t="shared" si="4"/>
        <v>43</v>
      </c>
      <c r="B46" s="49">
        <v>46599.0</v>
      </c>
      <c r="C46" s="14">
        <f>InflationShape!$D$5/12</f>
        <v>59913246.41</v>
      </c>
      <c r="D46" s="14">
        <f>D45+C46+Unlock!J46</f>
        <v>12297364062</v>
      </c>
      <c r="E46" s="14">
        <f t="shared" si="5"/>
        <v>12747221205</v>
      </c>
      <c r="F46" s="46"/>
      <c r="G46" s="50">
        <f t="shared" si="1"/>
        <v>0.9647093954</v>
      </c>
      <c r="H46" s="46"/>
      <c r="I46" s="14"/>
      <c r="J46" s="50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5.75" customHeight="1">
      <c r="A47" s="17">
        <f t="shared" si="4"/>
        <v>44</v>
      </c>
      <c r="B47" s="49">
        <v>46630.0</v>
      </c>
      <c r="C47" s="14">
        <f>InflationShape!$D$5/12</f>
        <v>59913246.41</v>
      </c>
      <c r="D47" s="14">
        <f>D46+C47+Unlock!J47</f>
        <v>12447248737</v>
      </c>
      <c r="E47" s="14">
        <f t="shared" si="5"/>
        <v>12807134451</v>
      </c>
      <c r="F47" s="46"/>
      <c r="G47" s="50">
        <f t="shared" si="1"/>
        <v>0.9718995911</v>
      </c>
      <c r="H47" s="46"/>
      <c r="I47" s="14"/>
      <c r="J47" s="50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5.75" customHeight="1">
      <c r="A48" s="17">
        <f t="shared" si="4"/>
        <v>45</v>
      </c>
      <c r="B48" s="49">
        <v>46660.0</v>
      </c>
      <c r="C48" s="14">
        <f>InflationShape!$D$5/12</f>
        <v>59913246.41</v>
      </c>
      <c r="D48" s="14">
        <f>D47+C48+Unlock!J48</f>
        <v>12597133412</v>
      </c>
      <c r="E48" s="14">
        <f t="shared" si="5"/>
        <v>12867047698</v>
      </c>
      <c r="F48" s="46"/>
      <c r="G48" s="50">
        <f t="shared" si="1"/>
        <v>0.979022827</v>
      </c>
      <c r="H48" s="46"/>
      <c r="I48" s="14"/>
      <c r="J48" s="50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5.75" customHeight="1">
      <c r="A49" s="17">
        <f t="shared" si="4"/>
        <v>46</v>
      </c>
      <c r="B49" s="49">
        <v>46691.0</v>
      </c>
      <c r="C49" s="14">
        <f>InflationShape!$D$5/12</f>
        <v>59913246.41</v>
      </c>
      <c r="D49" s="14">
        <f>D48+C49+Unlock!J49</f>
        <v>12747018087</v>
      </c>
      <c r="E49" s="14">
        <f t="shared" si="5"/>
        <v>12926960944</v>
      </c>
      <c r="F49" s="46"/>
      <c r="G49" s="50">
        <f t="shared" si="1"/>
        <v>0.986080034</v>
      </c>
      <c r="H49" s="46"/>
      <c r="I49" s="14"/>
      <c r="J49" s="50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5.75" customHeight="1">
      <c r="A50" s="17">
        <f t="shared" si="4"/>
        <v>47</v>
      </c>
      <c r="B50" s="49">
        <v>46721.0</v>
      </c>
      <c r="C50" s="14">
        <f>InflationShape!$D$5/12</f>
        <v>59913246.41</v>
      </c>
      <c r="D50" s="14">
        <f>D49+C50+Unlock!J50</f>
        <v>12896902762</v>
      </c>
      <c r="E50" s="14">
        <f t="shared" si="5"/>
        <v>12986874191</v>
      </c>
      <c r="F50" s="46"/>
      <c r="G50" s="50">
        <f t="shared" si="1"/>
        <v>0.993072126</v>
      </c>
      <c r="H50" s="46"/>
      <c r="I50" s="14"/>
      <c r="J50" s="50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5.75" customHeight="1">
      <c r="A51" s="17">
        <f t="shared" si="4"/>
        <v>48</v>
      </c>
      <c r="B51" s="49">
        <v>46752.0</v>
      </c>
      <c r="C51" s="14">
        <f>InflationShape!$D$5/12</f>
        <v>59913246.41</v>
      </c>
      <c r="D51" s="14">
        <f>D50+C51+Unlock!J51</f>
        <v>13046787437</v>
      </c>
      <c r="E51" s="14">
        <f t="shared" si="5"/>
        <v>13046787437</v>
      </c>
      <c r="F51" s="46"/>
      <c r="G51" s="50">
        <f t="shared" si="1"/>
        <v>1</v>
      </c>
      <c r="H51" s="46"/>
      <c r="I51" s="14"/>
      <c r="J51" s="50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5.75" customHeight="1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5.75" customHeight="1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5.75" customHeight="1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5.75" customHeight="1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5.75" customHeight="1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5.75" customHeight="1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5.75" customHeight="1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5.75" customHeight="1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5.75" customHeight="1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5.75" customHeight="1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5.75" customHeight="1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5.75" customHeight="1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5.75" customHeight="1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5.75" customHeight="1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5.75" customHeight="1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5.75" customHeight="1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5.75" customHeight="1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5.75" customHeight="1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5.75" customHeight="1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5.75" customHeight="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5.75" customHeight="1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5.75" customHeight="1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5.75" customHeight="1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5.75" customHeight="1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5.75" customHeight="1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5.75" customHeight="1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5.75" customHeight="1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5.75" customHeight="1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5.75" customHeight="1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5.75" customHeight="1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5.75" customHeight="1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5.75" customHeight="1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5.75" customHeight="1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5.75" customHeight="1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5.75" customHeight="1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5.75" customHeight="1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5.75" customHeight="1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5.75" customHeight="1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5.75" customHeight="1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5.75" customHeight="1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5.75" customHeight="1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5.75" customHeight="1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5.75" customHeight="1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5.75" customHeight="1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5.75" customHeight="1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5.75" customHeight="1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5.75" customHeight="1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5.75" customHeight="1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5.75" customHeight="1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5.75" customHeight="1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5.75" customHeight="1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5.75" customHeight="1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5.75" customHeight="1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5.75" customHeight="1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5.75" customHeight="1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5.75" customHeight="1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5.75" customHeight="1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5.75" customHeight="1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5.75" customHeight="1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5.75" customHeight="1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5.75" customHeight="1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5.75" customHeight="1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5.75" customHeight="1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5.75" customHeight="1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5.75" customHeight="1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5.75" customHeight="1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5.75" customHeight="1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5.75" customHeight="1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5.75" customHeight="1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5.75" customHeight="1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5.75" customHeight="1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5.75" customHeight="1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5.75" customHeight="1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5.75" customHeight="1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5.75" customHeight="1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5.75" customHeight="1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5.75" customHeight="1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5.75" customHeight="1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5.75" customHeight="1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5.75" customHeight="1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5.75" customHeight="1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5.75" customHeight="1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5.75" customHeight="1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5.75" customHeight="1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5.75" customHeight="1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5.75" customHeight="1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5.75" customHeight="1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5.75" customHeight="1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5.75" customHeight="1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5.75" customHeight="1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5.75" customHeight="1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5.75" customHeight="1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5.75" customHeight="1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5.75" customHeight="1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5.75" customHeight="1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5.75" customHeight="1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5.75" customHeight="1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5.75" customHeight="1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5.75" customHeight="1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5.75" customHeight="1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5.75" customHeight="1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5.75" customHeight="1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5.75" customHeight="1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5.75" customHeight="1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5.75" customHeight="1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5.75" customHeight="1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5.75" customHeight="1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5.75" customHeight="1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5.75" customHeight="1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5.75" customHeight="1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5.75" customHeight="1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5.75" customHeight="1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5.75" customHeight="1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5.75" customHeight="1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5.75" customHeight="1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5.75" customHeight="1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5.75" customHeight="1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5.75" customHeight="1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5.75" customHeight="1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5.75" customHeight="1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5.75" customHeight="1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5.75" customHeight="1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5.75" customHeight="1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5.75" customHeight="1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5.75" customHeight="1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5.75" customHeight="1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5.75" customHeight="1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5.75" customHeight="1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5.75" customHeight="1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5.75" customHeight="1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5.75" customHeight="1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5.75" customHeight="1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5.75" customHeight="1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5.75" customHeight="1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5.75" customHeight="1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5.75" customHeight="1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5.75" customHeight="1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5.75" customHeight="1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5.75" customHeight="1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5.75" customHeight="1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5.75" customHeight="1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5.75" customHeight="1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5.75" customHeight="1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5.75" customHeight="1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5.75" customHeight="1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5.7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5.75" customHeight="1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5.75" customHeight="1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5.75" customHeight="1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5.75" customHeight="1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5.75" customHeight="1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5.75" customHeight="1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5.75" customHeight="1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5.75" customHeight="1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5.75" customHeight="1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5.75" customHeight="1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5.75" customHeight="1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5.75" customHeight="1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5.75" customHeight="1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5.75" customHeight="1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5.75" customHeight="1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5.75" customHeight="1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5.75" customHeight="1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5.75" customHeight="1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5.75" customHeight="1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5.75" customHeight="1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5.75" customHeight="1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5.75" customHeight="1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5.75" customHeight="1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5.75" customHeight="1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5.75" customHeight="1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5.75" customHeight="1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5.75" customHeight="1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5.75" customHeight="1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5.75" customHeight="1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5.75" customHeight="1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5.75" customHeight="1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5.75" customHeight="1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5.75" customHeight="1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5.75" customHeight="1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5.75" customHeight="1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5.75" customHeight="1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5.75" customHeight="1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5.75" customHeight="1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5.75" customHeight="1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5.75" customHeight="1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5.75" customHeight="1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5.75" customHeight="1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5.75" customHeight="1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5.75" customHeight="1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5.75" customHeight="1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5.75" customHeight="1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5.75" customHeight="1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5.75" customHeight="1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5.75" customHeight="1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5.75" customHeight="1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5.75" customHeight="1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5.75" customHeight="1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63"/>
    <col customWidth="1" min="3" max="3" width="12.88"/>
    <col customWidth="1" min="4" max="4" width="13.25"/>
    <col customWidth="1" min="5" max="6" width="12.63"/>
  </cols>
  <sheetData>
    <row r="1" ht="15.75" customHeight="1">
      <c r="A1" s="10"/>
      <c r="B1" s="45" t="s">
        <v>33</v>
      </c>
      <c r="E1" s="47"/>
      <c r="F1" s="59"/>
      <c r="G1" s="10"/>
      <c r="H1" s="47"/>
    </row>
    <row r="2" ht="15.75" customHeight="1">
      <c r="A2" s="10"/>
      <c r="B2" s="47" t="s">
        <v>15</v>
      </c>
      <c r="C2" s="10" t="s">
        <v>34</v>
      </c>
      <c r="D2" s="10" t="s">
        <v>35</v>
      </c>
      <c r="E2" s="47"/>
      <c r="F2" s="59"/>
      <c r="G2" s="10"/>
      <c r="H2" s="47"/>
    </row>
    <row r="3" ht="15.75" customHeight="1">
      <c r="A3" s="10" t="s">
        <v>19</v>
      </c>
      <c r="B3" s="49"/>
      <c r="C3" s="14"/>
      <c r="D3" s="59"/>
      <c r="E3" s="50"/>
      <c r="F3" s="59"/>
      <c r="G3" s="14"/>
      <c r="H3" s="50"/>
    </row>
    <row r="4" ht="15.75" customHeight="1">
      <c r="A4" s="17">
        <v>1.0</v>
      </c>
      <c r="B4" s="49">
        <v>45322.0</v>
      </c>
      <c r="C4" s="60">
        <f>(Supply!C4)*100/(Supply!D4)</f>
        <v>2.282193188</v>
      </c>
      <c r="D4" s="60">
        <f>(Supply!C4)*100/(Supply!E4)</f>
        <v>0.6622516556</v>
      </c>
      <c r="E4" s="50"/>
      <c r="F4" s="59"/>
      <c r="G4" s="14"/>
      <c r="H4" s="50"/>
    </row>
    <row r="5" ht="15.75" customHeight="1">
      <c r="A5" s="17">
        <f t="shared" ref="A5:A51" si="1">A4+1</f>
        <v>2</v>
      </c>
      <c r="B5" s="49">
        <v>45351.0</v>
      </c>
      <c r="C5" s="60">
        <f>(Supply!C5)*100/(Supply!D5)</f>
        <v>2.231271267</v>
      </c>
      <c r="D5" s="60">
        <f>(Supply!C5)*100/(Supply!E5)</f>
        <v>0.6578947368</v>
      </c>
      <c r="E5" s="50"/>
      <c r="F5" s="59"/>
      <c r="G5" s="14"/>
      <c r="H5" s="50"/>
    </row>
    <row r="6" ht="15.75" customHeight="1">
      <c r="A6" s="17">
        <f t="shared" si="1"/>
        <v>3</v>
      </c>
      <c r="B6" s="49">
        <v>45382.0</v>
      </c>
      <c r="C6" s="60">
        <f>(Supply!C6)*100/(Supply!D6)</f>
        <v>2.182572161</v>
      </c>
      <c r="D6" s="60">
        <f>(Supply!C6)*100/(Supply!E6)</f>
        <v>0.6535947712</v>
      </c>
      <c r="E6" s="50"/>
      <c r="F6" s="59"/>
      <c r="G6" s="14"/>
      <c r="H6" s="50"/>
    </row>
    <row r="7" ht="15.75" customHeight="1">
      <c r="A7" s="17">
        <f t="shared" si="1"/>
        <v>4</v>
      </c>
      <c r="B7" s="49">
        <v>45412.0</v>
      </c>
      <c r="C7" s="60">
        <f>(Supply!C7)*100/(Supply!D7)</f>
        <v>2.005037657</v>
      </c>
      <c r="D7" s="60">
        <f>(Supply!C7)*100/(Supply!E7)</f>
        <v>0.6493506494</v>
      </c>
      <c r="E7" s="50"/>
      <c r="F7" s="59"/>
      <c r="G7" s="14"/>
      <c r="H7" s="50"/>
    </row>
    <row r="8" ht="15.75" customHeight="1">
      <c r="A8" s="17">
        <f t="shared" si="1"/>
        <v>5</v>
      </c>
      <c r="B8" s="49">
        <v>45443.0</v>
      </c>
      <c r="C8" s="60">
        <f>(Supply!C8)*100/(Supply!D8)</f>
        <v>1.965626113</v>
      </c>
      <c r="D8" s="60">
        <f>(Supply!C8)*100/(Supply!E8)</f>
        <v>0.6451612903</v>
      </c>
      <c r="E8" s="50"/>
      <c r="F8" s="59"/>
      <c r="G8" s="14"/>
      <c r="H8" s="50"/>
    </row>
    <row r="9" ht="15.75" customHeight="1">
      <c r="A9" s="17">
        <f t="shared" si="1"/>
        <v>6</v>
      </c>
      <c r="B9" s="49">
        <v>45473.0</v>
      </c>
      <c r="C9" s="60">
        <f>(Supply!C9)*100/(Supply!D9)</f>
        <v>1.927734069</v>
      </c>
      <c r="D9" s="60">
        <f>(Supply!C9)*100/(Supply!E9)</f>
        <v>0.641025641</v>
      </c>
      <c r="E9" s="50"/>
      <c r="F9" s="59"/>
      <c r="G9" s="14"/>
      <c r="H9" s="50"/>
    </row>
    <row r="10" ht="15.75" customHeight="1">
      <c r="A10" s="17">
        <f t="shared" si="1"/>
        <v>7</v>
      </c>
      <c r="B10" s="49">
        <v>45504.0</v>
      </c>
      <c r="C10" s="60">
        <f>(Supply!C10)*100/(Supply!D10)</f>
        <v>1.787909264</v>
      </c>
      <c r="D10" s="60">
        <f>(Supply!C10)*100/(Supply!E10)</f>
        <v>0.6369426752</v>
      </c>
      <c r="E10" s="50"/>
      <c r="F10" s="59"/>
      <c r="G10" s="14"/>
      <c r="H10" s="50"/>
    </row>
    <row r="11" ht="15.75" customHeight="1">
      <c r="A11" s="17">
        <f t="shared" si="1"/>
        <v>8</v>
      </c>
      <c r="B11" s="49">
        <v>45535.0</v>
      </c>
      <c r="C11" s="60">
        <f>(Supply!C11)*100/(Supply!D11)</f>
        <v>1.756504556</v>
      </c>
      <c r="D11" s="60">
        <f>(Supply!C11)*100/(Supply!E11)</f>
        <v>0.6329113924</v>
      </c>
      <c r="E11" s="50"/>
      <c r="F11" s="59"/>
      <c r="G11" s="14"/>
      <c r="H11" s="50"/>
    </row>
    <row r="12" ht="15.75" customHeight="1">
      <c r="A12" s="17">
        <f t="shared" si="1"/>
        <v>9</v>
      </c>
      <c r="B12" s="49">
        <v>45565.0</v>
      </c>
      <c r="C12" s="60">
        <f>(Supply!C12)*100/(Supply!D12)</f>
        <v>1.726184054</v>
      </c>
      <c r="D12" s="60">
        <f>(Supply!C12)*100/(Supply!E12)</f>
        <v>0.6289308176</v>
      </c>
      <c r="E12" s="50"/>
      <c r="F12" s="59"/>
      <c r="G12" s="14"/>
      <c r="H12" s="50"/>
    </row>
    <row r="13" ht="15.75" customHeight="1">
      <c r="A13" s="17">
        <f t="shared" si="1"/>
        <v>10</v>
      </c>
      <c r="B13" s="49">
        <v>45596.0</v>
      </c>
      <c r="C13" s="60">
        <f>(Supply!C13)*100/(Supply!D13)</f>
        <v>1.613212208</v>
      </c>
      <c r="D13" s="60">
        <f>(Supply!C13)*100/(Supply!E13)</f>
        <v>0.625</v>
      </c>
      <c r="E13" s="50"/>
      <c r="F13" s="59"/>
      <c r="G13" s="14"/>
      <c r="H13" s="50"/>
    </row>
    <row r="14" ht="15.75" customHeight="1">
      <c r="A14" s="17">
        <f t="shared" si="1"/>
        <v>11</v>
      </c>
      <c r="B14" s="49">
        <v>45626.0</v>
      </c>
      <c r="C14" s="60">
        <f>(Supply!C14)*100/(Supply!D14)</f>
        <v>1.587600837</v>
      </c>
      <c r="D14" s="60">
        <f>(Supply!C14)*100/(Supply!E14)</f>
        <v>0.6211180124</v>
      </c>
      <c r="E14" s="50"/>
      <c r="F14" s="59"/>
      <c r="G14" s="14"/>
      <c r="H14" s="50"/>
    </row>
    <row r="15" ht="15.75" customHeight="1">
      <c r="A15" s="17">
        <f t="shared" si="1"/>
        <v>12</v>
      </c>
      <c r="B15" s="49">
        <v>45657.0</v>
      </c>
      <c r="C15" s="60">
        <f>(Supply!C15)*100/(Supply!D15)</f>
        <v>1.562789971</v>
      </c>
      <c r="D15" s="60">
        <f>(Supply!C15)*100/(Supply!E15)</f>
        <v>0.6172839506</v>
      </c>
      <c r="E15" s="50"/>
      <c r="F15" s="59"/>
      <c r="G15" s="14"/>
      <c r="H15" s="50"/>
    </row>
    <row r="16" ht="15.75" customHeight="1">
      <c r="A16" s="17">
        <f t="shared" si="1"/>
        <v>13</v>
      </c>
      <c r="B16" s="49">
        <v>45688.0</v>
      </c>
      <c r="C16" s="60">
        <f>(Supply!C16)*100/(Supply!D16)</f>
        <v>1.064832059</v>
      </c>
      <c r="D16" s="60">
        <f>(Supply!C16)*100/(Supply!E16)</f>
        <v>0.5964214712</v>
      </c>
      <c r="E16" s="50"/>
      <c r="F16" s="59"/>
      <c r="G16" s="14"/>
      <c r="H16" s="50"/>
    </row>
    <row r="17" ht="15.75" customHeight="1">
      <c r="A17" s="17">
        <f t="shared" si="1"/>
        <v>14</v>
      </c>
      <c r="B17" s="49">
        <v>45716.0</v>
      </c>
      <c r="C17" s="60">
        <f>(Supply!C17)*100/(Supply!D17)</f>
        <v>1.038421916</v>
      </c>
      <c r="D17" s="60">
        <f>(Supply!C17)*100/(Supply!E17)</f>
        <v>0.5928853755</v>
      </c>
      <c r="E17" s="50"/>
      <c r="F17" s="59"/>
      <c r="G17" s="14"/>
      <c r="H17" s="50"/>
    </row>
    <row r="18" ht="15.75" customHeight="1">
      <c r="A18" s="17">
        <f t="shared" si="1"/>
        <v>15</v>
      </c>
      <c r="B18" s="49">
        <v>45747.0</v>
      </c>
      <c r="C18" s="60">
        <f>(Supply!C18)*100/(Supply!D18)</f>
        <v>1.013290125</v>
      </c>
      <c r="D18" s="60">
        <f>(Supply!C18)*100/(Supply!E18)</f>
        <v>0.5893909627</v>
      </c>
      <c r="E18" s="50"/>
      <c r="F18" s="59"/>
      <c r="G18" s="14"/>
      <c r="H18" s="50"/>
    </row>
    <row r="19" ht="15.75" customHeight="1">
      <c r="A19" s="17">
        <f t="shared" si="1"/>
        <v>16</v>
      </c>
      <c r="B19" s="49">
        <v>45777.0</v>
      </c>
      <c r="C19" s="60">
        <f>(Supply!C19)*100/(Supply!D19)</f>
        <v>0.959492163</v>
      </c>
      <c r="D19" s="60">
        <f>(Supply!C19)*100/(Supply!E19)</f>
        <v>0.5859375</v>
      </c>
      <c r="E19" s="50"/>
      <c r="F19" s="59"/>
      <c r="G19" s="14"/>
      <c r="H19" s="50"/>
    </row>
    <row r="20" ht="15.75" customHeight="1">
      <c r="A20" s="17">
        <f t="shared" si="1"/>
        <v>17</v>
      </c>
      <c r="B20" s="49">
        <v>45808.0</v>
      </c>
      <c r="C20" s="60">
        <f>(Supply!C20)*100/(Supply!D20)</f>
        <v>0.9379961327</v>
      </c>
      <c r="D20" s="60">
        <f>(Supply!C20)*100/(Supply!E20)</f>
        <v>0.5825242718</v>
      </c>
      <c r="E20" s="50"/>
      <c r="F20" s="59"/>
      <c r="G20" s="14"/>
      <c r="H20" s="50"/>
    </row>
    <row r="21" ht="15.75" customHeight="1">
      <c r="A21" s="17">
        <f t="shared" si="1"/>
        <v>18</v>
      </c>
      <c r="B21" s="49">
        <v>45838.0</v>
      </c>
      <c r="C21" s="60">
        <f>(Supply!C21)*100/(Supply!D21)</f>
        <v>0.9174421715</v>
      </c>
      <c r="D21" s="60">
        <f>(Supply!C21)*100/(Supply!E21)</f>
        <v>0.5791505792</v>
      </c>
      <c r="E21" s="50"/>
      <c r="F21" s="59"/>
      <c r="G21" s="14"/>
      <c r="H21" s="50"/>
    </row>
    <row r="22" ht="15.75" customHeight="1">
      <c r="A22" s="17">
        <f t="shared" si="1"/>
        <v>19</v>
      </c>
      <c r="B22" s="49">
        <v>45869.0</v>
      </c>
      <c r="C22" s="60">
        <f>(Supply!C22)*100/(Supply!D22)</f>
        <v>0.8731178449</v>
      </c>
      <c r="D22" s="60">
        <f>(Supply!C22)*100/(Supply!E22)</f>
        <v>0.575815739</v>
      </c>
      <c r="E22" s="50"/>
      <c r="F22" s="59"/>
      <c r="G22" s="14"/>
      <c r="H22" s="50"/>
    </row>
    <row r="23" ht="15.75" customHeight="1">
      <c r="A23" s="17">
        <f t="shared" si="1"/>
        <v>20</v>
      </c>
      <c r="B23" s="49">
        <v>45900.0</v>
      </c>
      <c r="C23" s="60">
        <f>(Supply!C23)*100/(Supply!D23)</f>
        <v>0.8552818272</v>
      </c>
      <c r="D23" s="60">
        <f>(Supply!C23)*100/(Supply!E23)</f>
        <v>0.572519084</v>
      </c>
      <c r="E23" s="50"/>
      <c r="F23" s="59"/>
      <c r="G23" s="14"/>
      <c r="H23" s="50"/>
    </row>
    <row r="24" ht="15.75" customHeight="1">
      <c r="A24" s="17">
        <f t="shared" si="1"/>
        <v>21</v>
      </c>
      <c r="B24" s="49">
        <v>45930.0</v>
      </c>
      <c r="C24" s="60">
        <f>(Supply!C24)*100/(Supply!D24)</f>
        <v>0.8381599285</v>
      </c>
      <c r="D24" s="60">
        <f>(Supply!C24)*100/(Supply!E24)</f>
        <v>0.569259962</v>
      </c>
      <c r="E24" s="50"/>
      <c r="F24" s="59"/>
      <c r="G24" s="14"/>
      <c r="H24" s="50"/>
    </row>
    <row r="25" ht="15.75" customHeight="1">
      <c r="A25" s="17">
        <f t="shared" si="1"/>
        <v>22</v>
      </c>
      <c r="B25" s="49">
        <v>45961.0</v>
      </c>
      <c r="C25" s="60">
        <f>(Supply!C25)*100/(Supply!D25)</f>
        <v>0.80101021</v>
      </c>
      <c r="D25" s="60">
        <f>(Supply!C25)*100/(Supply!E25)</f>
        <v>0.5660377358</v>
      </c>
      <c r="E25" s="50"/>
      <c r="F25" s="59"/>
      <c r="G25" s="14"/>
      <c r="H25" s="50"/>
    </row>
    <row r="26" ht="15.75" customHeight="1">
      <c r="A26" s="17">
        <f t="shared" si="1"/>
        <v>23</v>
      </c>
      <c r="B26" s="49">
        <v>45991.0</v>
      </c>
      <c r="C26" s="60">
        <f>(Supply!C26)*100/(Supply!D26)</f>
        <v>0.785973197</v>
      </c>
      <c r="D26" s="60">
        <f>(Supply!C26)*100/(Supply!E26)</f>
        <v>0.5628517824</v>
      </c>
      <c r="E26" s="50"/>
      <c r="F26" s="59"/>
      <c r="G26" s="14"/>
      <c r="H26" s="50"/>
    </row>
    <row r="27" ht="15.75" customHeight="1">
      <c r="A27" s="17">
        <f t="shared" si="1"/>
        <v>24</v>
      </c>
      <c r="B27" s="49">
        <v>46022.0</v>
      </c>
      <c r="C27" s="60">
        <f>(Supply!C27)*100/(Supply!D27)</f>
        <v>0.7714903475</v>
      </c>
      <c r="D27" s="60">
        <f>(Supply!C27)*100/(Supply!E27)</f>
        <v>0.5597014925</v>
      </c>
      <c r="E27" s="50"/>
      <c r="F27" s="59"/>
      <c r="G27" s="14"/>
      <c r="H27" s="50"/>
    </row>
    <row r="28" ht="15.75" customHeight="1">
      <c r="A28" s="17">
        <f t="shared" si="1"/>
        <v>25</v>
      </c>
      <c r="B28" s="49">
        <v>46053.0</v>
      </c>
      <c r="C28" s="60">
        <f>(Supply!C28)*100/(Supply!D28)</f>
        <v>0.7140455486</v>
      </c>
      <c r="D28" s="60">
        <f>(Supply!C28)*100/(Supply!E28)</f>
        <v>0.5370996618</v>
      </c>
      <c r="E28" s="50"/>
      <c r="F28" s="59"/>
      <c r="G28" s="14"/>
      <c r="H28" s="50"/>
    </row>
    <row r="29" ht="15.75" customHeight="1">
      <c r="A29" s="17">
        <f t="shared" si="1"/>
        <v>26</v>
      </c>
      <c r="B29" s="49">
        <v>46081.0</v>
      </c>
      <c r="C29" s="60">
        <f>(Supply!C29)*100/(Supply!D29)</f>
        <v>0.7018223876</v>
      </c>
      <c r="D29" s="60">
        <f>(Supply!C29)*100/(Supply!E29)</f>
        <v>0.5342303126</v>
      </c>
      <c r="E29" s="50"/>
      <c r="F29" s="59"/>
      <c r="G29" s="14"/>
      <c r="H29" s="50"/>
    </row>
    <row r="30" ht="15.75" customHeight="1">
      <c r="A30" s="17">
        <f t="shared" si="1"/>
        <v>27</v>
      </c>
      <c r="B30" s="49">
        <v>46112.0</v>
      </c>
      <c r="C30" s="60">
        <f>(Supply!C30)*100/(Supply!D30)</f>
        <v>0.6900106601</v>
      </c>
      <c r="D30" s="60">
        <f>(Supply!C30)*100/(Supply!E30)</f>
        <v>0.5313914584</v>
      </c>
      <c r="E30" s="50"/>
      <c r="F30" s="59"/>
      <c r="G30" s="14"/>
      <c r="H30" s="50"/>
    </row>
    <row r="31" ht="15.75" customHeight="1">
      <c r="A31" s="17">
        <f t="shared" si="1"/>
        <v>28</v>
      </c>
      <c r="B31" s="49">
        <v>46142.0</v>
      </c>
      <c r="C31" s="60">
        <f>(Supply!C31)*100/(Supply!D31)</f>
        <v>0.6639044907</v>
      </c>
      <c r="D31" s="60">
        <f>(Supply!C31)*100/(Supply!E31)</f>
        <v>0.5285826155</v>
      </c>
      <c r="E31" s="50"/>
      <c r="F31" s="59"/>
      <c r="G31" s="14"/>
      <c r="H31" s="50"/>
    </row>
    <row r="32" ht="15.75" customHeight="1">
      <c r="A32" s="17">
        <f t="shared" si="1"/>
        <v>29</v>
      </c>
      <c r="B32" s="49">
        <v>46173.0</v>
      </c>
      <c r="C32" s="60">
        <f>(Supply!C32)*100/(Supply!D32)</f>
        <v>0.6533249875</v>
      </c>
      <c r="D32" s="60">
        <f>(Supply!C32)*100/(Supply!E32)</f>
        <v>0.5258033106</v>
      </c>
      <c r="E32" s="50"/>
      <c r="F32" s="59"/>
      <c r="G32" s="14"/>
      <c r="H32" s="50"/>
    </row>
    <row r="33" ht="15.75" customHeight="1">
      <c r="A33" s="17">
        <f t="shared" si="1"/>
        <v>30</v>
      </c>
      <c r="B33" s="49">
        <v>46203.0</v>
      </c>
      <c r="C33" s="60">
        <f>(Supply!C33)*100/(Supply!D33)</f>
        <v>0.6430773703</v>
      </c>
      <c r="D33" s="60">
        <f>(Supply!C33)*100/(Supply!E33)</f>
        <v>0.5230530802</v>
      </c>
      <c r="E33" s="50"/>
      <c r="F33" s="59"/>
      <c r="G33" s="14"/>
      <c r="H33" s="50"/>
    </row>
    <row r="34" ht="15.75" customHeight="1">
      <c r="A34" s="17">
        <f t="shared" si="1"/>
        <v>31</v>
      </c>
      <c r="B34" s="49">
        <v>46234.0</v>
      </c>
      <c r="C34" s="60">
        <f>(Supply!C34)*100/(Supply!D34)</f>
        <v>0.6203433066</v>
      </c>
      <c r="D34" s="60">
        <f>(Supply!C34)*100/(Supply!E34)</f>
        <v>0.5203314704</v>
      </c>
      <c r="E34" s="50"/>
      <c r="F34" s="59"/>
      <c r="G34" s="14"/>
      <c r="H34" s="50"/>
    </row>
    <row r="35" ht="15.75" customHeight="1">
      <c r="A35" s="17">
        <f t="shared" si="1"/>
        <v>32</v>
      </c>
      <c r="B35" s="49">
        <v>46265.0</v>
      </c>
      <c r="C35" s="60">
        <f>(Supply!C35)*100/(Supply!D35)</f>
        <v>0.6110969085</v>
      </c>
      <c r="D35" s="60">
        <f>(Supply!C35)*100/(Supply!E35)</f>
        <v>0.5176380368</v>
      </c>
      <c r="E35" s="50"/>
      <c r="F35" s="59"/>
      <c r="G35" s="14"/>
      <c r="H35" s="50"/>
    </row>
    <row r="36" ht="15.75" customHeight="1">
      <c r="A36" s="17">
        <f t="shared" si="1"/>
        <v>33</v>
      </c>
      <c r="B36" s="49">
        <v>46295.0</v>
      </c>
      <c r="C36" s="60">
        <f>(Supply!C36)*100/(Supply!D36)</f>
        <v>0.6021221028</v>
      </c>
      <c r="D36" s="60">
        <f>(Supply!C36)*100/(Supply!E36)</f>
        <v>0.5149723441</v>
      </c>
      <c r="E36" s="50"/>
      <c r="F36" s="59"/>
      <c r="G36" s="14"/>
      <c r="H36" s="50"/>
    </row>
    <row r="37" ht="15.75" customHeight="1">
      <c r="A37" s="17">
        <f t="shared" si="1"/>
        <v>34</v>
      </c>
      <c r="B37" s="49">
        <v>46326.0</v>
      </c>
      <c r="C37" s="60">
        <f>(Supply!C37)*100/(Supply!D37)</f>
        <v>0.5821465573</v>
      </c>
      <c r="D37" s="60">
        <f>(Supply!C37)*100/(Supply!E37)</f>
        <v>0.5123339658</v>
      </c>
      <c r="E37" s="50"/>
      <c r="F37" s="59"/>
      <c r="G37" s="14"/>
      <c r="H37" s="50"/>
    </row>
    <row r="38" ht="15.75" customHeight="1">
      <c r="A38" s="17">
        <f t="shared" si="1"/>
        <v>35</v>
      </c>
      <c r="B38" s="49">
        <v>46356.0</v>
      </c>
      <c r="C38" s="60">
        <f>(Supply!C38)*100/(Supply!D38)</f>
        <v>0.5739962906</v>
      </c>
      <c r="D38" s="60">
        <f>(Supply!C38)*100/(Supply!E38)</f>
        <v>0.5097224844</v>
      </c>
      <c r="E38" s="50"/>
      <c r="F38" s="59"/>
      <c r="G38" s="14"/>
      <c r="H38" s="50"/>
    </row>
    <row r="39" ht="15.75" customHeight="1">
      <c r="A39" s="17">
        <f t="shared" si="1"/>
        <v>36</v>
      </c>
      <c r="B39" s="49">
        <v>46387.0</v>
      </c>
      <c r="C39" s="60">
        <f>(Supply!C39)*100/(Supply!D39)</f>
        <v>0.5660710865</v>
      </c>
      <c r="D39" s="60">
        <f>(Supply!C39)*100/(Supply!E39)</f>
        <v>0.5071374906</v>
      </c>
      <c r="E39" s="50"/>
      <c r="F39" s="59"/>
      <c r="G39" s="14"/>
      <c r="H39" s="50"/>
    </row>
    <row r="40" ht="15.75" customHeight="1">
      <c r="A40" s="17">
        <f t="shared" si="1"/>
        <v>37</v>
      </c>
      <c r="B40" s="49">
        <v>46418.0</v>
      </c>
      <c r="C40" s="60">
        <f>(Supply!C40)*100/(Supply!D40)</f>
        <v>0.5256444287</v>
      </c>
      <c r="D40" s="60">
        <f>(Supply!C40)*100/(Supply!E40)</f>
        <v>0.4836494636</v>
      </c>
      <c r="E40" s="50"/>
      <c r="F40" s="59"/>
      <c r="G40" s="14"/>
      <c r="H40" s="50"/>
    </row>
    <row r="41" ht="15.75" customHeight="1">
      <c r="A41" s="17">
        <f t="shared" si="1"/>
        <v>38</v>
      </c>
      <c r="B41" s="49">
        <v>46446.0</v>
      </c>
      <c r="C41" s="60">
        <f>(Supply!C41)*100/(Supply!D41)</f>
        <v>0.5188219098</v>
      </c>
      <c r="D41" s="60">
        <f>(Supply!C41)*100/(Supply!E41)</f>
        <v>0.4813215545</v>
      </c>
      <c r="E41" s="50"/>
      <c r="F41" s="59"/>
      <c r="G41" s="14"/>
      <c r="H41" s="50"/>
    </row>
    <row r="42" ht="15.75" customHeight="1">
      <c r="A42" s="17">
        <f t="shared" si="1"/>
        <v>39</v>
      </c>
      <c r="B42" s="49">
        <v>46477.0</v>
      </c>
      <c r="C42" s="60">
        <f>(Supply!C42)*100/(Supply!D42)</f>
        <v>0.5121742252</v>
      </c>
      <c r="D42" s="60">
        <f>(Supply!C42)*100/(Supply!E42)</f>
        <v>0.4790159475</v>
      </c>
      <c r="E42" s="50"/>
      <c r="F42" s="59"/>
      <c r="G42" s="14"/>
      <c r="H42" s="50"/>
    </row>
    <row r="43" ht="15.75" customHeight="1">
      <c r="A43" s="17">
        <f t="shared" si="1"/>
        <v>40</v>
      </c>
      <c r="B43" s="49">
        <v>46507.0</v>
      </c>
      <c r="C43" s="60">
        <f>(Supply!C43)*100/(Supply!D43)</f>
        <v>0.5056947395</v>
      </c>
      <c r="D43" s="60">
        <f>(Supply!C43)*100/(Supply!E43)</f>
        <v>0.4767323236</v>
      </c>
      <c r="E43" s="50"/>
      <c r="F43" s="59"/>
      <c r="G43" s="14"/>
      <c r="H43" s="50"/>
    </row>
    <row r="44" ht="15.75" customHeight="1">
      <c r="A44" s="17">
        <f t="shared" si="1"/>
        <v>41</v>
      </c>
      <c r="B44" s="49">
        <v>46538.0</v>
      </c>
      <c r="C44" s="60">
        <f>(Supply!C44)*100/(Supply!D44)</f>
        <v>0.4993771489</v>
      </c>
      <c r="D44" s="60">
        <f>(Supply!C44)*100/(Supply!E44)</f>
        <v>0.47447037</v>
      </c>
      <c r="E44" s="50"/>
      <c r="F44" s="59"/>
      <c r="G44" s="14"/>
      <c r="H44" s="50"/>
    </row>
    <row r="45" ht="15.75" customHeight="1">
      <c r="A45" s="17">
        <f t="shared" si="1"/>
        <v>42</v>
      </c>
      <c r="B45" s="49">
        <v>46568.0</v>
      </c>
      <c r="C45" s="60">
        <f>(Supply!C45)*100/(Supply!D45)</f>
        <v>0.4932154606</v>
      </c>
      <c r="D45" s="60">
        <f>(Supply!C45)*100/(Supply!E45)</f>
        <v>0.4722297796</v>
      </c>
      <c r="E45" s="50"/>
      <c r="F45" s="59"/>
      <c r="G45" s="14"/>
      <c r="H45" s="50"/>
    </row>
    <row r="46" ht="15.75" customHeight="1">
      <c r="A46" s="17">
        <f t="shared" si="1"/>
        <v>43</v>
      </c>
      <c r="B46" s="49">
        <v>46599.0</v>
      </c>
      <c r="C46" s="60">
        <f>(Supply!C46)*100/(Supply!D46)</f>
        <v>0.487203974</v>
      </c>
      <c r="D46" s="60">
        <f>(Supply!C46)*100/(Supply!E46)</f>
        <v>0.4700102513</v>
      </c>
      <c r="E46" s="50"/>
      <c r="F46" s="59"/>
      <c r="G46" s="14"/>
      <c r="H46" s="50"/>
    </row>
    <row r="47" ht="15.75" customHeight="1">
      <c r="A47" s="17">
        <f t="shared" si="1"/>
        <v>44</v>
      </c>
      <c r="B47" s="49">
        <v>46630.0</v>
      </c>
      <c r="C47" s="60">
        <f>(Supply!C47)*100/(Supply!D47)</f>
        <v>0.4813372632</v>
      </c>
      <c r="D47" s="60">
        <f>(Supply!C47)*100/(Supply!E47)</f>
        <v>0.4678114893</v>
      </c>
      <c r="E47" s="50"/>
      <c r="F47" s="59"/>
      <c r="G47" s="14"/>
      <c r="H47" s="50"/>
    </row>
    <row r="48" ht="15.75" customHeight="1">
      <c r="A48" s="17">
        <f t="shared" si="1"/>
        <v>45</v>
      </c>
      <c r="B48" s="49">
        <v>46660.0</v>
      </c>
      <c r="C48" s="60">
        <f>(Supply!C48)*100/(Supply!D48)</f>
        <v>0.4756101603</v>
      </c>
      <c r="D48" s="60">
        <f>(Supply!C48)*100/(Supply!E48)</f>
        <v>0.4656332037</v>
      </c>
      <c r="E48" s="50"/>
      <c r="F48" s="59"/>
      <c r="G48" s="14"/>
      <c r="H48" s="50"/>
    </row>
    <row r="49" ht="15.75" customHeight="1">
      <c r="A49" s="17">
        <f t="shared" si="1"/>
        <v>46</v>
      </c>
      <c r="B49" s="49">
        <v>46691.0</v>
      </c>
      <c r="C49" s="60">
        <f>(Supply!C49)*100/(Supply!D49)</f>
        <v>0.4700177407</v>
      </c>
      <c r="D49" s="60">
        <f>(Supply!C49)*100/(Supply!E49)</f>
        <v>0.4634751097</v>
      </c>
      <c r="E49" s="50"/>
      <c r="F49" s="59"/>
      <c r="G49" s="14"/>
      <c r="H49" s="50"/>
    </row>
    <row r="50" ht="15.75" customHeight="1">
      <c r="A50" s="17">
        <f t="shared" si="1"/>
        <v>47</v>
      </c>
      <c r="B50" s="49">
        <v>46721.0</v>
      </c>
      <c r="C50" s="60">
        <f>(Supply!C50)*100/(Supply!D50)</f>
        <v>0.4645553085</v>
      </c>
      <c r="D50" s="60">
        <f>(Supply!C50)*100/(Supply!E50)</f>
        <v>0.4613369278</v>
      </c>
      <c r="E50" s="50"/>
      <c r="F50" s="59"/>
      <c r="G50" s="14"/>
      <c r="H50" s="50"/>
    </row>
    <row r="51" ht="15.75" customHeight="1">
      <c r="A51" s="17">
        <f t="shared" si="1"/>
        <v>48</v>
      </c>
      <c r="B51" s="49">
        <v>46752.0</v>
      </c>
      <c r="C51" s="60">
        <f>(Supply!C51)*100/(Supply!D51)</f>
        <v>0.4592183839</v>
      </c>
      <c r="D51" s="60">
        <f>(Supply!C51)*100/(Supply!E51)</f>
        <v>0.4592183839</v>
      </c>
      <c r="E51" s="50"/>
      <c r="F51" s="59"/>
      <c r="G51" s="14"/>
      <c r="H51" s="50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38"/>
    <col customWidth="1" min="2" max="6" width="12.63"/>
  </cols>
  <sheetData>
    <row r="1" ht="15.75" customHeight="1">
      <c r="A1" s="10"/>
      <c r="B1" s="61"/>
      <c r="C1" s="62" t="s">
        <v>36</v>
      </c>
      <c r="W1" s="63"/>
    </row>
    <row r="2" ht="15.75" customHeight="1">
      <c r="A2" s="10" t="s">
        <v>19</v>
      </c>
      <c r="B2" s="47" t="s">
        <v>15</v>
      </c>
      <c r="C2" s="64">
        <v>0.05</v>
      </c>
      <c r="D2" s="64">
        <f t="shared" ref="D2:V2" si="1">C2+5%</f>
        <v>0.1</v>
      </c>
      <c r="E2" s="64">
        <f t="shared" si="1"/>
        <v>0.15</v>
      </c>
      <c r="F2" s="64">
        <f t="shared" si="1"/>
        <v>0.2</v>
      </c>
      <c r="G2" s="64">
        <f t="shared" si="1"/>
        <v>0.25</v>
      </c>
      <c r="H2" s="64">
        <f t="shared" si="1"/>
        <v>0.3</v>
      </c>
      <c r="I2" s="64">
        <f t="shared" si="1"/>
        <v>0.35</v>
      </c>
      <c r="J2" s="64">
        <f t="shared" si="1"/>
        <v>0.4</v>
      </c>
      <c r="K2" s="64">
        <f t="shared" si="1"/>
        <v>0.45</v>
      </c>
      <c r="L2" s="64">
        <f t="shared" si="1"/>
        <v>0.5</v>
      </c>
      <c r="M2" s="64">
        <f t="shared" si="1"/>
        <v>0.55</v>
      </c>
      <c r="N2" s="64">
        <f t="shared" si="1"/>
        <v>0.6</v>
      </c>
      <c r="O2" s="64">
        <f t="shared" si="1"/>
        <v>0.65</v>
      </c>
      <c r="P2" s="65">
        <f t="shared" si="1"/>
        <v>0.7</v>
      </c>
      <c r="Q2" s="64">
        <f t="shared" si="1"/>
        <v>0.75</v>
      </c>
      <c r="R2" s="64">
        <f t="shared" si="1"/>
        <v>0.8</v>
      </c>
      <c r="S2" s="64">
        <f t="shared" si="1"/>
        <v>0.85</v>
      </c>
      <c r="T2" s="64">
        <f t="shared" si="1"/>
        <v>0.9</v>
      </c>
      <c r="U2" s="64">
        <f t="shared" si="1"/>
        <v>0.95</v>
      </c>
      <c r="V2" s="64">
        <f t="shared" si="1"/>
        <v>1</v>
      </c>
      <c r="W2" s="59"/>
    </row>
    <row r="3" ht="15.75" customHeight="1">
      <c r="A3" s="17">
        <v>1.0</v>
      </c>
      <c r="B3" s="49">
        <v>45322.0</v>
      </c>
      <c r="C3" s="50">
        <f>Overview!$B$4/($C$2*Supply!$D4)</f>
        <v>5.47726365</v>
      </c>
      <c r="D3" s="66">
        <f>Overview!$B$4/($D$2*Supply!$D4)</f>
        <v>2.738631825</v>
      </c>
      <c r="E3" s="50">
        <f>Overview!$B$4/($E$2*Supply!$D4)</f>
        <v>1.82575455</v>
      </c>
      <c r="F3" s="66">
        <f>Overview!$B$4/($F$2*Supply!$D4)</f>
        <v>1.369315913</v>
      </c>
      <c r="G3" s="50">
        <f>Overview!$B$4/($G$2*Supply!$D4)</f>
        <v>1.09545273</v>
      </c>
      <c r="H3" s="50">
        <f>Overview!$B$4/($H$2*Supply!$D4)</f>
        <v>0.9128772751</v>
      </c>
      <c r="I3" s="66">
        <f>Overview!$B$4/($I$2*Supply!$D4)</f>
        <v>0.7824662358</v>
      </c>
      <c r="J3" s="50">
        <f>Overview!$B$4/($J$2*Supply!$D4)</f>
        <v>0.6846579563</v>
      </c>
      <c r="K3" s="66">
        <f>Overview!$B$4/($K$2*Supply!$D4)</f>
        <v>0.60858485</v>
      </c>
      <c r="L3" s="50">
        <f>Overview!$B$4/($L$2*Supply!$D4)</f>
        <v>0.547726365</v>
      </c>
      <c r="M3" s="50">
        <f>Overview!$B$4/($M$2*Supply!$D4)</f>
        <v>0.4979330591</v>
      </c>
      <c r="N3" s="66">
        <f>Overview!$B$4/($N$2*Supply!$D4)</f>
        <v>0.4564386375</v>
      </c>
      <c r="O3" s="50">
        <f>Overview!$B$4/($O$2*Supply!$D4)</f>
        <v>0.4213279731</v>
      </c>
      <c r="P3" s="67">
        <f>Overview!$B$4/($P$2*Supply!$D4)</f>
        <v>0.3912331179</v>
      </c>
      <c r="Q3" s="50">
        <f>Overview!$B$4/($Q$2*Supply!$D4)</f>
        <v>0.36515091</v>
      </c>
      <c r="R3" s="50">
        <f>Overview!$B$4/($R$2*Supply!$D4)</f>
        <v>0.3423289781</v>
      </c>
      <c r="S3" s="66">
        <f>Overview!$B$4/($S$2*Supply!$D4)</f>
        <v>0.3221919794</v>
      </c>
      <c r="T3" s="50">
        <f>Overview!$B$4/($T$2*Supply!$D4)</f>
        <v>0.304292425</v>
      </c>
      <c r="U3" s="66">
        <f>Overview!$B$4/($U$2*Supply!$D4)</f>
        <v>0.2882770342</v>
      </c>
      <c r="V3" s="50">
        <f>Overview!$B$4/($V$2*Supply!$D4)</f>
        <v>0.2738631825</v>
      </c>
      <c r="W3" s="59"/>
    </row>
    <row r="4" ht="15.75" customHeight="1">
      <c r="A4" s="17">
        <f t="shared" ref="A4:A50" si="2">A3+1</f>
        <v>2</v>
      </c>
      <c r="B4" s="49">
        <v>45351.0</v>
      </c>
      <c r="C4" s="50">
        <f>Overview!$B$4/($C$2*Supply!$D5)</f>
        <v>5.35505104</v>
      </c>
      <c r="D4" s="66">
        <f>Overview!$B$4/($D$2*Supply!$D5)</f>
        <v>2.67752552</v>
      </c>
      <c r="E4" s="50">
        <f>Overview!$B$4/($E$2*Supply!$D5)</f>
        <v>1.785017013</v>
      </c>
      <c r="F4" s="66">
        <f>Overview!$B$4/($F$2*Supply!$D5)</f>
        <v>1.33876276</v>
      </c>
      <c r="G4" s="50">
        <f>Overview!$B$4/($G$2*Supply!$D5)</f>
        <v>1.071010208</v>
      </c>
      <c r="H4" s="50">
        <f>Overview!$B$4/($H$2*Supply!$D5)</f>
        <v>0.8925085067</v>
      </c>
      <c r="I4" s="66">
        <f>Overview!$B$4/($I$2*Supply!$D5)</f>
        <v>0.7650072915</v>
      </c>
      <c r="J4" s="50">
        <f>Overview!$B$4/($J$2*Supply!$D5)</f>
        <v>0.66938138</v>
      </c>
      <c r="K4" s="66">
        <f>Overview!$B$4/($K$2*Supply!$D5)</f>
        <v>0.5950056711</v>
      </c>
      <c r="L4" s="50">
        <f>Overview!$B$4/($L$2*Supply!$D5)</f>
        <v>0.535505104</v>
      </c>
      <c r="M4" s="50">
        <f>Overview!$B$4/($M$2*Supply!$D5)</f>
        <v>0.4868228218</v>
      </c>
      <c r="N4" s="66">
        <f>Overview!$B$4/($N$2*Supply!$D5)</f>
        <v>0.4462542534</v>
      </c>
      <c r="O4" s="50">
        <f>Overview!$B$4/($O$2*Supply!$D5)</f>
        <v>0.4119270031</v>
      </c>
      <c r="P4" s="67">
        <f>Overview!$B$4/($P$2*Supply!$D5)</f>
        <v>0.3825036457</v>
      </c>
      <c r="Q4" s="50">
        <f>Overview!$B$4/($Q$2*Supply!$D5)</f>
        <v>0.3570034027</v>
      </c>
      <c r="R4" s="50">
        <f>Overview!$B$4/($R$2*Supply!$D5)</f>
        <v>0.33469069</v>
      </c>
      <c r="S4" s="66">
        <f>Overview!$B$4/($S$2*Supply!$D5)</f>
        <v>0.3150030024</v>
      </c>
      <c r="T4" s="50">
        <f>Overview!$B$4/($T$2*Supply!$D5)</f>
        <v>0.2975028356</v>
      </c>
      <c r="U4" s="66">
        <f>Overview!$B$4/($U$2*Supply!$D5)</f>
        <v>0.2818447916</v>
      </c>
      <c r="V4" s="50">
        <f>Overview!$B$4/($V$2*Supply!$D5)</f>
        <v>0.267752552</v>
      </c>
      <c r="W4" s="59"/>
    </row>
    <row r="5" ht="15.75" customHeight="1">
      <c r="A5" s="17">
        <f t="shared" si="2"/>
        <v>3</v>
      </c>
      <c r="B5" s="49">
        <v>45382.0</v>
      </c>
      <c r="C5" s="50">
        <f>Overview!$B$4/($C$2*Supply!$D6)</f>
        <v>5.238173187</v>
      </c>
      <c r="D5" s="66">
        <f>Overview!$B$4/($D$2*Supply!$D6)</f>
        <v>2.619086594</v>
      </c>
      <c r="E5" s="50">
        <f>Overview!$B$4/($E$2*Supply!$D6)</f>
        <v>1.746057729</v>
      </c>
      <c r="F5" s="66">
        <f>Overview!$B$4/($F$2*Supply!$D6)</f>
        <v>1.309543297</v>
      </c>
      <c r="G5" s="50">
        <f>Overview!$B$4/($G$2*Supply!$D6)</f>
        <v>1.047634637</v>
      </c>
      <c r="H5" s="50">
        <f>Overview!$B$4/($H$2*Supply!$D6)</f>
        <v>0.8730288645</v>
      </c>
      <c r="I5" s="66">
        <f>Overview!$B$4/($I$2*Supply!$D6)</f>
        <v>0.7483104553</v>
      </c>
      <c r="J5" s="50">
        <f>Overview!$B$4/($J$2*Supply!$D6)</f>
        <v>0.6547716484</v>
      </c>
      <c r="K5" s="66">
        <f>Overview!$B$4/($K$2*Supply!$D6)</f>
        <v>0.582019243</v>
      </c>
      <c r="L5" s="50">
        <f>Overview!$B$4/($L$2*Supply!$D6)</f>
        <v>0.5238173187</v>
      </c>
      <c r="M5" s="50">
        <f>Overview!$B$4/($M$2*Supply!$D6)</f>
        <v>0.4761975625</v>
      </c>
      <c r="N5" s="66">
        <f>Overview!$B$4/($N$2*Supply!$D6)</f>
        <v>0.4365144323</v>
      </c>
      <c r="O5" s="50">
        <f>Overview!$B$4/($O$2*Supply!$D6)</f>
        <v>0.402936399</v>
      </c>
      <c r="P5" s="67">
        <f>Overview!$B$4/($P$2*Supply!$D6)</f>
        <v>0.3741552277</v>
      </c>
      <c r="Q5" s="50">
        <f>Overview!$B$4/($Q$2*Supply!$D6)</f>
        <v>0.3492115458</v>
      </c>
      <c r="R5" s="50">
        <f>Overview!$B$4/($R$2*Supply!$D6)</f>
        <v>0.3273858242</v>
      </c>
      <c r="S5" s="66">
        <f>Overview!$B$4/($S$2*Supply!$D6)</f>
        <v>0.3081278345</v>
      </c>
      <c r="T5" s="50">
        <f>Overview!$B$4/($T$2*Supply!$D6)</f>
        <v>0.2910096215</v>
      </c>
      <c r="U5" s="66">
        <f>Overview!$B$4/($U$2*Supply!$D6)</f>
        <v>0.2756933256</v>
      </c>
      <c r="V5" s="50">
        <f>Overview!$B$4/($V$2*Supply!$D6)</f>
        <v>0.2619086594</v>
      </c>
      <c r="W5" s="59"/>
    </row>
    <row r="6" ht="15.75" customHeight="1">
      <c r="A6" s="17">
        <f t="shared" si="2"/>
        <v>4</v>
      </c>
      <c r="B6" s="49">
        <v>45412.0</v>
      </c>
      <c r="C6" s="50">
        <f>Overview!$B$4/($C$2*Supply!$D7)</f>
        <v>4.812090377</v>
      </c>
      <c r="D6" s="66">
        <f>Overview!$B$4/($D$2*Supply!$D7)</f>
        <v>2.406045189</v>
      </c>
      <c r="E6" s="50">
        <f>Overview!$B$4/($E$2*Supply!$D7)</f>
        <v>1.604030126</v>
      </c>
      <c r="F6" s="66">
        <f>Overview!$B$4/($F$2*Supply!$D7)</f>
        <v>1.203022594</v>
      </c>
      <c r="G6" s="50">
        <f>Overview!$B$4/($G$2*Supply!$D7)</f>
        <v>0.9624180754</v>
      </c>
      <c r="H6" s="50">
        <f>Overview!$B$4/($H$2*Supply!$D7)</f>
        <v>0.8020150628</v>
      </c>
      <c r="I6" s="66">
        <f>Overview!$B$4/($I$2*Supply!$D7)</f>
        <v>0.6874414824</v>
      </c>
      <c r="J6" s="50">
        <f>Overview!$B$4/($J$2*Supply!$D7)</f>
        <v>0.6015112971</v>
      </c>
      <c r="K6" s="66">
        <f>Overview!$B$4/($K$2*Supply!$D7)</f>
        <v>0.5346767086</v>
      </c>
      <c r="L6" s="50">
        <f>Overview!$B$4/($L$2*Supply!$D7)</f>
        <v>0.4812090377</v>
      </c>
      <c r="M6" s="50">
        <f>Overview!$B$4/($M$2*Supply!$D7)</f>
        <v>0.4374627616</v>
      </c>
      <c r="N6" s="66">
        <f>Overview!$B$4/($N$2*Supply!$D7)</f>
        <v>0.4010075314</v>
      </c>
      <c r="O6" s="50">
        <f>Overview!$B$4/($O$2*Supply!$D7)</f>
        <v>0.3701607982</v>
      </c>
      <c r="P6" s="67">
        <f>Overview!$B$4/($P$2*Supply!$D7)</f>
        <v>0.3437207412</v>
      </c>
      <c r="Q6" s="50">
        <f>Overview!$B$4/($Q$2*Supply!$D7)</f>
        <v>0.3208060251</v>
      </c>
      <c r="R6" s="50">
        <f>Overview!$B$4/($R$2*Supply!$D7)</f>
        <v>0.3007556486</v>
      </c>
      <c r="S6" s="66">
        <f>Overview!$B$4/($S$2*Supply!$D7)</f>
        <v>0.2830641398</v>
      </c>
      <c r="T6" s="50">
        <f>Overview!$B$4/($T$2*Supply!$D7)</f>
        <v>0.2673383543</v>
      </c>
      <c r="U6" s="66">
        <f>Overview!$B$4/($U$2*Supply!$D7)</f>
        <v>0.2532679146</v>
      </c>
      <c r="V6" s="50">
        <f>Overview!$B$4/($V$2*Supply!$D7)</f>
        <v>0.2406045189</v>
      </c>
      <c r="W6" s="59"/>
    </row>
    <row r="7" ht="15.75" customHeight="1">
      <c r="A7" s="17">
        <f t="shared" si="2"/>
        <v>5</v>
      </c>
      <c r="B7" s="49">
        <v>45443.0</v>
      </c>
      <c r="C7" s="50">
        <f>Overview!$B$4/($C$2*Supply!$D8)</f>
        <v>4.717502672</v>
      </c>
      <c r="D7" s="66">
        <f>Overview!$B$4/($D$2*Supply!$D8)</f>
        <v>2.358751336</v>
      </c>
      <c r="E7" s="50">
        <f>Overview!$B$4/($E$2*Supply!$D8)</f>
        <v>1.572500891</v>
      </c>
      <c r="F7" s="66">
        <f>Overview!$B$4/($F$2*Supply!$D8)</f>
        <v>1.179375668</v>
      </c>
      <c r="G7" s="50">
        <f>Overview!$B$4/($G$2*Supply!$D8)</f>
        <v>0.9435005344</v>
      </c>
      <c r="H7" s="50">
        <f>Overview!$B$4/($H$2*Supply!$D8)</f>
        <v>0.7862504453</v>
      </c>
      <c r="I7" s="66">
        <f>Overview!$B$4/($I$2*Supply!$D8)</f>
        <v>0.6739289531</v>
      </c>
      <c r="J7" s="50">
        <f>Overview!$B$4/($J$2*Supply!$D8)</f>
        <v>0.589687834</v>
      </c>
      <c r="K7" s="66">
        <f>Overview!$B$4/($K$2*Supply!$D8)</f>
        <v>0.5241669636</v>
      </c>
      <c r="L7" s="50">
        <f>Overview!$B$4/($L$2*Supply!$D8)</f>
        <v>0.4717502672</v>
      </c>
      <c r="M7" s="50">
        <f>Overview!$B$4/($M$2*Supply!$D8)</f>
        <v>0.4288638793</v>
      </c>
      <c r="N7" s="66">
        <f>Overview!$B$4/($N$2*Supply!$D8)</f>
        <v>0.3931252227</v>
      </c>
      <c r="O7" s="50">
        <f>Overview!$B$4/($O$2*Supply!$D8)</f>
        <v>0.3628848209</v>
      </c>
      <c r="P7" s="67">
        <f>Overview!$B$4/($P$2*Supply!$D8)</f>
        <v>0.3369644766</v>
      </c>
      <c r="Q7" s="50">
        <f>Overview!$B$4/($Q$2*Supply!$D8)</f>
        <v>0.3145001781</v>
      </c>
      <c r="R7" s="50">
        <f>Overview!$B$4/($R$2*Supply!$D8)</f>
        <v>0.294843917</v>
      </c>
      <c r="S7" s="66">
        <f>Overview!$B$4/($S$2*Supply!$D8)</f>
        <v>0.2775001572</v>
      </c>
      <c r="T7" s="50">
        <f>Overview!$B$4/($T$2*Supply!$D8)</f>
        <v>0.2620834818</v>
      </c>
      <c r="U7" s="66">
        <f>Overview!$B$4/($U$2*Supply!$D8)</f>
        <v>0.2482896143</v>
      </c>
      <c r="V7" s="50">
        <f>Overview!$B$4/($V$2*Supply!$D8)</f>
        <v>0.2358751336</v>
      </c>
      <c r="W7" s="59"/>
    </row>
    <row r="8" ht="15.75" customHeight="1">
      <c r="A8" s="17">
        <f t="shared" si="2"/>
        <v>6</v>
      </c>
      <c r="B8" s="49">
        <v>45473.0</v>
      </c>
      <c r="C8" s="50">
        <f>Overview!$B$4/($C$2*Supply!$D9)</f>
        <v>4.626561766</v>
      </c>
      <c r="D8" s="66">
        <f>Overview!$B$4/($D$2*Supply!$D9)</f>
        <v>2.313280883</v>
      </c>
      <c r="E8" s="50">
        <f>Overview!$B$4/($E$2*Supply!$D9)</f>
        <v>1.542187255</v>
      </c>
      <c r="F8" s="66">
        <f>Overview!$B$4/($F$2*Supply!$D9)</f>
        <v>1.156640441</v>
      </c>
      <c r="G8" s="50">
        <f>Overview!$B$4/($G$2*Supply!$D9)</f>
        <v>0.9253123532</v>
      </c>
      <c r="H8" s="50">
        <f>Overview!$B$4/($H$2*Supply!$D9)</f>
        <v>0.7710936276</v>
      </c>
      <c r="I8" s="66">
        <f>Overview!$B$4/($I$2*Supply!$D9)</f>
        <v>0.6609373951</v>
      </c>
      <c r="J8" s="50">
        <f>Overview!$B$4/($J$2*Supply!$D9)</f>
        <v>0.5783202207</v>
      </c>
      <c r="K8" s="66">
        <f>Overview!$B$4/($K$2*Supply!$D9)</f>
        <v>0.5140624184</v>
      </c>
      <c r="L8" s="50">
        <f>Overview!$B$4/($L$2*Supply!$D9)</f>
        <v>0.4626561766</v>
      </c>
      <c r="M8" s="50">
        <f>Overview!$B$4/($M$2*Supply!$D9)</f>
        <v>0.4205965242</v>
      </c>
      <c r="N8" s="66">
        <f>Overview!$B$4/($N$2*Supply!$D9)</f>
        <v>0.3855468138</v>
      </c>
      <c r="O8" s="50">
        <f>Overview!$B$4/($O$2*Supply!$D9)</f>
        <v>0.3558893666</v>
      </c>
      <c r="P8" s="67">
        <f>Overview!$B$4/($P$2*Supply!$D9)</f>
        <v>0.3304686976</v>
      </c>
      <c r="Q8" s="50">
        <f>Overview!$B$4/($Q$2*Supply!$D9)</f>
        <v>0.3084374511</v>
      </c>
      <c r="R8" s="50">
        <f>Overview!$B$4/($R$2*Supply!$D9)</f>
        <v>0.2891601104</v>
      </c>
      <c r="S8" s="66">
        <f>Overview!$B$4/($S$2*Supply!$D9)</f>
        <v>0.2721506921</v>
      </c>
      <c r="T8" s="50">
        <f>Overview!$B$4/($T$2*Supply!$D9)</f>
        <v>0.2570312092</v>
      </c>
      <c r="U8" s="66">
        <f>Overview!$B$4/($U$2*Supply!$D9)</f>
        <v>0.2435032508</v>
      </c>
      <c r="V8" s="50">
        <f>Overview!$B$4/($V$2*Supply!$D9)</f>
        <v>0.2313280883</v>
      </c>
      <c r="W8" s="59"/>
    </row>
    <row r="9" ht="15.75" customHeight="1">
      <c r="A9" s="17">
        <f t="shared" si="2"/>
        <v>7</v>
      </c>
      <c r="B9" s="49">
        <v>45504.0</v>
      </c>
      <c r="C9" s="50">
        <f>Overview!$B$4/($C$2*Supply!$D10)</f>
        <v>4.290982233</v>
      </c>
      <c r="D9" s="66">
        <f>Overview!$B$4/($D$2*Supply!$D10)</f>
        <v>2.145491116</v>
      </c>
      <c r="E9" s="50">
        <f>Overview!$B$4/($E$2*Supply!$D10)</f>
        <v>1.430327411</v>
      </c>
      <c r="F9" s="66">
        <f>Overview!$B$4/($F$2*Supply!$D10)</f>
        <v>1.072745558</v>
      </c>
      <c r="G9" s="50">
        <f>Overview!$B$4/($G$2*Supply!$D10)</f>
        <v>0.8581964465</v>
      </c>
      <c r="H9" s="50">
        <f>Overview!$B$4/($H$2*Supply!$D10)</f>
        <v>0.7151637054</v>
      </c>
      <c r="I9" s="66">
        <f>Overview!$B$4/($I$2*Supply!$D10)</f>
        <v>0.6129974618</v>
      </c>
      <c r="J9" s="50">
        <f>Overview!$B$4/($J$2*Supply!$D10)</f>
        <v>0.5363727791</v>
      </c>
      <c r="K9" s="66">
        <f>Overview!$B$4/($K$2*Supply!$D10)</f>
        <v>0.4767758036</v>
      </c>
      <c r="L9" s="50">
        <f>Overview!$B$4/($L$2*Supply!$D10)</f>
        <v>0.4290982233</v>
      </c>
      <c r="M9" s="50">
        <f>Overview!$B$4/($M$2*Supply!$D10)</f>
        <v>0.3900892939</v>
      </c>
      <c r="N9" s="66">
        <f>Overview!$B$4/($N$2*Supply!$D10)</f>
        <v>0.3575818527</v>
      </c>
      <c r="O9" s="50">
        <f>Overview!$B$4/($O$2*Supply!$D10)</f>
        <v>0.3300755564</v>
      </c>
      <c r="P9" s="67">
        <f>Overview!$B$4/($P$2*Supply!$D10)</f>
        <v>0.3064987309</v>
      </c>
      <c r="Q9" s="50">
        <f>Overview!$B$4/($Q$2*Supply!$D10)</f>
        <v>0.2860654822</v>
      </c>
      <c r="R9" s="50">
        <f>Overview!$B$4/($R$2*Supply!$D10)</f>
        <v>0.2681863895</v>
      </c>
      <c r="S9" s="66">
        <f>Overview!$B$4/($S$2*Supply!$D10)</f>
        <v>0.2524107196</v>
      </c>
      <c r="T9" s="50">
        <f>Overview!$B$4/($T$2*Supply!$D10)</f>
        <v>0.2383879018</v>
      </c>
      <c r="U9" s="66">
        <f>Overview!$B$4/($U$2*Supply!$D10)</f>
        <v>0.2258411701</v>
      </c>
      <c r="V9" s="50">
        <f>Overview!$B$4/($V$2*Supply!$D10)</f>
        <v>0.2145491116</v>
      </c>
      <c r="W9" s="59"/>
    </row>
    <row r="10" ht="15.75" customHeight="1">
      <c r="A10" s="17">
        <f t="shared" si="2"/>
        <v>8</v>
      </c>
      <c r="B10" s="49">
        <v>45535.0</v>
      </c>
      <c r="C10" s="50">
        <f>Overview!$B$4/($C$2*Supply!$D11)</f>
        <v>4.215610934</v>
      </c>
      <c r="D10" s="66">
        <f>Overview!$B$4/($D$2*Supply!$D11)</f>
        <v>2.107805467</v>
      </c>
      <c r="E10" s="50">
        <f>Overview!$B$4/($E$2*Supply!$D11)</f>
        <v>1.405203645</v>
      </c>
      <c r="F10" s="66">
        <f>Overview!$B$4/($F$2*Supply!$D11)</f>
        <v>1.053902734</v>
      </c>
      <c r="G10" s="50">
        <f>Overview!$B$4/($G$2*Supply!$D11)</f>
        <v>0.8431221868</v>
      </c>
      <c r="H10" s="50">
        <f>Overview!$B$4/($H$2*Supply!$D11)</f>
        <v>0.7026018224</v>
      </c>
      <c r="I10" s="66">
        <f>Overview!$B$4/($I$2*Supply!$D11)</f>
        <v>0.6022301335</v>
      </c>
      <c r="J10" s="50">
        <f>Overview!$B$4/($J$2*Supply!$D11)</f>
        <v>0.5269513668</v>
      </c>
      <c r="K10" s="66">
        <f>Overview!$B$4/($K$2*Supply!$D11)</f>
        <v>0.4684012149</v>
      </c>
      <c r="L10" s="50">
        <f>Overview!$B$4/($L$2*Supply!$D11)</f>
        <v>0.4215610934</v>
      </c>
      <c r="M10" s="50">
        <f>Overview!$B$4/($M$2*Supply!$D11)</f>
        <v>0.3832373577</v>
      </c>
      <c r="N10" s="66">
        <f>Overview!$B$4/($N$2*Supply!$D11)</f>
        <v>0.3513009112</v>
      </c>
      <c r="O10" s="50">
        <f>Overview!$B$4/($O$2*Supply!$D11)</f>
        <v>0.3242777642</v>
      </c>
      <c r="P10" s="67">
        <f>Overview!$B$4/($P$2*Supply!$D11)</f>
        <v>0.3011150667</v>
      </c>
      <c r="Q10" s="50">
        <f>Overview!$B$4/($Q$2*Supply!$D11)</f>
        <v>0.2810407289</v>
      </c>
      <c r="R10" s="50">
        <f>Overview!$B$4/($R$2*Supply!$D11)</f>
        <v>0.2634756834</v>
      </c>
      <c r="S10" s="66">
        <f>Overview!$B$4/($S$2*Supply!$D11)</f>
        <v>0.2479771138</v>
      </c>
      <c r="T10" s="50">
        <f>Overview!$B$4/($T$2*Supply!$D11)</f>
        <v>0.2342006075</v>
      </c>
      <c r="U10" s="66">
        <f>Overview!$B$4/($U$2*Supply!$D11)</f>
        <v>0.2218742597</v>
      </c>
      <c r="V10" s="50">
        <f>Overview!$B$4/($V$2*Supply!$D11)</f>
        <v>0.2107805467</v>
      </c>
      <c r="W10" s="59"/>
    </row>
    <row r="11" ht="15.75" customHeight="1">
      <c r="A11" s="17">
        <f t="shared" si="2"/>
        <v>9</v>
      </c>
      <c r="B11" s="49">
        <v>45565.0</v>
      </c>
      <c r="C11" s="50">
        <f>Overview!$B$4/($C$2*Supply!$D12)</f>
        <v>4.14284173</v>
      </c>
      <c r="D11" s="66">
        <f>Overview!$B$4/($D$2*Supply!$D12)</f>
        <v>2.071420865</v>
      </c>
      <c r="E11" s="50">
        <f>Overview!$B$4/($E$2*Supply!$D12)</f>
        <v>1.380947243</v>
      </c>
      <c r="F11" s="66">
        <f>Overview!$B$4/($F$2*Supply!$D12)</f>
        <v>1.035710433</v>
      </c>
      <c r="G11" s="50">
        <f>Overview!$B$4/($G$2*Supply!$D12)</f>
        <v>0.8285683461</v>
      </c>
      <c r="H11" s="50">
        <f>Overview!$B$4/($H$2*Supply!$D12)</f>
        <v>0.6904736217</v>
      </c>
      <c r="I11" s="66">
        <f>Overview!$B$4/($I$2*Supply!$D12)</f>
        <v>0.5918345329</v>
      </c>
      <c r="J11" s="50">
        <f>Overview!$B$4/($J$2*Supply!$D12)</f>
        <v>0.5178552163</v>
      </c>
      <c r="K11" s="66">
        <f>Overview!$B$4/($K$2*Supply!$D12)</f>
        <v>0.4603157478</v>
      </c>
      <c r="L11" s="50">
        <f>Overview!$B$4/($L$2*Supply!$D12)</f>
        <v>0.414284173</v>
      </c>
      <c r="M11" s="50">
        <f>Overview!$B$4/($M$2*Supply!$D12)</f>
        <v>0.3766219755</v>
      </c>
      <c r="N11" s="66">
        <f>Overview!$B$4/($N$2*Supply!$D12)</f>
        <v>0.3452368109</v>
      </c>
      <c r="O11" s="50">
        <f>Overview!$B$4/($O$2*Supply!$D12)</f>
        <v>0.3186801331</v>
      </c>
      <c r="P11" s="67">
        <f>Overview!$B$4/($P$2*Supply!$D12)</f>
        <v>0.2959172665</v>
      </c>
      <c r="Q11" s="50">
        <f>Overview!$B$4/($Q$2*Supply!$D12)</f>
        <v>0.2761894487</v>
      </c>
      <c r="R11" s="50">
        <f>Overview!$B$4/($R$2*Supply!$D12)</f>
        <v>0.2589276082</v>
      </c>
      <c r="S11" s="66">
        <f>Overview!$B$4/($S$2*Supply!$D12)</f>
        <v>0.2436965724</v>
      </c>
      <c r="T11" s="50">
        <f>Overview!$B$4/($T$2*Supply!$D12)</f>
        <v>0.2301578739</v>
      </c>
      <c r="U11" s="66">
        <f>Overview!$B$4/($U$2*Supply!$D12)</f>
        <v>0.2180443016</v>
      </c>
      <c r="V11" s="50">
        <f>Overview!$B$4/($V$2*Supply!$D12)</f>
        <v>0.2071420865</v>
      </c>
      <c r="W11" s="59"/>
    </row>
    <row r="12" ht="15.75" customHeight="1">
      <c r="A12" s="17">
        <f t="shared" si="2"/>
        <v>10</v>
      </c>
      <c r="B12" s="49">
        <v>45596.0</v>
      </c>
      <c r="C12" s="50">
        <f>Overview!$B$4/($C$2*Supply!$D13)</f>
        <v>3.871709299</v>
      </c>
      <c r="D12" s="66">
        <f>Overview!$B$4/($D$2*Supply!$D13)</f>
        <v>1.93585465</v>
      </c>
      <c r="E12" s="50">
        <f>Overview!$B$4/($E$2*Supply!$D13)</f>
        <v>1.290569766</v>
      </c>
      <c r="F12" s="66">
        <f>Overview!$B$4/($F$2*Supply!$D13)</f>
        <v>0.9679273248</v>
      </c>
      <c r="G12" s="50">
        <f>Overview!$B$4/($G$2*Supply!$D13)</f>
        <v>0.7743418598</v>
      </c>
      <c r="H12" s="50">
        <f>Overview!$B$4/($H$2*Supply!$D13)</f>
        <v>0.6452848832</v>
      </c>
      <c r="I12" s="66">
        <f>Overview!$B$4/($I$2*Supply!$D13)</f>
        <v>0.5531013285</v>
      </c>
      <c r="J12" s="50">
        <f>Overview!$B$4/($J$2*Supply!$D13)</f>
        <v>0.4839636624</v>
      </c>
      <c r="K12" s="66">
        <f>Overview!$B$4/($K$2*Supply!$D13)</f>
        <v>0.4301899221</v>
      </c>
      <c r="L12" s="50">
        <f>Overview!$B$4/($L$2*Supply!$D13)</f>
        <v>0.3871709299</v>
      </c>
      <c r="M12" s="50">
        <f>Overview!$B$4/($M$2*Supply!$D13)</f>
        <v>0.3519735727</v>
      </c>
      <c r="N12" s="66">
        <f>Overview!$B$4/($N$2*Supply!$D13)</f>
        <v>0.3226424416</v>
      </c>
      <c r="O12" s="50">
        <f>Overview!$B$4/($O$2*Supply!$D13)</f>
        <v>0.2978237922</v>
      </c>
      <c r="P12" s="67">
        <f>Overview!$B$4/($P$2*Supply!$D13)</f>
        <v>0.2765506642</v>
      </c>
      <c r="Q12" s="50">
        <f>Overview!$B$4/($Q$2*Supply!$D13)</f>
        <v>0.2581139533</v>
      </c>
      <c r="R12" s="50">
        <f>Overview!$B$4/($R$2*Supply!$D13)</f>
        <v>0.2419818312</v>
      </c>
      <c r="S12" s="66">
        <f>Overview!$B$4/($S$2*Supply!$D13)</f>
        <v>0.2277476058</v>
      </c>
      <c r="T12" s="50">
        <f>Overview!$B$4/($T$2*Supply!$D13)</f>
        <v>0.2150949611</v>
      </c>
      <c r="U12" s="66">
        <f>Overview!$B$4/($U$2*Supply!$D13)</f>
        <v>0.2037741736</v>
      </c>
      <c r="V12" s="50">
        <f>Overview!$B$4/($V$2*Supply!$D13)</f>
        <v>0.193585465</v>
      </c>
      <c r="W12" s="59"/>
    </row>
    <row r="13" ht="15.75" customHeight="1">
      <c r="A13" s="17">
        <f t="shared" si="2"/>
        <v>11</v>
      </c>
      <c r="B13" s="49">
        <v>45626.0</v>
      </c>
      <c r="C13" s="50">
        <f>Overview!$B$4/($C$2*Supply!$D14)</f>
        <v>3.81024201</v>
      </c>
      <c r="D13" s="66">
        <f>Overview!$B$4/($D$2*Supply!$D14)</f>
        <v>1.905121005</v>
      </c>
      <c r="E13" s="50">
        <f>Overview!$B$4/($E$2*Supply!$D14)</f>
        <v>1.27008067</v>
      </c>
      <c r="F13" s="66">
        <f>Overview!$B$4/($F$2*Supply!$D14)</f>
        <v>0.9525605025</v>
      </c>
      <c r="G13" s="50">
        <f>Overview!$B$4/($G$2*Supply!$D14)</f>
        <v>0.762048402</v>
      </c>
      <c r="H13" s="50">
        <f>Overview!$B$4/($H$2*Supply!$D14)</f>
        <v>0.635040335</v>
      </c>
      <c r="I13" s="66">
        <f>Overview!$B$4/($I$2*Supply!$D14)</f>
        <v>0.5443202871</v>
      </c>
      <c r="J13" s="50">
        <f>Overview!$B$4/($J$2*Supply!$D14)</f>
        <v>0.4762802512</v>
      </c>
      <c r="K13" s="66">
        <f>Overview!$B$4/($K$2*Supply!$D14)</f>
        <v>0.4233602233</v>
      </c>
      <c r="L13" s="50">
        <f>Overview!$B$4/($L$2*Supply!$D14)</f>
        <v>0.381024201</v>
      </c>
      <c r="M13" s="50">
        <f>Overview!$B$4/($M$2*Supply!$D14)</f>
        <v>0.3463856373</v>
      </c>
      <c r="N13" s="66">
        <f>Overview!$B$4/($N$2*Supply!$D14)</f>
        <v>0.3175201675</v>
      </c>
      <c r="O13" s="50">
        <f>Overview!$B$4/($O$2*Supply!$D14)</f>
        <v>0.2930955392</v>
      </c>
      <c r="P13" s="67">
        <f>Overview!$B$4/($P$2*Supply!$D14)</f>
        <v>0.2721601436</v>
      </c>
      <c r="Q13" s="50">
        <f>Overview!$B$4/($Q$2*Supply!$D14)</f>
        <v>0.254016134</v>
      </c>
      <c r="R13" s="50">
        <f>Overview!$B$4/($R$2*Supply!$D14)</f>
        <v>0.2381401256</v>
      </c>
      <c r="S13" s="66">
        <f>Overview!$B$4/($S$2*Supply!$D14)</f>
        <v>0.2241318829</v>
      </c>
      <c r="T13" s="50">
        <f>Overview!$B$4/($T$2*Supply!$D14)</f>
        <v>0.2116801117</v>
      </c>
      <c r="U13" s="66">
        <f>Overview!$B$4/($U$2*Supply!$D14)</f>
        <v>0.2005390532</v>
      </c>
      <c r="V13" s="50">
        <f>Overview!$B$4/($V$2*Supply!$D14)</f>
        <v>0.1905121005</v>
      </c>
      <c r="W13" s="59"/>
    </row>
    <row r="14" ht="15.75" customHeight="1">
      <c r="A14" s="17">
        <f t="shared" si="2"/>
        <v>12</v>
      </c>
      <c r="B14" s="49">
        <v>45657.0</v>
      </c>
      <c r="C14" s="50">
        <f>Overview!$B$4/($C$2*Supply!$D15)</f>
        <v>3.75069593</v>
      </c>
      <c r="D14" s="66">
        <f>Overview!$B$4/($D$2*Supply!$D15)</f>
        <v>1.875347965</v>
      </c>
      <c r="E14" s="50">
        <f>Overview!$B$4/($E$2*Supply!$D15)</f>
        <v>1.250231977</v>
      </c>
      <c r="F14" s="66">
        <f>Overview!$B$4/($F$2*Supply!$D15)</f>
        <v>0.9376739825</v>
      </c>
      <c r="G14" s="50">
        <f>Overview!$B$4/($G$2*Supply!$D15)</f>
        <v>0.750139186</v>
      </c>
      <c r="H14" s="50">
        <f>Overview!$B$4/($H$2*Supply!$D15)</f>
        <v>0.6251159883</v>
      </c>
      <c r="I14" s="66">
        <f>Overview!$B$4/($I$2*Supply!$D15)</f>
        <v>0.5358137043</v>
      </c>
      <c r="J14" s="50">
        <f>Overview!$B$4/($J$2*Supply!$D15)</f>
        <v>0.4688369912</v>
      </c>
      <c r="K14" s="66">
        <f>Overview!$B$4/($K$2*Supply!$D15)</f>
        <v>0.4167439922</v>
      </c>
      <c r="L14" s="50">
        <f>Overview!$B$4/($L$2*Supply!$D15)</f>
        <v>0.375069593</v>
      </c>
      <c r="M14" s="50">
        <f>Overview!$B$4/($M$2*Supply!$D15)</f>
        <v>0.3409723573</v>
      </c>
      <c r="N14" s="66">
        <f>Overview!$B$4/($N$2*Supply!$D15)</f>
        <v>0.3125579942</v>
      </c>
      <c r="O14" s="50">
        <f>Overview!$B$4/($O$2*Supply!$D15)</f>
        <v>0.2885150715</v>
      </c>
      <c r="P14" s="67">
        <f>Overview!$B$4/($P$2*Supply!$D15)</f>
        <v>0.2679068521</v>
      </c>
      <c r="Q14" s="50">
        <f>Overview!$B$4/($Q$2*Supply!$D15)</f>
        <v>0.2500463953</v>
      </c>
      <c r="R14" s="50">
        <f>Overview!$B$4/($R$2*Supply!$D15)</f>
        <v>0.2344184956</v>
      </c>
      <c r="S14" s="66">
        <f>Overview!$B$4/($S$2*Supply!$D15)</f>
        <v>0.2206291723</v>
      </c>
      <c r="T14" s="50">
        <f>Overview!$B$4/($T$2*Supply!$D15)</f>
        <v>0.2083719961</v>
      </c>
      <c r="U14" s="66">
        <f>Overview!$B$4/($U$2*Supply!$D15)</f>
        <v>0.1974050489</v>
      </c>
      <c r="V14" s="50">
        <f>Overview!$B$4/($V$2*Supply!$D15)</f>
        <v>0.1875347965</v>
      </c>
      <c r="W14" s="59"/>
    </row>
    <row r="15" ht="15.75" customHeight="1">
      <c r="A15" s="17">
        <f t="shared" si="2"/>
        <v>13</v>
      </c>
      <c r="B15" s="49">
        <v>45688.0</v>
      </c>
      <c r="C15" s="50">
        <f>Overview!$B$4/($C$2*Supply!$D16)</f>
        <v>2.62921496</v>
      </c>
      <c r="D15" s="66">
        <f>Overview!$B$4/($D$2*Supply!$D16)</f>
        <v>1.31460748</v>
      </c>
      <c r="E15" s="50">
        <f>Overview!$B$4/($E$2*Supply!$D16)</f>
        <v>0.8764049867</v>
      </c>
      <c r="F15" s="66">
        <f>Overview!$B$4/($F$2*Supply!$D16)</f>
        <v>0.6573037401</v>
      </c>
      <c r="G15" s="50">
        <f>Overview!$B$4/($G$2*Supply!$D16)</f>
        <v>0.525842992</v>
      </c>
      <c r="H15" s="50">
        <f>Overview!$B$4/($H$2*Supply!$D16)</f>
        <v>0.4382024934</v>
      </c>
      <c r="I15" s="66">
        <f>Overview!$B$4/($I$2*Supply!$D16)</f>
        <v>0.3756021372</v>
      </c>
      <c r="J15" s="50">
        <f>Overview!$B$4/($J$2*Supply!$D16)</f>
        <v>0.32865187</v>
      </c>
      <c r="K15" s="66">
        <f>Overview!$B$4/($K$2*Supply!$D16)</f>
        <v>0.2921349956</v>
      </c>
      <c r="L15" s="50">
        <f>Overview!$B$4/($L$2*Supply!$D16)</f>
        <v>0.262921496</v>
      </c>
      <c r="M15" s="50">
        <f>Overview!$B$4/($M$2*Supply!$D16)</f>
        <v>0.2390195418</v>
      </c>
      <c r="N15" s="66">
        <f>Overview!$B$4/($N$2*Supply!$D16)</f>
        <v>0.2191012467</v>
      </c>
      <c r="O15" s="50">
        <f>Overview!$B$4/($O$2*Supply!$D16)</f>
        <v>0.2022473046</v>
      </c>
      <c r="P15" s="67">
        <f>Overview!$B$4/($P$2*Supply!$D16)</f>
        <v>0.1878010686</v>
      </c>
      <c r="Q15" s="50">
        <f>Overview!$B$4/($Q$2*Supply!$D16)</f>
        <v>0.1752809973</v>
      </c>
      <c r="R15" s="50">
        <f>Overview!$B$4/($R$2*Supply!$D16)</f>
        <v>0.164325935</v>
      </c>
      <c r="S15" s="66">
        <f>Overview!$B$4/($S$2*Supply!$D16)</f>
        <v>0.1546597035</v>
      </c>
      <c r="T15" s="50">
        <f>Overview!$B$4/($T$2*Supply!$D16)</f>
        <v>0.1460674978</v>
      </c>
      <c r="U15" s="66">
        <f>Overview!$B$4/($U$2*Supply!$D16)</f>
        <v>0.1383797347</v>
      </c>
      <c r="V15" s="50">
        <f>Overview!$B$4/($V$2*Supply!$D16)</f>
        <v>0.131460748</v>
      </c>
      <c r="W15" s="59"/>
    </row>
    <row r="16" ht="15.75" customHeight="1">
      <c r="A16" s="17">
        <f t="shared" si="2"/>
        <v>14</v>
      </c>
      <c r="B16" s="49">
        <v>45716.0</v>
      </c>
      <c r="C16" s="50">
        <f>Overview!$B$4/($C$2*Supply!$D17)</f>
        <v>2.564004731</v>
      </c>
      <c r="D16" s="66">
        <f>Overview!$B$4/($D$2*Supply!$D17)</f>
        <v>1.282002366</v>
      </c>
      <c r="E16" s="50">
        <f>Overview!$B$4/($E$2*Supply!$D17)</f>
        <v>0.8546682437</v>
      </c>
      <c r="F16" s="66">
        <f>Overview!$B$4/($F$2*Supply!$D17)</f>
        <v>0.6410011828</v>
      </c>
      <c r="G16" s="50">
        <f>Overview!$B$4/($G$2*Supply!$D17)</f>
        <v>0.5128009462</v>
      </c>
      <c r="H16" s="50">
        <f>Overview!$B$4/($H$2*Supply!$D17)</f>
        <v>0.4273341219</v>
      </c>
      <c r="I16" s="66">
        <f>Overview!$B$4/($I$2*Supply!$D17)</f>
        <v>0.3662863902</v>
      </c>
      <c r="J16" s="50">
        <f>Overview!$B$4/($J$2*Supply!$D17)</f>
        <v>0.3205005914</v>
      </c>
      <c r="K16" s="66">
        <f>Overview!$B$4/($K$2*Supply!$D17)</f>
        <v>0.2848894146</v>
      </c>
      <c r="L16" s="50">
        <f>Overview!$B$4/($L$2*Supply!$D17)</f>
        <v>0.2564004731</v>
      </c>
      <c r="M16" s="50">
        <f>Overview!$B$4/($M$2*Supply!$D17)</f>
        <v>0.2330913392</v>
      </c>
      <c r="N16" s="66">
        <f>Overview!$B$4/($N$2*Supply!$D17)</f>
        <v>0.2136670609</v>
      </c>
      <c r="O16" s="50">
        <f>Overview!$B$4/($O$2*Supply!$D17)</f>
        <v>0.1972311332</v>
      </c>
      <c r="P16" s="67">
        <f>Overview!$B$4/($P$2*Supply!$D17)</f>
        <v>0.1831431951</v>
      </c>
      <c r="Q16" s="50">
        <f>Overview!$B$4/($Q$2*Supply!$D17)</f>
        <v>0.1709336487</v>
      </c>
      <c r="R16" s="50">
        <f>Overview!$B$4/($R$2*Supply!$D17)</f>
        <v>0.1602502957</v>
      </c>
      <c r="S16" s="66">
        <f>Overview!$B$4/($S$2*Supply!$D17)</f>
        <v>0.1508238077</v>
      </c>
      <c r="T16" s="50">
        <f>Overview!$B$4/($T$2*Supply!$D17)</f>
        <v>0.1424447073</v>
      </c>
      <c r="U16" s="66">
        <f>Overview!$B$4/($U$2*Supply!$D17)</f>
        <v>0.1349476174</v>
      </c>
      <c r="V16" s="50">
        <f>Overview!$B$4/($V$2*Supply!$D17)</f>
        <v>0.1282002366</v>
      </c>
      <c r="W16" s="59"/>
    </row>
    <row r="17" ht="15.75" customHeight="1">
      <c r="A17" s="17">
        <f t="shared" si="2"/>
        <v>15</v>
      </c>
      <c r="B17" s="49">
        <v>45747.0</v>
      </c>
      <c r="C17" s="50">
        <f>Overview!$B$4/($C$2*Supply!$D18)</f>
        <v>2.501950926</v>
      </c>
      <c r="D17" s="66">
        <f>Overview!$B$4/($D$2*Supply!$D18)</f>
        <v>1.250975463</v>
      </c>
      <c r="E17" s="50">
        <f>Overview!$B$4/($E$2*Supply!$D18)</f>
        <v>0.833983642</v>
      </c>
      <c r="F17" s="66">
        <f>Overview!$B$4/($F$2*Supply!$D18)</f>
        <v>0.6254877315</v>
      </c>
      <c r="G17" s="50">
        <f>Overview!$B$4/($G$2*Supply!$D18)</f>
        <v>0.5003901852</v>
      </c>
      <c r="H17" s="50">
        <f>Overview!$B$4/($H$2*Supply!$D18)</f>
        <v>0.416991821</v>
      </c>
      <c r="I17" s="66">
        <f>Overview!$B$4/($I$2*Supply!$D18)</f>
        <v>0.3574215609</v>
      </c>
      <c r="J17" s="50">
        <f>Overview!$B$4/($J$2*Supply!$D18)</f>
        <v>0.3127438658</v>
      </c>
      <c r="K17" s="66">
        <f>Overview!$B$4/($K$2*Supply!$D18)</f>
        <v>0.2779945473</v>
      </c>
      <c r="L17" s="50">
        <f>Overview!$B$4/($L$2*Supply!$D18)</f>
        <v>0.2501950926</v>
      </c>
      <c r="M17" s="50">
        <f>Overview!$B$4/($M$2*Supply!$D18)</f>
        <v>0.2274500842</v>
      </c>
      <c r="N17" s="66">
        <f>Overview!$B$4/($N$2*Supply!$D18)</f>
        <v>0.2084959105</v>
      </c>
      <c r="O17" s="50">
        <f>Overview!$B$4/($O$2*Supply!$D18)</f>
        <v>0.1924577635</v>
      </c>
      <c r="P17" s="67">
        <f>Overview!$B$4/($P$2*Supply!$D18)</f>
        <v>0.1787107804</v>
      </c>
      <c r="Q17" s="50">
        <f>Overview!$B$4/($Q$2*Supply!$D18)</f>
        <v>0.1667967284</v>
      </c>
      <c r="R17" s="50">
        <f>Overview!$B$4/($R$2*Supply!$D18)</f>
        <v>0.1563719329</v>
      </c>
      <c r="S17" s="66">
        <f>Overview!$B$4/($S$2*Supply!$D18)</f>
        <v>0.1471735839</v>
      </c>
      <c r="T17" s="50">
        <f>Overview!$B$4/($T$2*Supply!$D18)</f>
        <v>0.1389972737</v>
      </c>
      <c r="U17" s="66">
        <f>Overview!$B$4/($U$2*Supply!$D18)</f>
        <v>0.1316816277</v>
      </c>
      <c r="V17" s="50">
        <f>Overview!$B$4/($V$2*Supply!$D18)</f>
        <v>0.1250975463</v>
      </c>
      <c r="W17" s="59"/>
    </row>
    <row r="18" ht="15.75" customHeight="1">
      <c r="A18" s="17">
        <f t="shared" si="2"/>
        <v>16</v>
      </c>
      <c r="B18" s="49">
        <v>45777.0</v>
      </c>
      <c r="C18" s="50">
        <f>Overview!$B$4/($C$2*Supply!$D19)</f>
        <v>2.369116452</v>
      </c>
      <c r="D18" s="66">
        <f>Overview!$B$4/($D$2*Supply!$D19)</f>
        <v>1.184558226</v>
      </c>
      <c r="E18" s="50">
        <f>Overview!$B$4/($E$2*Supply!$D19)</f>
        <v>0.7897054839</v>
      </c>
      <c r="F18" s="66">
        <f>Overview!$B$4/($F$2*Supply!$D19)</f>
        <v>0.5922791129</v>
      </c>
      <c r="G18" s="50">
        <f>Overview!$B$4/($G$2*Supply!$D19)</f>
        <v>0.4738232904</v>
      </c>
      <c r="H18" s="50">
        <f>Overview!$B$4/($H$2*Supply!$D19)</f>
        <v>0.394852742</v>
      </c>
      <c r="I18" s="66">
        <f>Overview!$B$4/($I$2*Supply!$D19)</f>
        <v>0.3384452074</v>
      </c>
      <c r="J18" s="50">
        <f>Overview!$B$4/($J$2*Supply!$D19)</f>
        <v>0.2961395565</v>
      </c>
      <c r="K18" s="66">
        <f>Overview!$B$4/($K$2*Supply!$D19)</f>
        <v>0.2632351613</v>
      </c>
      <c r="L18" s="50">
        <f>Overview!$B$4/($L$2*Supply!$D19)</f>
        <v>0.2369116452</v>
      </c>
      <c r="M18" s="50">
        <f>Overview!$B$4/($M$2*Supply!$D19)</f>
        <v>0.2153742229</v>
      </c>
      <c r="N18" s="66">
        <f>Overview!$B$4/($N$2*Supply!$D19)</f>
        <v>0.197426371</v>
      </c>
      <c r="O18" s="50">
        <f>Overview!$B$4/($O$2*Supply!$D19)</f>
        <v>0.1822397271</v>
      </c>
      <c r="P18" s="67">
        <f>Overview!$B$4/($P$2*Supply!$D19)</f>
        <v>0.1692226037</v>
      </c>
      <c r="Q18" s="50">
        <f>Overview!$B$4/($Q$2*Supply!$D19)</f>
        <v>0.1579410968</v>
      </c>
      <c r="R18" s="50">
        <f>Overview!$B$4/($R$2*Supply!$D19)</f>
        <v>0.1480697782</v>
      </c>
      <c r="S18" s="66">
        <f>Overview!$B$4/($S$2*Supply!$D19)</f>
        <v>0.1393597913</v>
      </c>
      <c r="T18" s="50">
        <f>Overview!$B$4/($T$2*Supply!$D19)</f>
        <v>0.1316175807</v>
      </c>
      <c r="U18" s="66">
        <f>Overview!$B$4/($U$2*Supply!$D19)</f>
        <v>0.1246903396</v>
      </c>
      <c r="V18" s="50">
        <f>Overview!$B$4/($V$2*Supply!$D19)</f>
        <v>0.1184558226</v>
      </c>
      <c r="W18" s="59"/>
    </row>
    <row r="19" ht="15.75" customHeight="1">
      <c r="A19" s="17">
        <f t="shared" si="2"/>
        <v>17</v>
      </c>
      <c r="B19" s="49">
        <v>45808.0</v>
      </c>
      <c r="C19" s="50">
        <f>Overview!$B$4/($C$2*Supply!$D20)</f>
        <v>2.316039834</v>
      </c>
      <c r="D19" s="66">
        <f>Overview!$B$4/($D$2*Supply!$D20)</f>
        <v>1.158019917</v>
      </c>
      <c r="E19" s="50">
        <f>Overview!$B$4/($E$2*Supply!$D20)</f>
        <v>0.7720132779</v>
      </c>
      <c r="F19" s="66">
        <f>Overview!$B$4/($F$2*Supply!$D20)</f>
        <v>0.5790099585</v>
      </c>
      <c r="G19" s="50">
        <f>Overview!$B$4/($G$2*Supply!$D20)</f>
        <v>0.4632079668</v>
      </c>
      <c r="H19" s="50">
        <f>Overview!$B$4/($H$2*Supply!$D20)</f>
        <v>0.386006639</v>
      </c>
      <c r="I19" s="66">
        <f>Overview!$B$4/($I$2*Supply!$D20)</f>
        <v>0.3308628334</v>
      </c>
      <c r="J19" s="50">
        <f>Overview!$B$4/($J$2*Supply!$D20)</f>
        <v>0.2895049792</v>
      </c>
      <c r="K19" s="66">
        <f>Overview!$B$4/($K$2*Supply!$D20)</f>
        <v>0.2573377593</v>
      </c>
      <c r="L19" s="50">
        <f>Overview!$B$4/($L$2*Supply!$D20)</f>
        <v>0.2316039834</v>
      </c>
      <c r="M19" s="50">
        <f>Overview!$B$4/($M$2*Supply!$D20)</f>
        <v>0.2105490758</v>
      </c>
      <c r="N19" s="66">
        <f>Overview!$B$4/($N$2*Supply!$D20)</f>
        <v>0.1930033195</v>
      </c>
      <c r="O19" s="50">
        <f>Overview!$B$4/($O$2*Supply!$D20)</f>
        <v>0.1781569103</v>
      </c>
      <c r="P19" s="67">
        <f>Overview!$B$4/($P$2*Supply!$D20)</f>
        <v>0.1654314167</v>
      </c>
      <c r="Q19" s="50">
        <f>Overview!$B$4/($Q$2*Supply!$D20)</f>
        <v>0.1544026556</v>
      </c>
      <c r="R19" s="50">
        <f>Overview!$B$4/($R$2*Supply!$D20)</f>
        <v>0.1447524896</v>
      </c>
      <c r="S19" s="66">
        <f>Overview!$B$4/($S$2*Supply!$D20)</f>
        <v>0.1362376373</v>
      </c>
      <c r="T19" s="50">
        <f>Overview!$B$4/($T$2*Supply!$D20)</f>
        <v>0.1286688797</v>
      </c>
      <c r="U19" s="66">
        <f>Overview!$B$4/($U$2*Supply!$D20)</f>
        <v>0.1218968334</v>
      </c>
      <c r="V19" s="50">
        <f>Overview!$B$4/($V$2*Supply!$D20)</f>
        <v>0.1158019917</v>
      </c>
      <c r="W19" s="59"/>
    </row>
    <row r="20" ht="15.75" customHeight="1">
      <c r="A20" s="17">
        <f t="shared" si="2"/>
        <v>18</v>
      </c>
      <c r="B20" s="49">
        <v>45838.0</v>
      </c>
      <c r="C20" s="50">
        <f>Overview!$B$4/($C$2*Supply!$D21)</f>
        <v>2.265289312</v>
      </c>
      <c r="D20" s="66">
        <f>Overview!$B$4/($D$2*Supply!$D21)</f>
        <v>1.132644656</v>
      </c>
      <c r="E20" s="50">
        <f>Overview!$B$4/($E$2*Supply!$D21)</f>
        <v>0.7550964374</v>
      </c>
      <c r="F20" s="66">
        <f>Overview!$B$4/($F$2*Supply!$D21)</f>
        <v>0.5663223281</v>
      </c>
      <c r="G20" s="50">
        <f>Overview!$B$4/($G$2*Supply!$D21)</f>
        <v>0.4530578625</v>
      </c>
      <c r="H20" s="50">
        <f>Overview!$B$4/($H$2*Supply!$D21)</f>
        <v>0.3775482187</v>
      </c>
      <c r="I20" s="66">
        <f>Overview!$B$4/($I$2*Supply!$D21)</f>
        <v>0.3236127589</v>
      </c>
      <c r="J20" s="50">
        <f>Overview!$B$4/($J$2*Supply!$D21)</f>
        <v>0.283161164</v>
      </c>
      <c r="K20" s="66">
        <f>Overview!$B$4/($K$2*Supply!$D21)</f>
        <v>0.2516988125</v>
      </c>
      <c r="L20" s="50">
        <f>Overview!$B$4/($L$2*Supply!$D21)</f>
        <v>0.2265289312</v>
      </c>
      <c r="M20" s="50">
        <f>Overview!$B$4/($M$2*Supply!$D21)</f>
        <v>0.205935392</v>
      </c>
      <c r="N20" s="66">
        <f>Overview!$B$4/($N$2*Supply!$D21)</f>
        <v>0.1887741094</v>
      </c>
      <c r="O20" s="50">
        <f>Overview!$B$4/($O$2*Supply!$D21)</f>
        <v>0.174253024</v>
      </c>
      <c r="P20" s="67">
        <f>Overview!$B$4/($P$2*Supply!$D21)</f>
        <v>0.1618063795</v>
      </c>
      <c r="Q20" s="50">
        <f>Overview!$B$4/($Q$2*Supply!$D21)</f>
        <v>0.1510192875</v>
      </c>
      <c r="R20" s="50">
        <f>Overview!$B$4/($R$2*Supply!$D21)</f>
        <v>0.141580582</v>
      </c>
      <c r="S20" s="66">
        <f>Overview!$B$4/($S$2*Supply!$D21)</f>
        <v>0.1332523125</v>
      </c>
      <c r="T20" s="50">
        <f>Overview!$B$4/($T$2*Supply!$D21)</f>
        <v>0.1258494062</v>
      </c>
      <c r="U20" s="66">
        <f>Overview!$B$4/($U$2*Supply!$D21)</f>
        <v>0.1192257533</v>
      </c>
      <c r="V20" s="50">
        <f>Overview!$B$4/($V$2*Supply!$D21)</f>
        <v>0.1132644656</v>
      </c>
      <c r="W20" s="59"/>
    </row>
    <row r="21" ht="15.75" customHeight="1">
      <c r="A21" s="17">
        <f t="shared" si="2"/>
        <v>19</v>
      </c>
      <c r="B21" s="49">
        <v>45869.0</v>
      </c>
      <c r="C21" s="50">
        <f>Overview!$B$4/($C$2*Supply!$D22)</f>
        <v>2.155846531</v>
      </c>
      <c r="D21" s="66">
        <f>Overview!$B$4/($D$2*Supply!$D22)</f>
        <v>1.077923265</v>
      </c>
      <c r="E21" s="50">
        <f>Overview!$B$4/($E$2*Supply!$D22)</f>
        <v>0.7186155102</v>
      </c>
      <c r="F21" s="66">
        <f>Overview!$B$4/($F$2*Supply!$D22)</f>
        <v>0.5389616327</v>
      </c>
      <c r="G21" s="50">
        <f>Overview!$B$4/($G$2*Supply!$D22)</f>
        <v>0.4311693061</v>
      </c>
      <c r="H21" s="50">
        <f>Overview!$B$4/($H$2*Supply!$D22)</f>
        <v>0.3593077551</v>
      </c>
      <c r="I21" s="66">
        <f>Overview!$B$4/($I$2*Supply!$D22)</f>
        <v>0.3079780758</v>
      </c>
      <c r="J21" s="50">
        <f>Overview!$B$4/($J$2*Supply!$D22)</f>
        <v>0.2694808163</v>
      </c>
      <c r="K21" s="66">
        <f>Overview!$B$4/($K$2*Supply!$D22)</f>
        <v>0.2395385034</v>
      </c>
      <c r="L21" s="50">
        <f>Overview!$B$4/($L$2*Supply!$D22)</f>
        <v>0.2155846531</v>
      </c>
      <c r="M21" s="50">
        <f>Overview!$B$4/($M$2*Supply!$D22)</f>
        <v>0.1959860482</v>
      </c>
      <c r="N21" s="66">
        <f>Overview!$B$4/($N$2*Supply!$D22)</f>
        <v>0.1796538776</v>
      </c>
      <c r="O21" s="50">
        <f>Overview!$B$4/($O$2*Supply!$D22)</f>
        <v>0.1658343485</v>
      </c>
      <c r="P21" s="67">
        <f>Overview!$B$4/($P$2*Supply!$D22)</f>
        <v>0.1539890379</v>
      </c>
      <c r="Q21" s="50">
        <f>Overview!$B$4/($Q$2*Supply!$D22)</f>
        <v>0.143723102</v>
      </c>
      <c r="R21" s="50">
        <f>Overview!$B$4/($R$2*Supply!$D22)</f>
        <v>0.1347404082</v>
      </c>
      <c r="S21" s="66">
        <f>Overview!$B$4/($S$2*Supply!$D22)</f>
        <v>0.1268145018</v>
      </c>
      <c r="T21" s="50">
        <f>Overview!$B$4/($T$2*Supply!$D22)</f>
        <v>0.1197692517</v>
      </c>
      <c r="U21" s="66">
        <f>Overview!$B$4/($U$2*Supply!$D22)</f>
        <v>0.1134656069</v>
      </c>
      <c r="V21" s="50">
        <f>Overview!$B$4/($V$2*Supply!$D22)</f>
        <v>0.1077923265</v>
      </c>
      <c r="W21" s="59"/>
    </row>
    <row r="22" ht="15.75" customHeight="1">
      <c r="A22" s="17">
        <f t="shared" si="2"/>
        <v>20</v>
      </c>
      <c r="B22" s="49">
        <v>45900.0</v>
      </c>
      <c r="C22" s="50">
        <f>Overview!$B$4/($C$2*Supply!$D23)</f>
        <v>2.111806981</v>
      </c>
      <c r="D22" s="66">
        <f>Overview!$B$4/($D$2*Supply!$D23)</f>
        <v>1.05590349</v>
      </c>
      <c r="E22" s="50">
        <f>Overview!$B$4/($E$2*Supply!$D23)</f>
        <v>0.7039356603</v>
      </c>
      <c r="F22" s="66">
        <f>Overview!$B$4/($F$2*Supply!$D23)</f>
        <v>0.5279517452</v>
      </c>
      <c r="G22" s="50">
        <f>Overview!$B$4/($G$2*Supply!$D23)</f>
        <v>0.4223613962</v>
      </c>
      <c r="H22" s="50">
        <f>Overview!$B$4/($H$2*Supply!$D23)</f>
        <v>0.3519678301</v>
      </c>
      <c r="I22" s="66">
        <f>Overview!$B$4/($I$2*Supply!$D23)</f>
        <v>0.3016867115</v>
      </c>
      <c r="J22" s="50">
        <f>Overview!$B$4/($J$2*Supply!$D23)</f>
        <v>0.2639758726</v>
      </c>
      <c r="K22" s="66">
        <f>Overview!$B$4/($K$2*Supply!$D23)</f>
        <v>0.2346452201</v>
      </c>
      <c r="L22" s="50">
        <f>Overview!$B$4/($L$2*Supply!$D23)</f>
        <v>0.2111806981</v>
      </c>
      <c r="M22" s="50">
        <f>Overview!$B$4/($M$2*Supply!$D23)</f>
        <v>0.1919824528</v>
      </c>
      <c r="N22" s="66">
        <f>Overview!$B$4/($N$2*Supply!$D23)</f>
        <v>0.1759839151</v>
      </c>
      <c r="O22" s="50">
        <f>Overview!$B$4/($O$2*Supply!$D23)</f>
        <v>0.1624466908</v>
      </c>
      <c r="P22" s="67">
        <f>Overview!$B$4/($P$2*Supply!$D23)</f>
        <v>0.1508433558</v>
      </c>
      <c r="Q22" s="50">
        <f>Overview!$B$4/($Q$2*Supply!$D23)</f>
        <v>0.1407871321</v>
      </c>
      <c r="R22" s="50">
        <f>Overview!$B$4/($R$2*Supply!$D23)</f>
        <v>0.1319879363</v>
      </c>
      <c r="S22" s="66">
        <f>Overview!$B$4/($S$2*Supply!$D23)</f>
        <v>0.12422394</v>
      </c>
      <c r="T22" s="50">
        <f>Overview!$B$4/($T$2*Supply!$D23)</f>
        <v>0.11732261</v>
      </c>
      <c r="U22" s="66">
        <f>Overview!$B$4/($U$2*Supply!$D23)</f>
        <v>0.1111477358</v>
      </c>
      <c r="V22" s="50">
        <f>Overview!$B$4/($V$2*Supply!$D23)</f>
        <v>0.105590349</v>
      </c>
      <c r="W22" s="59"/>
    </row>
    <row r="23" ht="15.75" customHeight="1">
      <c r="A23" s="17">
        <f t="shared" si="2"/>
        <v>21</v>
      </c>
      <c r="B23" s="49">
        <v>45930.0</v>
      </c>
      <c r="C23" s="50">
        <f>Overview!$B$4/($C$2*Supply!$D24)</f>
        <v>2.069530688</v>
      </c>
      <c r="D23" s="66">
        <f>Overview!$B$4/($D$2*Supply!$D24)</f>
        <v>1.034765344</v>
      </c>
      <c r="E23" s="50">
        <f>Overview!$B$4/($E$2*Supply!$D24)</f>
        <v>0.6898435626</v>
      </c>
      <c r="F23" s="66">
        <f>Overview!$B$4/($F$2*Supply!$D24)</f>
        <v>0.5173826719</v>
      </c>
      <c r="G23" s="50">
        <f>Overview!$B$4/($G$2*Supply!$D24)</f>
        <v>0.4139061375</v>
      </c>
      <c r="H23" s="50">
        <f>Overview!$B$4/($H$2*Supply!$D24)</f>
        <v>0.3449217813</v>
      </c>
      <c r="I23" s="66">
        <f>Overview!$B$4/($I$2*Supply!$D24)</f>
        <v>0.2956472411</v>
      </c>
      <c r="J23" s="50">
        <f>Overview!$B$4/($J$2*Supply!$D24)</f>
        <v>0.258691336</v>
      </c>
      <c r="K23" s="66">
        <f>Overview!$B$4/($K$2*Supply!$D24)</f>
        <v>0.2299478542</v>
      </c>
      <c r="L23" s="50">
        <f>Overview!$B$4/($L$2*Supply!$D24)</f>
        <v>0.2069530688</v>
      </c>
      <c r="M23" s="50">
        <f>Overview!$B$4/($M$2*Supply!$D24)</f>
        <v>0.1881391534</v>
      </c>
      <c r="N23" s="66">
        <f>Overview!$B$4/($N$2*Supply!$D24)</f>
        <v>0.1724608906</v>
      </c>
      <c r="O23" s="50">
        <f>Overview!$B$4/($O$2*Supply!$D24)</f>
        <v>0.1591946683</v>
      </c>
      <c r="P23" s="67">
        <f>Overview!$B$4/($P$2*Supply!$D24)</f>
        <v>0.1478236206</v>
      </c>
      <c r="Q23" s="50">
        <f>Overview!$B$4/($Q$2*Supply!$D24)</f>
        <v>0.1379687125</v>
      </c>
      <c r="R23" s="50">
        <f>Overview!$B$4/($R$2*Supply!$D24)</f>
        <v>0.129345668</v>
      </c>
      <c r="S23" s="66">
        <f>Overview!$B$4/($S$2*Supply!$D24)</f>
        <v>0.1217370993</v>
      </c>
      <c r="T23" s="50">
        <f>Overview!$B$4/($T$2*Supply!$D24)</f>
        <v>0.1149739271</v>
      </c>
      <c r="U23" s="66">
        <f>Overview!$B$4/($U$2*Supply!$D24)</f>
        <v>0.1089226678</v>
      </c>
      <c r="V23" s="50">
        <f>Overview!$B$4/($V$2*Supply!$D24)</f>
        <v>0.1034765344</v>
      </c>
      <c r="W23" s="59"/>
    </row>
    <row r="24" ht="15.75" customHeight="1">
      <c r="A24" s="17">
        <f t="shared" si="2"/>
        <v>22</v>
      </c>
      <c r="B24" s="49">
        <v>45961.0</v>
      </c>
      <c r="C24" s="50">
        <f>Overview!$B$4/($C$2*Supply!$D25)</f>
        <v>1.977802988</v>
      </c>
      <c r="D24" s="66">
        <f>Overview!$B$4/($D$2*Supply!$D25)</f>
        <v>0.9889014938</v>
      </c>
      <c r="E24" s="50">
        <f>Overview!$B$4/($E$2*Supply!$D25)</f>
        <v>0.6592676625</v>
      </c>
      <c r="F24" s="66">
        <f>Overview!$B$4/($F$2*Supply!$D25)</f>
        <v>0.4944507469</v>
      </c>
      <c r="G24" s="50">
        <f>Overview!$B$4/($G$2*Supply!$D25)</f>
        <v>0.3955605975</v>
      </c>
      <c r="H24" s="50">
        <f>Overview!$B$4/($H$2*Supply!$D25)</f>
        <v>0.3296338313</v>
      </c>
      <c r="I24" s="66">
        <f>Overview!$B$4/($I$2*Supply!$D25)</f>
        <v>0.2825432839</v>
      </c>
      <c r="J24" s="50">
        <f>Overview!$B$4/($J$2*Supply!$D25)</f>
        <v>0.2472253734</v>
      </c>
      <c r="K24" s="66">
        <f>Overview!$B$4/($K$2*Supply!$D25)</f>
        <v>0.2197558875</v>
      </c>
      <c r="L24" s="50">
        <f>Overview!$B$4/($L$2*Supply!$D25)</f>
        <v>0.1977802988</v>
      </c>
      <c r="M24" s="50">
        <f>Overview!$B$4/($M$2*Supply!$D25)</f>
        <v>0.1798002716</v>
      </c>
      <c r="N24" s="66">
        <f>Overview!$B$4/($N$2*Supply!$D25)</f>
        <v>0.1648169156</v>
      </c>
      <c r="O24" s="50">
        <f>Overview!$B$4/($O$2*Supply!$D25)</f>
        <v>0.1521386914</v>
      </c>
      <c r="P24" s="67">
        <f>Overview!$B$4/($P$2*Supply!$D25)</f>
        <v>0.141271642</v>
      </c>
      <c r="Q24" s="50">
        <f>Overview!$B$4/($Q$2*Supply!$D25)</f>
        <v>0.1318535325</v>
      </c>
      <c r="R24" s="50">
        <f>Overview!$B$4/($R$2*Supply!$D25)</f>
        <v>0.1236126867</v>
      </c>
      <c r="S24" s="66">
        <f>Overview!$B$4/($S$2*Supply!$D25)</f>
        <v>0.1163413522</v>
      </c>
      <c r="T24" s="50">
        <f>Overview!$B$4/($T$2*Supply!$D25)</f>
        <v>0.1098779438</v>
      </c>
      <c r="U24" s="66">
        <f>Overview!$B$4/($U$2*Supply!$D25)</f>
        <v>0.1040948941</v>
      </c>
      <c r="V24" s="50">
        <f>Overview!$B$4/($V$2*Supply!$D25)</f>
        <v>0.09889014938</v>
      </c>
      <c r="W24" s="59"/>
    </row>
    <row r="25" ht="15.75" customHeight="1">
      <c r="A25" s="17">
        <f t="shared" si="2"/>
        <v>23</v>
      </c>
      <c r="B25" s="49">
        <v>45991.0</v>
      </c>
      <c r="C25" s="50">
        <f>Overview!$B$4/($C$2*Supply!$D26)</f>
        <v>1.940674561</v>
      </c>
      <c r="D25" s="66">
        <f>Overview!$B$4/($D$2*Supply!$D26)</f>
        <v>0.9703372803</v>
      </c>
      <c r="E25" s="50">
        <f>Overview!$B$4/($E$2*Supply!$D26)</f>
        <v>0.6468915202</v>
      </c>
      <c r="F25" s="66">
        <f>Overview!$B$4/($F$2*Supply!$D26)</f>
        <v>0.4851686401</v>
      </c>
      <c r="G25" s="50">
        <f>Overview!$B$4/($G$2*Supply!$D26)</f>
        <v>0.3881349121</v>
      </c>
      <c r="H25" s="50">
        <f>Overview!$B$4/($H$2*Supply!$D26)</f>
        <v>0.3234457601</v>
      </c>
      <c r="I25" s="66">
        <f>Overview!$B$4/($I$2*Supply!$D26)</f>
        <v>0.2772392229</v>
      </c>
      <c r="J25" s="50">
        <f>Overview!$B$4/($J$2*Supply!$D26)</f>
        <v>0.2425843201</v>
      </c>
      <c r="K25" s="66">
        <f>Overview!$B$4/($K$2*Supply!$D26)</f>
        <v>0.2156305067</v>
      </c>
      <c r="L25" s="50">
        <f>Overview!$B$4/($L$2*Supply!$D26)</f>
        <v>0.1940674561</v>
      </c>
      <c r="M25" s="50">
        <f>Overview!$B$4/($M$2*Supply!$D26)</f>
        <v>0.1764249601</v>
      </c>
      <c r="N25" s="66">
        <f>Overview!$B$4/($N$2*Supply!$D26)</f>
        <v>0.16172288</v>
      </c>
      <c r="O25" s="50">
        <f>Overview!$B$4/($O$2*Supply!$D26)</f>
        <v>0.1492826585</v>
      </c>
      <c r="P25" s="67">
        <f>Overview!$B$4/($P$2*Supply!$D26)</f>
        <v>0.1386196115</v>
      </c>
      <c r="Q25" s="50">
        <f>Overview!$B$4/($Q$2*Supply!$D26)</f>
        <v>0.129378304</v>
      </c>
      <c r="R25" s="50">
        <f>Overview!$B$4/($R$2*Supply!$D26)</f>
        <v>0.12129216</v>
      </c>
      <c r="S25" s="66">
        <f>Overview!$B$4/($S$2*Supply!$D26)</f>
        <v>0.1141573271</v>
      </c>
      <c r="T25" s="50">
        <f>Overview!$B$4/($T$2*Supply!$D26)</f>
        <v>0.1078152534</v>
      </c>
      <c r="U25" s="66">
        <f>Overview!$B$4/($U$2*Supply!$D26)</f>
        <v>0.1021407663</v>
      </c>
      <c r="V25" s="50">
        <f>Overview!$B$4/($V$2*Supply!$D26)</f>
        <v>0.09703372803</v>
      </c>
      <c r="W25" s="59"/>
    </row>
    <row r="26" ht="15.75" customHeight="1">
      <c r="A26" s="17">
        <f t="shared" si="2"/>
        <v>24</v>
      </c>
      <c r="B26" s="49">
        <v>46022.0</v>
      </c>
      <c r="C26" s="50">
        <f>Overview!$B$4/($C$2*Supply!$D27)</f>
        <v>1.904914438</v>
      </c>
      <c r="D26" s="66">
        <f>Overview!$B$4/($D$2*Supply!$D27)</f>
        <v>0.9524572192</v>
      </c>
      <c r="E26" s="50">
        <f>Overview!$B$4/($E$2*Supply!$D27)</f>
        <v>0.6349714794</v>
      </c>
      <c r="F26" s="66">
        <f>Overview!$B$4/($F$2*Supply!$D27)</f>
        <v>0.4762286096</v>
      </c>
      <c r="G26" s="50">
        <f>Overview!$B$4/($G$2*Supply!$D27)</f>
        <v>0.3809828877</v>
      </c>
      <c r="H26" s="50">
        <f>Overview!$B$4/($H$2*Supply!$D27)</f>
        <v>0.3174857397</v>
      </c>
      <c r="I26" s="66">
        <f>Overview!$B$4/($I$2*Supply!$D27)</f>
        <v>0.272130634</v>
      </c>
      <c r="J26" s="50">
        <f>Overview!$B$4/($J$2*Supply!$D27)</f>
        <v>0.2381143048</v>
      </c>
      <c r="K26" s="66">
        <f>Overview!$B$4/($K$2*Supply!$D27)</f>
        <v>0.2116571598</v>
      </c>
      <c r="L26" s="50">
        <f>Overview!$B$4/($L$2*Supply!$D27)</f>
        <v>0.1904914438</v>
      </c>
      <c r="M26" s="50">
        <f>Overview!$B$4/($M$2*Supply!$D27)</f>
        <v>0.1731740398</v>
      </c>
      <c r="N26" s="66">
        <f>Overview!$B$4/($N$2*Supply!$D27)</f>
        <v>0.1587428699</v>
      </c>
      <c r="O26" s="50">
        <f>Overview!$B$4/($O$2*Supply!$D27)</f>
        <v>0.1465318799</v>
      </c>
      <c r="P26" s="67">
        <f>Overview!$B$4/($P$2*Supply!$D27)</f>
        <v>0.136065317</v>
      </c>
      <c r="Q26" s="50">
        <f>Overview!$B$4/($Q$2*Supply!$D27)</f>
        <v>0.1269942959</v>
      </c>
      <c r="R26" s="50">
        <f>Overview!$B$4/($R$2*Supply!$D27)</f>
        <v>0.1190571524</v>
      </c>
      <c r="S26" s="66">
        <f>Overview!$B$4/($S$2*Supply!$D27)</f>
        <v>0.1120537905</v>
      </c>
      <c r="T26" s="50">
        <f>Overview!$B$4/($T$2*Supply!$D27)</f>
        <v>0.1058285799</v>
      </c>
      <c r="U26" s="66">
        <f>Overview!$B$4/($U$2*Supply!$D27)</f>
        <v>0.1002586546</v>
      </c>
      <c r="V26" s="50">
        <f>Overview!$B$4/($V$2*Supply!$D27)</f>
        <v>0.09524572192</v>
      </c>
      <c r="W26" s="59"/>
    </row>
    <row r="27" ht="15.75" customHeight="1">
      <c r="A27" s="17">
        <f t="shared" si="2"/>
        <v>25</v>
      </c>
      <c r="B27" s="49">
        <v>46053.0</v>
      </c>
      <c r="C27" s="50">
        <f>Overview!$B$4/($C$2*Supply!$D28)</f>
        <v>1.827399905</v>
      </c>
      <c r="D27" s="66">
        <f>Overview!$B$4/($D$2*Supply!$D28)</f>
        <v>0.9136999526</v>
      </c>
      <c r="E27" s="50">
        <f>Overview!$B$4/($E$2*Supply!$D28)</f>
        <v>0.6091333017</v>
      </c>
      <c r="F27" s="66">
        <f>Overview!$B$4/($F$2*Supply!$D28)</f>
        <v>0.4568499763</v>
      </c>
      <c r="G27" s="50">
        <f>Overview!$B$4/($G$2*Supply!$D28)</f>
        <v>0.365479981</v>
      </c>
      <c r="H27" s="50">
        <f>Overview!$B$4/($H$2*Supply!$D28)</f>
        <v>0.3045666509</v>
      </c>
      <c r="I27" s="66">
        <f>Overview!$B$4/($I$2*Supply!$D28)</f>
        <v>0.2610571293</v>
      </c>
      <c r="J27" s="50">
        <f>Overview!$B$4/($J$2*Supply!$D28)</f>
        <v>0.2284249882</v>
      </c>
      <c r="K27" s="66">
        <f>Overview!$B$4/($K$2*Supply!$D28)</f>
        <v>0.2030444339</v>
      </c>
      <c r="L27" s="50">
        <f>Overview!$B$4/($L$2*Supply!$D28)</f>
        <v>0.1827399905</v>
      </c>
      <c r="M27" s="50">
        <f>Overview!$B$4/($M$2*Supply!$D28)</f>
        <v>0.1661272641</v>
      </c>
      <c r="N27" s="66">
        <f>Overview!$B$4/($N$2*Supply!$D28)</f>
        <v>0.1522833254</v>
      </c>
      <c r="O27" s="50">
        <f>Overview!$B$4/($O$2*Supply!$D28)</f>
        <v>0.1405692235</v>
      </c>
      <c r="P27" s="67">
        <f>Overview!$B$4/($P$2*Supply!$D28)</f>
        <v>0.1305285647</v>
      </c>
      <c r="Q27" s="50">
        <f>Overview!$B$4/($Q$2*Supply!$D28)</f>
        <v>0.1218266603</v>
      </c>
      <c r="R27" s="50">
        <f>Overview!$B$4/($R$2*Supply!$D28)</f>
        <v>0.1142124941</v>
      </c>
      <c r="S27" s="66">
        <f>Overview!$B$4/($S$2*Supply!$D28)</f>
        <v>0.1074941121</v>
      </c>
      <c r="T27" s="50">
        <f>Overview!$B$4/($T$2*Supply!$D28)</f>
        <v>0.101522217</v>
      </c>
      <c r="U27" s="66">
        <f>Overview!$B$4/($U$2*Supply!$D28)</f>
        <v>0.09617894238</v>
      </c>
      <c r="V27" s="50">
        <f>Overview!$B$4/($V$2*Supply!$D28)</f>
        <v>0.09136999526</v>
      </c>
      <c r="W27" s="59"/>
    </row>
    <row r="28" ht="15.75" customHeight="1">
      <c r="A28" s="17">
        <f t="shared" si="2"/>
        <v>26</v>
      </c>
      <c r="B28" s="49">
        <v>46081.0</v>
      </c>
      <c r="C28" s="50">
        <f>Overview!$B$4/($C$2*Supply!$D29)</f>
        <v>1.796118143</v>
      </c>
      <c r="D28" s="66">
        <f>Overview!$B$4/($D$2*Supply!$D29)</f>
        <v>0.8980590714</v>
      </c>
      <c r="E28" s="50">
        <f>Overview!$B$4/($E$2*Supply!$D29)</f>
        <v>0.5987060476</v>
      </c>
      <c r="F28" s="66">
        <f>Overview!$B$4/($F$2*Supply!$D29)</f>
        <v>0.4490295357</v>
      </c>
      <c r="G28" s="50">
        <f>Overview!$B$4/($G$2*Supply!$D29)</f>
        <v>0.3592236285</v>
      </c>
      <c r="H28" s="50">
        <f>Overview!$B$4/($H$2*Supply!$D29)</f>
        <v>0.2993530238</v>
      </c>
      <c r="I28" s="66">
        <f>Overview!$B$4/($I$2*Supply!$D29)</f>
        <v>0.2565883061</v>
      </c>
      <c r="J28" s="50">
        <f>Overview!$B$4/($J$2*Supply!$D29)</f>
        <v>0.2245147678</v>
      </c>
      <c r="K28" s="66">
        <f>Overview!$B$4/($K$2*Supply!$D29)</f>
        <v>0.1995686825</v>
      </c>
      <c r="L28" s="50">
        <f>Overview!$B$4/($L$2*Supply!$D29)</f>
        <v>0.1796118143</v>
      </c>
      <c r="M28" s="50">
        <f>Overview!$B$4/($M$2*Supply!$D29)</f>
        <v>0.1632834675</v>
      </c>
      <c r="N28" s="66">
        <f>Overview!$B$4/($N$2*Supply!$D29)</f>
        <v>0.1496765119</v>
      </c>
      <c r="O28" s="50">
        <f>Overview!$B$4/($O$2*Supply!$D29)</f>
        <v>0.1381629341</v>
      </c>
      <c r="P28" s="67">
        <f>Overview!$B$4/($P$2*Supply!$D29)</f>
        <v>0.1282941531</v>
      </c>
      <c r="Q28" s="50">
        <f>Overview!$B$4/($Q$2*Supply!$D29)</f>
        <v>0.1197412095</v>
      </c>
      <c r="R28" s="50">
        <f>Overview!$B$4/($R$2*Supply!$D29)</f>
        <v>0.1122573839</v>
      </c>
      <c r="S28" s="66">
        <f>Overview!$B$4/($S$2*Supply!$D29)</f>
        <v>0.1056540084</v>
      </c>
      <c r="T28" s="50">
        <f>Overview!$B$4/($T$2*Supply!$D29)</f>
        <v>0.09978434126</v>
      </c>
      <c r="U28" s="66">
        <f>Overview!$B$4/($U$2*Supply!$D29)</f>
        <v>0.09453253383</v>
      </c>
      <c r="V28" s="50">
        <f>Overview!$B$4/($V$2*Supply!$D29)</f>
        <v>0.08980590714</v>
      </c>
      <c r="W28" s="59"/>
    </row>
    <row r="29" ht="15.75" customHeight="1">
      <c r="A29" s="17">
        <f t="shared" si="2"/>
        <v>27</v>
      </c>
      <c r="B29" s="49">
        <v>46112.0</v>
      </c>
      <c r="C29" s="50">
        <f>Overview!$B$4/($C$2*Supply!$D30)</f>
        <v>1.765889329</v>
      </c>
      <c r="D29" s="66">
        <f>Overview!$B$4/($D$2*Supply!$D30)</f>
        <v>0.8829446647</v>
      </c>
      <c r="E29" s="50">
        <f>Overview!$B$4/($E$2*Supply!$D30)</f>
        <v>0.5886297765</v>
      </c>
      <c r="F29" s="66">
        <f>Overview!$B$4/($F$2*Supply!$D30)</f>
        <v>0.4414723324</v>
      </c>
      <c r="G29" s="50">
        <f>Overview!$B$4/($G$2*Supply!$D30)</f>
        <v>0.3531778659</v>
      </c>
      <c r="H29" s="50">
        <f>Overview!$B$4/($H$2*Supply!$D30)</f>
        <v>0.2943148882</v>
      </c>
      <c r="I29" s="66">
        <f>Overview!$B$4/($I$2*Supply!$D30)</f>
        <v>0.2522699042</v>
      </c>
      <c r="J29" s="50">
        <f>Overview!$B$4/($J$2*Supply!$D30)</f>
        <v>0.2207361662</v>
      </c>
      <c r="K29" s="66">
        <f>Overview!$B$4/($K$2*Supply!$D30)</f>
        <v>0.1962099255</v>
      </c>
      <c r="L29" s="50">
        <f>Overview!$B$4/($L$2*Supply!$D30)</f>
        <v>0.1765889329</v>
      </c>
      <c r="M29" s="50">
        <f>Overview!$B$4/($M$2*Supply!$D30)</f>
        <v>0.1605353936</v>
      </c>
      <c r="N29" s="66">
        <f>Overview!$B$4/($N$2*Supply!$D30)</f>
        <v>0.1471574441</v>
      </c>
      <c r="O29" s="50">
        <f>Overview!$B$4/($O$2*Supply!$D30)</f>
        <v>0.1358376407</v>
      </c>
      <c r="P29" s="67">
        <f>Overview!$B$4/($P$2*Supply!$D30)</f>
        <v>0.1261349521</v>
      </c>
      <c r="Q29" s="50">
        <f>Overview!$B$4/($Q$2*Supply!$D30)</f>
        <v>0.1177259553</v>
      </c>
      <c r="R29" s="50">
        <f>Overview!$B$4/($R$2*Supply!$D30)</f>
        <v>0.1103680831</v>
      </c>
      <c r="S29" s="66">
        <f>Overview!$B$4/($S$2*Supply!$D30)</f>
        <v>0.1038758429</v>
      </c>
      <c r="T29" s="50">
        <f>Overview!$B$4/($T$2*Supply!$D30)</f>
        <v>0.09810496275</v>
      </c>
      <c r="U29" s="66">
        <f>Overview!$B$4/($U$2*Supply!$D30)</f>
        <v>0.09294154365</v>
      </c>
      <c r="V29" s="50">
        <f>Overview!$B$4/($V$2*Supply!$D30)</f>
        <v>0.08829446647</v>
      </c>
      <c r="W29" s="59"/>
    </row>
    <row r="30" ht="15.75" customHeight="1">
      <c r="A30" s="17">
        <f t="shared" si="2"/>
        <v>28</v>
      </c>
      <c r="B30" s="49">
        <v>46142.0</v>
      </c>
      <c r="C30" s="50">
        <f>Overview!$B$4/($C$2*Supply!$D31)</f>
        <v>1.699077889</v>
      </c>
      <c r="D30" s="66">
        <f>Overview!$B$4/($D$2*Supply!$D31)</f>
        <v>0.8495389446</v>
      </c>
      <c r="E30" s="50">
        <f>Overview!$B$4/($E$2*Supply!$D31)</f>
        <v>0.5663592964</v>
      </c>
      <c r="F30" s="66">
        <f>Overview!$B$4/($F$2*Supply!$D31)</f>
        <v>0.4247694723</v>
      </c>
      <c r="G30" s="50">
        <f>Overview!$B$4/($G$2*Supply!$D31)</f>
        <v>0.3398155778</v>
      </c>
      <c r="H30" s="50">
        <f>Overview!$B$4/($H$2*Supply!$D31)</f>
        <v>0.2831796482</v>
      </c>
      <c r="I30" s="66">
        <f>Overview!$B$4/($I$2*Supply!$D31)</f>
        <v>0.2427254127</v>
      </c>
      <c r="J30" s="50">
        <f>Overview!$B$4/($J$2*Supply!$D31)</f>
        <v>0.2123847361</v>
      </c>
      <c r="K30" s="66">
        <f>Overview!$B$4/($K$2*Supply!$D31)</f>
        <v>0.1887864321</v>
      </c>
      <c r="L30" s="50">
        <f>Overview!$B$4/($L$2*Supply!$D31)</f>
        <v>0.1699077889</v>
      </c>
      <c r="M30" s="50">
        <f>Overview!$B$4/($M$2*Supply!$D31)</f>
        <v>0.1544616263</v>
      </c>
      <c r="N30" s="66">
        <f>Overview!$B$4/($N$2*Supply!$D31)</f>
        <v>0.1415898241</v>
      </c>
      <c r="O30" s="50">
        <f>Overview!$B$4/($O$2*Supply!$D31)</f>
        <v>0.1306982992</v>
      </c>
      <c r="P30" s="67">
        <f>Overview!$B$4/($P$2*Supply!$D31)</f>
        <v>0.1213627064</v>
      </c>
      <c r="Q30" s="50">
        <f>Overview!$B$4/($Q$2*Supply!$D31)</f>
        <v>0.1132718593</v>
      </c>
      <c r="R30" s="50">
        <f>Overview!$B$4/($R$2*Supply!$D31)</f>
        <v>0.1061923681</v>
      </c>
      <c r="S30" s="66">
        <f>Overview!$B$4/($S$2*Supply!$D31)</f>
        <v>0.09994575818</v>
      </c>
      <c r="T30" s="50">
        <f>Overview!$B$4/($T$2*Supply!$D31)</f>
        <v>0.09439321606</v>
      </c>
      <c r="U30" s="66">
        <f>Overview!$B$4/($U$2*Supply!$D31)</f>
        <v>0.08942515206</v>
      </c>
      <c r="V30" s="50">
        <f>Overview!$B$4/($V$2*Supply!$D31)</f>
        <v>0.08495389446</v>
      </c>
      <c r="W30" s="59"/>
    </row>
    <row r="31" ht="15.75" customHeight="1">
      <c r="A31" s="17">
        <f t="shared" si="2"/>
        <v>29</v>
      </c>
      <c r="B31" s="49">
        <v>46173.0</v>
      </c>
      <c r="C31" s="50">
        <f>Overview!$B$4/($C$2*Supply!$D32)</f>
        <v>1.672002609</v>
      </c>
      <c r="D31" s="66">
        <f>Overview!$B$4/($D$2*Supply!$D32)</f>
        <v>0.8360013046</v>
      </c>
      <c r="E31" s="50">
        <f>Overview!$B$4/($E$2*Supply!$D32)</f>
        <v>0.5573342031</v>
      </c>
      <c r="F31" s="66">
        <f>Overview!$B$4/($F$2*Supply!$D32)</f>
        <v>0.4180006523</v>
      </c>
      <c r="G31" s="50">
        <f>Overview!$B$4/($G$2*Supply!$D32)</f>
        <v>0.3344005218</v>
      </c>
      <c r="H31" s="50">
        <f>Overview!$B$4/($H$2*Supply!$D32)</f>
        <v>0.2786671015</v>
      </c>
      <c r="I31" s="66">
        <f>Overview!$B$4/($I$2*Supply!$D32)</f>
        <v>0.2388575156</v>
      </c>
      <c r="J31" s="50">
        <f>Overview!$B$4/($J$2*Supply!$D32)</f>
        <v>0.2090003262</v>
      </c>
      <c r="K31" s="66">
        <f>Overview!$B$4/($K$2*Supply!$D32)</f>
        <v>0.1857780677</v>
      </c>
      <c r="L31" s="50">
        <f>Overview!$B$4/($L$2*Supply!$D32)</f>
        <v>0.1672002609</v>
      </c>
      <c r="M31" s="50">
        <f>Overview!$B$4/($M$2*Supply!$D32)</f>
        <v>0.1520002372</v>
      </c>
      <c r="N31" s="66">
        <f>Overview!$B$4/($N$2*Supply!$D32)</f>
        <v>0.1393335508</v>
      </c>
      <c r="O31" s="50">
        <f>Overview!$B$4/($O$2*Supply!$D32)</f>
        <v>0.1286155853</v>
      </c>
      <c r="P31" s="67">
        <f>Overview!$B$4/($P$2*Supply!$D32)</f>
        <v>0.1194287578</v>
      </c>
      <c r="Q31" s="50">
        <f>Overview!$B$4/($Q$2*Supply!$D32)</f>
        <v>0.1114668406</v>
      </c>
      <c r="R31" s="50">
        <f>Overview!$B$4/($R$2*Supply!$D32)</f>
        <v>0.1045001631</v>
      </c>
      <c r="S31" s="66">
        <f>Overview!$B$4/($S$2*Supply!$D32)</f>
        <v>0.09835309466</v>
      </c>
      <c r="T31" s="50">
        <f>Overview!$B$4/($T$2*Supply!$D32)</f>
        <v>0.09288903384</v>
      </c>
      <c r="U31" s="66">
        <f>Overview!$B$4/($U$2*Supply!$D32)</f>
        <v>0.08800013733</v>
      </c>
      <c r="V31" s="50">
        <f>Overview!$B$4/($V$2*Supply!$D32)</f>
        <v>0.08360013046</v>
      </c>
      <c r="W31" s="59"/>
    </row>
    <row r="32" ht="15.75" customHeight="1">
      <c r="A32" s="17">
        <f t="shared" si="2"/>
        <v>30</v>
      </c>
      <c r="B32" s="49">
        <v>46203.0</v>
      </c>
      <c r="C32" s="50">
        <f>Overview!$B$4/($C$2*Supply!$D33)</f>
        <v>1.645776699</v>
      </c>
      <c r="D32" s="66">
        <f>Overview!$B$4/($D$2*Supply!$D33)</f>
        <v>0.8228883493</v>
      </c>
      <c r="E32" s="50">
        <f>Overview!$B$4/($E$2*Supply!$D33)</f>
        <v>0.5485922329</v>
      </c>
      <c r="F32" s="66">
        <f>Overview!$B$4/($F$2*Supply!$D33)</f>
        <v>0.4114441747</v>
      </c>
      <c r="G32" s="50">
        <f>Overview!$B$4/($G$2*Supply!$D33)</f>
        <v>0.3291553397</v>
      </c>
      <c r="H32" s="50">
        <f>Overview!$B$4/($H$2*Supply!$D33)</f>
        <v>0.2742961164</v>
      </c>
      <c r="I32" s="66">
        <f>Overview!$B$4/($I$2*Supply!$D33)</f>
        <v>0.2351109569</v>
      </c>
      <c r="J32" s="50">
        <f>Overview!$B$4/($J$2*Supply!$D33)</f>
        <v>0.2057220873</v>
      </c>
      <c r="K32" s="66">
        <f>Overview!$B$4/($K$2*Supply!$D33)</f>
        <v>0.1828640776</v>
      </c>
      <c r="L32" s="50">
        <f>Overview!$B$4/($L$2*Supply!$D33)</f>
        <v>0.1645776699</v>
      </c>
      <c r="M32" s="50">
        <f>Overview!$B$4/($M$2*Supply!$D33)</f>
        <v>0.1496160635</v>
      </c>
      <c r="N32" s="66">
        <f>Overview!$B$4/($N$2*Supply!$D33)</f>
        <v>0.1371480582</v>
      </c>
      <c r="O32" s="50">
        <f>Overview!$B$4/($O$2*Supply!$D33)</f>
        <v>0.1265982076</v>
      </c>
      <c r="P32" s="67">
        <f>Overview!$B$4/($P$2*Supply!$D33)</f>
        <v>0.1175554785</v>
      </c>
      <c r="Q32" s="50">
        <f>Overview!$B$4/($Q$2*Supply!$D33)</f>
        <v>0.1097184466</v>
      </c>
      <c r="R32" s="50">
        <f>Overview!$B$4/($R$2*Supply!$D33)</f>
        <v>0.1028610437</v>
      </c>
      <c r="S32" s="66">
        <f>Overview!$B$4/($S$2*Supply!$D33)</f>
        <v>0.09681039404</v>
      </c>
      <c r="T32" s="50">
        <f>Overview!$B$4/($T$2*Supply!$D33)</f>
        <v>0.09143203881</v>
      </c>
      <c r="U32" s="66">
        <f>Overview!$B$4/($U$2*Supply!$D33)</f>
        <v>0.08661982624</v>
      </c>
      <c r="V32" s="50">
        <f>Overview!$B$4/($V$2*Supply!$D33)</f>
        <v>0.08228883493</v>
      </c>
      <c r="W32" s="59"/>
    </row>
    <row r="33" ht="15.75" customHeight="1">
      <c r="A33" s="17">
        <f t="shared" si="2"/>
        <v>31</v>
      </c>
      <c r="B33" s="49">
        <v>46234.0</v>
      </c>
      <c r="C33" s="50">
        <f>Overview!$B$4/($C$2*Supply!$D34)</f>
        <v>1.58759522</v>
      </c>
      <c r="D33" s="66">
        <f>Overview!$B$4/($D$2*Supply!$D34)</f>
        <v>0.7937976099</v>
      </c>
      <c r="E33" s="50">
        <f>Overview!$B$4/($E$2*Supply!$D34)</f>
        <v>0.5291984066</v>
      </c>
      <c r="F33" s="66">
        <f>Overview!$B$4/($F$2*Supply!$D34)</f>
        <v>0.396898805</v>
      </c>
      <c r="G33" s="50">
        <f>Overview!$B$4/($G$2*Supply!$D34)</f>
        <v>0.317519044</v>
      </c>
      <c r="H33" s="50">
        <f>Overview!$B$4/($H$2*Supply!$D34)</f>
        <v>0.2645992033</v>
      </c>
      <c r="I33" s="66">
        <f>Overview!$B$4/($I$2*Supply!$D34)</f>
        <v>0.2267993171</v>
      </c>
      <c r="J33" s="50">
        <f>Overview!$B$4/($J$2*Supply!$D34)</f>
        <v>0.1984494025</v>
      </c>
      <c r="K33" s="66">
        <f>Overview!$B$4/($K$2*Supply!$D34)</f>
        <v>0.1763994689</v>
      </c>
      <c r="L33" s="50">
        <f>Overview!$B$4/($L$2*Supply!$D34)</f>
        <v>0.158759522</v>
      </c>
      <c r="M33" s="50">
        <f>Overview!$B$4/($M$2*Supply!$D34)</f>
        <v>0.1443268382</v>
      </c>
      <c r="N33" s="66">
        <f>Overview!$B$4/($N$2*Supply!$D34)</f>
        <v>0.1322996017</v>
      </c>
      <c r="O33" s="50">
        <f>Overview!$B$4/($O$2*Supply!$D34)</f>
        <v>0.1221227092</v>
      </c>
      <c r="P33" s="67">
        <f>Overview!$B$4/($P$2*Supply!$D34)</f>
        <v>0.1133996586</v>
      </c>
      <c r="Q33" s="50">
        <f>Overview!$B$4/($Q$2*Supply!$D34)</f>
        <v>0.1058396813</v>
      </c>
      <c r="R33" s="50">
        <f>Overview!$B$4/($R$2*Supply!$D34)</f>
        <v>0.09922470124</v>
      </c>
      <c r="S33" s="66">
        <f>Overview!$B$4/($S$2*Supply!$D34)</f>
        <v>0.09338795411</v>
      </c>
      <c r="T33" s="50">
        <f>Overview!$B$4/($T$2*Supply!$D34)</f>
        <v>0.08819973443</v>
      </c>
      <c r="U33" s="66">
        <f>Overview!$B$4/($U$2*Supply!$D34)</f>
        <v>0.08355764315</v>
      </c>
      <c r="V33" s="50">
        <f>Overview!$B$4/($V$2*Supply!$D34)</f>
        <v>0.07937976099</v>
      </c>
      <c r="W33" s="59"/>
    </row>
    <row r="34" ht="15.75" customHeight="1">
      <c r="A34" s="17">
        <f t="shared" si="2"/>
        <v>32</v>
      </c>
      <c r="B34" s="49">
        <v>46265.0</v>
      </c>
      <c r="C34" s="50">
        <f>Overview!$B$4/($C$2*Supply!$D35)</f>
        <v>1.56393165</v>
      </c>
      <c r="D34" s="66">
        <f>Overview!$B$4/($D$2*Supply!$D35)</f>
        <v>0.7819658248</v>
      </c>
      <c r="E34" s="50">
        <f>Overview!$B$4/($E$2*Supply!$D35)</f>
        <v>0.5213105499</v>
      </c>
      <c r="F34" s="66">
        <f>Overview!$B$4/($F$2*Supply!$D35)</f>
        <v>0.3909829124</v>
      </c>
      <c r="G34" s="50">
        <f>Overview!$B$4/($G$2*Supply!$D35)</f>
        <v>0.3127863299</v>
      </c>
      <c r="H34" s="50">
        <f>Overview!$B$4/($H$2*Supply!$D35)</f>
        <v>0.2606552749</v>
      </c>
      <c r="I34" s="66">
        <f>Overview!$B$4/($I$2*Supply!$D35)</f>
        <v>0.2234188071</v>
      </c>
      <c r="J34" s="50">
        <f>Overview!$B$4/($J$2*Supply!$D35)</f>
        <v>0.1954914562</v>
      </c>
      <c r="K34" s="66">
        <f>Overview!$B$4/($K$2*Supply!$D35)</f>
        <v>0.1737701833</v>
      </c>
      <c r="L34" s="50">
        <f>Overview!$B$4/($L$2*Supply!$D35)</f>
        <v>0.156393165</v>
      </c>
      <c r="M34" s="50">
        <f>Overview!$B$4/($M$2*Supply!$D35)</f>
        <v>0.1421756045</v>
      </c>
      <c r="N34" s="66">
        <f>Overview!$B$4/($N$2*Supply!$D35)</f>
        <v>0.1303276375</v>
      </c>
      <c r="O34" s="50">
        <f>Overview!$B$4/($O$2*Supply!$D35)</f>
        <v>0.1203024346</v>
      </c>
      <c r="P34" s="67">
        <f>Overview!$B$4/($P$2*Supply!$D35)</f>
        <v>0.1117094035</v>
      </c>
      <c r="Q34" s="50">
        <f>Overview!$B$4/($Q$2*Supply!$D35)</f>
        <v>0.10426211</v>
      </c>
      <c r="R34" s="50">
        <f>Overview!$B$4/($R$2*Supply!$D35)</f>
        <v>0.0977457281</v>
      </c>
      <c r="S34" s="66">
        <f>Overview!$B$4/($S$2*Supply!$D35)</f>
        <v>0.09199597939</v>
      </c>
      <c r="T34" s="50">
        <f>Overview!$B$4/($T$2*Supply!$D35)</f>
        <v>0.08688509165</v>
      </c>
      <c r="U34" s="66">
        <f>Overview!$B$4/($U$2*Supply!$D35)</f>
        <v>0.08231219209</v>
      </c>
      <c r="V34" s="50">
        <f>Overview!$B$4/($V$2*Supply!$D35)</f>
        <v>0.07819658248</v>
      </c>
      <c r="W34" s="59"/>
    </row>
    <row r="35" ht="15.75" customHeight="1">
      <c r="A35" s="17">
        <f t="shared" si="2"/>
        <v>33</v>
      </c>
      <c r="B35" s="49">
        <v>46295.0</v>
      </c>
      <c r="C35" s="50">
        <f>Overview!$B$4/($C$2*Supply!$D36)</f>
        <v>1.540963144</v>
      </c>
      <c r="D35" s="66">
        <f>Overview!$B$4/($D$2*Supply!$D36)</f>
        <v>0.7704815721</v>
      </c>
      <c r="E35" s="50">
        <f>Overview!$B$4/($E$2*Supply!$D36)</f>
        <v>0.5136543814</v>
      </c>
      <c r="F35" s="66">
        <f>Overview!$B$4/($F$2*Supply!$D36)</f>
        <v>0.3852407861</v>
      </c>
      <c r="G35" s="50">
        <f>Overview!$B$4/($G$2*Supply!$D36)</f>
        <v>0.3081926288</v>
      </c>
      <c r="H35" s="50">
        <f>Overview!$B$4/($H$2*Supply!$D36)</f>
        <v>0.2568271907</v>
      </c>
      <c r="I35" s="66">
        <f>Overview!$B$4/($I$2*Supply!$D36)</f>
        <v>0.220137592</v>
      </c>
      <c r="J35" s="50">
        <f>Overview!$B$4/($J$2*Supply!$D36)</f>
        <v>0.192620393</v>
      </c>
      <c r="K35" s="66">
        <f>Overview!$B$4/($K$2*Supply!$D36)</f>
        <v>0.1712181271</v>
      </c>
      <c r="L35" s="50">
        <f>Overview!$B$4/($L$2*Supply!$D36)</f>
        <v>0.1540963144</v>
      </c>
      <c r="M35" s="50">
        <f>Overview!$B$4/($M$2*Supply!$D36)</f>
        <v>0.1400875586</v>
      </c>
      <c r="N35" s="66">
        <f>Overview!$B$4/($N$2*Supply!$D36)</f>
        <v>0.1284135954</v>
      </c>
      <c r="O35" s="50">
        <f>Overview!$B$4/($O$2*Supply!$D36)</f>
        <v>0.1185356265</v>
      </c>
      <c r="P35" s="67">
        <f>Overview!$B$4/($P$2*Supply!$D36)</f>
        <v>0.110068796</v>
      </c>
      <c r="Q35" s="50">
        <f>Overview!$B$4/($Q$2*Supply!$D36)</f>
        <v>0.1027308763</v>
      </c>
      <c r="R35" s="50">
        <f>Overview!$B$4/($R$2*Supply!$D36)</f>
        <v>0.09631019651</v>
      </c>
      <c r="S35" s="66">
        <f>Overview!$B$4/($S$2*Supply!$D36)</f>
        <v>0.09064489084</v>
      </c>
      <c r="T35" s="50">
        <f>Overview!$B$4/($T$2*Supply!$D36)</f>
        <v>0.08560906357</v>
      </c>
      <c r="U35" s="66">
        <f>Overview!$B$4/($U$2*Supply!$D36)</f>
        <v>0.08110332338</v>
      </c>
      <c r="V35" s="50">
        <f>Overview!$B$4/($V$2*Supply!$D36)</f>
        <v>0.07704815721</v>
      </c>
      <c r="W35" s="59"/>
    </row>
    <row r="36" ht="15.75" customHeight="1">
      <c r="A36" s="17">
        <f t="shared" si="2"/>
        <v>34</v>
      </c>
      <c r="B36" s="49">
        <v>46326.0</v>
      </c>
      <c r="C36" s="50">
        <f>Overview!$B$4/($C$2*Supply!$D37)</f>
        <v>1.489841321</v>
      </c>
      <c r="D36" s="66">
        <f>Overview!$B$4/($D$2*Supply!$D37)</f>
        <v>0.7449206607</v>
      </c>
      <c r="E36" s="50">
        <f>Overview!$B$4/($E$2*Supply!$D37)</f>
        <v>0.4966137738</v>
      </c>
      <c r="F36" s="66">
        <f>Overview!$B$4/($F$2*Supply!$D37)</f>
        <v>0.3724603304</v>
      </c>
      <c r="G36" s="50">
        <f>Overview!$B$4/($G$2*Supply!$D37)</f>
        <v>0.2979682643</v>
      </c>
      <c r="H36" s="50">
        <f>Overview!$B$4/($H$2*Supply!$D37)</f>
        <v>0.2483068869</v>
      </c>
      <c r="I36" s="66">
        <f>Overview!$B$4/($I$2*Supply!$D37)</f>
        <v>0.2128344745</v>
      </c>
      <c r="J36" s="50">
        <f>Overview!$B$4/($J$2*Supply!$D37)</f>
        <v>0.1862301652</v>
      </c>
      <c r="K36" s="66">
        <f>Overview!$B$4/($K$2*Supply!$D37)</f>
        <v>0.1655379246</v>
      </c>
      <c r="L36" s="50">
        <f>Overview!$B$4/($L$2*Supply!$D37)</f>
        <v>0.1489841321</v>
      </c>
      <c r="M36" s="50">
        <f>Overview!$B$4/($M$2*Supply!$D37)</f>
        <v>0.1354401201</v>
      </c>
      <c r="N36" s="66">
        <f>Overview!$B$4/($N$2*Supply!$D37)</f>
        <v>0.1241534435</v>
      </c>
      <c r="O36" s="50">
        <f>Overview!$B$4/($O$2*Supply!$D37)</f>
        <v>0.1146031786</v>
      </c>
      <c r="P36" s="67">
        <f>Overview!$B$4/($P$2*Supply!$D37)</f>
        <v>0.1064172372</v>
      </c>
      <c r="Q36" s="50">
        <f>Overview!$B$4/($Q$2*Supply!$D37)</f>
        <v>0.09932275476</v>
      </c>
      <c r="R36" s="50">
        <f>Overview!$B$4/($R$2*Supply!$D37)</f>
        <v>0.09311508259</v>
      </c>
      <c r="S36" s="66">
        <f>Overview!$B$4/($S$2*Supply!$D37)</f>
        <v>0.08763772479</v>
      </c>
      <c r="T36" s="50">
        <f>Overview!$B$4/($T$2*Supply!$D37)</f>
        <v>0.0827689623</v>
      </c>
      <c r="U36" s="66">
        <f>Overview!$B$4/($U$2*Supply!$D37)</f>
        <v>0.07841270113</v>
      </c>
      <c r="V36" s="50">
        <f>Overview!$B$4/($V$2*Supply!$D37)</f>
        <v>0.07449206607</v>
      </c>
      <c r="W36" s="59"/>
    </row>
    <row r="37" ht="15.75" customHeight="1">
      <c r="A37" s="17">
        <f t="shared" si="2"/>
        <v>35</v>
      </c>
      <c r="B37" s="49">
        <v>46356.0</v>
      </c>
      <c r="C37" s="50">
        <f>Overview!$B$4/($C$2*Supply!$D38)</f>
        <v>1.468982993</v>
      </c>
      <c r="D37" s="66">
        <f>Overview!$B$4/($D$2*Supply!$D38)</f>
        <v>0.7344914965</v>
      </c>
      <c r="E37" s="50">
        <f>Overview!$B$4/($E$2*Supply!$D38)</f>
        <v>0.4896609977</v>
      </c>
      <c r="F37" s="66">
        <f>Overview!$B$4/($F$2*Supply!$D38)</f>
        <v>0.3672457483</v>
      </c>
      <c r="G37" s="50">
        <f>Overview!$B$4/($G$2*Supply!$D38)</f>
        <v>0.2937965986</v>
      </c>
      <c r="H37" s="50">
        <f>Overview!$B$4/($H$2*Supply!$D38)</f>
        <v>0.2448304988</v>
      </c>
      <c r="I37" s="66">
        <f>Overview!$B$4/($I$2*Supply!$D38)</f>
        <v>0.2098547133</v>
      </c>
      <c r="J37" s="50">
        <f>Overview!$B$4/($J$2*Supply!$D38)</f>
        <v>0.1836228741</v>
      </c>
      <c r="K37" s="66">
        <f>Overview!$B$4/($K$2*Supply!$D38)</f>
        <v>0.1632203326</v>
      </c>
      <c r="L37" s="50">
        <f>Overview!$B$4/($L$2*Supply!$D38)</f>
        <v>0.1468982993</v>
      </c>
      <c r="M37" s="50">
        <f>Overview!$B$4/($M$2*Supply!$D38)</f>
        <v>0.1335439085</v>
      </c>
      <c r="N37" s="66">
        <f>Overview!$B$4/($N$2*Supply!$D38)</f>
        <v>0.1224152494</v>
      </c>
      <c r="O37" s="50">
        <f>Overview!$B$4/($O$2*Supply!$D38)</f>
        <v>0.1129986918</v>
      </c>
      <c r="P37" s="67">
        <f>Overview!$B$4/($P$2*Supply!$D38)</f>
        <v>0.1049273566</v>
      </c>
      <c r="Q37" s="50">
        <f>Overview!$B$4/($Q$2*Supply!$D38)</f>
        <v>0.09793219954</v>
      </c>
      <c r="R37" s="50">
        <f>Overview!$B$4/($R$2*Supply!$D38)</f>
        <v>0.09181143707</v>
      </c>
      <c r="S37" s="66">
        <f>Overview!$B$4/($S$2*Supply!$D38)</f>
        <v>0.0864107643</v>
      </c>
      <c r="T37" s="50">
        <f>Overview!$B$4/($T$2*Supply!$D38)</f>
        <v>0.08161016628</v>
      </c>
      <c r="U37" s="66">
        <f>Overview!$B$4/($U$2*Supply!$D38)</f>
        <v>0.07731489437</v>
      </c>
      <c r="V37" s="50">
        <f>Overview!$B$4/($V$2*Supply!$D38)</f>
        <v>0.07344914965</v>
      </c>
      <c r="W37" s="59"/>
    </row>
    <row r="38" ht="15.75" customHeight="1">
      <c r="A38" s="17">
        <f t="shared" si="2"/>
        <v>36</v>
      </c>
      <c r="B38" s="49">
        <v>46387.0</v>
      </c>
      <c r="C38" s="50">
        <f>Overview!$B$4/($C$2*Supply!$D39)</f>
        <v>1.448700649</v>
      </c>
      <c r="D38" s="66">
        <f>Overview!$B$4/($D$2*Supply!$D39)</f>
        <v>0.7243503247</v>
      </c>
      <c r="E38" s="50">
        <f>Overview!$B$4/($E$2*Supply!$D39)</f>
        <v>0.4829002164</v>
      </c>
      <c r="F38" s="66">
        <f>Overview!$B$4/($F$2*Supply!$D39)</f>
        <v>0.3621751623</v>
      </c>
      <c r="G38" s="50">
        <f>Overview!$B$4/($G$2*Supply!$D39)</f>
        <v>0.2897401299</v>
      </c>
      <c r="H38" s="50">
        <f>Overview!$B$4/($H$2*Supply!$D39)</f>
        <v>0.2414501082</v>
      </c>
      <c r="I38" s="66">
        <f>Overview!$B$4/($I$2*Supply!$D39)</f>
        <v>0.2069572356</v>
      </c>
      <c r="J38" s="50">
        <f>Overview!$B$4/($J$2*Supply!$D39)</f>
        <v>0.1810875812</v>
      </c>
      <c r="K38" s="66">
        <f>Overview!$B$4/($K$2*Supply!$D39)</f>
        <v>0.1609667388</v>
      </c>
      <c r="L38" s="50">
        <f>Overview!$B$4/($L$2*Supply!$D39)</f>
        <v>0.1448700649</v>
      </c>
      <c r="M38" s="50">
        <f>Overview!$B$4/($M$2*Supply!$D39)</f>
        <v>0.131700059</v>
      </c>
      <c r="N38" s="66">
        <f>Overview!$B$4/($N$2*Supply!$D39)</f>
        <v>0.1207250541</v>
      </c>
      <c r="O38" s="50">
        <f>Overview!$B$4/($O$2*Supply!$D39)</f>
        <v>0.1114385115</v>
      </c>
      <c r="P38" s="67">
        <f>Overview!$B$4/($P$2*Supply!$D39)</f>
        <v>0.1034786178</v>
      </c>
      <c r="Q38" s="50">
        <f>Overview!$B$4/($Q$2*Supply!$D39)</f>
        <v>0.09658004329</v>
      </c>
      <c r="R38" s="50">
        <f>Overview!$B$4/($R$2*Supply!$D39)</f>
        <v>0.09054379058</v>
      </c>
      <c r="S38" s="66">
        <f>Overview!$B$4/($S$2*Supply!$D39)</f>
        <v>0.08521768525</v>
      </c>
      <c r="T38" s="50">
        <f>Overview!$B$4/($T$2*Supply!$D39)</f>
        <v>0.08048336941</v>
      </c>
      <c r="U38" s="66">
        <f>Overview!$B$4/($U$2*Supply!$D39)</f>
        <v>0.0762474026</v>
      </c>
      <c r="V38" s="50">
        <f>Overview!$B$4/($V$2*Supply!$D39)</f>
        <v>0.07243503247</v>
      </c>
      <c r="W38" s="59"/>
    </row>
    <row r="39" ht="15.75" customHeight="1">
      <c r="A39" s="17">
        <f t="shared" si="2"/>
        <v>37</v>
      </c>
      <c r="B39" s="49">
        <v>46418.0</v>
      </c>
      <c r="C39" s="50">
        <f>Overview!$B$4/($C$2*Supply!$D40)</f>
        <v>1.403748146</v>
      </c>
      <c r="D39" s="66">
        <f>Overview!$B$4/($D$2*Supply!$D40)</f>
        <v>0.7018740732</v>
      </c>
      <c r="E39" s="50">
        <f>Overview!$B$4/($E$2*Supply!$D40)</f>
        <v>0.4679160488</v>
      </c>
      <c r="F39" s="66">
        <f>Overview!$B$4/($F$2*Supply!$D40)</f>
        <v>0.3509370366</v>
      </c>
      <c r="G39" s="50">
        <f>Overview!$B$4/($G$2*Supply!$D40)</f>
        <v>0.2807496293</v>
      </c>
      <c r="H39" s="50">
        <f>Overview!$B$4/($H$2*Supply!$D40)</f>
        <v>0.2339580244</v>
      </c>
      <c r="I39" s="66">
        <f>Overview!$B$4/($I$2*Supply!$D40)</f>
        <v>0.2005354495</v>
      </c>
      <c r="J39" s="50">
        <f>Overview!$B$4/($J$2*Supply!$D40)</f>
        <v>0.1754685183</v>
      </c>
      <c r="K39" s="66">
        <f>Overview!$B$4/($K$2*Supply!$D40)</f>
        <v>0.1559720163</v>
      </c>
      <c r="L39" s="50">
        <f>Overview!$B$4/($L$2*Supply!$D40)</f>
        <v>0.1403748146</v>
      </c>
      <c r="M39" s="50">
        <f>Overview!$B$4/($M$2*Supply!$D40)</f>
        <v>0.1276134679</v>
      </c>
      <c r="N39" s="66">
        <f>Overview!$B$4/($N$2*Supply!$D40)</f>
        <v>0.1169790122</v>
      </c>
      <c r="O39" s="50">
        <f>Overview!$B$4/($O$2*Supply!$D40)</f>
        <v>0.1079806266</v>
      </c>
      <c r="P39" s="67">
        <f>Overview!$B$4/($P$2*Supply!$D40)</f>
        <v>0.1002677247</v>
      </c>
      <c r="Q39" s="50">
        <f>Overview!$B$4/($Q$2*Supply!$D40)</f>
        <v>0.09358320976</v>
      </c>
      <c r="R39" s="50">
        <f>Overview!$B$4/($R$2*Supply!$D40)</f>
        <v>0.08773425915</v>
      </c>
      <c r="S39" s="66">
        <f>Overview!$B$4/($S$2*Supply!$D40)</f>
        <v>0.08257342038</v>
      </c>
      <c r="T39" s="50">
        <f>Overview!$B$4/($T$2*Supply!$D40)</f>
        <v>0.07798600814</v>
      </c>
      <c r="U39" s="66">
        <f>Overview!$B$4/($U$2*Supply!$D40)</f>
        <v>0.07388148139</v>
      </c>
      <c r="V39" s="50">
        <f>Overview!$B$4/($V$2*Supply!$D40)</f>
        <v>0.07018740732</v>
      </c>
      <c r="W39" s="59"/>
    </row>
    <row r="40" ht="15.75" customHeight="1">
      <c r="A40" s="17">
        <f t="shared" si="2"/>
        <v>38</v>
      </c>
      <c r="B40" s="49">
        <v>46446.0</v>
      </c>
      <c r="C40" s="50">
        <f>Overview!$B$4/($C$2*Supply!$D41)</f>
        <v>1.385528419</v>
      </c>
      <c r="D40" s="66">
        <f>Overview!$B$4/($D$2*Supply!$D41)</f>
        <v>0.6927642094</v>
      </c>
      <c r="E40" s="50">
        <f>Overview!$B$4/($E$2*Supply!$D41)</f>
        <v>0.4618428062</v>
      </c>
      <c r="F40" s="66">
        <f>Overview!$B$4/($F$2*Supply!$D41)</f>
        <v>0.3463821047</v>
      </c>
      <c r="G40" s="50">
        <f>Overview!$B$4/($G$2*Supply!$D41)</f>
        <v>0.2771056837</v>
      </c>
      <c r="H40" s="50">
        <f>Overview!$B$4/($H$2*Supply!$D41)</f>
        <v>0.2309214031</v>
      </c>
      <c r="I40" s="66">
        <f>Overview!$B$4/($I$2*Supply!$D41)</f>
        <v>0.1979326312</v>
      </c>
      <c r="J40" s="50">
        <f>Overview!$B$4/($J$2*Supply!$D41)</f>
        <v>0.1731910523</v>
      </c>
      <c r="K40" s="66">
        <f>Overview!$B$4/($K$2*Supply!$D41)</f>
        <v>0.1539476021</v>
      </c>
      <c r="L40" s="50">
        <f>Overview!$B$4/($L$2*Supply!$D41)</f>
        <v>0.1385528419</v>
      </c>
      <c r="M40" s="50">
        <f>Overview!$B$4/($M$2*Supply!$D41)</f>
        <v>0.125957129</v>
      </c>
      <c r="N40" s="66">
        <f>Overview!$B$4/($N$2*Supply!$D41)</f>
        <v>0.1154607016</v>
      </c>
      <c r="O40" s="50">
        <f>Overview!$B$4/($O$2*Supply!$D41)</f>
        <v>0.1065791091</v>
      </c>
      <c r="P40" s="67">
        <f>Overview!$B$4/($P$2*Supply!$D41)</f>
        <v>0.09896631562</v>
      </c>
      <c r="Q40" s="50">
        <f>Overview!$B$4/($Q$2*Supply!$D41)</f>
        <v>0.09236856125</v>
      </c>
      <c r="R40" s="50">
        <f>Overview!$B$4/($R$2*Supply!$D41)</f>
        <v>0.08659552617</v>
      </c>
      <c r="S40" s="66">
        <f>Overview!$B$4/($S$2*Supply!$D41)</f>
        <v>0.08150167169</v>
      </c>
      <c r="T40" s="50">
        <f>Overview!$B$4/($T$2*Supply!$D41)</f>
        <v>0.07697380104</v>
      </c>
      <c r="U40" s="66">
        <f>Overview!$B$4/($U$2*Supply!$D41)</f>
        <v>0.07292254836</v>
      </c>
      <c r="V40" s="50">
        <f>Overview!$B$4/($V$2*Supply!$D41)</f>
        <v>0.06927642094</v>
      </c>
      <c r="W40" s="59"/>
    </row>
    <row r="41" ht="15.75" customHeight="1">
      <c r="A41" s="17">
        <f t="shared" si="2"/>
        <v>39</v>
      </c>
      <c r="B41" s="49">
        <v>46477.0</v>
      </c>
      <c r="C41" s="50">
        <f>Overview!$B$4/($C$2*Supply!$D42)</f>
        <v>1.367775591</v>
      </c>
      <c r="D41" s="66">
        <f>Overview!$B$4/($D$2*Supply!$D42)</f>
        <v>0.6838877956</v>
      </c>
      <c r="E41" s="50">
        <f>Overview!$B$4/($E$2*Supply!$D42)</f>
        <v>0.4559251971</v>
      </c>
      <c r="F41" s="66">
        <f>Overview!$B$4/($F$2*Supply!$D42)</f>
        <v>0.3419438978</v>
      </c>
      <c r="G41" s="50">
        <f>Overview!$B$4/($G$2*Supply!$D42)</f>
        <v>0.2735551182</v>
      </c>
      <c r="H41" s="50">
        <f>Overview!$B$4/($H$2*Supply!$D42)</f>
        <v>0.2279625985</v>
      </c>
      <c r="I41" s="66">
        <f>Overview!$B$4/($I$2*Supply!$D42)</f>
        <v>0.195396513</v>
      </c>
      <c r="J41" s="50">
        <f>Overview!$B$4/($J$2*Supply!$D42)</f>
        <v>0.1709719489</v>
      </c>
      <c r="K41" s="66">
        <f>Overview!$B$4/($K$2*Supply!$D42)</f>
        <v>0.1519750657</v>
      </c>
      <c r="L41" s="50">
        <f>Overview!$B$4/($L$2*Supply!$D42)</f>
        <v>0.1367775591</v>
      </c>
      <c r="M41" s="50">
        <f>Overview!$B$4/($M$2*Supply!$D42)</f>
        <v>0.1243432356</v>
      </c>
      <c r="N41" s="66">
        <f>Overview!$B$4/($N$2*Supply!$D42)</f>
        <v>0.1139812993</v>
      </c>
      <c r="O41" s="50">
        <f>Overview!$B$4/($O$2*Supply!$D42)</f>
        <v>0.105213507</v>
      </c>
      <c r="P41" s="67">
        <f>Overview!$B$4/($P$2*Supply!$D42)</f>
        <v>0.09769825651</v>
      </c>
      <c r="Q41" s="50">
        <f>Overview!$B$4/($Q$2*Supply!$D42)</f>
        <v>0.09118503941</v>
      </c>
      <c r="R41" s="50">
        <f>Overview!$B$4/($R$2*Supply!$D42)</f>
        <v>0.08548597445</v>
      </c>
      <c r="S41" s="66">
        <f>Overview!$B$4/($S$2*Supply!$D42)</f>
        <v>0.08045738772</v>
      </c>
      <c r="T41" s="50">
        <f>Overview!$B$4/($T$2*Supply!$D42)</f>
        <v>0.07598753284</v>
      </c>
      <c r="U41" s="66">
        <f>Overview!$B$4/($U$2*Supply!$D42)</f>
        <v>0.07198818901</v>
      </c>
      <c r="V41" s="50">
        <f>Overview!$B$4/($V$2*Supply!$D42)</f>
        <v>0.06838877956</v>
      </c>
      <c r="W41" s="59"/>
    </row>
    <row r="42" ht="15.75" customHeight="1">
      <c r="A42" s="17">
        <f t="shared" si="2"/>
        <v>40</v>
      </c>
      <c r="B42" s="49">
        <v>46507.0</v>
      </c>
      <c r="C42" s="50">
        <f>Overview!$B$4/($C$2*Supply!$D43)</f>
        <v>1.350471944</v>
      </c>
      <c r="D42" s="66">
        <f>Overview!$B$4/($D$2*Supply!$D43)</f>
        <v>0.6752359718</v>
      </c>
      <c r="E42" s="50">
        <f>Overview!$B$4/($E$2*Supply!$D43)</f>
        <v>0.4501573145</v>
      </c>
      <c r="F42" s="66">
        <f>Overview!$B$4/($F$2*Supply!$D43)</f>
        <v>0.3376179859</v>
      </c>
      <c r="G42" s="50">
        <f>Overview!$B$4/($G$2*Supply!$D43)</f>
        <v>0.2700943887</v>
      </c>
      <c r="H42" s="50">
        <f>Overview!$B$4/($H$2*Supply!$D43)</f>
        <v>0.2250786573</v>
      </c>
      <c r="I42" s="66">
        <f>Overview!$B$4/($I$2*Supply!$D43)</f>
        <v>0.1929245634</v>
      </c>
      <c r="J42" s="50">
        <f>Overview!$B$4/($J$2*Supply!$D43)</f>
        <v>0.1688089929</v>
      </c>
      <c r="K42" s="66">
        <f>Overview!$B$4/($K$2*Supply!$D43)</f>
        <v>0.1500524382</v>
      </c>
      <c r="L42" s="50">
        <f>Overview!$B$4/($L$2*Supply!$D43)</f>
        <v>0.1350471944</v>
      </c>
      <c r="M42" s="50">
        <f>Overview!$B$4/($M$2*Supply!$D43)</f>
        <v>0.1227701767</v>
      </c>
      <c r="N42" s="66">
        <f>Overview!$B$4/($N$2*Supply!$D43)</f>
        <v>0.1125393286</v>
      </c>
      <c r="O42" s="50">
        <f>Overview!$B$4/($O$2*Supply!$D43)</f>
        <v>0.1038824572</v>
      </c>
      <c r="P42" s="67">
        <f>Overview!$B$4/($P$2*Supply!$D43)</f>
        <v>0.09646228168</v>
      </c>
      <c r="Q42" s="50">
        <f>Overview!$B$4/($Q$2*Supply!$D43)</f>
        <v>0.0900314629</v>
      </c>
      <c r="R42" s="50">
        <f>Overview!$B$4/($R$2*Supply!$D43)</f>
        <v>0.08440449647</v>
      </c>
      <c r="S42" s="66">
        <f>Overview!$B$4/($S$2*Supply!$D43)</f>
        <v>0.07943952609</v>
      </c>
      <c r="T42" s="50">
        <f>Overview!$B$4/($T$2*Supply!$D43)</f>
        <v>0.07502621908</v>
      </c>
      <c r="U42" s="66">
        <f>Overview!$B$4/($U$2*Supply!$D43)</f>
        <v>0.07107747071</v>
      </c>
      <c r="V42" s="50">
        <f>Overview!$B$4/($V$2*Supply!$D43)</f>
        <v>0.06752359718</v>
      </c>
      <c r="W42" s="59"/>
    </row>
    <row r="43" ht="15.75" customHeight="1">
      <c r="A43" s="17">
        <f t="shared" si="2"/>
        <v>41</v>
      </c>
      <c r="B43" s="49">
        <v>46538.0</v>
      </c>
      <c r="C43" s="50">
        <f>Overview!$B$4/($C$2*Supply!$D44)</f>
        <v>1.333600641</v>
      </c>
      <c r="D43" s="66">
        <f>Overview!$B$4/($D$2*Supply!$D44)</f>
        <v>0.6668003206</v>
      </c>
      <c r="E43" s="50">
        <f>Overview!$B$4/($E$2*Supply!$D44)</f>
        <v>0.444533547</v>
      </c>
      <c r="F43" s="66">
        <f>Overview!$B$4/($F$2*Supply!$D44)</f>
        <v>0.3334001603</v>
      </c>
      <c r="G43" s="50">
        <f>Overview!$B$4/($G$2*Supply!$D44)</f>
        <v>0.2667201282</v>
      </c>
      <c r="H43" s="50">
        <f>Overview!$B$4/($H$2*Supply!$D44)</f>
        <v>0.2222667735</v>
      </c>
      <c r="I43" s="66">
        <f>Overview!$B$4/($I$2*Supply!$D44)</f>
        <v>0.1905143773</v>
      </c>
      <c r="J43" s="50">
        <f>Overview!$B$4/($J$2*Supply!$D44)</f>
        <v>0.1667000801</v>
      </c>
      <c r="K43" s="66">
        <f>Overview!$B$4/($K$2*Supply!$D44)</f>
        <v>0.148177849</v>
      </c>
      <c r="L43" s="50">
        <f>Overview!$B$4/($L$2*Supply!$D44)</f>
        <v>0.1333600641</v>
      </c>
      <c r="M43" s="50">
        <f>Overview!$B$4/($M$2*Supply!$D44)</f>
        <v>0.1212364219</v>
      </c>
      <c r="N43" s="66">
        <f>Overview!$B$4/($N$2*Supply!$D44)</f>
        <v>0.1111333868</v>
      </c>
      <c r="O43" s="50">
        <f>Overview!$B$4/($O$2*Supply!$D44)</f>
        <v>0.1025846647</v>
      </c>
      <c r="P43" s="67">
        <f>Overview!$B$4/($P$2*Supply!$D44)</f>
        <v>0.09525718865</v>
      </c>
      <c r="Q43" s="50">
        <f>Overview!$B$4/($Q$2*Supply!$D44)</f>
        <v>0.08890670941</v>
      </c>
      <c r="R43" s="50">
        <f>Overview!$B$4/($R$2*Supply!$D44)</f>
        <v>0.08335004007</v>
      </c>
      <c r="S43" s="66">
        <f>Overview!$B$4/($S$2*Supply!$D44)</f>
        <v>0.07844709654</v>
      </c>
      <c r="T43" s="50">
        <f>Overview!$B$4/($T$2*Supply!$D44)</f>
        <v>0.07408892451</v>
      </c>
      <c r="U43" s="66">
        <f>Overview!$B$4/($U$2*Supply!$D44)</f>
        <v>0.07018950743</v>
      </c>
      <c r="V43" s="50">
        <f>Overview!$B$4/($V$2*Supply!$D44)</f>
        <v>0.06668003206</v>
      </c>
      <c r="W43" s="59"/>
    </row>
    <row r="44" ht="15.75" customHeight="1">
      <c r="A44" s="17">
        <f t="shared" si="2"/>
        <v>42</v>
      </c>
      <c r="B44" s="49">
        <v>46568.0</v>
      </c>
      <c r="C44" s="50">
        <f>Overview!$B$4/($C$2*Supply!$D45)</f>
        <v>1.31714568</v>
      </c>
      <c r="D44" s="66">
        <f>Overview!$B$4/($D$2*Supply!$D45)</f>
        <v>0.6585728401</v>
      </c>
      <c r="E44" s="50">
        <f>Overview!$B$4/($E$2*Supply!$D45)</f>
        <v>0.4390485601</v>
      </c>
      <c r="F44" s="66">
        <f>Overview!$B$4/($F$2*Supply!$D45)</f>
        <v>0.3292864201</v>
      </c>
      <c r="G44" s="50">
        <f>Overview!$B$4/($G$2*Supply!$D45)</f>
        <v>0.263429136</v>
      </c>
      <c r="H44" s="50">
        <f>Overview!$B$4/($H$2*Supply!$D45)</f>
        <v>0.21952428</v>
      </c>
      <c r="I44" s="66">
        <f>Overview!$B$4/($I$2*Supply!$D45)</f>
        <v>0.1881636686</v>
      </c>
      <c r="J44" s="50">
        <f>Overview!$B$4/($J$2*Supply!$D45)</f>
        <v>0.16464321</v>
      </c>
      <c r="K44" s="66">
        <f>Overview!$B$4/($K$2*Supply!$D45)</f>
        <v>0.14634952</v>
      </c>
      <c r="L44" s="50">
        <f>Overview!$B$4/($L$2*Supply!$D45)</f>
        <v>0.131714568</v>
      </c>
      <c r="M44" s="50">
        <f>Overview!$B$4/($M$2*Supply!$D45)</f>
        <v>0.1197405164</v>
      </c>
      <c r="N44" s="66">
        <f>Overview!$B$4/($N$2*Supply!$D45)</f>
        <v>0.10976214</v>
      </c>
      <c r="O44" s="50">
        <f>Overview!$B$4/($O$2*Supply!$D45)</f>
        <v>0.1013188985</v>
      </c>
      <c r="P44" s="67">
        <f>Overview!$B$4/($P$2*Supply!$D45)</f>
        <v>0.0940818343</v>
      </c>
      <c r="Q44" s="50">
        <f>Overview!$B$4/($Q$2*Supply!$D45)</f>
        <v>0.08780971201</v>
      </c>
      <c r="R44" s="50">
        <f>Overview!$B$4/($R$2*Supply!$D45)</f>
        <v>0.08232160501</v>
      </c>
      <c r="S44" s="66">
        <f>Overview!$B$4/($S$2*Supply!$D45)</f>
        <v>0.07747915766</v>
      </c>
      <c r="T44" s="50">
        <f>Overview!$B$4/($T$2*Supply!$D45)</f>
        <v>0.07317476001</v>
      </c>
      <c r="U44" s="66">
        <f>Overview!$B$4/($U$2*Supply!$D45)</f>
        <v>0.06932345685</v>
      </c>
      <c r="V44" s="50">
        <f>Overview!$B$4/($V$2*Supply!$D45)</f>
        <v>0.06585728401</v>
      </c>
      <c r="W44" s="59"/>
    </row>
    <row r="45" ht="15.75" customHeight="1">
      <c r="A45" s="17">
        <f t="shared" si="2"/>
        <v>43</v>
      </c>
      <c r="B45" s="49">
        <v>46599.0</v>
      </c>
      <c r="C45" s="50">
        <f>Overview!$B$4/($C$2*Supply!$D46)</f>
        <v>1.301091837</v>
      </c>
      <c r="D45" s="66">
        <f>Overview!$B$4/($D$2*Supply!$D46)</f>
        <v>0.6505459186</v>
      </c>
      <c r="E45" s="50">
        <f>Overview!$B$4/($E$2*Supply!$D46)</f>
        <v>0.4336972791</v>
      </c>
      <c r="F45" s="66">
        <f>Overview!$B$4/($F$2*Supply!$D46)</f>
        <v>0.3252729593</v>
      </c>
      <c r="G45" s="50">
        <f>Overview!$B$4/($G$2*Supply!$D46)</f>
        <v>0.2602183674</v>
      </c>
      <c r="H45" s="50">
        <f>Overview!$B$4/($H$2*Supply!$D46)</f>
        <v>0.2168486395</v>
      </c>
      <c r="I45" s="66">
        <f>Overview!$B$4/($I$2*Supply!$D46)</f>
        <v>0.1858702625</v>
      </c>
      <c r="J45" s="50">
        <f>Overview!$B$4/($J$2*Supply!$D46)</f>
        <v>0.1626364796</v>
      </c>
      <c r="K45" s="66">
        <f>Overview!$B$4/($K$2*Supply!$D46)</f>
        <v>0.1445657597</v>
      </c>
      <c r="L45" s="50">
        <f>Overview!$B$4/($L$2*Supply!$D46)</f>
        <v>0.1301091837</v>
      </c>
      <c r="M45" s="50">
        <f>Overview!$B$4/($M$2*Supply!$D46)</f>
        <v>0.1182810761</v>
      </c>
      <c r="N45" s="66">
        <f>Overview!$B$4/($N$2*Supply!$D46)</f>
        <v>0.1084243198</v>
      </c>
      <c r="O45" s="50">
        <f>Overview!$B$4/($O$2*Supply!$D46)</f>
        <v>0.1000839875</v>
      </c>
      <c r="P45" s="67">
        <f>Overview!$B$4/($P$2*Supply!$D46)</f>
        <v>0.09293513123</v>
      </c>
      <c r="Q45" s="50">
        <f>Overview!$B$4/($Q$2*Supply!$D46)</f>
        <v>0.08673945581</v>
      </c>
      <c r="R45" s="50">
        <f>Overview!$B$4/($R$2*Supply!$D46)</f>
        <v>0.08131823982</v>
      </c>
      <c r="S45" s="66">
        <f>Overview!$B$4/($S$2*Supply!$D46)</f>
        <v>0.07653481395</v>
      </c>
      <c r="T45" s="50">
        <f>Overview!$B$4/($T$2*Supply!$D46)</f>
        <v>0.07228287984</v>
      </c>
      <c r="U45" s="66">
        <f>Overview!$B$4/($U$2*Supply!$D46)</f>
        <v>0.06847851775</v>
      </c>
      <c r="V45" s="50">
        <f>Overview!$B$4/($V$2*Supply!$D46)</f>
        <v>0.06505459186</v>
      </c>
      <c r="W45" s="59"/>
    </row>
    <row r="46" ht="15.75" customHeight="1">
      <c r="A46" s="17">
        <f t="shared" si="2"/>
        <v>44</v>
      </c>
      <c r="B46" s="49">
        <v>46630.0</v>
      </c>
      <c r="C46" s="50">
        <f>Overview!$B$4/($C$2*Supply!$D47)</f>
        <v>1.285424622</v>
      </c>
      <c r="D46" s="66">
        <f>Overview!$B$4/($D$2*Supply!$D47)</f>
        <v>0.6427123109</v>
      </c>
      <c r="E46" s="50">
        <f>Overview!$B$4/($E$2*Supply!$D47)</f>
        <v>0.4284748739</v>
      </c>
      <c r="F46" s="66">
        <f>Overview!$B$4/($F$2*Supply!$D47)</f>
        <v>0.3213561554</v>
      </c>
      <c r="G46" s="50">
        <f>Overview!$B$4/($G$2*Supply!$D47)</f>
        <v>0.2570849244</v>
      </c>
      <c r="H46" s="50">
        <f>Overview!$B$4/($H$2*Supply!$D47)</f>
        <v>0.214237437</v>
      </c>
      <c r="I46" s="66">
        <f>Overview!$B$4/($I$2*Supply!$D47)</f>
        <v>0.1836320888</v>
      </c>
      <c r="J46" s="50">
        <f>Overview!$B$4/($J$2*Supply!$D47)</f>
        <v>0.1606780777</v>
      </c>
      <c r="K46" s="66">
        <f>Overview!$B$4/($K$2*Supply!$D47)</f>
        <v>0.142824958</v>
      </c>
      <c r="L46" s="50">
        <f>Overview!$B$4/($L$2*Supply!$D47)</f>
        <v>0.1285424622</v>
      </c>
      <c r="M46" s="50">
        <f>Overview!$B$4/($M$2*Supply!$D47)</f>
        <v>0.1168567838</v>
      </c>
      <c r="N46" s="66">
        <f>Overview!$B$4/($N$2*Supply!$D47)</f>
        <v>0.1071187185</v>
      </c>
      <c r="O46" s="50">
        <f>Overview!$B$4/($O$2*Supply!$D47)</f>
        <v>0.09887881706</v>
      </c>
      <c r="P46" s="67">
        <f>Overview!$B$4/($P$2*Supply!$D47)</f>
        <v>0.09181604441</v>
      </c>
      <c r="Q46" s="50">
        <f>Overview!$B$4/($Q$2*Supply!$D47)</f>
        <v>0.08569497479</v>
      </c>
      <c r="R46" s="50">
        <f>Overview!$B$4/($R$2*Supply!$D47)</f>
        <v>0.08033903886</v>
      </c>
      <c r="S46" s="66">
        <f>Overview!$B$4/($S$2*Supply!$D47)</f>
        <v>0.07561321305</v>
      </c>
      <c r="T46" s="50">
        <f>Overview!$B$4/($T$2*Supply!$D47)</f>
        <v>0.07141247899</v>
      </c>
      <c r="U46" s="66">
        <f>Overview!$B$4/($U$2*Supply!$D47)</f>
        <v>0.06765392746</v>
      </c>
      <c r="V46" s="50">
        <f>Overview!$B$4/($V$2*Supply!$D47)</f>
        <v>0.06427123109</v>
      </c>
      <c r="W46" s="59"/>
    </row>
    <row r="47" ht="15.75" customHeight="1">
      <c r="A47" s="17">
        <f t="shared" si="2"/>
        <v>45</v>
      </c>
      <c r="B47" s="49">
        <v>46660.0</v>
      </c>
      <c r="C47" s="50">
        <f>Overview!$B$4/($C$2*Supply!$D48)</f>
        <v>1.270130233</v>
      </c>
      <c r="D47" s="66">
        <f>Overview!$B$4/($D$2*Supply!$D48)</f>
        <v>0.6350651167</v>
      </c>
      <c r="E47" s="50">
        <f>Overview!$B$4/($E$2*Supply!$D48)</f>
        <v>0.4233767444</v>
      </c>
      <c r="F47" s="66">
        <f>Overview!$B$4/($F$2*Supply!$D48)</f>
        <v>0.3175325583</v>
      </c>
      <c r="G47" s="50">
        <f>Overview!$B$4/($G$2*Supply!$D48)</f>
        <v>0.2540260467</v>
      </c>
      <c r="H47" s="50">
        <f>Overview!$B$4/($H$2*Supply!$D48)</f>
        <v>0.2116883722</v>
      </c>
      <c r="I47" s="66">
        <f>Overview!$B$4/($I$2*Supply!$D48)</f>
        <v>0.1814471762</v>
      </c>
      <c r="J47" s="50">
        <f>Overview!$B$4/($J$2*Supply!$D48)</f>
        <v>0.1587662792</v>
      </c>
      <c r="K47" s="66">
        <f>Overview!$B$4/($K$2*Supply!$D48)</f>
        <v>0.1411255815</v>
      </c>
      <c r="L47" s="50">
        <f>Overview!$B$4/($L$2*Supply!$D48)</f>
        <v>0.1270130233</v>
      </c>
      <c r="M47" s="50">
        <f>Overview!$B$4/($M$2*Supply!$D48)</f>
        <v>0.1154663848</v>
      </c>
      <c r="N47" s="66">
        <f>Overview!$B$4/($N$2*Supply!$D48)</f>
        <v>0.1058441861</v>
      </c>
      <c r="O47" s="50">
        <f>Overview!$B$4/($O$2*Supply!$D48)</f>
        <v>0.09770232564</v>
      </c>
      <c r="P47" s="67">
        <f>Overview!$B$4/($P$2*Supply!$D48)</f>
        <v>0.0907235881</v>
      </c>
      <c r="Q47" s="50">
        <f>Overview!$B$4/($Q$2*Supply!$D48)</f>
        <v>0.08467534889</v>
      </c>
      <c r="R47" s="50">
        <f>Overview!$B$4/($R$2*Supply!$D48)</f>
        <v>0.07938313958</v>
      </c>
      <c r="S47" s="66">
        <f>Overview!$B$4/($S$2*Supply!$D48)</f>
        <v>0.07471354314</v>
      </c>
      <c r="T47" s="50">
        <f>Overview!$B$4/($T$2*Supply!$D48)</f>
        <v>0.07056279074</v>
      </c>
      <c r="U47" s="66">
        <f>Overview!$B$4/($U$2*Supply!$D48)</f>
        <v>0.06684895965</v>
      </c>
      <c r="V47" s="50">
        <f>Overview!$B$4/($V$2*Supply!$D48)</f>
        <v>0.06350651167</v>
      </c>
      <c r="W47" s="59"/>
    </row>
    <row r="48" ht="15.75" customHeight="1">
      <c r="A48" s="17">
        <f t="shared" si="2"/>
        <v>46</v>
      </c>
      <c r="B48" s="49">
        <v>46691.0</v>
      </c>
      <c r="C48" s="50">
        <f>Overview!$B$4/($C$2*Supply!$D49)</f>
        <v>1.25519552</v>
      </c>
      <c r="D48" s="66">
        <f>Overview!$B$4/($D$2*Supply!$D49)</f>
        <v>0.6275977602</v>
      </c>
      <c r="E48" s="50">
        <f>Overview!$B$4/($E$2*Supply!$D49)</f>
        <v>0.4183985068</v>
      </c>
      <c r="F48" s="66">
        <f>Overview!$B$4/($F$2*Supply!$D49)</f>
        <v>0.3137988801</v>
      </c>
      <c r="G48" s="50">
        <f>Overview!$B$4/($G$2*Supply!$D49)</f>
        <v>0.2510391041</v>
      </c>
      <c r="H48" s="50">
        <f>Overview!$B$4/($H$2*Supply!$D49)</f>
        <v>0.2091992534</v>
      </c>
      <c r="I48" s="66">
        <f>Overview!$B$4/($I$2*Supply!$D49)</f>
        <v>0.1793136458</v>
      </c>
      <c r="J48" s="50">
        <f>Overview!$B$4/($J$2*Supply!$D49)</f>
        <v>0.15689944</v>
      </c>
      <c r="K48" s="66">
        <f>Overview!$B$4/($K$2*Supply!$D49)</f>
        <v>0.1394661689</v>
      </c>
      <c r="L48" s="50">
        <f>Overview!$B$4/($L$2*Supply!$D49)</f>
        <v>0.125519552</v>
      </c>
      <c r="M48" s="50">
        <f>Overview!$B$4/($M$2*Supply!$D49)</f>
        <v>0.1141086837</v>
      </c>
      <c r="N48" s="66">
        <f>Overview!$B$4/($N$2*Supply!$D49)</f>
        <v>0.1045996267</v>
      </c>
      <c r="O48" s="50">
        <f>Overview!$B$4/($O$2*Supply!$D49)</f>
        <v>0.09655350156</v>
      </c>
      <c r="P48" s="67">
        <f>Overview!$B$4/($P$2*Supply!$D49)</f>
        <v>0.08965682288</v>
      </c>
      <c r="Q48" s="50">
        <f>Overview!$B$4/($Q$2*Supply!$D49)</f>
        <v>0.08367970135</v>
      </c>
      <c r="R48" s="50">
        <f>Overview!$B$4/($R$2*Supply!$D49)</f>
        <v>0.07844972002</v>
      </c>
      <c r="S48" s="66">
        <f>Overview!$B$4/($S$2*Supply!$D49)</f>
        <v>0.07383503061</v>
      </c>
      <c r="T48" s="50">
        <f>Overview!$B$4/($T$2*Supply!$D49)</f>
        <v>0.06973308446</v>
      </c>
      <c r="U48" s="66">
        <f>Overview!$B$4/($U$2*Supply!$D49)</f>
        <v>0.06606292212</v>
      </c>
      <c r="V48" s="50">
        <f>Overview!$B$4/($V$2*Supply!$D49)</f>
        <v>0.06275977602</v>
      </c>
      <c r="W48" s="59"/>
    </row>
    <row r="49" ht="15.75" customHeight="1">
      <c r="A49" s="17">
        <f t="shared" si="2"/>
        <v>47</v>
      </c>
      <c r="B49" s="49">
        <v>46721.0</v>
      </c>
      <c r="C49" s="50">
        <f>Overview!$B$4/($C$2*Supply!$D50)</f>
        <v>1.240607942</v>
      </c>
      <c r="D49" s="66">
        <f>Overview!$B$4/($D$2*Supply!$D50)</f>
        <v>0.6203039712</v>
      </c>
      <c r="E49" s="50">
        <f>Overview!$B$4/($E$2*Supply!$D50)</f>
        <v>0.4135359808</v>
      </c>
      <c r="F49" s="66">
        <f>Overview!$B$4/($F$2*Supply!$D50)</f>
        <v>0.3101519856</v>
      </c>
      <c r="G49" s="50">
        <f>Overview!$B$4/($G$2*Supply!$D50)</f>
        <v>0.2481215885</v>
      </c>
      <c r="H49" s="50">
        <f>Overview!$B$4/($H$2*Supply!$D50)</f>
        <v>0.2067679904</v>
      </c>
      <c r="I49" s="66">
        <f>Overview!$B$4/($I$2*Supply!$D50)</f>
        <v>0.1772297061</v>
      </c>
      <c r="J49" s="50">
        <f>Overview!$B$4/($J$2*Supply!$D50)</f>
        <v>0.1550759928</v>
      </c>
      <c r="K49" s="66">
        <f>Overview!$B$4/($K$2*Supply!$D50)</f>
        <v>0.1378453269</v>
      </c>
      <c r="L49" s="50">
        <f>Overview!$B$4/($L$2*Supply!$D50)</f>
        <v>0.1240607942</v>
      </c>
      <c r="M49" s="50">
        <f>Overview!$B$4/($M$2*Supply!$D50)</f>
        <v>0.1127825402</v>
      </c>
      <c r="N49" s="66">
        <f>Overview!$B$4/($N$2*Supply!$D50)</f>
        <v>0.1033839952</v>
      </c>
      <c r="O49" s="50">
        <f>Overview!$B$4/($O$2*Supply!$D50)</f>
        <v>0.09543138019</v>
      </c>
      <c r="P49" s="67">
        <f>Overview!$B$4/($P$2*Supply!$D50)</f>
        <v>0.08861485303</v>
      </c>
      <c r="Q49" s="50">
        <f>Overview!$B$4/($Q$2*Supply!$D50)</f>
        <v>0.08270719617</v>
      </c>
      <c r="R49" s="50">
        <f>Overview!$B$4/($R$2*Supply!$D50)</f>
        <v>0.07753799641</v>
      </c>
      <c r="S49" s="66">
        <f>Overview!$B$4/($S$2*Supply!$D50)</f>
        <v>0.07297693779</v>
      </c>
      <c r="T49" s="50">
        <f>Overview!$B$4/($T$2*Supply!$D50)</f>
        <v>0.06892266347</v>
      </c>
      <c r="U49" s="66">
        <f>Overview!$B$4/($U$2*Supply!$D50)</f>
        <v>0.06529515487</v>
      </c>
      <c r="V49" s="50">
        <f>Overview!$B$4/($V$2*Supply!$D50)</f>
        <v>0.06203039712</v>
      </c>
      <c r="W49" s="59"/>
    </row>
    <row r="50" ht="15.75" customHeight="1">
      <c r="A50" s="17">
        <f t="shared" si="2"/>
        <v>48</v>
      </c>
      <c r="B50" s="49">
        <v>46752.0</v>
      </c>
      <c r="C50" s="50">
        <f>Overview!$B$4/($C$2*Supply!$D51)</f>
        <v>1.226355536</v>
      </c>
      <c r="D50" s="66">
        <f>Overview!$B$4/($D$2*Supply!$D51)</f>
        <v>0.613177768</v>
      </c>
      <c r="E50" s="50">
        <f>Overview!$B$4/($E$2*Supply!$D51)</f>
        <v>0.4087851787</v>
      </c>
      <c r="F50" s="66">
        <f>Overview!$B$4/($F$2*Supply!$D51)</f>
        <v>0.306588884</v>
      </c>
      <c r="G50" s="50">
        <f>Overview!$B$4/($G$2*Supply!$D51)</f>
        <v>0.2452711072</v>
      </c>
      <c r="H50" s="50">
        <f>Overview!$B$4/($H$2*Supply!$D51)</f>
        <v>0.2043925893</v>
      </c>
      <c r="I50" s="66">
        <f>Overview!$B$4/($I$2*Supply!$D51)</f>
        <v>0.175193648</v>
      </c>
      <c r="J50" s="50">
        <f>Overview!$B$4/($J$2*Supply!$D51)</f>
        <v>0.153294442</v>
      </c>
      <c r="K50" s="66">
        <f>Overview!$B$4/($K$2*Supply!$D51)</f>
        <v>0.1362617262</v>
      </c>
      <c r="L50" s="50">
        <f>Overview!$B$4/($L$2*Supply!$D51)</f>
        <v>0.1226355536</v>
      </c>
      <c r="M50" s="50">
        <f>Overview!$B$4/($M$2*Supply!$D51)</f>
        <v>0.1114868669</v>
      </c>
      <c r="N50" s="66">
        <f>Overview!$B$4/($N$2*Supply!$D51)</f>
        <v>0.1021962947</v>
      </c>
      <c r="O50" s="50">
        <f>Overview!$B$4/($O$2*Supply!$D51)</f>
        <v>0.09433504123</v>
      </c>
      <c r="P50" s="67">
        <f>Overview!$B$4/($P$2*Supply!$D51)</f>
        <v>0.087596824</v>
      </c>
      <c r="Q50" s="50">
        <f>Overview!$B$4/($Q$2*Supply!$D51)</f>
        <v>0.08175703573</v>
      </c>
      <c r="R50" s="50">
        <f>Overview!$B$4/($R$2*Supply!$D51)</f>
        <v>0.076647221</v>
      </c>
      <c r="S50" s="66">
        <f>Overview!$B$4/($S$2*Supply!$D51)</f>
        <v>0.07213856094</v>
      </c>
      <c r="T50" s="50">
        <f>Overview!$B$4/($T$2*Supply!$D51)</f>
        <v>0.06813086311</v>
      </c>
      <c r="U50" s="66">
        <f>Overview!$B$4/($U$2*Supply!$D51)</f>
        <v>0.06454502821</v>
      </c>
      <c r="V50" s="50">
        <f>Overview!$B$4/($V$2*Supply!$D51)</f>
        <v>0.0613177768</v>
      </c>
      <c r="W50" s="59"/>
    </row>
    <row r="51" ht="15.75" customHeight="1"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</row>
    <row r="52" ht="15.75" customHeight="1"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</row>
    <row r="53" ht="15.75" customHeight="1"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</row>
    <row r="54" ht="15.75" customHeight="1"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ht="15.75" customHeight="1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0"/>
      <c r="B1" s="59"/>
      <c r="C1" s="62" t="s">
        <v>36</v>
      </c>
    </row>
    <row r="2" ht="15.75" customHeight="1">
      <c r="A2" s="10" t="s">
        <v>19</v>
      </c>
      <c r="B2" s="47" t="s">
        <v>15</v>
      </c>
      <c r="C2" s="64">
        <v>0.05</v>
      </c>
      <c r="D2" s="64">
        <f t="shared" ref="D2:V2" si="1">C2+5%</f>
        <v>0.1</v>
      </c>
      <c r="E2" s="64">
        <f t="shared" si="1"/>
        <v>0.15</v>
      </c>
      <c r="F2" s="64">
        <f t="shared" si="1"/>
        <v>0.2</v>
      </c>
      <c r="G2" s="64">
        <f t="shared" si="1"/>
        <v>0.25</v>
      </c>
      <c r="H2" s="64">
        <f t="shared" si="1"/>
        <v>0.3</v>
      </c>
      <c r="I2" s="64">
        <f t="shared" si="1"/>
        <v>0.35</v>
      </c>
      <c r="J2" s="64">
        <f t="shared" si="1"/>
        <v>0.4</v>
      </c>
      <c r="K2" s="64">
        <f t="shared" si="1"/>
        <v>0.45</v>
      </c>
      <c r="L2" s="64">
        <f t="shared" si="1"/>
        <v>0.5</v>
      </c>
      <c r="M2" s="64">
        <f t="shared" si="1"/>
        <v>0.55</v>
      </c>
      <c r="N2" s="64">
        <f t="shared" si="1"/>
        <v>0.6</v>
      </c>
      <c r="O2" s="64">
        <f t="shared" si="1"/>
        <v>0.65</v>
      </c>
      <c r="P2" s="65">
        <f t="shared" si="1"/>
        <v>0.7</v>
      </c>
      <c r="Q2" s="64">
        <f t="shared" si="1"/>
        <v>0.75</v>
      </c>
      <c r="R2" s="64">
        <f t="shared" si="1"/>
        <v>0.8</v>
      </c>
      <c r="S2" s="64">
        <f t="shared" si="1"/>
        <v>0.85</v>
      </c>
      <c r="T2" s="64">
        <f t="shared" si="1"/>
        <v>0.9</v>
      </c>
      <c r="U2" s="64">
        <f t="shared" si="1"/>
        <v>0.95</v>
      </c>
      <c r="V2" s="64">
        <f t="shared" si="1"/>
        <v>1</v>
      </c>
    </row>
    <row r="3" ht="15.75" customHeight="1">
      <c r="A3" s="17">
        <v>1.0</v>
      </c>
      <c r="B3" s="49">
        <v>45322.0</v>
      </c>
      <c r="C3" s="50">
        <f>Overview!$B$4/($C$2*Supply!$E4)</f>
        <v>1.589403974</v>
      </c>
      <c r="D3" s="66">
        <f>Overview!$B$4/($D$2*Supply!$E4)</f>
        <v>0.7947019868</v>
      </c>
      <c r="E3" s="50">
        <f>Overview!$B$4/($E$2*Supply!$E4)</f>
        <v>0.5298013245</v>
      </c>
      <c r="F3" s="66">
        <f>Overview!$B$4/($F$2*Supply!$E4)</f>
        <v>0.3973509934</v>
      </c>
      <c r="G3" s="50">
        <f>Overview!$B$4/($G$2*Supply!$E4)</f>
        <v>0.3178807947</v>
      </c>
      <c r="H3" s="50">
        <f>Overview!$B$4/($H$2*Supply!$E4)</f>
        <v>0.2649006623</v>
      </c>
      <c r="I3" s="66">
        <f>Overview!$B$4/($I$2*Supply!$E4)</f>
        <v>0.2270577105</v>
      </c>
      <c r="J3" s="50">
        <f>Overview!$B$4/($J$2*Supply!$E4)</f>
        <v>0.1986754967</v>
      </c>
      <c r="K3" s="66">
        <f>Overview!$B$4/($K$2*Supply!$E4)</f>
        <v>0.1766004415</v>
      </c>
      <c r="L3" s="50">
        <f>Overview!$B$4/($L$2*Supply!$E4)</f>
        <v>0.1589403974</v>
      </c>
      <c r="M3" s="50">
        <f>Overview!$B$4/($M$2*Supply!$E4)</f>
        <v>0.1444912703</v>
      </c>
      <c r="N3" s="66">
        <f>Overview!$B$4/($N$2*Supply!$E4)</f>
        <v>0.1324503311</v>
      </c>
      <c r="O3" s="50">
        <f>Overview!$B$4/($O$2*Supply!$E4)</f>
        <v>0.1222618441</v>
      </c>
      <c r="P3" s="67">
        <f>Overview!$B$4/($P$2*Supply!$E4)</f>
        <v>0.1135288553</v>
      </c>
      <c r="Q3" s="50">
        <f>Overview!$B$4/($Q$2*Supply!$E4)</f>
        <v>0.1059602649</v>
      </c>
      <c r="R3" s="50">
        <f>Overview!$B$4/($R$2*Supply!$E4)</f>
        <v>0.09933774834</v>
      </c>
      <c r="S3" s="66">
        <f>Overview!$B$4/($S$2*Supply!$E4)</f>
        <v>0.09349435138</v>
      </c>
      <c r="T3" s="50">
        <f>Overview!$B$4/($T$2*Supply!$E4)</f>
        <v>0.08830022075</v>
      </c>
      <c r="U3" s="66">
        <f>Overview!$B$4/($U$2*Supply!$E4)</f>
        <v>0.08365284071</v>
      </c>
      <c r="V3" s="50">
        <f>Overview!$B$4/($V$2*Supply!$E4)</f>
        <v>0.07947019868</v>
      </c>
    </row>
    <row r="4" ht="15.75" customHeight="1">
      <c r="A4" s="17">
        <f t="shared" ref="A4:A50" si="2">A3+1</f>
        <v>2</v>
      </c>
      <c r="B4" s="49">
        <v>45351.0</v>
      </c>
      <c r="C4" s="50">
        <f>Overview!$B$4/($C$2*Supply!$E5)</f>
        <v>1.578947368</v>
      </c>
      <c r="D4" s="66">
        <f>Overview!$B$4/($D$2*Supply!$E5)</f>
        <v>0.7894736842</v>
      </c>
      <c r="E4" s="50">
        <f>Overview!$B$4/($E$2*Supply!$E5)</f>
        <v>0.5263157895</v>
      </c>
      <c r="F4" s="66">
        <f>Overview!$B$4/($F$2*Supply!$E5)</f>
        <v>0.3947368421</v>
      </c>
      <c r="G4" s="50">
        <f>Overview!$B$4/($G$2*Supply!$E5)</f>
        <v>0.3157894737</v>
      </c>
      <c r="H4" s="50">
        <f>Overview!$B$4/($H$2*Supply!$E5)</f>
        <v>0.2631578947</v>
      </c>
      <c r="I4" s="66">
        <f>Overview!$B$4/($I$2*Supply!$E5)</f>
        <v>0.2255639098</v>
      </c>
      <c r="J4" s="50">
        <f>Overview!$B$4/($J$2*Supply!$E5)</f>
        <v>0.1973684211</v>
      </c>
      <c r="K4" s="66">
        <f>Overview!$B$4/($K$2*Supply!$E5)</f>
        <v>0.1754385965</v>
      </c>
      <c r="L4" s="50">
        <f>Overview!$B$4/($L$2*Supply!$E5)</f>
        <v>0.1578947368</v>
      </c>
      <c r="M4" s="50">
        <f>Overview!$B$4/($M$2*Supply!$E5)</f>
        <v>0.1435406699</v>
      </c>
      <c r="N4" s="66">
        <f>Overview!$B$4/($N$2*Supply!$E5)</f>
        <v>0.1315789474</v>
      </c>
      <c r="O4" s="50">
        <f>Overview!$B$4/($O$2*Supply!$E5)</f>
        <v>0.1214574899</v>
      </c>
      <c r="P4" s="67">
        <f>Overview!$B$4/($P$2*Supply!$E5)</f>
        <v>0.1127819549</v>
      </c>
      <c r="Q4" s="50">
        <f>Overview!$B$4/($Q$2*Supply!$E5)</f>
        <v>0.1052631579</v>
      </c>
      <c r="R4" s="50">
        <f>Overview!$B$4/($R$2*Supply!$E5)</f>
        <v>0.09868421053</v>
      </c>
      <c r="S4" s="66">
        <f>Overview!$B$4/($S$2*Supply!$E5)</f>
        <v>0.09287925697</v>
      </c>
      <c r="T4" s="50">
        <f>Overview!$B$4/($T$2*Supply!$E5)</f>
        <v>0.08771929825</v>
      </c>
      <c r="U4" s="66">
        <f>Overview!$B$4/($U$2*Supply!$E5)</f>
        <v>0.08310249307</v>
      </c>
      <c r="V4" s="50">
        <f>Overview!$B$4/($V$2*Supply!$E5)</f>
        <v>0.07894736842</v>
      </c>
    </row>
    <row r="5" ht="15.75" customHeight="1">
      <c r="A5" s="17">
        <f t="shared" si="2"/>
        <v>3</v>
      </c>
      <c r="B5" s="49">
        <v>45382.0</v>
      </c>
      <c r="C5" s="50">
        <f>Overview!$B$4/($C$2*Supply!$E6)</f>
        <v>1.568627451</v>
      </c>
      <c r="D5" s="66">
        <f>Overview!$B$4/($D$2*Supply!$E6)</f>
        <v>0.7843137255</v>
      </c>
      <c r="E5" s="50">
        <f>Overview!$B$4/($E$2*Supply!$E6)</f>
        <v>0.522875817</v>
      </c>
      <c r="F5" s="66">
        <f>Overview!$B$4/($F$2*Supply!$E6)</f>
        <v>0.3921568627</v>
      </c>
      <c r="G5" s="50">
        <f>Overview!$B$4/($G$2*Supply!$E6)</f>
        <v>0.3137254902</v>
      </c>
      <c r="H5" s="50">
        <f>Overview!$B$4/($H$2*Supply!$E6)</f>
        <v>0.2614379085</v>
      </c>
      <c r="I5" s="66">
        <f>Overview!$B$4/($I$2*Supply!$E6)</f>
        <v>0.2240896359</v>
      </c>
      <c r="J5" s="50">
        <f>Overview!$B$4/($J$2*Supply!$E6)</f>
        <v>0.1960784314</v>
      </c>
      <c r="K5" s="66">
        <f>Overview!$B$4/($K$2*Supply!$E6)</f>
        <v>0.174291939</v>
      </c>
      <c r="L5" s="50">
        <f>Overview!$B$4/($L$2*Supply!$E6)</f>
        <v>0.1568627451</v>
      </c>
      <c r="M5" s="50">
        <f>Overview!$B$4/($M$2*Supply!$E6)</f>
        <v>0.1426024955</v>
      </c>
      <c r="N5" s="66">
        <f>Overview!$B$4/($N$2*Supply!$E6)</f>
        <v>0.1307189542</v>
      </c>
      <c r="O5" s="50">
        <f>Overview!$B$4/($O$2*Supply!$E6)</f>
        <v>0.1206636501</v>
      </c>
      <c r="P5" s="67">
        <f>Overview!$B$4/($P$2*Supply!$E6)</f>
        <v>0.1120448179</v>
      </c>
      <c r="Q5" s="50">
        <f>Overview!$B$4/($Q$2*Supply!$E6)</f>
        <v>0.1045751634</v>
      </c>
      <c r="R5" s="50">
        <f>Overview!$B$4/($R$2*Supply!$E6)</f>
        <v>0.09803921569</v>
      </c>
      <c r="S5" s="66">
        <f>Overview!$B$4/($S$2*Supply!$E6)</f>
        <v>0.092272203</v>
      </c>
      <c r="T5" s="50">
        <f>Overview!$B$4/($T$2*Supply!$E6)</f>
        <v>0.0871459695</v>
      </c>
      <c r="U5" s="66">
        <f>Overview!$B$4/($U$2*Supply!$E6)</f>
        <v>0.08255933953</v>
      </c>
      <c r="V5" s="50">
        <f>Overview!$B$4/($V$2*Supply!$E6)</f>
        <v>0.07843137255</v>
      </c>
    </row>
    <row r="6" ht="15.75" customHeight="1">
      <c r="A6" s="17">
        <f t="shared" si="2"/>
        <v>4</v>
      </c>
      <c r="B6" s="49">
        <v>45412.0</v>
      </c>
      <c r="C6" s="50">
        <f>Overview!$B$4/($C$2*Supply!$E7)</f>
        <v>1.558441558</v>
      </c>
      <c r="D6" s="66">
        <f>Overview!$B$4/($D$2*Supply!$E7)</f>
        <v>0.7792207792</v>
      </c>
      <c r="E6" s="50">
        <f>Overview!$B$4/($E$2*Supply!$E7)</f>
        <v>0.5194805195</v>
      </c>
      <c r="F6" s="66">
        <f>Overview!$B$4/($F$2*Supply!$E7)</f>
        <v>0.3896103896</v>
      </c>
      <c r="G6" s="50">
        <f>Overview!$B$4/($G$2*Supply!$E7)</f>
        <v>0.3116883117</v>
      </c>
      <c r="H6" s="50">
        <f>Overview!$B$4/($H$2*Supply!$E7)</f>
        <v>0.2597402597</v>
      </c>
      <c r="I6" s="66">
        <f>Overview!$B$4/($I$2*Supply!$E7)</f>
        <v>0.2226345083</v>
      </c>
      <c r="J6" s="50">
        <f>Overview!$B$4/($J$2*Supply!$E7)</f>
        <v>0.1948051948</v>
      </c>
      <c r="K6" s="66">
        <f>Overview!$B$4/($K$2*Supply!$E7)</f>
        <v>0.1731601732</v>
      </c>
      <c r="L6" s="50">
        <f>Overview!$B$4/($L$2*Supply!$E7)</f>
        <v>0.1558441558</v>
      </c>
      <c r="M6" s="50">
        <f>Overview!$B$4/($M$2*Supply!$E7)</f>
        <v>0.1416765053</v>
      </c>
      <c r="N6" s="66">
        <f>Overview!$B$4/($N$2*Supply!$E7)</f>
        <v>0.1298701299</v>
      </c>
      <c r="O6" s="50">
        <f>Overview!$B$4/($O$2*Supply!$E7)</f>
        <v>0.1198801199</v>
      </c>
      <c r="P6" s="67">
        <f>Overview!$B$4/($P$2*Supply!$E7)</f>
        <v>0.1113172542</v>
      </c>
      <c r="Q6" s="50">
        <f>Overview!$B$4/($Q$2*Supply!$E7)</f>
        <v>0.1038961039</v>
      </c>
      <c r="R6" s="50">
        <f>Overview!$B$4/($R$2*Supply!$E7)</f>
        <v>0.0974025974</v>
      </c>
      <c r="S6" s="66">
        <f>Overview!$B$4/($S$2*Supply!$E7)</f>
        <v>0.09167303285</v>
      </c>
      <c r="T6" s="50">
        <f>Overview!$B$4/($T$2*Supply!$E7)</f>
        <v>0.08658008658</v>
      </c>
      <c r="U6" s="66">
        <f>Overview!$B$4/($U$2*Supply!$E7)</f>
        <v>0.08202323992</v>
      </c>
      <c r="V6" s="50">
        <f>Overview!$B$4/($V$2*Supply!$E7)</f>
        <v>0.07792207792</v>
      </c>
    </row>
    <row r="7" ht="15.75" customHeight="1">
      <c r="A7" s="17">
        <f t="shared" si="2"/>
        <v>5</v>
      </c>
      <c r="B7" s="49">
        <v>45443.0</v>
      </c>
      <c r="C7" s="50">
        <f>Overview!$B$4/($C$2*Supply!$E8)</f>
        <v>1.548387097</v>
      </c>
      <c r="D7" s="66">
        <f>Overview!$B$4/($D$2*Supply!$E8)</f>
        <v>0.7741935484</v>
      </c>
      <c r="E7" s="50">
        <f>Overview!$B$4/($E$2*Supply!$E8)</f>
        <v>0.5161290323</v>
      </c>
      <c r="F7" s="66">
        <f>Overview!$B$4/($F$2*Supply!$E8)</f>
        <v>0.3870967742</v>
      </c>
      <c r="G7" s="50">
        <f>Overview!$B$4/($G$2*Supply!$E8)</f>
        <v>0.3096774194</v>
      </c>
      <c r="H7" s="50">
        <f>Overview!$B$4/($H$2*Supply!$E8)</f>
        <v>0.2580645161</v>
      </c>
      <c r="I7" s="66">
        <f>Overview!$B$4/($I$2*Supply!$E8)</f>
        <v>0.2211981567</v>
      </c>
      <c r="J7" s="50">
        <f>Overview!$B$4/($J$2*Supply!$E8)</f>
        <v>0.1935483871</v>
      </c>
      <c r="K7" s="66">
        <f>Overview!$B$4/($K$2*Supply!$E8)</f>
        <v>0.1720430108</v>
      </c>
      <c r="L7" s="50">
        <f>Overview!$B$4/($L$2*Supply!$E8)</f>
        <v>0.1548387097</v>
      </c>
      <c r="M7" s="50">
        <f>Overview!$B$4/($M$2*Supply!$E8)</f>
        <v>0.1407624633</v>
      </c>
      <c r="N7" s="66">
        <f>Overview!$B$4/($N$2*Supply!$E8)</f>
        <v>0.1290322581</v>
      </c>
      <c r="O7" s="50">
        <f>Overview!$B$4/($O$2*Supply!$E8)</f>
        <v>0.1191066998</v>
      </c>
      <c r="P7" s="67">
        <f>Overview!$B$4/($P$2*Supply!$E8)</f>
        <v>0.1105990783</v>
      </c>
      <c r="Q7" s="50">
        <f>Overview!$B$4/($Q$2*Supply!$E8)</f>
        <v>0.1032258065</v>
      </c>
      <c r="R7" s="50">
        <f>Overview!$B$4/($R$2*Supply!$E8)</f>
        <v>0.09677419355</v>
      </c>
      <c r="S7" s="66">
        <f>Overview!$B$4/($S$2*Supply!$E8)</f>
        <v>0.09108159393</v>
      </c>
      <c r="T7" s="50">
        <f>Overview!$B$4/($T$2*Supply!$E8)</f>
        <v>0.08602150538</v>
      </c>
      <c r="U7" s="66">
        <f>Overview!$B$4/($U$2*Supply!$E8)</f>
        <v>0.08149405772</v>
      </c>
      <c r="V7" s="50">
        <f>Overview!$B$4/($V$2*Supply!$E8)</f>
        <v>0.07741935484</v>
      </c>
    </row>
    <row r="8" ht="15.75" customHeight="1">
      <c r="A8" s="17">
        <f t="shared" si="2"/>
        <v>6</v>
      </c>
      <c r="B8" s="49">
        <v>45473.0</v>
      </c>
      <c r="C8" s="50">
        <f>Overview!$B$4/($C$2*Supply!$E9)</f>
        <v>1.538461538</v>
      </c>
      <c r="D8" s="66">
        <f>Overview!$B$4/($D$2*Supply!$E9)</f>
        <v>0.7692307692</v>
      </c>
      <c r="E8" s="50">
        <f>Overview!$B$4/($E$2*Supply!$E9)</f>
        <v>0.5128205128</v>
      </c>
      <c r="F8" s="66">
        <f>Overview!$B$4/($F$2*Supply!$E9)</f>
        <v>0.3846153846</v>
      </c>
      <c r="G8" s="50">
        <f>Overview!$B$4/($G$2*Supply!$E9)</f>
        <v>0.3076923077</v>
      </c>
      <c r="H8" s="50">
        <f>Overview!$B$4/($H$2*Supply!$E9)</f>
        <v>0.2564102564</v>
      </c>
      <c r="I8" s="66">
        <f>Overview!$B$4/($I$2*Supply!$E9)</f>
        <v>0.2197802198</v>
      </c>
      <c r="J8" s="50">
        <f>Overview!$B$4/($J$2*Supply!$E9)</f>
        <v>0.1923076923</v>
      </c>
      <c r="K8" s="66">
        <f>Overview!$B$4/($K$2*Supply!$E9)</f>
        <v>0.1709401709</v>
      </c>
      <c r="L8" s="50">
        <f>Overview!$B$4/($L$2*Supply!$E9)</f>
        <v>0.1538461538</v>
      </c>
      <c r="M8" s="50">
        <f>Overview!$B$4/($M$2*Supply!$E9)</f>
        <v>0.1398601399</v>
      </c>
      <c r="N8" s="66">
        <f>Overview!$B$4/($N$2*Supply!$E9)</f>
        <v>0.1282051282</v>
      </c>
      <c r="O8" s="50">
        <f>Overview!$B$4/($O$2*Supply!$E9)</f>
        <v>0.1183431953</v>
      </c>
      <c r="P8" s="67">
        <f>Overview!$B$4/($P$2*Supply!$E9)</f>
        <v>0.1098901099</v>
      </c>
      <c r="Q8" s="50">
        <f>Overview!$B$4/($Q$2*Supply!$E9)</f>
        <v>0.1025641026</v>
      </c>
      <c r="R8" s="50">
        <f>Overview!$B$4/($R$2*Supply!$E9)</f>
        <v>0.09615384615</v>
      </c>
      <c r="S8" s="66">
        <f>Overview!$B$4/($S$2*Supply!$E9)</f>
        <v>0.09049773756</v>
      </c>
      <c r="T8" s="50">
        <f>Overview!$B$4/($T$2*Supply!$E9)</f>
        <v>0.08547008547</v>
      </c>
      <c r="U8" s="66">
        <f>Overview!$B$4/($U$2*Supply!$E9)</f>
        <v>0.08097165992</v>
      </c>
      <c r="V8" s="50">
        <f>Overview!$B$4/($V$2*Supply!$E9)</f>
        <v>0.07692307692</v>
      </c>
    </row>
    <row r="9" ht="15.75" customHeight="1">
      <c r="A9" s="17">
        <f t="shared" si="2"/>
        <v>7</v>
      </c>
      <c r="B9" s="49">
        <v>45504.0</v>
      </c>
      <c r="C9" s="50">
        <f>Overview!$B$4/($C$2*Supply!$E10)</f>
        <v>1.52866242</v>
      </c>
      <c r="D9" s="66">
        <f>Overview!$B$4/($D$2*Supply!$E10)</f>
        <v>0.7643312102</v>
      </c>
      <c r="E9" s="50">
        <f>Overview!$B$4/($E$2*Supply!$E10)</f>
        <v>0.5095541401</v>
      </c>
      <c r="F9" s="66">
        <f>Overview!$B$4/($F$2*Supply!$E10)</f>
        <v>0.3821656051</v>
      </c>
      <c r="G9" s="50">
        <f>Overview!$B$4/($G$2*Supply!$E10)</f>
        <v>0.3057324841</v>
      </c>
      <c r="H9" s="50">
        <f>Overview!$B$4/($H$2*Supply!$E10)</f>
        <v>0.2547770701</v>
      </c>
      <c r="I9" s="66">
        <f>Overview!$B$4/($I$2*Supply!$E10)</f>
        <v>0.2183803458</v>
      </c>
      <c r="J9" s="50">
        <f>Overview!$B$4/($J$2*Supply!$E10)</f>
        <v>0.1910828025</v>
      </c>
      <c r="K9" s="66">
        <f>Overview!$B$4/($K$2*Supply!$E10)</f>
        <v>0.16985138</v>
      </c>
      <c r="L9" s="50">
        <f>Overview!$B$4/($L$2*Supply!$E10)</f>
        <v>0.152866242</v>
      </c>
      <c r="M9" s="50">
        <f>Overview!$B$4/($M$2*Supply!$E10)</f>
        <v>0.1389693109</v>
      </c>
      <c r="N9" s="66">
        <f>Overview!$B$4/($N$2*Supply!$E10)</f>
        <v>0.127388535</v>
      </c>
      <c r="O9" s="50">
        <f>Overview!$B$4/($O$2*Supply!$E10)</f>
        <v>0.117589417</v>
      </c>
      <c r="P9" s="67">
        <f>Overview!$B$4/($P$2*Supply!$E10)</f>
        <v>0.1091901729</v>
      </c>
      <c r="Q9" s="50">
        <f>Overview!$B$4/($Q$2*Supply!$E10)</f>
        <v>0.101910828</v>
      </c>
      <c r="R9" s="50">
        <f>Overview!$B$4/($R$2*Supply!$E10)</f>
        <v>0.09554140127</v>
      </c>
      <c r="S9" s="66">
        <f>Overview!$B$4/($S$2*Supply!$E10)</f>
        <v>0.08992131885</v>
      </c>
      <c r="T9" s="50">
        <f>Overview!$B$4/($T$2*Supply!$E10)</f>
        <v>0.08492569002</v>
      </c>
      <c r="U9" s="66">
        <f>Overview!$B$4/($U$2*Supply!$E10)</f>
        <v>0.08045591686</v>
      </c>
      <c r="V9" s="50">
        <f>Overview!$B$4/($V$2*Supply!$E10)</f>
        <v>0.07643312102</v>
      </c>
    </row>
    <row r="10" ht="15.75" customHeight="1">
      <c r="A10" s="17">
        <f t="shared" si="2"/>
        <v>8</v>
      </c>
      <c r="B10" s="49">
        <v>45535.0</v>
      </c>
      <c r="C10" s="50">
        <f>Overview!$B$4/($C$2*Supply!$E11)</f>
        <v>1.518987342</v>
      </c>
      <c r="D10" s="66">
        <f>Overview!$B$4/($D$2*Supply!$E11)</f>
        <v>0.7594936709</v>
      </c>
      <c r="E10" s="50">
        <f>Overview!$B$4/($E$2*Supply!$E11)</f>
        <v>0.5063291139</v>
      </c>
      <c r="F10" s="66">
        <f>Overview!$B$4/($F$2*Supply!$E11)</f>
        <v>0.3797468354</v>
      </c>
      <c r="G10" s="50">
        <f>Overview!$B$4/($G$2*Supply!$E11)</f>
        <v>0.3037974684</v>
      </c>
      <c r="H10" s="50">
        <f>Overview!$B$4/($H$2*Supply!$E11)</f>
        <v>0.253164557</v>
      </c>
      <c r="I10" s="66">
        <f>Overview!$B$4/($I$2*Supply!$E11)</f>
        <v>0.2169981917</v>
      </c>
      <c r="J10" s="50">
        <f>Overview!$B$4/($J$2*Supply!$E11)</f>
        <v>0.1898734177</v>
      </c>
      <c r="K10" s="66">
        <f>Overview!$B$4/($K$2*Supply!$E11)</f>
        <v>0.1687763713</v>
      </c>
      <c r="L10" s="50">
        <f>Overview!$B$4/($L$2*Supply!$E11)</f>
        <v>0.1518987342</v>
      </c>
      <c r="M10" s="50">
        <f>Overview!$B$4/($M$2*Supply!$E11)</f>
        <v>0.1380897583</v>
      </c>
      <c r="N10" s="66">
        <f>Overview!$B$4/($N$2*Supply!$E11)</f>
        <v>0.1265822785</v>
      </c>
      <c r="O10" s="50">
        <f>Overview!$B$4/($O$2*Supply!$E11)</f>
        <v>0.1168451801</v>
      </c>
      <c r="P10" s="67">
        <f>Overview!$B$4/($P$2*Supply!$E11)</f>
        <v>0.1084990958</v>
      </c>
      <c r="Q10" s="50">
        <f>Overview!$B$4/($Q$2*Supply!$E11)</f>
        <v>0.1012658228</v>
      </c>
      <c r="R10" s="50">
        <f>Overview!$B$4/($R$2*Supply!$E11)</f>
        <v>0.09493670886</v>
      </c>
      <c r="S10" s="66">
        <f>Overview!$B$4/($S$2*Supply!$E11)</f>
        <v>0.08935219657</v>
      </c>
      <c r="T10" s="50">
        <f>Overview!$B$4/($T$2*Supply!$E11)</f>
        <v>0.08438818565</v>
      </c>
      <c r="U10" s="66">
        <f>Overview!$B$4/($U$2*Supply!$E11)</f>
        <v>0.0799467022</v>
      </c>
      <c r="V10" s="50">
        <f>Overview!$B$4/($V$2*Supply!$E11)</f>
        <v>0.07594936709</v>
      </c>
    </row>
    <row r="11" ht="15.75" customHeight="1">
      <c r="A11" s="17">
        <f t="shared" si="2"/>
        <v>9</v>
      </c>
      <c r="B11" s="49">
        <v>45565.0</v>
      </c>
      <c r="C11" s="50">
        <f>Overview!$B$4/($C$2*Supply!$E12)</f>
        <v>1.509433962</v>
      </c>
      <c r="D11" s="66">
        <f>Overview!$B$4/($D$2*Supply!$E12)</f>
        <v>0.7547169811</v>
      </c>
      <c r="E11" s="50">
        <f>Overview!$B$4/($E$2*Supply!$E12)</f>
        <v>0.5031446541</v>
      </c>
      <c r="F11" s="66">
        <f>Overview!$B$4/($F$2*Supply!$E12)</f>
        <v>0.3773584906</v>
      </c>
      <c r="G11" s="50">
        <f>Overview!$B$4/($G$2*Supply!$E12)</f>
        <v>0.3018867925</v>
      </c>
      <c r="H11" s="50">
        <f>Overview!$B$4/($H$2*Supply!$E12)</f>
        <v>0.251572327</v>
      </c>
      <c r="I11" s="66">
        <f>Overview!$B$4/($I$2*Supply!$E12)</f>
        <v>0.2156334232</v>
      </c>
      <c r="J11" s="50">
        <f>Overview!$B$4/($J$2*Supply!$E12)</f>
        <v>0.1886792453</v>
      </c>
      <c r="K11" s="66">
        <f>Overview!$B$4/($K$2*Supply!$E12)</f>
        <v>0.1677148847</v>
      </c>
      <c r="L11" s="50">
        <f>Overview!$B$4/($L$2*Supply!$E12)</f>
        <v>0.1509433962</v>
      </c>
      <c r="M11" s="50">
        <f>Overview!$B$4/($M$2*Supply!$E12)</f>
        <v>0.1372212693</v>
      </c>
      <c r="N11" s="66">
        <f>Overview!$B$4/($N$2*Supply!$E12)</f>
        <v>0.1257861635</v>
      </c>
      <c r="O11" s="50">
        <f>Overview!$B$4/($O$2*Supply!$E12)</f>
        <v>0.1161103048</v>
      </c>
      <c r="P11" s="67">
        <f>Overview!$B$4/($P$2*Supply!$E12)</f>
        <v>0.1078167116</v>
      </c>
      <c r="Q11" s="50">
        <f>Overview!$B$4/($Q$2*Supply!$E12)</f>
        <v>0.1006289308</v>
      </c>
      <c r="R11" s="50">
        <f>Overview!$B$4/($R$2*Supply!$E12)</f>
        <v>0.09433962264</v>
      </c>
      <c r="S11" s="66">
        <f>Overview!$B$4/($S$2*Supply!$E12)</f>
        <v>0.08879023307</v>
      </c>
      <c r="T11" s="50">
        <f>Overview!$B$4/($T$2*Supply!$E12)</f>
        <v>0.08385744235</v>
      </c>
      <c r="U11" s="66">
        <f>Overview!$B$4/($U$2*Supply!$E12)</f>
        <v>0.07944389275</v>
      </c>
      <c r="V11" s="50">
        <f>Overview!$B$4/($V$2*Supply!$E12)</f>
        <v>0.07547169811</v>
      </c>
    </row>
    <row r="12" ht="15.75" customHeight="1">
      <c r="A12" s="17">
        <f t="shared" si="2"/>
        <v>10</v>
      </c>
      <c r="B12" s="49">
        <v>45596.0</v>
      </c>
      <c r="C12" s="50">
        <f>Overview!$B$4/($C$2*Supply!$E13)</f>
        <v>1.5</v>
      </c>
      <c r="D12" s="66">
        <f>Overview!$B$4/($D$2*Supply!$E13)</f>
        <v>0.75</v>
      </c>
      <c r="E12" s="50">
        <f>Overview!$B$4/($E$2*Supply!$E13)</f>
        <v>0.5</v>
      </c>
      <c r="F12" s="66">
        <f>Overview!$B$4/($F$2*Supply!$E13)</f>
        <v>0.375</v>
      </c>
      <c r="G12" s="50">
        <f>Overview!$B$4/($G$2*Supply!$E13)</f>
        <v>0.3</v>
      </c>
      <c r="H12" s="50">
        <f>Overview!$B$4/($H$2*Supply!$E13)</f>
        <v>0.25</v>
      </c>
      <c r="I12" s="66">
        <f>Overview!$B$4/($I$2*Supply!$E13)</f>
        <v>0.2142857143</v>
      </c>
      <c r="J12" s="50">
        <f>Overview!$B$4/($J$2*Supply!$E13)</f>
        <v>0.1875</v>
      </c>
      <c r="K12" s="66">
        <f>Overview!$B$4/($K$2*Supply!$E13)</f>
        <v>0.1666666667</v>
      </c>
      <c r="L12" s="50">
        <f>Overview!$B$4/($L$2*Supply!$E13)</f>
        <v>0.15</v>
      </c>
      <c r="M12" s="50">
        <f>Overview!$B$4/($M$2*Supply!$E13)</f>
        <v>0.1363636364</v>
      </c>
      <c r="N12" s="66">
        <f>Overview!$B$4/($N$2*Supply!$E13)</f>
        <v>0.125</v>
      </c>
      <c r="O12" s="50">
        <f>Overview!$B$4/($O$2*Supply!$E13)</f>
        <v>0.1153846154</v>
      </c>
      <c r="P12" s="67">
        <f>Overview!$B$4/($P$2*Supply!$E13)</f>
        <v>0.1071428571</v>
      </c>
      <c r="Q12" s="50">
        <f>Overview!$B$4/($Q$2*Supply!$E13)</f>
        <v>0.1</v>
      </c>
      <c r="R12" s="50">
        <f>Overview!$B$4/($R$2*Supply!$E13)</f>
        <v>0.09375</v>
      </c>
      <c r="S12" s="66">
        <f>Overview!$B$4/($S$2*Supply!$E13)</f>
        <v>0.08823529412</v>
      </c>
      <c r="T12" s="50">
        <f>Overview!$B$4/($T$2*Supply!$E13)</f>
        <v>0.08333333333</v>
      </c>
      <c r="U12" s="66">
        <f>Overview!$B$4/($U$2*Supply!$E13)</f>
        <v>0.07894736842</v>
      </c>
      <c r="V12" s="50">
        <f>Overview!$B$4/($V$2*Supply!$E13)</f>
        <v>0.075</v>
      </c>
    </row>
    <row r="13" ht="15.75" customHeight="1">
      <c r="A13" s="17">
        <f t="shared" si="2"/>
        <v>11</v>
      </c>
      <c r="B13" s="49">
        <v>45626.0</v>
      </c>
      <c r="C13" s="50">
        <f>Overview!$B$4/($C$2*Supply!$E14)</f>
        <v>1.49068323</v>
      </c>
      <c r="D13" s="66">
        <f>Overview!$B$4/($D$2*Supply!$E14)</f>
        <v>0.7453416149</v>
      </c>
      <c r="E13" s="50">
        <f>Overview!$B$4/($E$2*Supply!$E14)</f>
        <v>0.4968944099</v>
      </c>
      <c r="F13" s="66">
        <f>Overview!$B$4/($F$2*Supply!$E14)</f>
        <v>0.3726708075</v>
      </c>
      <c r="G13" s="50">
        <f>Overview!$B$4/($G$2*Supply!$E14)</f>
        <v>0.298136646</v>
      </c>
      <c r="H13" s="50">
        <f>Overview!$B$4/($H$2*Supply!$E14)</f>
        <v>0.248447205</v>
      </c>
      <c r="I13" s="66">
        <f>Overview!$B$4/($I$2*Supply!$E14)</f>
        <v>0.2129547471</v>
      </c>
      <c r="J13" s="50">
        <f>Overview!$B$4/($J$2*Supply!$E14)</f>
        <v>0.1863354037</v>
      </c>
      <c r="K13" s="66">
        <f>Overview!$B$4/($K$2*Supply!$E14)</f>
        <v>0.16563147</v>
      </c>
      <c r="L13" s="50">
        <f>Overview!$B$4/($L$2*Supply!$E14)</f>
        <v>0.149068323</v>
      </c>
      <c r="M13" s="50">
        <f>Overview!$B$4/($M$2*Supply!$E14)</f>
        <v>0.1355166573</v>
      </c>
      <c r="N13" s="66">
        <f>Overview!$B$4/($N$2*Supply!$E14)</f>
        <v>0.1242236025</v>
      </c>
      <c r="O13" s="50">
        <f>Overview!$B$4/($O$2*Supply!$E14)</f>
        <v>0.1146679408</v>
      </c>
      <c r="P13" s="67">
        <f>Overview!$B$4/($P$2*Supply!$E14)</f>
        <v>0.1064773736</v>
      </c>
      <c r="Q13" s="50">
        <f>Overview!$B$4/($Q$2*Supply!$E14)</f>
        <v>0.09937888199</v>
      </c>
      <c r="R13" s="50">
        <f>Overview!$B$4/($R$2*Supply!$E14)</f>
        <v>0.09316770186</v>
      </c>
      <c r="S13" s="66">
        <f>Overview!$B$4/($S$2*Supply!$E14)</f>
        <v>0.08768724881</v>
      </c>
      <c r="T13" s="50">
        <f>Overview!$B$4/($T$2*Supply!$E14)</f>
        <v>0.08281573499</v>
      </c>
      <c r="U13" s="66">
        <f>Overview!$B$4/($U$2*Supply!$E14)</f>
        <v>0.0784570121</v>
      </c>
      <c r="V13" s="50">
        <f>Overview!$B$4/($V$2*Supply!$E14)</f>
        <v>0.07453416149</v>
      </c>
    </row>
    <row r="14" ht="15.75" customHeight="1">
      <c r="A14" s="17">
        <f t="shared" si="2"/>
        <v>12</v>
      </c>
      <c r="B14" s="49">
        <v>45657.0</v>
      </c>
      <c r="C14" s="50">
        <f>Overview!$B$4/($C$2*Supply!$E15)</f>
        <v>1.481481481</v>
      </c>
      <c r="D14" s="66">
        <f>Overview!$B$4/($D$2*Supply!$E15)</f>
        <v>0.7407407407</v>
      </c>
      <c r="E14" s="50">
        <f>Overview!$B$4/($E$2*Supply!$E15)</f>
        <v>0.4938271605</v>
      </c>
      <c r="F14" s="66">
        <f>Overview!$B$4/($F$2*Supply!$E15)</f>
        <v>0.3703703704</v>
      </c>
      <c r="G14" s="50">
        <f>Overview!$B$4/($G$2*Supply!$E15)</f>
        <v>0.2962962963</v>
      </c>
      <c r="H14" s="50">
        <f>Overview!$B$4/($H$2*Supply!$E15)</f>
        <v>0.2469135802</v>
      </c>
      <c r="I14" s="66">
        <f>Overview!$B$4/($I$2*Supply!$E15)</f>
        <v>0.2116402116</v>
      </c>
      <c r="J14" s="50">
        <f>Overview!$B$4/($J$2*Supply!$E15)</f>
        <v>0.1851851852</v>
      </c>
      <c r="K14" s="66">
        <f>Overview!$B$4/($K$2*Supply!$E15)</f>
        <v>0.1646090535</v>
      </c>
      <c r="L14" s="50">
        <f>Overview!$B$4/($L$2*Supply!$E15)</f>
        <v>0.1481481481</v>
      </c>
      <c r="M14" s="50">
        <f>Overview!$B$4/($M$2*Supply!$E15)</f>
        <v>0.1346801347</v>
      </c>
      <c r="N14" s="66">
        <f>Overview!$B$4/($N$2*Supply!$E15)</f>
        <v>0.1234567901</v>
      </c>
      <c r="O14" s="50">
        <f>Overview!$B$4/($O$2*Supply!$E15)</f>
        <v>0.113960114</v>
      </c>
      <c r="P14" s="67">
        <f>Overview!$B$4/($P$2*Supply!$E15)</f>
        <v>0.1058201058</v>
      </c>
      <c r="Q14" s="50">
        <f>Overview!$B$4/($Q$2*Supply!$E15)</f>
        <v>0.0987654321</v>
      </c>
      <c r="R14" s="50">
        <f>Overview!$B$4/($R$2*Supply!$E15)</f>
        <v>0.09259259259</v>
      </c>
      <c r="S14" s="66">
        <f>Overview!$B$4/($S$2*Supply!$E15)</f>
        <v>0.0871459695</v>
      </c>
      <c r="T14" s="50">
        <f>Overview!$B$4/($T$2*Supply!$E15)</f>
        <v>0.08230452675</v>
      </c>
      <c r="U14" s="66">
        <f>Overview!$B$4/($U$2*Supply!$E15)</f>
        <v>0.07797270955</v>
      </c>
      <c r="V14" s="50">
        <f>Overview!$B$4/($V$2*Supply!$E15)</f>
        <v>0.07407407407</v>
      </c>
    </row>
    <row r="15" ht="15.75" customHeight="1">
      <c r="A15" s="17">
        <f t="shared" si="2"/>
        <v>13</v>
      </c>
      <c r="B15" s="49">
        <v>45688.0</v>
      </c>
      <c r="C15" s="50">
        <f>Overview!$B$4/($C$2*Supply!$E16)</f>
        <v>1.472645608</v>
      </c>
      <c r="D15" s="66">
        <f>Overview!$B$4/($D$2*Supply!$E16)</f>
        <v>0.7363228039</v>
      </c>
      <c r="E15" s="50">
        <f>Overview!$B$4/($E$2*Supply!$E16)</f>
        <v>0.4908818693</v>
      </c>
      <c r="F15" s="66">
        <f>Overview!$B$4/($F$2*Supply!$E16)</f>
        <v>0.368161402</v>
      </c>
      <c r="G15" s="50">
        <f>Overview!$B$4/($G$2*Supply!$E16)</f>
        <v>0.2945291216</v>
      </c>
      <c r="H15" s="50">
        <f>Overview!$B$4/($H$2*Supply!$E16)</f>
        <v>0.2454409346</v>
      </c>
      <c r="I15" s="66">
        <f>Overview!$B$4/($I$2*Supply!$E16)</f>
        <v>0.210377944</v>
      </c>
      <c r="J15" s="50">
        <f>Overview!$B$4/($J$2*Supply!$E16)</f>
        <v>0.184080701</v>
      </c>
      <c r="K15" s="66">
        <f>Overview!$B$4/($K$2*Supply!$E16)</f>
        <v>0.1636272898</v>
      </c>
      <c r="L15" s="50">
        <f>Overview!$B$4/($L$2*Supply!$E16)</f>
        <v>0.1472645608</v>
      </c>
      <c r="M15" s="50">
        <f>Overview!$B$4/($M$2*Supply!$E16)</f>
        <v>0.1338768734</v>
      </c>
      <c r="N15" s="66">
        <f>Overview!$B$4/($N$2*Supply!$E16)</f>
        <v>0.1227204673</v>
      </c>
      <c r="O15" s="50">
        <f>Overview!$B$4/($O$2*Supply!$E16)</f>
        <v>0.1132804314</v>
      </c>
      <c r="P15" s="67">
        <f>Overview!$B$4/($P$2*Supply!$E16)</f>
        <v>0.105188972</v>
      </c>
      <c r="Q15" s="50">
        <f>Overview!$B$4/($Q$2*Supply!$E16)</f>
        <v>0.09817637386</v>
      </c>
      <c r="R15" s="50">
        <f>Overview!$B$4/($R$2*Supply!$E16)</f>
        <v>0.09204035049</v>
      </c>
      <c r="S15" s="66">
        <f>Overview!$B$4/($S$2*Supply!$E16)</f>
        <v>0.08662621223</v>
      </c>
      <c r="T15" s="50">
        <f>Overview!$B$4/($T$2*Supply!$E16)</f>
        <v>0.08181364488</v>
      </c>
      <c r="U15" s="66">
        <f>Overview!$B$4/($U$2*Supply!$E16)</f>
        <v>0.07750766357</v>
      </c>
      <c r="V15" s="50">
        <f>Overview!$B$4/($V$2*Supply!$E16)</f>
        <v>0.07363228039</v>
      </c>
    </row>
    <row r="16" ht="15.75" customHeight="1">
      <c r="A16" s="17">
        <f t="shared" si="2"/>
        <v>14</v>
      </c>
      <c r="B16" s="49">
        <v>45716.0</v>
      </c>
      <c r="C16" s="50">
        <f>Overview!$B$4/($C$2*Supply!$E17)</f>
        <v>1.463914507</v>
      </c>
      <c r="D16" s="66">
        <f>Overview!$B$4/($D$2*Supply!$E17)</f>
        <v>0.7319572537</v>
      </c>
      <c r="E16" s="50">
        <f>Overview!$B$4/($E$2*Supply!$E17)</f>
        <v>0.4879715025</v>
      </c>
      <c r="F16" s="66">
        <f>Overview!$B$4/($F$2*Supply!$E17)</f>
        <v>0.3659786268</v>
      </c>
      <c r="G16" s="50">
        <f>Overview!$B$4/($G$2*Supply!$E17)</f>
        <v>0.2927829015</v>
      </c>
      <c r="H16" s="50">
        <f>Overview!$B$4/($H$2*Supply!$E17)</f>
        <v>0.2439857512</v>
      </c>
      <c r="I16" s="66">
        <f>Overview!$B$4/($I$2*Supply!$E17)</f>
        <v>0.2091306439</v>
      </c>
      <c r="J16" s="50">
        <f>Overview!$B$4/($J$2*Supply!$E17)</f>
        <v>0.1829893134</v>
      </c>
      <c r="K16" s="66">
        <f>Overview!$B$4/($K$2*Supply!$E17)</f>
        <v>0.1626571675</v>
      </c>
      <c r="L16" s="50">
        <f>Overview!$B$4/($L$2*Supply!$E17)</f>
        <v>0.1463914507</v>
      </c>
      <c r="M16" s="50">
        <f>Overview!$B$4/($M$2*Supply!$E17)</f>
        <v>0.133083137</v>
      </c>
      <c r="N16" s="66">
        <f>Overview!$B$4/($N$2*Supply!$E17)</f>
        <v>0.1219928756</v>
      </c>
      <c r="O16" s="50">
        <f>Overview!$B$4/($O$2*Supply!$E17)</f>
        <v>0.1126088083</v>
      </c>
      <c r="P16" s="67">
        <f>Overview!$B$4/($P$2*Supply!$E17)</f>
        <v>0.104565322</v>
      </c>
      <c r="Q16" s="50">
        <f>Overview!$B$4/($Q$2*Supply!$E17)</f>
        <v>0.09759430049</v>
      </c>
      <c r="R16" s="50">
        <f>Overview!$B$4/($R$2*Supply!$E17)</f>
        <v>0.09149465671</v>
      </c>
      <c r="S16" s="66">
        <f>Overview!$B$4/($S$2*Supply!$E17)</f>
        <v>0.08611261808</v>
      </c>
      <c r="T16" s="50">
        <f>Overview!$B$4/($T$2*Supply!$E17)</f>
        <v>0.08132858374</v>
      </c>
      <c r="U16" s="66">
        <f>Overview!$B$4/($U$2*Supply!$E17)</f>
        <v>0.07704813197</v>
      </c>
      <c r="V16" s="50">
        <f>Overview!$B$4/($V$2*Supply!$E17)</f>
        <v>0.07319572537</v>
      </c>
    </row>
    <row r="17" ht="15.75" customHeight="1">
      <c r="A17" s="17">
        <f t="shared" si="2"/>
        <v>15</v>
      </c>
      <c r="B17" s="49">
        <v>45747.0</v>
      </c>
      <c r="C17" s="50">
        <f>Overview!$B$4/($C$2*Supply!$E18)</f>
        <v>1.455286328</v>
      </c>
      <c r="D17" s="66">
        <f>Overview!$B$4/($D$2*Supply!$E18)</f>
        <v>0.7276431638</v>
      </c>
      <c r="E17" s="50">
        <f>Overview!$B$4/($E$2*Supply!$E18)</f>
        <v>0.4850954425</v>
      </c>
      <c r="F17" s="66">
        <f>Overview!$B$4/($F$2*Supply!$E18)</f>
        <v>0.3638215819</v>
      </c>
      <c r="G17" s="50">
        <f>Overview!$B$4/($G$2*Supply!$E18)</f>
        <v>0.2910572655</v>
      </c>
      <c r="H17" s="50">
        <f>Overview!$B$4/($H$2*Supply!$E18)</f>
        <v>0.2425477213</v>
      </c>
      <c r="I17" s="66">
        <f>Overview!$B$4/($I$2*Supply!$E18)</f>
        <v>0.2078980468</v>
      </c>
      <c r="J17" s="50">
        <f>Overview!$B$4/($J$2*Supply!$E18)</f>
        <v>0.1819107909</v>
      </c>
      <c r="K17" s="66">
        <f>Overview!$B$4/($K$2*Supply!$E18)</f>
        <v>0.1616984808</v>
      </c>
      <c r="L17" s="50">
        <f>Overview!$B$4/($L$2*Supply!$E18)</f>
        <v>0.1455286328</v>
      </c>
      <c r="M17" s="50">
        <f>Overview!$B$4/($M$2*Supply!$E18)</f>
        <v>0.1322987571</v>
      </c>
      <c r="N17" s="66">
        <f>Overview!$B$4/($N$2*Supply!$E18)</f>
        <v>0.1212738606</v>
      </c>
      <c r="O17" s="50">
        <f>Overview!$B$4/($O$2*Supply!$E18)</f>
        <v>0.1119451021</v>
      </c>
      <c r="P17" s="67">
        <f>Overview!$B$4/($P$2*Supply!$E18)</f>
        <v>0.1039490234</v>
      </c>
      <c r="Q17" s="50">
        <f>Overview!$B$4/($Q$2*Supply!$E18)</f>
        <v>0.09701908851</v>
      </c>
      <c r="R17" s="50">
        <f>Overview!$B$4/($R$2*Supply!$E18)</f>
        <v>0.09095539547</v>
      </c>
      <c r="S17" s="66">
        <f>Overview!$B$4/($S$2*Supply!$E18)</f>
        <v>0.08560507809</v>
      </c>
      <c r="T17" s="50">
        <f>Overview!$B$4/($T$2*Supply!$E18)</f>
        <v>0.08084924042</v>
      </c>
      <c r="U17" s="66">
        <f>Overview!$B$4/($U$2*Supply!$E18)</f>
        <v>0.07659401724</v>
      </c>
      <c r="V17" s="50">
        <f>Overview!$B$4/($V$2*Supply!$E18)</f>
        <v>0.07276431638</v>
      </c>
    </row>
    <row r="18" ht="15.75" customHeight="1">
      <c r="A18" s="17">
        <f t="shared" si="2"/>
        <v>16</v>
      </c>
      <c r="B18" s="49">
        <v>45777.0</v>
      </c>
      <c r="C18" s="50">
        <f>Overview!$B$4/($C$2*Supply!$E19)</f>
        <v>1.446759259</v>
      </c>
      <c r="D18" s="66">
        <f>Overview!$B$4/($D$2*Supply!$E19)</f>
        <v>0.7233796296</v>
      </c>
      <c r="E18" s="50">
        <f>Overview!$B$4/($E$2*Supply!$E19)</f>
        <v>0.4822530864</v>
      </c>
      <c r="F18" s="66">
        <f>Overview!$B$4/($F$2*Supply!$E19)</f>
        <v>0.3616898148</v>
      </c>
      <c r="G18" s="50">
        <f>Overview!$B$4/($G$2*Supply!$E19)</f>
        <v>0.2893518519</v>
      </c>
      <c r="H18" s="50">
        <f>Overview!$B$4/($H$2*Supply!$E19)</f>
        <v>0.2411265432</v>
      </c>
      <c r="I18" s="66">
        <f>Overview!$B$4/($I$2*Supply!$E19)</f>
        <v>0.2066798942</v>
      </c>
      <c r="J18" s="50">
        <f>Overview!$B$4/($J$2*Supply!$E19)</f>
        <v>0.1808449074</v>
      </c>
      <c r="K18" s="66">
        <f>Overview!$B$4/($K$2*Supply!$E19)</f>
        <v>0.1607510288</v>
      </c>
      <c r="L18" s="50">
        <f>Overview!$B$4/($L$2*Supply!$E19)</f>
        <v>0.1446759259</v>
      </c>
      <c r="M18" s="50">
        <f>Overview!$B$4/($M$2*Supply!$E19)</f>
        <v>0.131523569</v>
      </c>
      <c r="N18" s="66">
        <f>Overview!$B$4/($N$2*Supply!$E19)</f>
        <v>0.1205632716</v>
      </c>
      <c r="O18" s="50">
        <f>Overview!$B$4/($O$2*Supply!$E19)</f>
        <v>0.1112891738</v>
      </c>
      <c r="P18" s="67">
        <f>Overview!$B$4/($P$2*Supply!$E19)</f>
        <v>0.1033399471</v>
      </c>
      <c r="Q18" s="50">
        <f>Overview!$B$4/($Q$2*Supply!$E19)</f>
        <v>0.09645061728</v>
      </c>
      <c r="R18" s="50">
        <f>Overview!$B$4/($R$2*Supply!$E19)</f>
        <v>0.0904224537</v>
      </c>
      <c r="S18" s="66">
        <f>Overview!$B$4/($S$2*Supply!$E19)</f>
        <v>0.08510348584</v>
      </c>
      <c r="T18" s="50">
        <f>Overview!$B$4/($T$2*Supply!$E19)</f>
        <v>0.0803755144</v>
      </c>
      <c r="U18" s="66">
        <f>Overview!$B$4/($U$2*Supply!$E19)</f>
        <v>0.07614522417</v>
      </c>
      <c r="V18" s="50">
        <f>Overview!$B$4/($V$2*Supply!$E19)</f>
        <v>0.07233796296</v>
      </c>
    </row>
    <row r="19" ht="15.75" customHeight="1">
      <c r="A19" s="17">
        <f t="shared" si="2"/>
        <v>17</v>
      </c>
      <c r="B19" s="49">
        <v>45808.0</v>
      </c>
      <c r="C19" s="50">
        <f>Overview!$B$4/($C$2*Supply!$E20)</f>
        <v>1.438331535</v>
      </c>
      <c r="D19" s="66">
        <f>Overview!$B$4/($D$2*Supply!$E20)</f>
        <v>0.7191657677</v>
      </c>
      <c r="E19" s="50">
        <f>Overview!$B$4/($E$2*Supply!$E20)</f>
        <v>0.4794438451</v>
      </c>
      <c r="F19" s="66">
        <f>Overview!$B$4/($F$2*Supply!$E20)</f>
        <v>0.3595828839</v>
      </c>
      <c r="G19" s="50">
        <f>Overview!$B$4/($G$2*Supply!$E20)</f>
        <v>0.2876663071</v>
      </c>
      <c r="H19" s="50">
        <f>Overview!$B$4/($H$2*Supply!$E20)</f>
        <v>0.2397219226</v>
      </c>
      <c r="I19" s="66">
        <f>Overview!$B$4/($I$2*Supply!$E20)</f>
        <v>0.2054759336</v>
      </c>
      <c r="J19" s="50">
        <f>Overview!$B$4/($J$2*Supply!$E20)</f>
        <v>0.1797914419</v>
      </c>
      <c r="K19" s="66">
        <f>Overview!$B$4/($K$2*Supply!$E20)</f>
        <v>0.159814615</v>
      </c>
      <c r="L19" s="50">
        <f>Overview!$B$4/($L$2*Supply!$E20)</f>
        <v>0.1438331535</v>
      </c>
      <c r="M19" s="50">
        <f>Overview!$B$4/($M$2*Supply!$E20)</f>
        <v>0.1307574123</v>
      </c>
      <c r="N19" s="66">
        <f>Overview!$B$4/($N$2*Supply!$E20)</f>
        <v>0.1198609613</v>
      </c>
      <c r="O19" s="50">
        <f>Overview!$B$4/($O$2*Supply!$E20)</f>
        <v>0.1106408873</v>
      </c>
      <c r="P19" s="67">
        <f>Overview!$B$4/($P$2*Supply!$E20)</f>
        <v>0.1027379668</v>
      </c>
      <c r="Q19" s="50">
        <f>Overview!$B$4/($Q$2*Supply!$E20)</f>
        <v>0.09588876903</v>
      </c>
      <c r="R19" s="50">
        <f>Overview!$B$4/($R$2*Supply!$E20)</f>
        <v>0.08989572096</v>
      </c>
      <c r="S19" s="66">
        <f>Overview!$B$4/($S$2*Supply!$E20)</f>
        <v>0.08460773738</v>
      </c>
      <c r="T19" s="50">
        <f>Overview!$B$4/($T$2*Supply!$E20)</f>
        <v>0.07990730752</v>
      </c>
      <c r="U19" s="66">
        <f>Overview!$B$4/($U$2*Supply!$E20)</f>
        <v>0.07570165976</v>
      </c>
      <c r="V19" s="50">
        <f>Overview!$B$4/($V$2*Supply!$E20)</f>
        <v>0.07191657677</v>
      </c>
    </row>
    <row r="20" ht="15.75" customHeight="1">
      <c r="A20" s="17">
        <f t="shared" si="2"/>
        <v>18</v>
      </c>
      <c r="B20" s="49">
        <v>45838.0</v>
      </c>
      <c r="C20" s="50">
        <f>Overview!$B$4/($C$2*Supply!$E21)</f>
        <v>1.43000143</v>
      </c>
      <c r="D20" s="66">
        <f>Overview!$B$4/($D$2*Supply!$E21)</f>
        <v>0.715000715</v>
      </c>
      <c r="E20" s="50">
        <f>Overview!$B$4/($E$2*Supply!$E21)</f>
        <v>0.4766671433</v>
      </c>
      <c r="F20" s="66">
        <f>Overview!$B$4/($F$2*Supply!$E21)</f>
        <v>0.3575003575</v>
      </c>
      <c r="G20" s="50">
        <f>Overview!$B$4/($G$2*Supply!$E21)</f>
        <v>0.286000286</v>
      </c>
      <c r="H20" s="50">
        <f>Overview!$B$4/($H$2*Supply!$E21)</f>
        <v>0.2383335717</v>
      </c>
      <c r="I20" s="66">
        <f>Overview!$B$4/($I$2*Supply!$E21)</f>
        <v>0.2042859186</v>
      </c>
      <c r="J20" s="50">
        <f>Overview!$B$4/($J$2*Supply!$E21)</f>
        <v>0.1787501788</v>
      </c>
      <c r="K20" s="66">
        <f>Overview!$B$4/($K$2*Supply!$E21)</f>
        <v>0.1588890478</v>
      </c>
      <c r="L20" s="50">
        <f>Overview!$B$4/($L$2*Supply!$E21)</f>
        <v>0.143000143</v>
      </c>
      <c r="M20" s="50">
        <f>Overview!$B$4/($M$2*Supply!$E21)</f>
        <v>0.13000013</v>
      </c>
      <c r="N20" s="66">
        <f>Overview!$B$4/($N$2*Supply!$E21)</f>
        <v>0.1191667858</v>
      </c>
      <c r="O20" s="50">
        <f>Overview!$B$4/($O$2*Supply!$E21)</f>
        <v>0.11000011</v>
      </c>
      <c r="P20" s="67">
        <f>Overview!$B$4/($P$2*Supply!$E21)</f>
        <v>0.1021429593</v>
      </c>
      <c r="Q20" s="50">
        <f>Overview!$B$4/($Q$2*Supply!$E21)</f>
        <v>0.09533342867</v>
      </c>
      <c r="R20" s="50">
        <f>Overview!$B$4/($R$2*Supply!$E21)</f>
        <v>0.08937508938</v>
      </c>
      <c r="S20" s="66">
        <f>Overview!$B$4/($S$2*Supply!$E21)</f>
        <v>0.08411773118</v>
      </c>
      <c r="T20" s="50">
        <f>Overview!$B$4/($T$2*Supply!$E21)</f>
        <v>0.07944452389</v>
      </c>
      <c r="U20" s="66">
        <f>Overview!$B$4/($U$2*Supply!$E21)</f>
        <v>0.07526323316</v>
      </c>
      <c r="V20" s="50">
        <f>Overview!$B$4/($V$2*Supply!$E21)</f>
        <v>0.0715000715</v>
      </c>
    </row>
    <row r="21" ht="15.75" customHeight="1">
      <c r="A21" s="17">
        <f t="shared" si="2"/>
        <v>19</v>
      </c>
      <c r="B21" s="49">
        <v>45869.0</v>
      </c>
      <c r="C21" s="50">
        <f>Overview!$B$4/($C$2*Supply!$E22)</f>
        <v>1.421767257</v>
      </c>
      <c r="D21" s="66">
        <f>Overview!$B$4/($D$2*Supply!$E22)</f>
        <v>0.7108836284</v>
      </c>
      <c r="E21" s="50">
        <f>Overview!$B$4/($E$2*Supply!$E22)</f>
        <v>0.4739224189</v>
      </c>
      <c r="F21" s="66">
        <f>Overview!$B$4/($F$2*Supply!$E22)</f>
        <v>0.3554418142</v>
      </c>
      <c r="G21" s="50">
        <f>Overview!$B$4/($G$2*Supply!$E22)</f>
        <v>0.2843534513</v>
      </c>
      <c r="H21" s="50">
        <f>Overview!$B$4/($H$2*Supply!$E22)</f>
        <v>0.2369612095</v>
      </c>
      <c r="I21" s="66">
        <f>Overview!$B$4/($I$2*Supply!$E22)</f>
        <v>0.2031096081</v>
      </c>
      <c r="J21" s="50">
        <f>Overview!$B$4/($J$2*Supply!$E22)</f>
        <v>0.1777209071</v>
      </c>
      <c r="K21" s="66">
        <f>Overview!$B$4/($K$2*Supply!$E22)</f>
        <v>0.1579741396</v>
      </c>
      <c r="L21" s="50">
        <f>Overview!$B$4/($L$2*Supply!$E22)</f>
        <v>0.1421767257</v>
      </c>
      <c r="M21" s="50">
        <f>Overview!$B$4/($M$2*Supply!$E22)</f>
        <v>0.1292515688</v>
      </c>
      <c r="N21" s="66">
        <f>Overview!$B$4/($N$2*Supply!$E22)</f>
        <v>0.1184806047</v>
      </c>
      <c r="O21" s="50">
        <f>Overview!$B$4/($O$2*Supply!$E22)</f>
        <v>0.1093667121</v>
      </c>
      <c r="P21" s="67">
        <f>Overview!$B$4/($P$2*Supply!$E22)</f>
        <v>0.1015548041</v>
      </c>
      <c r="Q21" s="50">
        <f>Overview!$B$4/($Q$2*Supply!$E22)</f>
        <v>0.09478448378</v>
      </c>
      <c r="R21" s="50">
        <f>Overview!$B$4/($R$2*Supply!$E22)</f>
        <v>0.08886045354</v>
      </c>
      <c r="S21" s="66">
        <f>Overview!$B$4/($S$2*Supply!$E22)</f>
        <v>0.08363336804</v>
      </c>
      <c r="T21" s="50">
        <f>Overview!$B$4/($T$2*Supply!$E22)</f>
        <v>0.07898706982</v>
      </c>
      <c r="U21" s="66">
        <f>Overview!$B$4/($U$2*Supply!$E22)</f>
        <v>0.07482985562</v>
      </c>
      <c r="V21" s="50">
        <f>Overview!$B$4/($V$2*Supply!$E22)</f>
        <v>0.07108836284</v>
      </c>
    </row>
    <row r="22" ht="15.75" customHeight="1">
      <c r="A22" s="17">
        <f t="shared" si="2"/>
        <v>20</v>
      </c>
      <c r="B22" s="49">
        <v>45900.0</v>
      </c>
      <c r="C22" s="50">
        <f>Overview!$B$4/($C$2*Supply!$E23)</f>
        <v>1.413627368</v>
      </c>
      <c r="D22" s="66">
        <f>Overview!$B$4/($D$2*Supply!$E23)</f>
        <v>0.7068136839</v>
      </c>
      <c r="E22" s="50">
        <f>Overview!$B$4/($E$2*Supply!$E23)</f>
        <v>0.4712091226</v>
      </c>
      <c r="F22" s="66">
        <f>Overview!$B$4/($F$2*Supply!$E23)</f>
        <v>0.353406842</v>
      </c>
      <c r="G22" s="50">
        <f>Overview!$B$4/($G$2*Supply!$E23)</f>
        <v>0.2827254736</v>
      </c>
      <c r="H22" s="50">
        <f>Overview!$B$4/($H$2*Supply!$E23)</f>
        <v>0.2356045613</v>
      </c>
      <c r="I22" s="66">
        <f>Overview!$B$4/($I$2*Supply!$E23)</f>
        <v>0.2019467668</v>
      </c>
      <c r="J22" s="50">
        <f>Overview!$B$4/($J$2*Supply!$E23)</f>
        <v>0.176703421</v>
      </c>
      <c r="K22" s="66">
        <f>Overview!$B$4/($K$2*Supply!$E23)</f>
        <v>0.1570697075</v>
      </c>
      <c r="L22" s="50">
        <f>Overview!$B$4/($L$2*Supply!$E23)</f>
        <v>0.1413627368</v>
      </c>
      <c r="M22" s="50">
        <f>Overview!$B$4/($M$2*Supply!$E23)</f>
        <v>0.1285115789</v>
      </c>
      <c r="N22" s="66">
        <f>Overview!$B$4/($N$2*Supply!$E23)</f>
        <v>0.1178022807</v>
      </c>
      <c r="O22" s="50">
        <f>Overview!$B$4/($O$2*Supply!$E23)</f>
        <v>0.1087405668</v>
      </c>
      <c r="P22" s="67">
        <f>Overview!$B$4/($P$2*Supply!$E23)</f>
        <v>0.1009733834</v>
      </c>
      <c r="Q22" s="50">
        <f>Overview!$B$4/($Q$2*Supply!$E23)</f>
        <v>0.09424182452</v>
      </c>
      <c r="R22" s="50">
        <f>Overview!$B$4/($R$2*Supply!$E23)</f>
        <v>0.08835171049</v>
      </c>
      <c r="S22" s="66">
        <f>Overview!$B$4/($S$2*Supply!$E23)</f>
        <v>0.08315455105</v>
      </c>
      <c r="T22" s="50">
        <f>Overview!$B$4/($T$2*Supply!$E23)</f>
        <v>0.07853485377</v>
      </c>
      <c r="U22" s="66">
        <f>Overview!$B$4/($U$2*Supply!$E23)</f>
        <v>0.07440144041</v>
      </c>
      <c r="V22" s="50">
        <f>Overview!$B$4/($V$2*Supply!$E23)</f>
        <v>0.07068136839</v>
      </c>
    </row>
    <row r="23" ht="15.75" customHeight="1">
      <c r="A23" s="17">
        <f t="shared" si="2"/>
        <v>21</v>
      </c>
      <c r="B23" s="49">
        <v>45930.0</v>
      </c>
      <c r="C23" s="50">
        <f>Overview!$B$4/($C$2*Supply!$E24)</f>
        <v>1.405580153</v>
      </c>
      <c r="D23" s="66">
        <f>Overview!$B$4/($D$2*Supply!$E24)</f>
        <v>0.7027900766</v>
      </c>
      <c r="E23" s="50">
        <f>Overview!$B$4/($E$2*Supply!$E24)</f>
        <v>0.4685267177</v>
      </c>
      <c r="F23" s="66">
        <f>Overview!$B$4/($F$2*Supply!$E24)</f>
        <v>0.3513950383</v>
      </c>
      <c r="G23" s="50">
        <f>Overview!$B$4/($G$2*Supply!$E24)</f>
        <v>0.2811160306</v>
      </c>
      <c r="H23" s="50">
        <f>Overview!$B$4/($H$2*Supply!$E24)</f>
        <v>0.2342633589</v>
      </c>
      <c r="I23" s="66">
        <f>Overview!$B$4/($I$2*Supply!$E24)</f>
        <v>0.2007971647</v>
      </c>
      <c r="J23" s="50">
        <f>Overview!$B$4/($J$2*Supply!$E24)</f>
        <v>0.1756975192</v>
      </c>
      <c r="K23" s="66">
        <f>Overview!$B$4/($K$2*Supply!$E24)</f>
        <v>0.1561755726</v>
      </c>
      <c r="L23" s="50">
        <f>Overview!$B$4/($L$2*Supply!$E24)</f>
        <v>0.1405580153</v>
      </c>
      <c r="M23" s="50">
        <f>Overview!$B$4/($M$2*Supply!$E24)</f>
        <v>0.1277800139</v>
      </c>
      <c r="N23" s="66">
        <f>Overview!$B$4/($N$2*Supply!$E24)</f>
        <v>0.1171316794</v>
      </c>
      <c r="O23" s="50">
        <f>Overview!$B$4/($O$2*Supply!$E24)</f>
        <v>0.1081215502</v>
      </c>
      <c r="P23" s="67">
        <f>Overview!$B$4/($P$2*Supply!$E24)</f>
        <v>0.1003985824</v>
      </c>
      <c r="Q23" s="50">
        <f>Overview!$B$4/($Q$2*Supply!$E24)</f>
        <v>0.09370534355</v>
      </c>
      <c r="R23" s="50">
        <f>Overview!$B$4/($R$2*Supply!$E24)</f>
        <v>0.08784875958</v>
      </c>
      <c r="S23" s="66">
        <f>Overview!$B$4/($S$2*Supply!$E24)</f>
        <v>0.08268118548</v>
      </c>
      <c r="T23" s="50">
        <f>Overview!$B$4/($T$2*Supply!$E24)</f>
        <v>0.07808778629</v>
      </c>
      <c r="U23" s="66">
        <f>Overview!$B$4/($U$2*Supply!$E24)</f>
        <v>0.0739779028</v>
      </c>
      <c r="V23" s="50">
        <f>Overview!$B$4/($V$2*Supply!$E24)</f>
        <v>0.07027900766</v>
      </c>
    </row>
    <row r="24" ht="15.75" customHeight="1">
      <c r="A24" s="17">
        <f t="shared" si="2"/>
        <v>22</v>
      </c>
      <c r="B24" s="49">
        <v>45961.0</v>
      </c>
      <c r="C24" s="50">
        <f>Overview!$B$4/($C$2*Supply!$E25)</f>
        <v>1.397624039</v>
      </c>
      <c r="D24" s="66">
        <f>Overview!$B$4/($D$2*Supply!$E25)</f>
        <v>0.6988120196</v>
      </c>
      <c r="E24" s="50">
        <f>Overview!$B$4/($E$2*Supply!$E25)</f>
        <v>0.4658746797</v>
      </c>
      <c r="F24" s="66">
        <f>Overview!$B$4/($F$2*Supply!$E25)</f>
        <v>0.3494060098</v>
      </c>
      <c r="G24" s="50">
        <f>Overview!$B$4/($G$2*Supply!$E25)</f>
        <v>0.2795248078</v>
      </c>
      <c r="H24" s="50">
        <f>Overview!$B$4/($H$2*Supply!$E25)</f>
        <v>0.2329373399</v>
      </c>
      <c r="I24" s="66">
        <f>Overview!$B$4/($I$2*Supply!$E25)</f>
        <v>0.199660577</v>
      </c>
      <c r="J24" s="50">
        <f>Overview!$B$4/($J$2*Supply!$E25)</f>
        <v>0.1747030049</v>
      </c>
      <c r="K24" s="66">
        <f>Overview!$B$4/($K$2*Supply!$E25)</f>
        <v>0.1552915599</v>
      </c>
      <c r="L24" s="50">
        <f>Overview!$B$4/($L$2*Supply!$E25)</f>
        <v>0.1397624039</v>
      </c>
      <c r="M24" s="50">
        <f>Overview!$B$4/($M$2*Supply!$E25)</f>
        <v>0.1270567308</v>
      </c>
      <c r="N24" s="66">
        <f>Overview!$B$4/($N$2*Supply!$E25)</f>
        <v>0.1164686699</v>
      </c>
      <c r="O24" s="50">
        <f>Overview!$B$4/($O$2*Supply!$E25)</f>
        <v>0.1075095415</v>
      </c>
      <c r="P24" s="67">
        <f>Overview!$B$4/($P$2*Supply!$E25)</f>
        <v>0.09983028851</v>
      </c>
      <c r="Q24" s="50">
        <f>Overview!$B$4/($Q$2*Supply!$E25)</f>
        <v>0.09317493594</v>
      </c>
      <c r="R24" s="50">
        <f>Overview!$B$4/($R$2*Supply!$E25)</f>
        <v>0.08735150245</v>
      </c>
      <c r="S24" s="66">
        <f>Overview!$B$4/($S$2*Supply!$E25)</f>
        <v>0.08221317877</v>
      </c>
      <c r="T24" s="50">
        <f>Overview!$B$4/($T$2*Supply!$E25)</f>
        <v>0.07764577995</v>
      </c>
      <c r="U24" s="66">
        <f>Overview!$B$4/($U$2*Supply!$E25)</f>
        <v>0.07355915995</v>
      </c>
      <c r="V24" s="50">
        <f>Overview!$B$4/($V$2*Supply!$E25)</f>
        <v>0.06988120196</v>
      </c>
    </row>
    <row r="25" ht="15.75" customHeight="1">
      <c r="A25" s="17">
        <f t="shared" si="2"/>
        <v>23</v>
      </c>
      <c r="B25" s="49">
        <v>45991.0</v>
      </c>
      <c r="C25" s="50">
        <f>Overview!$B$4/($C$2*Supply!$E26)</f>
        <v>1.389757487</v>
      </c>
      <c r="D25" s="66">
        <f>Overview!$B$4/($D$2*Supply!$E26)</f>
        <v>0.6948787437</v>
      </c>
      <c r="E25" s="50">
        <f>Overview!$B$4/($E$2*Supply!$E26)</f>
        <v>0.4632524958</v>
      </c>
      <c r="F25" s="66">
        <f>Overview!$B$4/($F$2*Supply!$E26)</f>
        <v>0.3474393718</v>
      </c>
      <c r="G25" s="50">
        <f>Overview!$B$4/($G$2*Supply!$E26)</f>
        <v>0.2779514975</v>
      </c>
      <c r="H25" s="50">
        <f>Overview!$B$4/($H$2*Supply!$E26)</f>
        <v>0.2316262479</v>
      </c>
      <c r="I25" s="66">
        <f>Overview!$B$4/($I$2*Supply!$E26)</f>
        <v>0.1985367839</v>
      </c>
      <c r="J25" s="50">
        <f>Overview!$B$4/($J$2*Supply!$E26)</f>
        <v>0.1737196859</v>
      </c>
      <c r="K25" s="66">
        <f>Overview!$B$4/($K$2*Supply!$E26)</f>
        <v>0.1544174986</v>
      </c>
      <c r="L25" s="50">
        <f>Overview!$B$4/($L$2*Supply!$E26)</f>
        <v>0.1389757487</v>
      </c>
      <c r="M25" s="50">
        <f>Overview!$B$4/($M$2*Supply!$E26)</f>
        <v>0.1263415898</v>
      </c>
      <c r="N25" s="66">
        <f>Overview!$B$4/($N$2*Supply!$E26)</f>
        <v>0.1158131239</v>
      </c>
      <c r="O25" s="50">
        <f>Overview!$B$4/($O$2*Supply!$E26)</f>
        <v>0.1069044221</v>
      </c>
      <c r="P25" s="67">
        <f>Overview!$B$4/($P$2*Supply!$E26)</f>
        <v>0.09926839195</v>
      </c>
      <c r="Q25" s="50">
        <f>Overview!$B$4/($Q$2*Supply!$E26)</f>
        <v>0.09265049915</v>
      </c>
      <c r="R25" s="50">
        <f>Overview!$B$4/($R$2*Supply!$E26)</f>
        <v>0.08685984296</v>
      </c>
      <c r="S25" s="66">
        <f>Overview!$B$4/($S$2*Supply!$E26)</f>
        <v>0.08175044043</v>
      </c>
      <c r="T25" s="50">
        <f>Overview!$B$4/($T$2*Supply!$E26)</f>
        <v>0.0772087493</v>
      </c>
      <c r="U25" s="66">
        <f>Overview!$B$4/($U$2*Supply!$E26)</f>
        <v>0.07314513091</v>
      </c>
      <c r="V25" s="50">
        <f>Overview!$B$4/($V$2*Supply!$E26)</f>
        <v>0.06948787437</v>
      </c>
    </row>
    <row r="26" ht="15.75" customHeight="1">
      <c r="A26" s="17">
        <f t="shared" si="2"/>
        <v>24</v>
      </c>
      <c r="B26" s="49">
        <v>46022.0</v>
      </c>
      <c r="C26" s="50">
        <f>Overview!$B$4/($C$2*Supply!$E27)</f>
        <v>1.381978994</v>
      </c>
      <c r="D26" s="66">
        <f>Overview!$B$4/($D$2*Supply!$E27)</f>
        <v>0.690989497</v>
      </c>
      <c r="E26" s="50">
        <f>Overview!$B$4/($E$2*Supply!$E27)</f>
        <v>0.4606596646</v>
      </c>
      <c r="F26" s="66">
        <f>Overview!$B$4/($F$2*Supply!$E27)</f>
        <v>0.3454947485</v>
      </c>
      <c r="G26" s="50">
        <f>Overview!$B$4/($G$2*Supply!$E27)</f>
        <v>0.2763957988</v>
      </c>
      <c r="H26" s="50">
        <f>Overview!$B$4/($H$2*Supply!$E27)</f>
        <v>0.2303298323</v>
      </c>
      <c r="I26" s="66">
        <f>Overview!$B$4/($I$2*Supply!$E27)</f>
        <v>0.1974255706</v>
      </c>
      <c r="J26" s="50">
        <f>Overview!$B$4/($J$2*Supply!$E27)</f>
        <v>0.1727473742</v>
      </c>
      <c r="K26" s="66">
        <f>Overview!$B$4/($K$2*Supply!$E27)</f>
        <v>0.1535532215</v>
      </c>
      <c r="L26" s="50">
        <f>Overview!$B$4/($L$2*Supply!$E27)</f>
        <v>0.1381978994</v>
      </c>
      <c r="M26" s="50">
        <f>Overview!$B$4/($M$2*Supply!$E27)</f>
        <v>0.125634454</v>
      </c>
      <c r="N26" s="66">
        <f>Overview!$B$4/($N$2*Supply!$E27)</f>
        <v>0.1151649162</v>
      </c>
      <c r="O26" s="50">
        <f>Overview!$B$4/($O$2*Supply!$E27)</f>
        <v>0.1063060765</v>
      </c>
      <c r="P26" s="67">
        <f>Overview!$B$4/($P$2*Supply!$E27)</f>
        <v>0.09871278528</v>
      </c>
      <c r="Q26" s="50">
        <f>Overview!$B$4/($Q$2*Supply!$E27)</f>
        <v>0.09213193293</v>
      </c>
      <c r="R26" s="50">
        <f>Overview!$B$4/($R$2*Supply!$E27)</f>
        <v>0.08637368712</v>
      </c>
      <c r="S26" s="66">
        <f>Overview!$B$4/($S$2*Supply!$E27)</f>
        <v>0.081292882</v>
      </c>
      <c r="T26" s="50">
        <f>Overview!$B$4/($T$2*Supply!$E27)</f>
        <v>0.07677661077</v>
      </c>
      <c r="U26" s="66">
        <f>Overview!$B$4/($U$2*Supply!$E27)</f>
        <v>0.07273573652</v>
      </c>
      <c r="V26" s="50">
        <f>Overview!$B$4/($V$2*Supply!$E27)</f>
        <v>0.0690989497</v>
      </c>
    </row>
    <row r="27" ht="15.75" customHeight="1">
      <c r="A27" s="17">
        <f t="shared" si="2"/>
        <v>25</v>
      </c>
      <c r="B27" s="49">
        <v>46053.0</v>
      </c>
      <c r="C27" s="50">
        <f>Overview!$B$4/($C$2*Supply!$E28)</f>
        <v>1.374556389</v>
      </c>
      <c r="D27" s="66">
        <f>Overview!$B$4/($D$2*Supply!$E28)</f>
        <v>0.6872781947</v>
      </c>
      <c r="E27" s="50">
        <f>Overview!$B$4/($E$2*Supply!$E28)</f>
        <v>0.4581854631</v>
      </c>
      <c r="F27" s="66">
        <f>Overview!$B$4/($F$2*Supply!$E28)</f>
        <v>0.3436390974</v>
      </c>
      <c r="G27" s="50">
        <f>Overview!$B$4/($G$2*Supply!$E28)</f>
        <v>0.2749112779</v>
      </c>
      <c r="H27" s="50">
        <f>Overview!$B$4/($H$2*Supply!$E28)</f>
        <v>0.2290927316</v>
      </c>
      <c r="I27" s="66">
        <f>Overview!$B$4/($I$2*Supply!$E28)</f>
        <v>0.1963651985</v>
      </c>
      <c r="J27" s="50">
        <f>Overview!$B$4/($J$2*Supply!$E28)</f>
        <v>0.1718195487</v>
      </c>
      <c r="K27" s="66">
        <f>Overview!$B$4/($K$2*Supply!$E28)</f>
        <v>0.1527284877</v>
      </c>
      <c r="L27" s="50">
        <f>Overview!$B$4/($L$2*Supply!$E28)</f>
        <v>0.1374556389</v>
      </c>
      <c r="M27" s="50">
        <f>Overview!$B$4/($M$2*Supply!$E28)</f>
        <v>0.1249596718</v>
      </c>
      <c r="N27" s="66">
        <f>Overview!$B$4/($N$2*Supply!$E28)</f>
        <v>0.1145463658</v>
      </c>
      <c r="O27" s="50">
        <f>Overview!$B$4/($O$2*Supply!$E28)</f>
        <v>0.1057351069</v>
      </c>
      <c r="P27" s="67">
        <f>Overview!$B$4/($P$2*Supply!$E28)</f>
        <v>0.09818259924</v>
      </c>
      <c r="Q27" s="50">
        <f>Overview!$B$4/($Q$2*Supply!$E28)</f>
        <v>0.09163709263</v>
      </c>
      <c r="R27" s="50">
        <f>Overview!$B$4/($R$2*Supply!$E28)</f>
        <v>0.08590977434</v>
      </c>
      <c r="S27" s="66">
        <f>Overview!$B$4/($S$2*Supply!$E28)</f>
        <v>0.0808562582</v>
      </c>
      <c r="T27" s="50">
        <f>Overview!$B$4/($T$2*Supply!$E28)</f>
        <v>0.07636424386</v>
      </c>
      <c r="U27" s="66">
        <f>Overview!$B$4/($U$2*Supply!$E28)</f>
        <v>0.07234507313</v>
      </c>
      <c r="V27" s="50">
        <f>Overview!$B$4/($V$2*Supply!$E28)</f>
        <v>0.06872781947</v>
      </c>
    </row>
    <row r="28" ht="15.75" customHeight="1">
      <c r="A28" s="17">
        <f t="shared" si="2"/>
        <v>26</v>
      </c>
      <c r="B28" s="49">
        <v>46081.0</v>
      </c>
      <c r="C28" s="50">
        <f>Overview!$B$4/($C$2*Supply!$E29)</f>
        <v>1.367213093</v>
      </c>
      <c r="D28" s="66">
        <f>Overview!$B$4/($D$2*Supply!$E29)</f>
        <v>0.6836065463</v>
      </c>
      <c r="E28" s="50">
        <f>Overview!$B$4/($E$2*Supply!$E29)</f>
        <v>0.4557376975</v>
      </c>
      <c r="F28" s="66">
        <f>Overview!$B$4/($F$2*Supply!$E29)</f>
        <v>0.3418032731</v>
      </c>
      <c r="G28" s="50">
        <f>Overview!$B$4/($G$2*Supply!$E29)</f>
        <v>0.2734426185</v>
      </c>
      <c r="H28" s="50">
        <f>Overview!$B$4/($H$2*Supply!$E29)</f>
        <v>0.2278688488</v>
      </c>
      <c r="I28" s="66">
        <f>Overview!$B$4/($I$2*Supply!$E29)</f>
        <v>0.1953161561</v>
      </c>
      <c r="J28" s="50">
        <f>Overview!$B$4/($J$2*Supply!$E29)</f>
        <v>0.1709016366</v>
      </c>
      <c r="K28" s="66">
        <f>Overview!$B$4/($K$2*Supply!$E29)</f>
        <v>0.1519125658</v>
      </c>
      <c r="L28" s="50">
        <f>Overview!$B$4/($L$2*Supply!$E29)</f>
        <v>0.1367213093</v>
      </c>
      <c r="M28" s="50">
        <f>Overview!$B$4/($M$2*Supply!$E29)</f>
        <v>0.1242920993</v>
      </c>
      <c r="N28" s="66">
        <f>Overview!$B$4/($N$2*Supply!$E29)</f>
        <v>0.1139344244</v>
      </c>
      <c r="O28" s="50">
        <f>Overview!$B$4/($O$2*Supply!$E29)</f>
        <v>0.1051702379</v>
      </c>
      <c r="P28" s="67">
        <f>Overview!$B$4/($P$2*Supply!$E29)</f>
        <v>0.09765807804</v>
      </c>
      <c r="Q28" s="50">
        <f>Overview!$B$4/($Q$2*Supply!$E29)</f>
        <v>0.0911475395</v>
      </c>
      <c r="R28" s="50">
        <f>Overview!$B$4/($R$2*Supply!$E29)</f>
        <v>0.08545081828</v>
      </c>
      <c r="S28" s="66">
        <f>Overview!$B$4/($S$2*Supply!$E29)</f>
        <v>0.08042429956</v>
      </c>
      <c r="T28" s="50">
        <f>Overview!$B$4/($T$2*Supply!$E29)</f>
        <v>0.07595628292</v>
      </c>
      <c r="U28" s="66">
        <f>Overview!$B$4/($U$2*Supply!$E29)</f>
        <v>0.07195858382</v>
      </c>
      <c r="V28" s="50">
        <f>Overview!$B$4/($V$2*Supply!$E29)</f>
        <v>0.06836065463</v>
      </c>
    </row>
    <row r="29" ht="15.75" customHeight="1">
      <c r="A29" s="17">
        <f t="shared" si="2"/>
        <v>27</v>
      </c>
      <c r="B29" s="49">
        <v>46112.0</v>
      </c>
      <c r="C29" s="50">
        <f>Overview!$B$4/($C$2*Supply!$E30)</f>
        <v>1.359947839</v>
      </c>
      <c r="D29" s="66">
        <f>Overview!$B$4/($D$2*Supply!$E30)</f>
        <v>0.6799739195</v>
      </c>
      <c r="E29" s="50">
        <f>Overview!$B$4/($E$2*Supply!$E30)</f>
        <v>0.4533159463</v>
      </c>
      <c r="F29" s="66">
        <f>Overview!$B$4/($F$2*Supply!$E30)</f>
        <v>0.3399869597</v>
      </c>
      <c r="G29" s="50">
        <f>Overview!$B$4/($G$2*Supply!$E30)</f>
        <v>0.2719895678</v>
      </c>
      <c r="H29" s="50">
        <f>Overview!$B$4/($H$2*Supply!$E30)</f>
        <v>0.2266579732</v>
      </c>
      <c r="I29" s="66">
        <f>Overview!$B$4/($I$2*Supply!$E30)</f>
        <v>0.1942782627</v>
      </c>
      <c r="J29" s="50">
        <f>Overview!$B$4/($J$2*Supply!$E30)</f>
        <v>0.1699934799</v>
      </c>
      <c r="K29" s="66">
        <f>Overview!$B$4/($K$2*Supply!$E30)</f>
        <v>0.1511053154</v>
      </c>
      <c r="L29" s="50">
        <f>Overview!$B$4/($L$2*Supply!$E30)</f>
        <v>0.1359947839</v>
      </c>
      <c r="M29" s="50">
        <f>Overview!$B$4/($M$2*Supply!$E30)</f>
        <v>0.1236316217</v>
      </c>
      <c r="N29" s="66">
        <f>Overview!$B$4/($N$2*Supply!$E30)</f>
        <v>0.1133289866</v>
      </c>
      <c r="O29" s="50">
        <f>Overview!$B$4/($O$2*Supply!$E30)</f>
        <v>0.1046113722</v>
      </c>
      <c r="P29" s="67">
        <f>Overview!$B$4/($P$2*Supply!$E30)</f>
        <v>0.09713913135</v>
      </c>
      <c r="Q29" s="50">
        <f>Overview!$B$4/($Q$2*Supply!$E30)</f>
        <v>0.09066318926</v>
      </c>
      <c r="R29" s="50">
        <f>Overview!$B$4/($R$2*Supply!$E30)</f>
        <v>0.08499673993</v>
      </c>
      <c r="S29" s="66">
        <f>Overview!$B$4/($S$2*Supply!$E30)</f>
        <v>0.0799969317</v>
      </c>
      <c r="T29" s="50">
        <f>Overview!$B$4/($T$2*Supply!$E30)</f>
        <v>0.07555265772</v>
      </c>
      <c r="U29" s="66">
        <f>Overview!$B$4/($U$2*Supply!$E30)</f>
        <v>0.07157620205</v>
      </c>
      <c r="V29" s="50">
        <f>Overview!$B$4/($V$2*Supply!$E30)</f>
        <v>0.06799739195</v>
      </c>
    </row>
    <row r="30" ht="15.75" customHeight="1">
      <c r="A30" s="17">
        <f t="shared" si="2"/>
        <v>28</v>
      </c>
      <c r="B30" s="49">
        <v>46142.0</v>
      </c>
      <c r="C30" s="50">
        <f>Overview!$B$4/($C$2*Supply!$E31)</f>
        <v>1.352759391</v>
      </c>
      <c r="D30" s="66">
        <f>Overview!$B$4/($D$2*Supply!$E31)</f>
        <v>0.6763796955</v>
      </c>
      <c r="E30" s="50">
        <f>Overview!$B$4/($E$2*Supply!$E31)</f>
        <v>0.450919797</v>
      </c>
      <c r="F30" s="66">
        <f>Overview!$B$4/($F$2*Supply!$E31)</f>
        <v>0.3381898478</v>
      </c>
      <c r="G30" s="50">
        <f>Overview!$B$4/($G$2*Supply!$E31)</f>
        <v>0.2705518782</v>
      </c>
      <c r="H30" s="50">
        <f>Overview!$B$4/($H$2*Supply!$E31)</f>
        <v>0.2254598985</v>
      </c>
      <c r="I30" s="66">
        <f>Overview!$B$4/($I$2*Supply!$E31)</f>
        <v>0.1932513416</v>
      </c>
      <c r="J30" s="50">
        <f>Overview!$B$4/($J$2*Supply!$E31)</f>
        <v>0.1690949239</v>
      </c>
      <c r="K30" s="66">
        <f>Overview!$B$4/($K$2*Supply!$E31)</f>
        <v>0.150306599</v>
      </c>
      <c r="L30" s="50">
        <f>Overview!$B$4/($L$2*Supply!$E31)</f>
        <v>0.1352759391</v>
      </c>
      <c r="M30" s="50">
        <f>Overview!$B$4/($M$2*Supply!$E31)</f>
        <v>0.1229781265</v>
      </c>
      <c r="N30" s="66">
        <f>Overview!$B$4/($N$2*Supply!$E31)</f>
        <v>0.1127299493</v>
      </c>
      <c r="O30" s="50">
        <f>Overview!$B$4/($O$2*Supply!$E31)</f>
        <v>0.1040584147</v>
      </c>
      <c r="P30" s="67">
        <f>Overview!$B$4/($P$2*Supply!$E31)</f>
        <v>0.09662567079</v>
      </c>
      <c r="Q30" s="50">
        <f>Overview!$B$4/($Q$2*Supply!$E31)</f>
        <v>0.0901839594</v>
      </c>
      <c r="R30" s="50">
        <f>Overview!$B$4/($R$2*Supply!$E31)</f>
        <v>0.08454746194</v>
      </c>
      <c r="S30" s="66">
        <f>Overview!$B$4/($S$2*Supply!$E31)</f>
        <v>0.07957408183</v>
      </c>
      <c r="T30" s="50">
        <f>Overview!$B$4/($T$2*Supply!$E31)</f>
        <v>0.0751532995</v>
      </c>
      <c r="U30" s="66">
        <f>Overview!$B$4/($U$2*Supply!$E31)</f>
        <v>0.07119786269</v>
      </c>
      <c r="V30" s="50">
        <f>Overview!$B$4/($V$2*Supply!$E31)</f>
        <v>0.06763796955</v>
      </c>
    </row>
    <row r="31" ht="15.75" customHeight="1">
      <c r="A31" s="17">
        <f t="shared" si="2"/>
        <v>29</v>
      </c>
      <c r="B31" s="49">
        <v>46173.0</v>
      </c>
      <c r="C31" s="50">
        <f>Overview!$B$4/($C$2*Supply!$E32)</f>
        <v>1.345646537</v>
      </c>
      <c r="D31" s="66">
        <f>Overview!$B$4/($D$2*Supply!$E32)</f>
        <v>0.6728232687</v>
      </c>
      <c r="E31" s="50">
        <f>Overview!$B$4/($E$2*Supply!$E32)</f>
        <v>0.4485488458</v>
      </c>
      <c r="F31" s="66">
        <f>Overview!$B$4/($F$2*Supply!$E32)</f>
        <v>0.3364116344</v>
      </c>
      <c r="G31" s="50">
        <f>Overview!$B$4/($G$2*Supply!$E32)</f>
        <v>0.2691293075</v>
      </c>
      <c r="H31" s="50">
        <f>Overview!$B$4/($H$2*Supply!$E32)</f>
        <v>0.2242744229</v>
      </c>
      <c r="I31" s="66">
        <f>Overview!$B$4/($I$2*Supply!$E32)</f>
        <v>0.1922352196</v>
      </c>
      <c r="J31" s="50">
        <f>Overview!$B$4/($J$2*Supply!$E32)</f>
        <v>0.1682058172</v>
      </c>
      <c r="K31" s="66">
        <f>Overview!$B$4/($K$2*Supply!$E32)</f>
        <v>0.1495162819</v>
      </c>
      <c r="L31" s="50">
        <f>Overview!$B$4/($L$2*Supply!$E32)</f>
        <v>0.1345646537</v>
      </c>
      <c r="M31" s="50">
        <f>Overview!$B$4/($M$2*Supply!$E32)</f>
        <v>0.1223315034</v>
      </c>
      <c r="N31" s="66">
        <f>Overview!$B$4/($N$2*Supply!$E32)</f>
        <v>0.1121372115</v>
      </c>
      <c r="O31" s="50">
        <f>Overview!$B$4/($O$2*Supply!$E32)</f>
        <v>0.1035112721</v>
      </c>
      <c r="P31" s="67">
        <f>Overview!$B$4/($P$2*Supply!$E32)</f>
        <v>0.09611760981</v>
      </c>
      <c r="Q31" s="50">
        <f>Overview!$B$4/($Q$2*Supply!$E32)</f>
        <v>0.08970976916</v>
      </c>
      <c r="R31" s="50">
        <f>Overview!$B$4/($R$2*Supply!$E32)</f>
        <v>0.08410290859</v>
      </c>
      <c r="S31" s="66">
        <f>Overview!$B$4/($S$2*Supply!$E32)</f>
        <v>0.07915567867</v>
      </c>
      <c r="T31" s="50">
        <f>Overview!$B$4/($T$2*Supply!$E32)</f>
        <v>0.07475814097</v>
      </c>
      <c r="U31" s="66">
        <f>Overview!$B$4/($U$2*Supply!$E32)</f>
        <v>0.07082350197</v>
      </c>
      <c r="V31" s="50">
        <f>Overview!$B$4/($V$2*Supply!$E32)</f>
        <v>0.06728232687</v>
      </c>
    </row>
    <row r="32" ht="15.75" customHeight="1">
      <c r="A32" s="17">
        <f t="shared" si="2"/>
        <v>30</v>
      </c>
      <c r="B32" s="49">
        <v>46203.0</v>
      </c>
      <c r="C32" s="50">
        <f>Overview!$B$4/($C$2*Supply!$E33)</f>
        <v>1.338608092</v>
      </c>
      <c r="D32" s="66">
        <f>Overview!$B$4/($D$2*Supply!$E33)</f>
        <v>0.6693040459</v>
      </c>
      <c r="E32" s="50">
        <f>Overview!$B$4/($E$2*Supply!$E33)</f>
        <v>0.4462026972</v>
      </c>
      <c r="F32" s="66">
        <f>Overview!$B$4/($F$2*Supply!$E33)</f>
        <v>0.3346520229</v>
      </c>
      <c r="G32" s="50">
        <f>Overview!$B$4/($G$2*Supply!$E33)</f>
        <v>0.2677216183</v>
      </c>
      <c r="H32" s="50">
        <f>Overview!$B$4/($H$2*Supply!$E33)</f>
        <v>0.2231013486</v>
      </c>
      <c r="I32" s="66">
        <f>Overview!$B$4/($I$2*Supply!$E33)</f>
        <v>0.1912297274</v>
      </c>
      <c r="J32" s="50">
        <f>Overview!$B$4/($J$2*Supply!$E33)</f>
        <v>0.1673260115</v>
      </c>
      <c r="K32" s="66">
        <f>Overview!$B$4/($K$2*Supply!$E33)</f>
        <v>0.1487342324</v>
      </c>
      <c r="L32" s="50">
        <f>Overview!$B$4/($L$2*Supply!$E33)</f>
        <v>0.1338608092</v>
      </c>
      <c r="M32" s="50">
        <f>Overview!$B$4/($M$2*Supply!$E33)</f>
        <v>0.1216916447</v>
      </c>
      <c r="N32" s="66">
        <f>Overview!$B$4/($N$2*Supply!$E33)</f>
        <v>0.1115506743</v>
      </c>
      <c r="O32" s="50">
        <f>Overview!$B$4/($O$2*Supply!$E33)</f>
        <v>0.1029698532</v>
      </c>
      <c r="P32" s="67">
        <f>Overview!$B$4/($P$2*Supply!$E33)</f>
        <v>0.0956148637</v>
      </c>
      <c r="Q32" s="50">
        <f>Overview!$B$4/($Q$2*Supply!$E33)</f>
        <v>0.08924053945</v>
      </c>
      <c r="R32" s="50">
        <f>Overview!$B$4/($R$2*Supply!$E33)</f>
        <v>0.08366300573</v>
      </c>
      <c r="S32" s="66">
        <f>Overview!$B$4/($S$2*Supply!$E33)</f>
        <v>0.07874165246</v>
      </c>
      <c r="T32" s="50">
        <f>Overview!$B$4/($T$2*Supply!$E33)</f>
        <v>0.07436711621</v>
      </c>
      <c r="U32" s="66">
        <f>Overview!$B$4/($U$2*Supply!$E33)</f>
        <v>0.07045305746</v>
      </c>
      <c r="V32" s="50">
        <f>Overview!$B$4/($V$2*Supply!$E33)</f>
        <v>0.06693040459</v>
      </c>
    </row>
    <row r="33" ht="15.75" customHeight="1">
      <c r="A33" s="17">
        <f t="shared" si="2"/>
        <v>31</v>
      </c>
      <c r="B33" s="49">
        <v>46234.0</v>
      </c>
      <c r="C33" s="50">
        <f>Overview!$B$4/($C$2*Supply!$E34)</f>
        <v>1.331642893</v>
      </c>
      <c r="D33" s="66">
        <f>Overview!$B$4/($D$2*Supply!$E34)</f>
        <v>0.6658214463</v>
      </c>
      <c r="E33" s="50">
        <f>Overview!$B$4/($E$2*Supply!$E34)</f>
        <v>0.4438809642</v>
      </c>
      <c r="F33" s="66">
        <f>Overview!$B$4/($F$2*Supply!$E34)</f>
        <v>0.3329107231</v>
      </c>
      <c r="G33" s="50">
        <f>Overview!$B$4/($G$2*Supply!$E34)</f>
        <v>0.2663285785</v>
      </c>
      <c r="H33" s="50">
        <f>Overview!$B$4/($H$2*Supply!$E34)</f>
        <v>0.2219404821</v>
      </c>
      <c r="I33" s="66">
        <f>Overview!$B$4/($I$2*Supply!$E34)</f>
        <v>0.1902346989</v>
      </c>
      <c r="J33" s="50">
        <f>Overview!$B$4/($J$2*Supply!$E34)</f>
        <v>0.1664553616</v>
      </c>
      <c r="K33" s="66">
        <f>Overview!$B$4/($K$2*Supply!$E34)</f>
        <v>0.1479603214</v>
      </c>
      <c r="L33" s="50">
        <f>Overview!$B$4/($L$2*Supply!$E34)</f>
        <v>0.1331642893</v>
      </c>
      <c r="M33" s="50">
        <f>Overview!$B$4/($M$2*Supply!$E34)</f>
        <v>0.1210584448</v>
      </c>
      <c r="N33" s="66">
        <f>Overview!$B$4/($N$2*Supply!$E34)</f>
        <v>0.110970241</v>
      </c>
      <c r="O33" s="50">
        <f>Overview!$B$4/($O$2*Supply!$E34)</f>
        <v>0.1024340687</v>
      </c>
      <c r="P33" s="67">
        <f>Overview!$B$4/($P$2*Supply!$E34)</f>
        <v>0.09511734947</v>
      </c>
      <c r="Q33" s="50">
        <f>Overview!$B$4/($Q$2*Supply!$E34)</f>
        <v>0.08877619284</v>
      </c>
      <c r="R33" s="50">
        <f>Overview!$B$4/($R$2*Supply!$E34)</f>
        <v>0.08322768079</v>
      </c>
      <c r="S33" s="66">
        <f>Overview!$B$4/($S$2*Supply!$E34)</f>
        <v>0.07833193486</v>
      </c>
      <c r="T33" s="50">
        <f>Overview!$B$4/($T$2*Supply!$E34)</f>
        <v>0.0739801607</v>
      </c>
      <c r="U33" s="66">
        <f>Overview!$B$4/($U$2*Supply!$E34)</f>
        <v>0.07008646803</v>
      </c>
      <c r="V33" s="50">
        <f>Overview!$B$4/($V$2*Supply!$E34)</f>
        <v>0.06658214463</v>
      </c>
    </row>
    <row r="34" ht="15.75" customHeight="1">
      <c r="A34" s="17">
        <f t="shared" si="2"/>
        <v>32</v>
      </c>
      <c r="B34" s="49">
        <v>46265.0</v>
      </c>
      <c r="C34" s="50">
        <f>Overview!$B$4/($C$2*Supply!$E35)</f>
        <v>1.324749802</v>
      </c>
      <c r="D34" s="66">
        <f>Overview!$B$4/($D$2*Supply!$E35)</f>
        <v>0.6623749012</v>
      </c>
      <c r="E34" s="50">
        <f>Overview!$B$4/($E$2*Supply!$E35)</f>
        <v>0.4415832675</v>
      </c>
      <c r="F34" s="66">
        <f>Overview!$B$4/($F$2*Supply!$E35)</f>
        <v>0.3311874506</v>
      </c>
      <c r="G34" s="50">
        <f>Overview!$B$4/($G$2*Supply!$E35)</f>
        <v>0.2649499605</v>
      </c>
      <c r="H34" s="50">
        <f>Overview!$B$4/($H$2*Supply!$E35)</f>
        <v>0.2207916337</v>
      </c>
      <c r="I34" s="66">
        <f>Overview!$B$4/($I$2*Supply!$E35)</f>
        <v>0.1892499718</v>
      </c>
      <c r="J34" s="50">
        <f>Overview!$B$4/($J$2*Supply!$E35)</f>
        <v>0.1655937253</v>
      </c>
      <c r="K34" s="66">
        <f>Overview!$B$4/($K$2*Supply!$E35)</f>
        <v>0.1471944225</v>
      </c>
      <c r="L34" s="50">
        <f>Overview!$B$4/($L$2*Supply!$E35)</f>
        <v>0.1324749802</v>
      </c>
      <c r="M34" s="50">
        <f>Overview!$B$4/($M$2*Supply!$E35)</f>
        <v>0.1204318002</v>
      </c>
      <c r="N34" s="66">
        <f>Overview!$B$4/($N$2*Supply!$E35)</f>
        <v>0.1103958169</v>
      </c>
      <c r="O34" s="50">
        <f>Overview!$B$4/($O$2*Supply!$E35)</f>
        <v>0.101903831</v>
      </c>
      <c r="P34" s="67">
        <f>Overview!$B$4/($P$2*Supply!$E35)</f>
        <v>0.09462498589</v>
      </c>
      <c r="Q34" s="50">
        <f>Overview!$B$4/($Q$2*Supply!$E35)</f>
        <v>0.0883166535</v>
      </c>
      <c r="R34" s="50">
        <f>Overview!$B$4/($R$2*Supply!$E35)</f>
        <v>0.08279686265</v>
      </c>
      <c r="S34" s="66">
        <f>Overview!$B$4/($S$2*Supply!$E35)</f>
        <v>0.07792645897</v>
      </c>
      <c r="T34" s="50">
        <f>Overview!$B$4/($T$2*Supply!$E35)</f>
        <v>0.07359721125</v>
      </c>
      <c r="U34" s="66">
        <f>Overview!$B$4/($U$2*Supply!$E35)</f>
        <v>0.06972367381</v>
      </c>
      <c r="V34" s="50">
        <f>Overview!$B$4/($V$2*Supply!$E35)</f>
        <v>0.06623749012</v>
      </c>
    </row>
    <row r="35" ht="15.75" customHeight="1">
      <c r="A35" s="17">
        <f t="shared" si="2"/>
        <v>33</v>
      </c>
      <c r="B35" s="49">
        <v>46295.0</v>
      </c>
      <c r="C35" s="50">
        <f>Overview!$B$4/($C$2*Supply!$E36)</f>
        <v>1.317927707</v>
      </c>
      <c r="D35" s="66">
        <f>Overview!$B$4/($D$2*Supply!$E36)</f>
        <v>0.6589638537</v>
      </c>
      <c r="E35" s="50">
        <f>Overview!$B$4/($E$2*Supply!$E36)</f>
        <v>0.4393092358</v>
      </c>
      <c r="F35" s="66">
        <f>Overview!$B$4/($F$2*Supply!$E36)</f>
        <v>0.3294819268</v>
      </c>
      <c r="G35" s="50">
        <f>Overview!$B$4/($G$2*Supply!$E36)</f>
        <v>0.2635855415</v>
      </c>
      <c r="H35" s="50">
        <f>Overview!$B$4/($H$2*Supply!$E36)</f>
        <v>0.2196546179</v>
      </c>
      <c r="I35" s="66">
        <f>Overview!$B$4/($I$2*Supply!$E36)</f>
        <v>0.1882753868</v>
      </c>
      <c r="J35" s="50">
        <f>Overview!$B$4/($J$2*Supply!$E36)</f>
        <v>0.1647409634</v>
      </c>
      <c r="K35" s="66">
        <f>Overview!$B$4/($K$2*Supply!$E36)</f>
        <v>0.1464364119</v>
      </c>
      <c r="L35" s="50">
        <f>Overview!$B$4/($L$2*Supply!$E36)</f>
        <v>0.1317927707</v>
      </c>
      <c r="M35" s="50">
        <f>Overview!$B$4/($M$2*Supply!$E36)</f>
        <v>0.1198116098</v>
      </c>
      <c r="N35" s="66">
        <f>Overview!$B$4/($N$2*Supply!$E36)</f>
        <v>0.1098273089</v>
      </c>
      <c r="O35" s="50">
        <f>Overview!$B$4/($O$2*Supply!$E36)</f>
        <v>0.1013790544</v>
      </c>
      <c r="P35" s="67">
        <f>Overview!$B$4/($P$2*Supply!$E36)</f>
        <v>0.09413769338</v>
      </c>
      <c r="Q35" s="50">
        <f>Overview!$B$4/($Q$2*Supply!$E36)</f>
        <v>0.08786184716</v>
      </c>
      <c r="R35" s="50">
        <f>Overview!$B$4/($R$2*Supply!$E36)</f>
        <v>0.08237048171</v>
      </c>
      <c r="S35" s="66">
        <f>Overview!$B$4/($S$2*Supply!$E36)</f>
        <v>0.07752515926</v>
      </c>
      <c r="T35" s="50">
        <f>Overview!$B$4/($T$2*Supply!$E36)</f>
        <v>0.07321820596</v>
      </c>
      <c r="U35" s="66">
        <f>Overview!$B$4/($U$2*Supply!$E36)</f>
        <v>0.06936461618</v>
      </c>
      <c r="V35" s="50">
        <f>Overview!$B$4/($V$2*Supply!$E36)</f>
        <v>0.06589638537</v>
      </c>
    </row>
    <row r="36" ht="15.75" customHeight="1">
      <c r="A36" s="17">
        <f t="shared" si="2"/>
        <v>34</v>
      </c>
      <c r="B36" s="49">
        <v>46326.0</v>
      </c>
      <c r="C36" s="50">
        <f>Overview!$B$4/($C$2*Supply!$E37)</f>
        <v>1.311175516</v>
      </c>
      <c r="D36" s="66">
        <f>Overview!$B$4/($D$2*Supply!$E37)</f>
        <v>0.655587758</v>
      </c>
      <c r="E36" s="50">
        <f>Overview!$B$4/($E$2*Supply!$E37)</f>
        <v>0.4370585054</v>
      </c>
      <c r="F36" s="66">
        <f>Overview!$B$4/($F$2*Supply!$E37)</f>
        <v>0.327793879</v>
      </c>
      <c r="G36" s="50">
        <f>Overview!$B$4/($G$2*Supply!$E37)</f>
        <v>0.2622351032</v>
      </c>
      <c r="H36" s="50">
        <f>Overview!$B$4/($H$2*Supply!$E37)</f>
        <v>0.2185292527</v>
      </c>
      <c r="I36" s="66">
        <f>Overview!$B$4/($I$2*Supply!$E37)</f>
        <v>0.187310788</v>
      </c>
      <c r="J36" s="50">
        <f>Overview!$B$4/($J$2*Supply!$E37)</f>
        <v>0.1638969395</v>
      </c>
      <c r="K36" s="66">
        <f>Overview!$B$4/($K$2*Supply!$E37)</f>
        <v>0.1456861685</v>
      </c>
      <c r="L36" s="50">
        <f>Overview!$B$4/($L$2*Supply!$E37)</f>
        <v>0.1311175516</v>
      </c>
      <c r="M36" s="50">
        <f>Overview!$B$4/($M$2*Supply!$E37)</f>
        <v>0.1191977742</v>
      </c>
      <c r="N36" s="66">
        <f>Overview!$B$4/($N$2*Supply!$E37)</f>
        <v>0.1092646263</v>
      </c>
      <c r="O36" s="50">
        <f>Overview!$B$4/($O$2*Supply!$E37)</f>
        <v>0.1008596551</v>
      </c>
      <c r="P36" s="67">
        <f>Overview!$B$4/($P$2*Supply!$E37)</f>
        <v>0.093655394</v>
      </c>
      <c r="Q36" s="50">
        <f>Overview!$B$4/($Q$2*Supply!$E37)</f>
        <v>0.08741170107</v>
      </c>
      <c r="R36" s="50">
        <f>Overview!$B$4/($R$2*Supply!$E37)</f>
        <v>0.08194846975</v>
      </c>
      <c r="S36" s="66">
        <f>Overview!$B$4/($S$2*Supply!$E37)</f>
        <v>0.07712797153</v>
      </c>
      <c r="T36" s="50">
        <f>Overview!$B$4/($T$2*Supply!$E37)</f>
        <v>0.07284308423</v>
      </c>
      <c r="U36" s="66">
        <f>Overview!$B$4/($U$2*Supply!$E37)</f>
        <v>0.06900923769</v>
      </c>
      <c r="V36" s="50">
        <f>Overview!$B$4/($V$2*Supply!$E37)</f>
        <v>0.0655587758</v>
      </c>
    </row>
    <row r="37" ht="15.75" customHeight="1">
      <c r="A37" s="17">
        <f t="shared" si="2"/>
        <v>35</v>
      </c>
      <c r="B37" s="49">
        <v>46356.0</v>
      </c>
      <c r="C37" s="50">
        <f>Overview!$B$4/($C$2*Supply!$E38)</f>
        <v>1.30449216</v>
      </c>
      <c r="D37" s="66">
        <f>Overview!$B$4/($D$2*Supply!$E38)</f>
        <v>0.6522460798</v>
      </c>
      <c r="E37" s="50">
        <f>Overview!$B$4/($E$2*Supply!$E38)</f>
        <v>0.4348307199</v>
      </c>
      <c r="F37" s="66">
        <f>Overview!$B$4/($F$2*Supply!$E38)</f>
        <v>0.3261230399</v>
      </c>
      <c r="G37" s="50">
        <f>Overview!$B$4/($G$2*Supply!$E38)</f>
        <v>0.2608984319</v>
      </c>
      <c r="H37" s="50">
        <f>Overview!$B$4/($H$2*Supply!$E38)</f>
        <v>0.2174153599</v>
      </c>
      <c r="I37" s="66">
        <f>Overview!$B$4/($I$2*Supply!$E38)</f>
        <v>0.1863560228</v>
      </c>
      <c r="J37" s="50">
        <f>Overview!$B$4/($J$2*Supply!$E38)</f>
        <v>0.16306152</v>
      </c>
      <c r="K37" s="66">
        <f>Overview!$B$4/($K$2*Supply!$E38)</f>
        <v>0.1449435733</v>
      </c>
      <c r="L37" s="50">
        <f>Overview!$B$4/($L$2*Supply!$E38)</f>
        <v>0.130449216</v>
      </c>
      <c r="M37" s="50">
        <f>Overview!$B$4/($M$2*Supply!$E38)</f>
        <v>0.1185901963</v>
      </c>
      <c r="N37" s="66">
        <f>Overview!$B$4/($N$2*Supply!$E38)</f>
        <v>0.10870768</v>
      </c>
      <c r="O37" s="50">
        <f>Overview!$B$4/($O$2*Supply!$E38)</f>
        <v>0.1003455507</v>
      </c>
      <c r="P37" s="67">
        <f>Overview!$B$4/($P$2*Supply!$E38)</f>
        <v>0.0931780114</v>
      </c>
      <c r="Q37" s="50">
        <f>Overview!$B$4/($Q$2*Supply!$E38)</f>
        <v>0.08696614398</v>
      </c>
      <c r="R37" s="50">
        <f>Overview!$B$4/($R$2*Supply!$E38)</f>
        <v>0.08153075998</v>
      </c>
      <c r="S37" s="66">
        <f>Overview!$B$4/($S$2*Supply!$E38)</f>
        <v>0.07673483292</v>
      </c>
      <c r="T37" s="50">
        <f>Overview!$B$4/($T$2*Supply!$E38)</f>
        <v>0.07247178665</v>
      </c>
      <c r="U37" s="66">
        <f>Overview!$B$4/($U$2*Supply!$E38)</f>
        <v>0.06865748209</v>
      </c>
      <c r="V37" s="50">
        <f>Overview!$B$4/($V$2*Supply!$E38)</f>
        <v>0.06522460798</v>
      </c>
    </row>
    <row r="38" ht="15.75" customHeight="1">
      <c r="A38" s="17">
        <f t="shared" si="2"/>
        <v>36</v>
      </c>
      <c r="B38" s="49">
        <v>46387.0</v>
      </c>
      <c r="C38" s="50">
        <f>Overview!$B$4/($C$2*Supply!$E39)</f>
        <v>1.297876591</v>
      </c>
      <c r="D38" s="66">
        <f>Overview!$B$4/($D$2*Supply!$E39)</f>
        <v>0.6489382954</v>
      </c>
      <c r="E38" s="50">
        <f>Overview!$B$4/($E$2*Supply!$E39)</f>
        <v>0.4326255303</v>
      </c>
      <c r="F38" s="66">
        <f>Overview!$B$4/($F$2*Supply!$E39)</f>
        <v>0.3244691477</v>
      </c>
      <c r="G38" s="50">
        <f>Overview!$B$4/($G$2*Supply!$E39)</f>
        <v>0.2595753182</v>
      </c>
      <c r="H38" s="50">
        <f>Overview!$B$4/($H$2*Supply!$E39)</f>
        <v>0.2163127651</v>
      </c>
      <c r="I38" s="66">
        <f>Overview!$B$4/($I$2*Supply!$E39)</f>
        <v>0.1854109415</v>
      </c>
      <c r="J38" s="50">
        <f>Overview!$B$4/($J$2*Supply!$E39)</f>
        <v>0.1622345739</v>
      </c>
      <c r="K38" s="66">
        <f>Overview!$B$4/($K$2*Supply!$E39)</f>
        <v>0.1442085101</v>
      </c>
      <c r="L38" s="50">
        <f>Overview!$B$4/($L$2*Supply!$E39)</f>
        <v>0.1297876591</v>
      </c>
      <c r="M38" s="50">
        <f>Overview!$B$4/($M$2*Supply!$E39)</f>
        <v>0.117988781</v>
      </c>
      <c r="N38" s="66">
        <f>Overview!$B$4/($N$2*Supply!$E39)</f>
        <v>0.1081563826</v>
      </c>
      <c r="O38" s="50">
        <f>Overview!$B$4/($O$2*Supply!$E39)</f>
        <v>0.09983666083</v>
      </c>
      <c r="P38" s="67">
        <f>Overview!$B$4/($P$2*Supply!$E39)</f>
        <v>0.09270547077</v>
      </c>
      <c r="Q38" s="50">
        <f>Overview!$B$4/($Q$2*Supply!$E39)</f>
        <v>0.08652510606</v>
      </c>
      <c r="R38" s="50">
        <f>Overview!$B$4/($R$2*Supply!$E39)</f>
        <v>0.08111728693</v>
      </c>
      <c r="S38" s="66">
        <f>Overview!$B$4/($S$2*Supply!$E39)</f>
        <v>0.07634568181</v>
      </c>
      <c r="T38" s="50">
        <f>Overview!$B$4/($T$2*Supply!$E39)</f>
        <v>0.07210425505</v>
      </c>
      <c r="U38" s="66">
        <f>Overview!$B$4/($U$2*Supply!$E39)</f>
        <v>0.06830929425</v>
      </c>
      <c r="V38" s="50">
        <f>Overview!$B$4/($V$2*Supply!$E39)</f>
        <v>0.06489382954</v>
      </c>
    </row>
    <row r="39" ht="15.75" customHeight="1">
      <c r="A39" s="17">
        <f t="shared" si="2"/>
        <v>37</v>
      </c>
      <c r="B39" s="49">
        <v>46418.0</v>
      </c>
      <c r="C39" s="50">
        <f>Overview!$B$4/($C$2*Supply!$E40)</f>
        <v>1.291599418</v>
      </c>
      <c r="D39" s="66">
        <f>Overview!$B$4/($D$2*Supply!$E40)</f>
        <v>0.6457997088</v>
      </c>
      <c r="E39" s="50">
        <f>Overview!$B$4/($E$2*Supply!$E40)</f>
        <v>0.4305331392</v>
      </c>
      <c r="F39" s="66">
        <f>Overview!$B$4/($F$2*Supply!$E40)</f>
        <v>0.3228998544</v>
      </c>
      <c r="G39" s="50">
        <f>Overview!$B$4/($G$2*Supply!$E40)</f>
        <v>0.2583198835</v>
      </c>
      <c r="H39" s="50">
        <f>Overview!$B$4/($H$2*Supply!$E40)</f>
        <v>0.2152665696</v>
      </c>
      <c r="I39" s="66">
        <f>Overview!$B$4/($I$2*Supply!$E40)</f>
        <v>0.1845142025</v>
      </c>
      <c r="J39" s="50">
        <f>Overview!$B$4/($J$2*Supply!$E40)</f>
        <v>0.1614499272</v>
      </c>
      <c r="K39" s="66">
        <f>Overview!$B$4/($K$2*Supply!$E40)</f>
        <v>0.1435110464</v>
      </c>
      <c r="L39" s="50">
        <f>Overview!$B$4/($L$2*Supply!$E40)</f>
        <v>0.1291599418</v>
      </c>
      <c r="M39" s="50">
        <f>Overview!$B$4/($M$2*Supply!$E40)</f>
        <v>0.1174181289</v>
      </c>
      <c r="N39" s="66">
        <f>Overview!$B$4/($N$2*Supply!$E40)</f>
        <v>0.1076332848</v>
      </c>
      <c r="O39" s="50">
        <f>Overview!$B$4/($O$2*Supply!$E40)</f>
        <v>0.09935380136</v>
      </c>
      <c r="P39" s="67">
        <f>Overview!$B$4/($P$2*Supply!$E40)</f>
        <v>0.09225710126</v>
      </c>
      <c r="Q39" s="50">
        <f>Overview!$B$4/($Q$2*Supply!$E40)</f>
        <v>0.08610662784</v>
      </c>
      <c r="R39" s="50">
        <f>Overview!$B$4/($R$2*Supply!$E40)</f>
        <v>0.0807249636</v>
      </c>
      <c r="S39" s="66">
        <f>Overview!$B$4/($S$2*Supply!$E40)</f>
        <v>0.07597643633</v>
      </c>
      <c r="T39" s="50">
        <f>Overview!$B$4/($T$2*Supply!$E40)</f>
        <v>0.0717555232</v>
      </c>
      <c r="U39" s="66">
        <f>Overview!$B$4/($U$2*Supply!$E40)</f>
        <v>0.06797891672</v>
      </c>
      <c r="V39" s="50">
        <f>Overview!$B$4/($V$2*Supply!$E40)</f>
        <v>0.06457997088</v>
      </c>
    </row>
    <row r="40" ht="15.75" customHeight="1">
      <c r="A40" s="17">
        <f t="shared" si="2"/>
        <v>38</v>
      </c>
      <c r="B40" s="49">
        <v>46446.0</v>
      </c>
      <c r="C40" s="50">
        <f>Overview!$B$4/($C$2*Supply!$E41)</f>
        <v>1.285382671</v>
      </c>
      <c r="D40" s="66">
        <f>Overview!$B$4/($D$2*Supply!$E41)</f>
        <v>0.6426913356</v>
      </c>
      <c r="E40" s="50">
        <f>Overview!$B$4/($E$2*Supply!$E41)</f>
        <v>0.4284608904</v>
      </c>
      <c r="F40" s="66">
        <f>Overview!$B$4/($F$2*Supply!$E41)</f>
        <v>0.3213456678</v>
      </c>
      <c r="G40" s="50">
        <f>Overview!$B$4/($G$2*Supply!$E41)</f>
        <v>0.2570765343</v>
      </c>
      <c r="H40" s="50">
        <f>Overview!$B$4/($H$2*Supply!$E41)</f>
        <v>0.2142304452</v>
      </c>
      <c r="I40" s="66">
        <f>Overview!$B$4/($I$2*Supply!$E41)</f>
        <v>0.1836260959</v>
      </c>
      <c r="J40" s="50">
        <f>Overview!$B$4/($J$2*Supply!$E41)</f>
        <v>0.1606728339</v>
      </c>
      <c r="K40" s="66">
        <f>Overview!$B$4/($K$2*Supply!$E41)</f>
        <v>0.1428202968</v>
      </c>
      <c r="L40" s="50">
        <f>Overview!$B$4/($L$2*Supply!$E41)</f>
        <v>0.1285382671</v>
      </c>
      <c r="M40" s="50">
        <f>Overview!$B$4/($M$2*Supply!$E41)</f>
        <v>0.1168529701</v>
      </c>
      <c r="N40" s="66">
        <f>Overview!$B$4/($N$2*Supply!$E41)</f>
        <v>0.1071152226</v>
      </c>
      <c r="O40" s="50">
        <f>Overview!$B$4/($O$2*Supply!$E41)</f>
        <v>0.0988755901</v>
      </c>
      <c r="P40" s="67">
        <f>Overview!$B$4/($P$2*Supply!$E41)</f>
        <v>0.09181304795</v>
      </c>
      <c r="Q40" s="50">
        <f>Overview!$B$4/($Q$2*Supply!$E41)</f>
        <v>0.08569217808</v>
      </c>
      <c r="R40" s="50">
        <f>Overview!$B$4/($R$2*Supply!$E41)</f>
        <v>0.08033641695</v>
      </c>
      <c r="S40" s="66">
        <f>Overview!$B$4/($S$2*Supply!$E41)</f>
        <v>0.07561074537</v>
      </c>
      <c r="T40" s="50">
        <f>Overview!$B$4/($T$2*Supply!$E41)</f>
        <v>0.0714101484</v>
      </c>
      <c r="U40" s="66">
        <f>Overview!$B$4/($U$2*Supply!$E41)</f>
        <v>0.06765171954</v>
      </c>
      <c r="V40" s="50">
        <f>Overview!$B$4/($V$2*Supply!$E41)</f>
        <v>0.06426913356</v>
      </c>
    </row>
    <row r="41" ht="15.75" customHeight="1">
      <c r="A41" s="17">
        <f t="shared" si="2"/>
        <v>39</v>
      </c>
      <c r="B41" s="49">
        <v>46477.0</v>
      </c>
      <c r="C41" s="50">
        <f>Overview!$B$4/($C$2*Supply!$E42)</f>
        <v>1.279225483</v>
      </c>
      <c r="D41" s="66">
        <f>Overview!$B$4/($D$2*Supply!$E42)</f>
        <v>0.6396127416</v>
      </c>
      <c r="E41" s="50">
        <f>Overview!$B$4/($E$2*Supply!$E42)</f>
        <v>0.4264084944</v>
      </c>
      <c r="F41" s="66">
        <f>Overview!$B$4/($F$2*Supply!$E42)</f>
        <v>0.3198063708</v>
      </c>
      <c r="G41" s="50">
        <f>Overview!$B$4/($G$2*Supply!$E42)</f>
        <v>0.2558450967</v>
      </c>
      <c r="H41" s="50">
        <f>Overview!$B$4/($H$2*Supply!$E42)</f>
        <v>0.2132042472</v>
      </c>
      <c r="I41" s="66">
        <f>Overview!$B$4/($I$2*Supply!$E42)</f>
        <v>0.1827464976</v>
      </c>
      <c r="J41" s="50">
        <f>Overview!$B$4/($J$2*Supply!$E42)</f>
        <v>0.1599031854</v>
      </c>
      <c r="K41" s="66">
        <f>Overview!$B$4/($K$2*Supply!$E42)</f>
        <v>0.1421361648</v>
      </c>
      <c r="L41" s="50">
        <f>Overview!$B$4/($L$2*Supply!$E42)</f>
        <v>0.1279225483</v>
      </c>
      <c r="M41" s="50">
        <f>Overview!$B$4/($M$2*Supply!$E42)</f>
        <v>0.1162932258</v>
      </c>
      <c r="N41" s="66">
        <f>Overview!$B$4/($N$2*Supply!$E42)</f>
        <v>0.1066021236</v>
      </c>
      <c r="O41" s="50">
        <f>Overview!$B$4/($O$2*Supply!$E42)</f>
        <v>0.09840196025</v>
      </c>
      <c r="P41" s="67">
        <f>Overview!$B$4/($P$2*Supply!$E42)</f>
        <v>0.09137324881</v>
      </c>
      <c r="Q41" s="50">
        <f>Overview!$B$4/($Q$2*Supply!$E42)</f>
        <v>0.08528169889</v>
      </c>
      <c r="R41" s="50">
        <f>Overview!$B$4/($R$2*Supply!$E42)</f>
        <v>0.07995159271</v>
      </c>
      <c r="S41" s="66">
        <f>Overview!$B$4/($S$2*Supply!$E42)</f>
        <v>0.07524855784</v>
      </c>
      <c r="T41" s="50">
        <f>Overview!$B$4/($T$2*Supply!$E42)</f>
        <v>0.0710680824</v>
      </c>
      <c r="U41" s="66">
        <f>Overview!$B$4/($U$2*Supply!$E42)</f>
        <v>0.06732765702</v>
      </c>
      <c r="V41" s="50">
        <f>Overview!$B$4/($V$2*Supply!$E42)</f>
        <v>0.06396127416</v>
      </c>
    </row>
    <row r="42" ht="15.75" customHeight="1">
      <c r="A42" s="17">
        <f t="shared" si="2"/>
        <v>40</v>
      </c>
      <c r="B42" s="49">
        <v>46507.0</v>
      </c>
      <c r="C42" s="50">
        <f>Overview!$B$4/($C$2*Supply!$E43)</f>
        <v>1.273127002</v>
      </c>
      <c r="D42" s="66">
        <f>Overview!$B$4/($D$2*Supply!$E43)</f>
        <v>0.636563501</v>
      </c>
      <c r="E42" s="50">
        <f>Overview!$B$4/($E$2*Supply!$E43)</f>
        <v>0.4243756673</v>
      </c>
      <c r="F42" s="66">
        <f>Overview!$B$4/($F$2*Supply!$E43)</f>
        <v>0.3182817505</v>
      </c>
      <c r="G42" s="50">
        <f>Overview!$B$4/($G$2*Supply!$E43)</f>
        <v>0.2546254004</v>
      </c>
      <c r="H42" s="50">
        <f>Overview!$B$4/($H$2*Supply!$E43)</f>
        <v>0.2121878337</v>
      </c>
      <c r="I42" s="66">
        <f>Overview!$B$4/($I$2*Supply!$E43)</f>
        <v>0.181875286</v>
      </c>
      <c r="J42" s="50">
        <f>Overview!$B$4/($J$2*Supply!$E43)</f>
        <v>0.1591408752</v>
      </c>
      <c r="K42" s="66">
        <f>Overview!$B$4/($K$2*Supply!$E43)</f>
        <v>0.1414585558</v>
      </c>
      <c r="L42" s="50">
        <f>Overview!$B$4/($L$2*Supply!$E43)</f>
        <v>0.1273127002</v>
      </c>
      <c r="M42" s="50">
        <f>Overview!$B$4/($M$2*Supply!$E43)</f>
        <v>0.1157388184</v>
      </c>
      <c r="N42" s="66">
        <f>Overview!$B$4/($N$2*Supply!$E43)</f>
        <v>0.1060939168</v>
      </c>
      <c r="O42" s="50">
        <f>Overview!$B$4/($O$2*Supply!$E43)</f>
        <v>0.0979328463</v>
      </c>
      <c r="P42" s="67">
        <f>Overview!$B$4/($P$2*Supply!$E43)</f>
        <v>0.09093764299</v>
      </c>
      <c r="Q42" s="50">
        <f>Overview!$B$4/($Q$2*Supply!$E43)</f>
        <v>0.08487513346</v>
      </c>
      <c r="R42" s="50">
        <f>Overview!$B$4/($R$2*Supply!$E43)</f>
        <v>0.07957043762</v>
      </c>
      <c r="S42" s="66">
        <f>Overview!$B$4/($S$2*Supply!$E43)</f>
        <v>0.07488982364</v>
      </c>
      <c r="T42" s="50">
        <f>Overview!$B$4/($T$2*Supply!$E43)</f>
        <v>0.07072927788</v>
      </c>
      <c r="U42" s="66">
        <f>Overview!$B$4/($U$2*Supply!$E43)</f>
        <v>0.06700668431</v>
      </c>
      <c r="V42" s="50">
        <f>Overview!$B$4/($V$2*Supply!$E43)</f>
        <v>0.0636563501</v>
      </c>
    </row>
    <row r="43" ht="15.75" customHeight="1">
      <c r="A43" s="17">
        <f t="shared" si="2"/>
        <v>41</v>
      </c>
      <c r="B43" s="49">
        <v>46538.0</v>
      </c>
      <c r="C43" s="50">
        <f>Overview!$B$4/($C$2*Supply!$E44)</f>
        <v>1.267086392</v>
      </c>
      <c r="D43" s="66">
        <f>Overview!$B$4/($D$2*Supply!$E44)</f>
        <v>0.6335431958</v>
      </c>
      <c r="E43" s="50">
        <f>Overview!$B$4/($E$2*Supply!$E44)</f>
        <v>0.4223621305</v>
      </c>
      <c r="F43" s="66">
        <f>Overview!$B$4/($F$2*Supply!$E44)</f>
        <v>0.3167715979</v>
      </c>
      <c r="G43" s="50">
        <f>Overview!$B$4/($G$2*Supply!$E44)</f>
        <v>0.2534172783</v>
      </c>
      <c r="H43" s="50">
        <f>Overview!$B$4/($H$2*Supply!$E44)</f>
        <v>0.2111810653</v>
      </c>
      <c r="I43" s="66">
        <f>Overview!$B$4/($I$2*Supply!$E44)</f>
        <v>0.1810123416</v>
      </c>
      <c r="J43" s="50">
        <f>Overview!$B$4/($J$2*Supply!$E44)</f>
        <v>0.1583857989</v>
      </c>
      <c r="K43" s="66">
        <f>Overview!$B$4/($K$2*Supply!$E44)</f>
        <v>0.1407873768</v>
      </c>
      <c r="L43" s="50">
        <f>Overview!$B$4/($L$2*Supply!$E44)</f>
        <v>0.1267086392</v>
      </c>
      <c r="M43" s="50">
        <f>Overview!$B$4/($M$2*Supply!$E44)</f>
        <v>0.115189672</v>
      </c>
      <c r="N43" s="66">
        <f>Overview!$B$4/($N$2*Supply!$E44)</f>
        <v>0.1055905326</v>
      </c>
      <c r="O43" s="50">
        <f>Overview!$B$4/($O$2*Supply!$E44)</f>
        <v>0.09746818396</v>
      </c>
      <c r="P43" s="67">
        <f>Overview!$B$4/($P$2*Supply!$E44)</f>
        <v>0.09050617082</v>
      </c>
      <c r="Q43" s="50">
        <f>Overview!$B$4/($Q$2*Supply!$E44)</f>
        <v>0.0844724261</v>
      </c>
      <c r="R43" s="50">
        <f>Overview!$B$4/($R$2*Supply!$E44)</f>
        <v>0.07919289947</v>
      </c>
      <c r="S43" s="66">
        <f>Overview!$B$4/($S$2*Supply!$E44)</f>
        <v>0.07453449362</v>
      </c>
      <c r="T43" s="50">
        <f>Overview!$B$4/($T$2*Supply!$E44)</f>
        <v>0.07039368842</v>
      </c>
      <c r="U43" s="66">
        <f>Overview!$B$4/($U$2*Supply!$E44)</f>
        <v>0.06668875745</v>
      </c>
      <c r="V43" s="50">
        <f>Overview!$B$4/($V$2*Supply!$E44)</f>
        <v>0.06335431958</v>
      </c>
    </row>
    <row r="44" ht="15.75" customHeight="1">
      <c r="A44" s="17">
        <f t="shared" si="2"/>
        <v>42</v>
      </c>
      <c r="B44" s="49">
        <v>46568.0</v>
      </c>
      <c r="C44" s="50">
        <f>Overview!$B$4/($C$2*Supply!$E45)</f>
        <v>1.261102832</v>
      </c>
      <c r="D44" s="66">
        <f>Overview!$B$4/($D$2*Supply!$E45)</f>
        <v>0.6305514161</v>
      </c>
      <c r="E44" s="50">
        <f>Overview!$B$4/($E$2*Supply!$E45)</f>
        <v>0.4203676107</v>
      </c>
      <c r="F44" s="66">
        <f>Overview!$B$4/($F$2*Supply!$E45)</f>
        <v>0.3152757081</v>
      </c>
      <c r="G44" s="50">
        <f>Overview!$B$4/($G$2*Supply!$E45)</f>
        <v>0.2522205664</v>
      </c>
      <c r="H44" s="50">
        <f>Overview!$B$4/($H$2*Supply!$E45)</f>
        <v>0.2101838054</v>
      </c>
      <c r="I44" s="66">
        <f>Overview!$B$4/($I$2*Supply!$E45)</f>
        <v>0.1801575475</v>
      </c>
      <c r="J44" s="50">
        <f>Overview!$B$4/($J$2*Supply!$E45)</f>
        <v>0.157637854</v>
      </c>
      <c r="K44" s="66">
        <f>Overview!$B$4/($K$2*Supply!$E45)</f>
        <v>0.1401225369</v>
      </c>
      <c r="L44" s="50">
        <f>Overview!$B$4/($L$2*Supply!$E45)</f>
        <v>0.1261102832</v>
      </c>
      <c r="M44" s="50">
        <f>Overview!$B$4/($M$2*Supply!$E45)</f>
        <v>0.114645712</v>
      </c>
      <c r="N44" s="66">
        <f>Overview!$B$4/($N$2*Supply!$E45)</f>
        <v>0.1050919027</v>
      </c>
      <c r="O44" s="50">
        <f>Overview!$B$4/($O$2*Supply!$E45)</f>
        <v>0.09700791017</v>
      </c>
      <c r="P44" s="67">
        <f>Overview!$B$4/($P$2*Supply!$E45)</f>
        <v>0.09007877373</v>
      </c>
      <c r="Q44" s="50">
        <f>Overview!$B$4/($Q$2*Supply!$E45)</f>
        <v>0.08407352215</v>
      </c>
      <c r="R44" s="50">
        <f>Overview!$B$4/($R$2*Supply!$E45)</f>
        <v>0.07881892702</v>
      </c>
      <c r="S44" s="66">
        <f>Overview!$B$4/($S$2*Supply!$E45)</f>
        <v>0.07418251954</v>
      </c>
      <c r="T44" s="50">
        <f>Overview!$B$4/($T$2*Supply!$E45)</f>
        <v>0.07006126846</v>
      </c>
      <c r="U44" s="66">
        <f>Overview!$B$4/($U$2*Supply!$E45)</f>
        <v>0.06637383328</v>
      </c>
      <c r="V44" s="50">
        <f>Overview!$B$4/($V$2*Supply!$E45)</f>
        <v>0.06305514161</v>
      </c>
    </row>
    <row r="45" ht="15.75" customHeight="1">
      <c r="A45" s="17">
        <f t="shared" si="2"/>
        <v>43</v>
      </c>
      <c r="B45" s="49">
        <v>46599.0</v>
      </c>
      <c r="C45" s="50">
        <f>Overview!$B$4/($C$2*Supply!$E46)</f>
        <v>1.25517552</v>
      </c>
      <c r="D45" s="66">
        <f>Overview!$B$4/($D$2*Supply!$E46)</f>
        <v>0.6275877598</v>
      </c>
      <c r="E45" s="50">
        <f>Overview!$B$4/($E$2*Supply!$E46)</f>
        <v>0.4183918399</v>
      </c>
      <c r="F45" s="66">
        <f>Overview!$B$4/($F$2*Supply!$E46)</f>
        <v>0.3137938799</v>
      </c>
      <c r="G45" s="50">
        <f>Overview!$B$4/($G$2*Supply!$E46)</f>
        <v>0.2510351039</v>
      </c>
      <c r="H45" s="50">
        <f>Overview!$B$4/($H$2*Supply!$E46)</f>
        <v>0.2091959199</v>
      </c>
      <c r="I45" s="66">
        <f>Overview!$B$4/($I$2*Supply!$E46)</f>
        <v>0.1793107885</v>
      </c>
      <c r="J45" s="50">
        <f>Overview!$B$4/($J$2*Supply!$E46)</f>
        <v>0.15689694</v>
      </c>
      <c r="K45" s="66">
        <f>Overview!$B$4/($K$2*Supply!$E46)</f>
        <v>0.1394639466</v>
      </c>
      <c r="L45" s="50">
        <f>Overview!$B$4/($L$2*Supply!$E46)</f>
        <v>0.125517552</v>
      </c>
      <c r="M45" s="50">
        <f>Overview!$B$4/($M$2*Supply!$E46)</f>
        <v>0.1141068654</v>
      </c>
      <c r="N45" s="66">
        <f>Overview!$B$4/($N$2*Supply!$E46)</f>
        <v>0.10459796</v>
      </c>
      <c r="O45" s="50">
        <f>Overview!$B$4/($O$2*Supply!$E46)</f>
        <v>0.09655196305</v>
      </c>
      <c r="P45" s="67">
        <f>Overview!$B$4/($P$2*Supply!$E46)</f>
        <v>0.08965539426</v>
      </c>
      <c r="Q45" s="50">
        <f>Overview!$B$4/($Q$2*Supply!$E46)</f>
        <v>0.08367836798</v>
      </c>
      <c r="R45" s="50">
        <f>Overview!$B$4/($R$2*Supply!$E46)</f>
        <v>0.07844846998</v>
      </c>
      <c r="S45" s="66">
        <f>Overview!$B$4/($S$2*Supply!$E46)</f>
        <v>0.0738338541</v>
      </c>
      <c r="T45" s="50">
        <f>Overview!$B$4/($T$2*Supply!$E46)</f>
        <v>0.06973197331</v>
      </c>
      <c r="U45" s="66">
        <f>Overview!$B$4/($U$2*Supply!$E46)</f>
        <v>0.06606186946</v>
      </c>
      <c r="V45" s="50">
        <f>Overview!$B$4/($V$2*Supply!$E46)</f>
        <v>0.06275877598</v>
      </c>
    </row>
    <row r="46" ht="15.75" customHeight="1">
      <c r="A46" s="17">
        <f t="shared" si="2"/>
        <v>44</v>
      </c>
      <c r="B46" s="49">
        <v>46630.0</v>
      </c>
      <c r="C46" s="50">
        <f>Overview!$B$4/($C$2*Supply!$E47)</f>
        <v>1.249303664</v>
      </c>
      <c r="D46" s="66">
        <f>Overview!$B$4/($D$2*Supply!$E47)</f>
        <v>0.6246518322</v>
      </c>
      <c r="E46" s="50">
        <f>Overview!$B$4/($E$2*Supply!$E47)</f>
        <v>0.4164345548</v>
      </c>
      <c r="F46" s="66">
        <f>Overview!$B$4/($F$2*Supply!$E47)</f>
        <v>0.3123259161</v>
      </c>
      <c r="G46" s="50">
        <f>Overview!$B$4/($G$2*Supply!$E47)</f>
        <v>0.2498607329</v>
      </c>
      <c r="H46" s="50">
        <f>Overview!$B$4/($H$2*Supply!$E47)</f>
        <v>0.2082172774</v>
      </c>
      <c r="I46" s="66">
        <f>Overview!$B$4/($I$2*Supply!$E47)</f>
        <v>0.1784719521</v>
      </c>
      <c r="J46" s="50">
        <f>Overview!$B$4/($J$2*Supply!$E47)</f>
        <v>0.156162958</v>
      </c>
      <c r="K46" s="66">
        <f>Overview!$B$4/($K$2*Supply!$E47)</f>
        <v>0.1388115183</v>
      </c>
      <c r="L46" s="50">
        <f>Overview!$B$4/($L$2*Supply!$E47)</f>
        <v>0.1249303664</v>
      </c>
      <c r="M46" s="50">
        <f>Overview!$B$4/($M$2*Supply!$E47)</f>
        <v>0.1135730604</v>
      </c>
      <c r="N46" s="66">
        <f>Overview!$B$4/($N$2*Supply!$E47)</f>
        <v>0.1041086387</v>
      </c>
      <c r="O46" s="50">
        <f>Overview!$B$4/($O$2*Supply!$E47)</f>
        <v>0.09610028187</v>
      </c>
      <c r="P46" s="67">
        <f>Overview!$B$4/($P$2*Supply!$E47)</f>
        <v>0.08923597603</v>
      </c>
      <c r="Q46" s="50">
        <f>Overview!$B$4/($Q$2*Supply!$E47)</f>
        <v>0.08328691096</v>
      </c>
      <c r="R46" s="50">
        <f>Overview!$B$4/($R$2*Supply!$E47)</f>
        <v>0.07808147902</v>
      </c>
      <c r="S46" s="66">
        <f>Overview!$B$4/($S$2*Supply!$E47)</f>
        <v>0.07348845084</v>
      </c>
      <c r="T46" s="50">
        <f>Overview!$B$4/($T$2*Supply!$E47)</f>
        <v>0.06940575913</v>
      </c>
      <c r="U46" s="66">
        <f>Overview!$B$4/($U$2*Supply!$E47)</f>
        <v>0.06575282444</v>
      </c>
      <c r="V46" s="50">
        <f>Overview!$B$4/($V$2*Supply!$E47)</f>
        <v>0.06246518322</v>
      </c>
    </row>
    <row r="47" ht="15.75" customHeight="1">
      <c r="A47" s="17">
        <f t="shared" si="2"/>
        <v>45</v>
      </c>
      <c r="B47" s="49">
        <v>46660.0</v>
      </c>
      <c r="C47" s="50">
        <f>Overview!$B$4/($C$2*Supply!$E48)</f>
        <v>1.243486492</v>
      </c>
      <c r="D47" s="66">
        <f>Overview!$B$4/($D$2*Supply!$E48)</f>
        <v>0.6217432458</v>
      </c>
      <c r="E47" s="50">
        <f>Overview!$B$4/($E$2*Supply!$E48)</f>
        <v>0.4144954972</v>
      </c>
      <c r="F47" s="66">
        <f>Overview!$B$4/($F$2*Supply!$E48)</f>
        <v>0.3108716229</v>
      </c>
      <c r="G47" s="50">
        <f>Overview!$B$4/($G$2*Supply!$E48)</f>
        <v>0.2486972983</v>
      </c>
      <c r="H47" s="50">
        <f>Overview!$B$4/($H$2*Supply!$E48)</f>
        <v>0.2072477486</v>
      </c>
      <c r="I47" s="66">
        <f>Overview!$B$4/($I$2*Supply!$E48)</f>
        <v>0.1776409274</v>
      </c>
      <c r="J47" s="50">
        <f>Overview!$B$4/($J$2*Supply!$E48)</f>
        <v>0.1554358115</v>
      </c>
      <c r="K47" s="66">
        <f>Overview!$B$4/($K$2*Supply!$E48)</f>
        <v>0.1381651657</v>
      </c>
      <c r="L47" s="50">
        <f>Overview!$B$4/($L$2*Supply!$E48)</f>
        <v>0.1243486492</v>
      </c>
      <c r="M47" s="50">
        <f>Overview!$B$4/($M$2*Supply!$E48)</f>
        <v>0.1130442265</v>
      </c>
      <c r="N47" s="66">
        <f>Overview!$B$4/($N$2*Supply!$E48)</f>
        <v>0.1036238743</v>
      </c>
      <c r="O47" s="50">
        <f>Overview!$B$4/($O$2*Supply!$E48)</f>
        <v>0.09565280705</v>
      </c>
      <c r="P47" s="67">
        <f>Overview!$B$4/($P$2*Supply!$E48)</f>
        <v>0.08882046369</v>
      </c>
      <c r="Q47" s="50">
        <f>Overview!$B$4/($Q$2*Supply!$E48)</f>
        <v>0.08289909945</v>
      </c>
      <c r="R47" s="50">
        <f>Overview!$B$4/($R$2*Supply!$E48)</f>
        <v>0.07771790573</v>
      </c>
      <c r="S47" s="66">
        <f>Overview!$B$4/($S$2*Supply!$E48)</f>
        <v>0.07314626422</v>
      </c>
      <c r="T47" s="50">
        <f>Overview!$B$4/($T$2*Supply!$E48)</f>
        <v>0.06908258287</v>
      </c>
      <c r="U47" s="66">
        <f>Overview!$B$4/($U$2*Supply!$E48)</f>
        <v>0.06544665746</v>
      </c>
      <c r="V47" s="50">
        <f>Overview!$B$4/($V$2*Supply!$E48)</f>
        <v>0.06217432458</v>
      </c>
    </row>
    <row r="48" ht="15.75" customHeight="1">
      <c r="A48" s="17">
        <f t="shared" si="2"/>
        <v>46</v>
      </c>
      <c r="B48" s="49">
        <v>46691.0</v>
      </c>
      <c r="C48" s="50">
        <f>Overview!$B$4/($C$2*Supply!$E49)</f>
        <v>1.237723241</v>
      </c>
      <c r="D48" s="66">
        <f>Overview!$B$4/($D$2*Supply!$E49)</f>
        <v>0.6188616207</v>
      </c>
      <c r="E48" s="50">
        <f>Overview!$B$4/($E$2*Supply!$E49)</f>
        <v>0.4125744138</v>
      </c>
      <c r="F48" s="66">
        <f>Overview!$B$4/($F$2*Supply!$E49)</f>
        <v>0.3094308103</v>
      </c>
      <c r="G48" s="50">
        <f>Overview!$B$4/($G$2*Supply!$E49)</f>
        <v>0.2475446483</v>
      </c>
      <c r="H48" s="50">
        <f>Overview!$B$4/($H$2*Supply!$E49)</f>
        <v>0.2062872069</v>
      </c>
      <c r="I48" s="66">
        <f>Overview!$B$4/($I$2*Supply!$E49)</f>
        <v>0.1768176059</v>
      </c>
      <c r="J48" s="50">
        <f>Overview!$B$4/($J$2*Supply!$E49)</f>
        <v>0.1547154052</v>
      </c>
      <c r="K48" s="66">
        <f>Overview!$B$4/($K$2*Supply!$E49)</f>
        <v>0.1375248046</v>
      </c>
      <c r="L48" s="50">
        <f>Overview!$B$4/($L$2*Supply!$E49)</f>
        <v>0.1237723241</v>
      </c>
      <c r="M48" s="50">
        <f>Overview!$B$4/($M$2*Supply!$E49)</f>
        <v>0.1125202947</v>
      </c>
      <c r="N48" s="66">
        <f>Overview!$B$4/($N$2*Supply!$E49)</f>
        <v>0.1031436034</v>
      </c>
      <c r="O48" s="50">
        <f>Overview!$B$4/($O$2*Supply!$E49)</f>
        <v>0.0952094801</v>
      </c>
      <c r="P48" s="67">
        <f>Overview!$B$4/($P$2*Supply!$E49)</f>
        <v>0.08840880295</v>
      </c>
      <c r="Q48" s="50">
        <f>Overview!$B$4/($Q$2*Supply!$E49)</f>
        <v>0.08251488275</v>
      </c>
      <c r="R48" s="50">
        <f>Overview!$B$4/($R$2*Supply!$E49)</f>
        <v>0.07735770258</v>
      </c>
      <c r="S48" s="66">
        <f>Overview!$B$4/($S$2*Supply!$E49)</f>
        <v>0.07280724949</v>
      </c>
      <c r="T48" s="50">
        <f>Overview!$B$4/($T$2*Supply!$E49)</f>
        <v>0.06876240229</v>
      </c>
      <c r="U48" s="66">
        <f>Overview!$B$4/($U$2*Supply!$E49)</f>
        <v>0.06514332849</v>
      </c>
      <c r="V48" s="50">
        <f>Overview!$B$4/($V$2*Supply!$E49)</f>
        <v>0.06188616207</v>
      </c>
    </row>
    <row r="49" ht="15.75" customHeight="1">
      <c r="A49" s="17">
        <f t="shared" si="2"/>
        <v>47</v>
      </c>
      <c r="B49" s="49">
        <v>46721.0</v>
      </c>
      <c r="C49" s="50">
        <f>Overview!$B$4/($C$2*Supply!$E50)</f>
        <v>1.232013167</v>
      </c>
      <c r="D49" s="66">
        <f>Overview!$B$4/($D$2*Supply!$E50)</f>
        <v>0.6160065835</v>
      </c>
      <c r="E49" s="50">
        <f>Overview!$B$4/($E$2*Supply!$E50)</f>
        <v>0.4106710556</v>
      </c>
      <c r="F49" s="66">
        <f>Overview!$B$4/($F$2*Supply!$E50)</f>
        <v>0.3080032917</v>
      </c>
      <c r="G49" s="50">
        <f>Overview!$B$4/($G$2*Supply!$E50)</f>
        <v>0.2464026334</v>
      </c>
      <c r="H49" s="50">
        <f>Overview!$B$4/($H$2*Supply!$E50)</f>
        <v>0.2053355278</v>
      </c>
      <c r="I49" s="66">
        <f>Overview!$B$4/($I$2*Supply!$E50)</f>
        <v>0.176001881</v>
      </c>
      <c r="J49" s="50">
        <f>Overview!$B$4/($J$2*Supply!$E50)</f>
        <v>0.1540016459</v>
      </c>
      <c r="K49" s="66">
        <f>Overview!$B$4/($K$2*Supply!$E50)</f>
        <v>0.1368903519</v>
      </c>
      <c r="L49" s="50">
        <f>Overview!$B$4/($L$2*Supply!$E50)</f>
        <v>0.1232013167</v>
      </c>
      <c r="M49" s="50">
        <f>Overview!$B$4/($M$2*Supply!$E50)</f>
        <v>0.112001197</v>
      </c>
      <c r="N49" s="66">
        <f>Overview!$B$4/($N$2*Supply!$E50)</f>
        <v>0.1026677639</v>
      </c>
      <c r="O49" s="50">
        <f>Overview!$B$4/($O$2*Supply!$E50)</f>
        <v>0.09477024361</v>
      </c>
      <c r="P49" s="67">
        <f>Overview!$B$4/($P$2*Supply!$E50)</f>
        <v>0.08800094049</v>
      </c>
      <c r="Q49" s="50">
        <f>Overview!$B$4/($Q$2*Supply!$E50)</f>
        <v>0.08213421113</v>
      </c>
      <c r="R49" s="50">
        <f>Overview!$B$4/($R$2*Supply!$E50)</f>
        <v>0.07700082293</v>
      </c>
      <c r="S49" s="66">
        <f>Overview!$B$4/($S$2*Supply!$E50)</f>
        <v>0.07247136276</v>
      </c>
      <c r="T49" s="50">
        <f>Overview!$B$4/($T$2*Supply!$E50)</f>
        <v>0.06844517594</v>
      </c>
      <c r="U49" s="66">
        <f>Overview!$B$4/($U$2*Supply!$E50)</f>
        <v>0.06484279826</v>
      </c>
      <c r="V49" s="50">
        <f>Overview!$B$4/($V$2*Supply!$E50)</f>
        <v>0.06160065835</v>
      </c>
    </row>
    <row r="50" ht="15.75" customHeight="1">
      <c r="A50" s="17">
        <f t="shared" si="2"/>
        <v>48</v>
      </c>
      <c r="B50" s="49">
        <v>46752.0</v>
      </c>
      <c r="C50" s="50">
        <f>Overview!$B$4/($C$2*Supply!$E51)</f>
        <v>1.226355536</v>
      </c>
      <c r="D50" s="66">
        <f>Overview!$B$4/($D$2*Supply!$E51)</f>
        <v>0.613177768</v>
      </c>
      <c r="E50" s="50">
        <f>Overview!$B$4/($E$2*Supply!$E51)</f>
        <v>0.4087851787</v>
      </c>
      <c r="F50" s="66">
        <f>Overview!$B$4/($F$2*Supply!$E51)</f>
        <v>0.306588884</v>
      </c>
      <c r="G50" s="50">
        <f>Overview!$B$4/($G$2*Supply!$E51)</f>
        <v>0.2452711072</v>
      </c>
      <c r="H50" s="50">
        <f>Overview!$B$4/($H$2*Supply!$E51)</f>
        <v>0.2043925893</v>
      </c>
      <c r="I50" s="66">
        <f>Overview!$B$4/($I$2*Supply!$E51)</f>
        <v>0.175193648</v>
      </c>
      <c r="J50" s="50">
        <f>Overview!$B$4/($J$2*Supply!$E51)</f>
        <v>0.153294442</v>
      </c>
      <c r="K50" s="66">
        <f>Overview!$B$4/($K$2*Supply!$E51)</f>
        <v>0.1362617262</v>
      </c>
      <c r="L50" s="50">
        <f>Overview!$B$4/($L$2*Supply!$E51)</f>
        <v>0.1226355536</v>
      </c>
      <c r="M50" s="50">
        <f>Overview!$B$4/($M$2*Supply!$E51)</f>
        <v>0.1114868669</v>
      </c>
      <c r="N50" s="66">
        <f>Overview!$B$4/($N$2*Supply!$E51)</f>
        <v>0.1021962947</v>
      </c>
      <c r="O50" s="50">
        <f>Overview!$B$4/($O$2*Supply!$E51)</f>
        <v>0.09433504123</v>
      </c>
      <c r="P50" s="67">
        <f>Overview!$B$4/($P$2*Supply!$E51)</f>
        <v>0.087596824</v>
      </c>
      <c r="Q50" s="50">
        <f>Overview!$B$4/($Q$2*Supply!$E51)</f>
        <v>0.08175703573</v>
      </c>
      <c r="R50" s="50">
        <f>Overview!$B$4/($R$2*Supply!$E51)</f>
        <v>0.076647221</v>
      </c>
      <c r="S50" s="66">
        <f>Overview!$B$4/($S$2*Supply!$E51)</f>
        <v>0.07213856094</v>
      </c>
      <c r="T50" s="50">
        <f>Overview!$B$4/($T$2*Supply!$E51)</f>
        <v>0.06813086311</v>
      </c>
      <c r="U50" s="66">
        <f>Overview!$B$4/($U$2*Supply!$E51)</f>
        <v>0.06454502821</v>
      </c>
      <c r="V50" s="50">
        <f>Overview!$B$4/($V$2*Supply!$E51)</f>
        <v>0.0613177768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V1"/>
  </mergeCells>
  <drawing r:id="rId1"/>
</worksheet>
</file>